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8EC86F0F-1343-4D03-A566-FEF4F00CC8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VISITAS Nº1" sheetId="19" r:id="rId1"/>
    <sheet name="VISITAS Nº2" sheetId="15" r:id="rId2"/>
    <sheet name="CERT. DE EXISTENCIA" sheetId="20" r:id="rId3"/>
    <sheet name="CONTRATOS" sheetId="13" state="hidden" r:id="rId4"/>
    <sheet name="AUX" sheetId="14" state="hidden" r:id="rId5"/>
  </sheets>
  <definedNames>
    <definedName name="_xlnm.Print_Area" localSheetId="2">'CERT. DE EXISTENCIA'!$A$1:$K$31</definedName>
    <definedName name="_xlnm.Print_Area" localSheetId="1">'VISITAS Nº2'!$A$1:$I$28</definedName>
    <definedName name="_xlnm.Print_Titles" localSheetId="0">' VISITAS Nº1'!$1:$3</definedName>
    <definedName name="_xlnm.Print_Titles" localSheetId="2">'CERT. DE EXISTENCIA'!$1:$4</definedName>
  </definedNames>
  <calcPr calcId="191029"/>
  <customWorkbookViews>
    <customWorkbookView name="igaray - Vista personalizada" guid="{EC7D1C3D-EF87-4C2F-AF0F-74582594229A}" mergeInterval="0" personalView="1" maximized="1" xWindow="1" yWindow="1" windowWidth="1280" windowHeight="7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0" l="1"/>
  <c r="C8" i="20"/>
  <c r="C6" i="20"/>
  <c r="K3" i="20"/>
  <c r="H3" i="20"/>
  <c r="F3" i="20"/>
  <c r="B3" i="20"/>
  <c r="D30" i="20"/>
  <c r="D29" i="20"/>
  <c r="D28" i="20"/>
  <c r="D27" i="15"/>
  <c r="D26" i="15"/>
  <c r="D25" i="15"/>
  <c r="C7" i="15"/>
  <c r="I7" i="15"/>
  <c r="C5" i="15"/>
  <c r="I3" i="15"/>
  <c r="G3" i="15"/>
  <c r="D3" i="15"/>
  <c r="B3" i="15"/>
  <c r="J22" i="20"/>
  <c r="J21" i="20"/>
  <c r="J20" i="20"/>
  <c r="J19" i="20"/>
  <c r="J18" i="20"/>
  <c r="J17" i="20"/>
  <c r="J16" i="20"/>
  <c r="J15" i="20"/>
  <c r="J14" i="20"/>
  <c r="J13" i="20"/>
  <c r="J12" i="20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K36" i="14"/>
  <c r="J6" i="14"/>
  <c r="J7" i="14"/>
  <c r="J8" i="14" s="1"/>
  <c r="D7" i="14"/>
  <c r="D8" i="14"/>
  <c r="D9" i="14" s="1"/>
  <c r="B8" i="14"/>
  <c r="E8" i="14" s="1"/>
  <c r="H7" i="14"/>
  <c r="K7" i="14" s="1"/>
  <c r="B7" i="14"/>
  <c r="E7" i="14" s="1"/>
  <c r="H6" i="14"/>
  <c r="K6" i="14" s="1"/>
  <c r="B6" i="14"/>
  <c r="E6" i="14" s="1"/>
  <c r="H5" i="14"/>
  <c r="K5" i="14" s="1"/>
  <c r="B5" i="14"/>
  <c r="E5" i="14" s="1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9" i="14" l="1"/>
  <c r="E9" i="14" s="1"/>
  <c r="D10" i="14"/>
  <c r="J9" i="14"/>
  <c r="H8" i="14"/>
  <c r="K8" i="14" s="1"/>
  <c r="H9" i="14" l="1"/>
  <c r="K9" i="14" s="1"/>
  <c r="J10" i="14"/>
  <c r="B10" i="14"/>
  <c r="E10" i="14" s="1"/>
  <c r="D11" i="14"/>
  <c r="D12" i="14" l="1"/>
  <c r="B11" i="14"/>
  <c r="E11" i="14" s="1"/>
  <c r="J11" i="14"/>
  <c r="H10" i="14"/>
  <c r="K10" i="14" s="1"/>
  <c r="H11" i="14" l="1"/>
  <c r="K11" i="14" s="1"/>
  <c r="J12" i="14"/>
  <c r="D13" i="14"/>
  <c r="B12" i="14"/>
  <c r="E12" i="14" s="1"/>
  <c r="D14" i="14" l="1"/>
  <c r="B13" i="14"/>
  <c r="E13" i="14" s="1"/>
  <c r="H12" i="14"/>
  <c r="K12" i="14" s="1"/>
  <c r="J13" i="14"/>
  <c r="H13" i="14" l="1"/>
  <c r="K13" i="14" s="1"/>
  <c r="J14" i="14"/>
  <c r="D15" i="14"/>
  <c r="B14" i="14"/>
  <c r="E14" i="14" s="1"/>
  <c r="B15" i="14" l="1"/>
  <c r="E15" i="14" s="1"/>
  <c r="D16" i="14"/>
  <c r="J15" i="14"/>
  <c r="H14" i="14"/>
  <c r="K14" i="14" s="1"/>
  <c r="H15" i="14" l="1"/>
  <c r="K15" i="14" s="1"/>
  <c r="J16" i="14"/>
  <c r="D17" i="14"/>
  <c r="B16" i="14"/>
  <c r="E16" i="14" s="1"/>
  <c r="B17" i="14" l="1"/>
  <c r="E17" i="14" s="1"/>
  <c r="D18" i="14"/>
  <c r="J17" i="14"/>
  <c r="H16" i="14"/>
  <c r="K16" i="14" s="1"/>
  <c r="H17" i="14" l="1"/>
  <c r="K17" i="14" s="1"/>
  <c r="J18" i="14"/>
  <c r="B18" i="14"/>
  <c r="E18" i="14" s="1"/>
  <c r="D19" i="14"/>
  <c r="D20" i="14" l="1"/>
  <c r="B19" i="14"/>
  <c r="E19" i="14" s="1"/>
  <c r="J19" i="14"/>
  <c r="H18" i="14"/>
  <c r="K18" i="14" s="1"/>
  <c r="H19" i="14" l="1"/>
  <c r="K19" i="14" s="1"/>
  <c r="J20" i="14"/>
  <c r="D21" i="14"/>
  <c r="B20" i="14"/>
  <c r="E20" i="14" s="1"/>
  <c r="D22" i="14" l="1"/>
  <c r="B21" i="14"/>
  <c r="E21" i="14" s="1"/>
  <c r="H20" i="14"/>
  <c r="K20" i="14" s="1"/>
  <c r="J21" i="14"/>
  <c r="H21" i="14" l="1"/>
  <c r="K21" i="14" s="1"/>
  <c r="J22" i="14"/>
  <c r="D23" i="14"/>
  <c r="B22" i="14"/>
  <c r="E22" i="14" s="1"/>
  <c r="B23" i="14" l="1"/>
  <c r="E23" i="14" s="1"/>
  <c r="D24" i="14"/>
  <c r="J23" i="14"/>
  <c r="H22" i="14"/>
  <c r="K22" i="14" s="1"/>
  <c r="H23" i="14" l="1"/>
  <c r="K23" i="14" s="1"/>
  <c r="J24" i="14"/>
  <c r="D25" i="14"/>
  <c r="B24" i="14"/>
  <c r="E24" i="14" s="1"/>
  <c r="B25" i="14" l="1"/>
  <c r="E25" i="14" s="1"/>
  <c r="D26" i="14"/>
  <c r="J25" i="14"/>
  <c r="H24" i="14"/>
  <c r="K24" i="14" s="1"/>
  <c r="H25" i="14" l="1"/>
  <c r="K25" i="14" s="1"/>
  <c r="J26" i="14"/>
  <c r="B26" i="14"/>
  <c r="E26" i="14" s="1"/>
  <c r="D27" i="14"/>
  <c r="D28" i="14" l="1"/>
  <c r="B27" i="14"/>
  <c r="E27" i="14" s="1"/>
  <c r="J27" i="14"/>
  <c r="H26" i="14"/>
  <c r="K26" i="14" s="1"/>
  <c r="H27" i="14" l="1"/>
  <c r="K27" i="14" s="1"/>
  <c r="J28" i="14"/>
  <c r="D29" i="14"/>
  <c r="B29" i="14" s="1"/>
  <c r="E29" i="14" s="1"/>
  <c r="B28" i="14"/>
  <c r="E28" i="14" s="1"/>
  <c r="H28" i="14" l="1"/>
  <c r="K28" i="14" s="1"/>
  <c r="J29" i="14"/>
  <c r="H29" i="14" l="1"/>
  <c r="K29" i="14" s="1"/>
  <c r="J30" i="14"/>
  <c r="J31" i="14" l="1"/>
  <c r="H30" i="14"/>
  <c r="K30" i="14" s="1"/>
  <c r="J32" i="14" l="1"/>
  <c r="H31" i="14"/>
  <c r="K31" i="14" s="1"/>
  <c r="J33" i="14" l="1"/>
  <c r="H32" i="14"/>
  <c r="K32" i="14" s="1"/>
  <c r="H33" i="14" l="1"/>
  <c r="K33" i="14" s="1"/>
  <c r="J34" i="14"/>
  <c r="J35" i="14" l="1"/>
  <c r="H35" i="14" s="1"/>
  <c r="K35" i="14" s="1"/>
  <c r="H34" i="14"/>
  <c r="K34" i="14" s="1"/>
</calcChain>
</file>

<file path=xl/sharedStrings.xml><?xml version="1.0" encoding="utf-8"?>
<sst xmlns="http://schemas.openxmlformats.org/spreadsheetml/2006/main" count="766" uniqueCount="405">
  <si>
    <t>FECHA:</t>
  </si>
  <si>
    <t>PERÍODO No. :</t>
  </si>
  <si>
    <t>DEL:</t>
  </si>
  <si>
    <t>AL:</t>
  </si>
  <si>
    <t xml:space="preserve">1. INFORMACIÓN GENERAL </t>
  </si>
  <si>
    <t>LOCALIZACIÓN DEL PROYECTO:</t>
  </si>
  <si>
    <t>CONTRATO DE INTERVENTORÍA</t>
  </si>
  <si>
    <t>CONTRATO DE OBRA</t>
  </si>
  <si>
    <t xml:space="preserve">CONTRATO No.: </t>
  </si>
  <si>
    <t xml:space="preserve">2019-I-036-RIOHACHA </t>
  </si>
  <si>
    <t xml:space="preserve">2019-O-025-RIOHACHA </t>
  </si>
  <si>
    <t>SUPERVISOR DE FINDETER</t>
  </si>
  <si>
    <t>FIRMA:</t>
  </si>
  <si>
    <t>NOMBRE:</t>
  </si>
  <si>
    <t>C.C. N°:</t>
  </si>
  <si>
    <t>CONVOCATORIA</t>
  </si>
  <si>
    <t>CODIGO</t>
  </si>
  <si>
    <t>MUNICIPIO2</t>
  </si>
  <si>
    <t>DEPARTAMENTO3</t>
  </si>
  <si>
    <t>GRUPO</t>
  </si>
  <si>
    <t xml:space="preserve">CONTRATISTA </t>
  </si>
  <si>
    <t>OBJETO</t>
  </si>
  <si>
    <t>FECHA ADJUDICACIÓN</t>
  </si>
  <si>
    <t>FECHA ENVIÓ MINUTA A CONTRATISTA</t>
  </si>
  <si>
    <t>FECHA DE RECEPCIÓN CONTRATO ENVIADO POR CONTRATISTA SUSCRITO</t>
  </si>
  <si>
    <t xml:space="preserve">FECHA DE SUSCRIPCION </t>
  </si>
  <si>
    <t>FECHA DE RADICACION SOLICITUD OTROSI</t>
  </si>
  <si>
    <t xml:space="preserve">FECHA ENVIO AL CONTRATISTA </t>
  </si>
  <si>
    <t>FECHA DE RECIBIDO OTROSI SUSCRITO  ENVIADO POR EL CONTRATISTA</t>
  </si>
  <si>
    <t>FECHA DE SUSCRIPCION  OTROSI No.1</t>
  </si>
  <si>
    <t>VALOR DEL CONTRATO</t>
  </si>
  <si>
    <t xml:space="preserve">REPRESENTANTE LEGAL </t>
  </si>
  <si>
    <t>CONTACTO</t>
  </si>
  <si>
    <t>SUPERVISOR (FINDETER)</t>
  </si>
  <si>
    <t>CORREO SUPERVISOR (FINDETER)</t>
  </si>
  <si>
    <t>EMAIL</t>
  </si>
  <si>
    <t xml:space="preserve">DIRECCIÓN </t>
  </si>
  <si>
    <t>TELÉFONO</t>
  </si>
  <si>
    <t xml:space="preserve">ESTADO </t>
  </si>
  <si>
    <t>NUMERO MEJORAMIENTOS</t>
  </si>
  <si>
    <t>2019-O-001</t>
  </si>
  <si>
    <t>SOLEDAD</t>
  </si>
  <si>
    <t>ATLÁNTICO</t>
  </si>
  <si>
    <t>G1</t>
  </si>
  <si>
    <t>J.A &amp; ASOCIADOS  SAS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</si>
  <si>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SOLEDAD-ATLÁNTICO”</t>
  </si>
  <si>
    <t xml:space="preserve"> ANA CECILIA CARBO LACOUTURE </t>
  </si>
  <si>
    <t xml:space="preserve">JENNY BRUEVA </t>
  </si>
  <si>
    <t>N/A</t>
  </si>
  <si>
    <t>JALICITACIONES@GMAIL.COM</t>
  </si>
  <si>
    <t>CARRERA 53 # 68-226 OFICINA 1D EDIFICIO EJECUTIVO 53 BARRANQUILLA</t>
  </si>
  <si>
    <t xml:space="preserve">(095) 3731921 </t>
  </si>
  <si>
    <t>SUSCRITO</t>
  </si>
  <si>
    <t>G2</t>
  </si>
  <si>
    <t>JS INGENIERÍA Y CONSTRUCCIONES SAS</t>
  </si>
  <si>
    <t>EN TRAMITE</t>
  </si>
  <si>
    <t xml:space="preserve"> JULIAN JAVIER SAADE ZABALEH  </t>
  </si>
  <si>
    <t>MARIA MEDINA PEREZ</t>
  </si>
  <si>
    <t>MARIA CLAUDIA MEDINA &lt;MMEDINA@JSINGC.COM&gt;</t>
  </si>
  <si>
    <t>CARRERA 65 # 86-40 BARRANQUILLA</t>
  </si>
  <si>
    <t>TELÉFONO: 3789178 - 3731921 CELULAR: 323-3529845</t>
  </si>
  <si>
    <t>2019-I-031</t>
  </si>
  <si>
    <t>CONSORCIO MORADA SOLEDAD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</si>
  <si>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SOLEDAD-ATLÁNTICO”</t>
  </si>
  <si>
    <t>PENDIENTE</t>
  </si>
  <si>
    <t>ÁLVARO JAVIER BOTERO RAIGOZA</t>
  </si>
  <si>
    <t xml:space="preserve">MAURICIO ROMERO  SUAREZ </t>
  </si>
  <si>
    <t>ARGARCA@HOTMAIL.COM; CONSORCIOMORADASOLEDAD2019@GMAIL.COM consorcio.soledadmorada19@gmail.com</t>
  </si>
  <si>
    <t>310 349 90 85 - 3117644825</t>
  </si>
  <si>
    <t xml:space="preserve">EL CONTRATO SE ENCUENTRA EN Vo.Bo. DEL AREA DE JURIDICA Y FIRMA DEL REPRESENTANTE LEGAL </t>
  </si>
  <si>
    <t>2019-O-003</t>
  </si>
  <si>
    <t>NEIVA</t>
  </si>
  <si>
    <t>HUILA</t>
  </si>
  <si>
    <t>CONSORCIO NEIVA 003-2019</t>
  </si>
  <si>
    <t>TÉRMINOS DE REFERENCIA PARA CONTRATAR 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NEIVA-HUILA”</t>
  </si>
  <si>
    <t xml:space="preserve"> ANWAR YUSEF RIZCALA BELTRAN </t>
  </si>
  <si>
    <t>JORGE MARTINEZ</t>
  </si>
  <si>
    <t>INRABEL@HOTMAIL.COM;  CONSORCIONEIVA003-2019@HOTMAIL.COM</t>
  </si>
  <si>
    <t>CARRERA 46 # 69-09 PISO 2 OFICINA 10 BARRANQUILLA</t>
  </si>
  <si>
    <t>3116840601 - 3218160025.</t>
  </si>
  <si>
    <t>INRABEL@HOTMAIL.COM; CONSORCIONEIVA003-2019@HOTMAIL.COM</t>
  </si>
  <si>
    <t>2019-I-022</t>
  </si>
  <si>
    <t>CONSORCIO CASA DIGNA NEIVA 2019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</si>
  <si>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NEIVA-HUILA”.</t>
  </si>
  <si>
    <t xml:space="preserve"> ÁLVARO JAVIER BOTERO   </t>
  </si>
  <si>
    <t>MARCELO HOYOS MARIN - MAURICIO ROMERO SUAREZ</t>
  </si>
  <si>
    <t>OSCAR FERNANDO TRIANA CORTES</t>
  </si>
  <si>
    <t>OFTRIANA@FINDETER.GOV.CO</t>
  </si>
  <si>
    <t>CONSORCIO NEIVA &lt;consorcio.casadignaneiva@gmail.com&gt;</t>
  </si>
  <si>
    <t xml:space="preserve">CARRERA 7 # 156-10 OFICINA 2402 BOGOTA </t>
  </si>
  <si>
    <t>CELULAR: 3053763363 - 310 349 90 85</t>
  </si>
  <si>
    <t>2019-O-007</t>
  </si>
  <si>
    <t>RIONEGRO</t>
  </si>
  <si>
    <t>ANTIOQUIA</t>
  </si>
  <si>
    <t xml:space="preserve">SERPROAN 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</si>
  <si>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RIONEGRO - ANTIOQUIA”</t>
  </si>
  <si>
    <t xml:space="preserve"> JUAN CAMILO SANCHEZ SALAZAR </t>
  </si>
  <si>
    <t>JUAN CAMILO SANCHEZ SALAZAR</t>
  </si>
  <si>
    <t>SERPROAN &lt;CORPORACIONSERPROAN@GMAIL.COM&gt;</t>
  </si>
  <si>
    <t>CARRERA 73A # 30B-04 PISO 2 MEDELLÍN</t>
  </si>
  <si>
    <t>2019-I-008</t>
  </si>
  <si>
    <t>CONSORCIO RIONEGRO CONSTRUYE 2019-2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</si>
  <si>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RIONEGRO - ANTIOQUIA”.</t>
  </si>
  <si>
    <t>MAURICIO ROMERO SUÁREZ</t>
  </si>
  <si>
    <t>JOHANA RIOS MESA</t>
  </si>
  <si>
    <t>JRIOS@findeter.gov.co</t>
  </si>
  <si>
    <t>MAURICIO.ROMERO@A2GGROUP.COM.CO rio negro &lt;consorciocontruyerionegro20192@gmail.com&gt;</t>
  </si>
  <si>
    <t>TEL.: 7463203 CEL.: 3103499085</t>
  </si>
  <si>
    <t>2019-I-020</t>
  </si>
  <si>
    <t>VALLEDUPAR</t>
  </si>
  <si>
    <t>CESAR</t>
  </si>
  <si>
    <t>CONSORCIO VALLEDUPAR CONSTRUYE 2019-3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</si>
  <si>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VALLEDUPAR - CESAR”</t>
  </si>
  <si>
    <t xml:space="preserve">TATIANA GIRALDO RUIZ </t>
  </si>
  <si>
    <t>TGIRALDO@FINDETER.GOV.CO</t>
  </si>
  <si>
    <t>MAURICIO.ROMERO@A2GGROUP.COM.CO consorcio valledupar &lt;consorcio.valleduparconstruye@gmail.com&gt;</t>
  </si>
  <si>
    <t>2019-O-019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</si>
  <si>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VALLEDUPAR - CESAR”</t>
  </si>
  <si>
    <t>NO HA REMITIDO EL CAMARA DE COMERCIO ACTUALIZADO</t>
  </si>
  <si>
    <t>2019-O-023</t>
  </si>
  <si>
    <t>CARTAGENA</t>
  </si>
  <si>
    <t>BOLIVAR</t>
  </si>
  <si>
    <t>CONSORCIO LA HEROICA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</si>
  <si>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CARTAGENA - BOLÍVAR”</t>
  </si>
  <si>
    <t xml:space="preserve"> JAIME VALBUENA ALARCÓN  </t>
  </si>
  <si>
    <t>DIEGO MAURICIO MARTINEZ OLAVE</t>
  </si>
  <si>
    <t>LICITACIONESCONSTRUALAMOS@GMAIL.COM</t>
  </si>
  <si>
    <t xml:space="preserve">CARRERA 61 # 100-69 PISO 2 BOGOTA </t>
  </si>
  <si>
    <t>TELÉFONOS 2260972 - 3214263994</t>
  </si>
  <si>
    <t>(095) 3731921 - 3580817 - 3007101292</t>
  </si>
  <si>
    <t>G3</t>
  </si>
  <si>
    <t>30/10/2019-SE  REENVIÓ MINUTA NUEVAMENTE  EL 12/11/2019</t>
  </si>
  <si>
    <t>G4</t>
  </si>
  <si>
    <t>2019-I-024</t>
  </si>
  <si>
    <t>CONSORCIO VIS-JE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</si>
  <si>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CARTAGENA - BOLÍVAR”</t>
  </si>
  <si>
    <t xml:space="preserve"> ELSA TORRES ARENALES </t>
  </si>
  <si>
    <t xml:space="preserve">ELSA TORRES ARENALES </t>
  </si>
  <si>
    <t>ROBERTO ENRIQUE PEREZ VERGARA</t>
  </si>
  <si>
    <t>REPEREZ@FINDETER.GOV.CO</t>
  </si>
  <si>
    <t>LICITACIONES.ELSA.TORRES@GMAIL.COM;COORDINACION PROYECTOS &lt;COORDINACIONPROYECTOSETA@GMAIL.COM&gt;</t>
  </si>
  <si>
    <t>CARRERA 49 # 94-76 OFICINA 601</t>
  </si>
  <si>
    <t>2562716 - 3134204794</t>
  </si>
  <si>
    <t>2019-I-046</t>
  </si>
  <si>
    <t>CONSORCIO INTERVIVIENDA 2019</t>
  </si>
  <si>
    <t>JORGE ÁLVARO SÁNCHEZ BLANCO</t>
  </si>
  <si>
    <t>ARQEDUARDOACERO@GMAIL.COM COMERCIAL@JASB.COM.CO S. ESTEBAN.MARTINEZ@JASB</t>
  </si>
  <si>
    <t>2019-O-025</t>
  </si>
  <si>
    <t>RIOHACHA</t>
  </si>
  <si>
    <t>LA GUAJIRA</t>
  </si>
  <si>
    <t>JOSE CARLOS GUERRA FUENTES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</si>
  <si>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RIOHACHA - LA GUAJIRA”</t>
  </si>
  <si>
    <t xml:space="preserve">JOSECGUERRA@HOTMAIL.COM </t>
  </si>
  <si>
    <t xml:space="preserve">CARRERA 11A # 14-39 VALLEDUPAR </t>
  </si>
  <si>
    <t>2019-I-036</t>
  </si>
  <si>
    <t>CONSORCIO  VIS-JET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</si>
  <si>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RIOHACHA - LA GUAJIRA”</t>
  </si>
  <si>
    <t>JOSE MARIA MENDEZ CABRALES</t>
  </si>
  <si>
    <t>JMMENDEZ@FINDTER.GOV.CO</t>
  </si>
  <si>
    <t>LICITACIONES.ELSA.TORRES@GMAIL.COM; COORDINACION PROYECTOS &lt;COORDINACIONPROYECTOSETA@GMAIL.COM&gt;</t>
  </si>
  <si>
    <t>CARRERA 49A # 94-76 OFICINA 601 BOGOTA</t>
  </si>
  <si>
    <t>2019-I-010</t>
  </si>
  <si>
    <t>CALI</t>
  </si>
  <si>
    <t>VALLE DEL CAUCA</t>
  </si>
  <si>
    <t>CONSORCIO CALI CONSTRUYE 2019-1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</si>
  <si>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CALI - VALLE DEL CAUCA”.</t>
  </si>
  <si>
    <t>ABDEL KARIM  SPIR BORRERO</t>
  </si>
  <si>
    <t>AKSPIR@findeter.gov.co</t>
  </si>
  <si>
    <t>MAURICIO.ROMERO@A2GGROUP.COM.CO CONSORCIO CALI CONSTRUYE &lt;consorcio.caliconstruye1@gmail.com&gt;</t>
  </si>
  <si>
    <t>2019-O-027</t>
  </si>
  <si>
    <t>CONSORCIO CALI CC 2019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</si>
  <si>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CALI - VALLE DEL CAUCA”</t>
  </si>
  <si>
    <t xml:space="preserve">CARRERA 61 # 100-68 PISO 2 BOGOTA </t>
  </si>
  <si>
    <t>2019-O-013</t>
  </si>
  <si>
    <t>PASTO</t>
  </si>
  <si>
    <t>NARIÑO</t>
  </si>
  <si>
    <t xml:space="preserve">CONSORCIO CASA Y VIDA DIGNA PASTO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</si>
  <si>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PASTO-NARIÑO”</t>
  </si>
  <si>
    <t xml:space="preserve"> ARMANDO DIAZ GARCIA </t>
  </si>
  <si>
    <t>ARMANDO DIAZ  GARCIA</t>
  </si>
  <si>
    <t>CONCRELOG@HOTMAIL.COM</t>
  </si>
  <si>
    <t>MANZANA  CASA 14 VALPARAÍSO ETAPA II IBAGUÉ</t>
  </si>
  <si>
    <t xml:space="preserve">CONSORCIO LAS LAJAS 2019 </t>
  </si>
  <si>
    <t>JAIME VALBUENA ALARCÓN</t>
  </si>
  <si>
    <t xml:space="preserve"> LICITACIONES.CONSTRUVAL@GMAIL.COM    Carlos Santacruz &lt;coordinador2@construvaling.com&gt;</t>
  </si>
  <si>
    <t>2019-I-037</t>
  </si>
  <si>
    <t>CONSORCIO INTERVIVIENDAS 2019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</si>
  <si>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PASTO - NARIÑO”.</t>
  </si>
  <si>
    <t xml:space="preserve"> JORGE ÁLVARO SANCHEZ  </t>
  </si>
  <si>
    <t>JORGE ÁLVARO SANCHEZ BLANCO</t>
  </si>
  <si>
    <t>COMERCIAL@JASB.COM.CO S. ESTEBAN.MARTINEZ@JASB</t>
  </si>
  <si>
    <t>CARRERA 42 # 24A-54 BOGOTA</t>
  </si>
  <si>
    <t>2019-O-029</t>
  </si>
  <si>
    <t>SANTA MARTA</t>
  </si>
  <si>
    <t>MAGDALENA</t>
  </si>
  <si>
    <t xml:space="preserve">COOPERATIVA DE SERVICIOS INTEGRALES DE COLOMBIA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</si>
  <si>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SANTA MARTA - MAGDALENA”</t>
  </si>
  <si>
    <t xml:space="preserve">DIANA PATRICIA TORRES SANMARTÍN  </t>
  </si>
  <si>
    <t xml:space="preserve">DIANA PATRICIA TORRES SANMARTÍN    </t>
  </si>
  <si>
    <t xml:space="preserve">COSEICO@YAHOO.COM </t>
  </si>
  <si>
    <t>2019-I-035</t>
  </si>
  <si>
    <t>COTES INFRAESTRUCTURA SAS</t>
  </si>
  <si>
    <t xml:space="preserve"> FAUSTO JAVIER COTES MAYA </t>
  </si>
  <si>
    <t>FAUSTO JAVIER COTES MAYA</t>
  </si>
  <si>
    <t>COTESINFRAESTRUCTURA@HOTMAIL.COM</t>
  </si>
  <si>
    <t>CALLE 13 # 8-35 OFICINA 201 VALLEDUPAR</t>
  </si>
  <si>
    <t>2019-O-028</t>
  </si>
  <si>
    <t>IBAGUÉ</t>
  </si>
  <si>
    <t>TOLIMA</t>
  </si>
  <si>
    <t xml:space="preserve">CONSORCIO CASADI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</si>
  <si>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IBAGUE-TOLIMA”</t>
  </si>
  <si>
    <t>SALVADOR DAVID MONTES CASARIEGO</t>
  </si>
  <si>
    <t xml:space="preserve">CONSORCIOCASADI@JASALTDA1.COM; GERENCIA@JASALTDA1.COM </t>
  </si>
  <si>
    <t>CALLE 64 # 10-45 OFICINA 301 BOGOTA</t>
  </si>
  <si>
    <t xml:space="preserve">RB DE COLOMBIA S.A </t>
  </si>
  <si>
    <t>JAVIER IGNACIO RESTREPO</t>
  </si>
  <si>
    <t>JAVIER IGNACIO RESTREPO GIRALDO</t>
  </si>
  <si>
    <t>ERREBE2003@CABLE.NET.COM ; CAS-LTDA@HOTMAIL.COM</t>
  </si>
  <si>
    <t>CARRERA 14 # 75- 77 OFICINA 701 BOGOTA</t>
  </si>
  <si>
    <t>2019-I-032</t>
  </si>
  <si>
    <t xml:space="preserve">CONSORCIO INTERCASA IBAGUÉ 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</si>
  <si>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IBAGUÉ - TOLIMA”.</t>
  </si>
  <si>
    <t xml:space="preserve"> RODOLFO DAZA RODRIGUEZ </t>
  </si>
  <si>
    <t>LAURA MICHELLE LOGREIRA</t>
  </si>
  <si>
    <t>CONCRELOG@HOTMAIL.COM; JURIDICO@LRPROYECTOSDEINGENIERIA.COM</t>
  </si>
  <si>
    <t>ETORRESARE@YAHOO.ES; COORDINACIONPROYECTOSETA@GMAIL.COM;  LICITACIONES.ELSA.TORRES@GMAIL.COM</t>
  </si>
  <si>
    <t>2019-O-040</t>
  </si>
  <si>
    <t>UNIÓN TEMPORAL MEJORAMIENTO MIC 2019</t>
  </si>
  <si>
    <t>JORGE HERNANDO PINZON MUÑOZ</t>
  </si>
  <si>
    <t>OBRACIVIL.GEPM@GMAIL.COM</t>
  </si>
  <si>
    <t>CALLE 12A # 68C-03 BOGOTA</t>
  </si>
  <si>
    <t>2019-O-015</t>
  </si>
  <si>
    <t>TUNJA</t>
  </si>
  <si>
    <t>BOYACÁ</t>
  </si>
  <si>
    <t>CONSORCIO TUNJA CC 2019</t>
  </si>
  <si>
    <t xml:space="preserve">“LA ELABORACIÓN DE LA CATEGORIZACIÓN Y
DIAGNÓSTICOS DE LAS VIVIENDAS DE LOS HOGARES HABILITADOS POR FONVIVIENDA, PARA LA
ASIGNACIÓN DEL SUBSIDIO DE MEJORAMIENTOS DE VIVIENDA CASA DIGNA VIDA DIGNA; Y LA EJECUCIÓN
DE LAS ACTIVIDADES Y ACCIONES DE MEJORAMIENTO DE VIVIENDA PRODUCTO DE DICHOS
DIAGNÓSTICOS, EN LAS ZONAS PRIORIZADAS CORRESPONDIENTES AL MUNICIPIO DE TUNJA - BOYACÁ”
</t>
  </si>
  <si>
    <t>CARRERA 61 # 100-68 BOGOTA</t>
  </si>
  <si>
    <t>2019-I-034</t>
  </si>
  <si>
    <t>CONSORCIO INTERVENTORÍA TUNJA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</si>
  <si>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TUNJA - BOYACÁ”.</t>
  </si>
  <si>
    <t>LLOGREIRAG@GMAIL.COM; PROYECTOS@AICINGENIERIA.COM.CO</t>
  </si>
  <si>
    <t>CARRERA 69 # 47-50 TORRE 3 OFICINA 1004 BOGOTA</t>
  </si>
  <si>
    <t>3043278484 - 3158757001</t>
  </si>
  <si>
    <t>2019-I-045</t>
  </si>
  <si>
    <t>BUENAVENTURA</t>
  </si>
  <si>
    <t>CONSORCIO VIS-JT</t>
  </si>
  <si>
    <t>“LA INTERVENTORÍA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BUENAVENTURA - VALLE DEL CAUCA</t>
  </si>
  <si>
    <t>ELSA TORRES ARENALES</t>
  </si>
  <si>
    <t>licitaciones.elsa.torres@gmail.com</t>
  </si>
  <si>
    <t>Cra 49A No.94-76 Ofc 601</t>
  </si>
  <si>
    <t>2019-O-038</t>
  </si>
  <si>
    <t xml:space="preserve">ASESORÍA, CONSULTORÍA Y GESTIÓN COLOMBIA S.A.S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</si>
  <si>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BUENAVENTURA - VALLE DEL CAUCA”</t>
  </si>
  <si>
    <t xml:space="preserve"> RUTH MARIA  ALBÁN SILVIA </t>
  </si>
  <si>
    <t xml:space="preserve"> PAOLA CASTILLO</t>
  </si>
  <si>
    <t>ACG.COLOMBIA.SAS@GMAIL.COM; ADMINISTRACION@ACGCOLOMBIA.COM</t>
  </si>
  <si>
    <t>CARRERA 16A # 79B-96 PISO 6 OFICINA 602</t>
  </si>
  <si>
    <t>5921844  - 3004765040-3104598454</t>
  </si>
  <si>
    <t>2019-I-041</t>
  </si>
  <si>
    <t>ARAUCA</t>
  </si>
  <si>
    <t xml:space="preserve">“LA INTERVENTORIA TÉCNICA, ADMINISTRATIVA, FINANCIERA,CONTABLE,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ARAUCA - ARAUCA”.
</t>
  </si>
  <si>
    <t xml:space="preserve"> JAIRO HERNANDO GOMEZ RINCÓN </t>
  </si>
  <si>
    <t>DIANA PEREZ</t>
  </si>
  <si>
    <t>ING.JAIROHGR@HOTMAIL.COM;c.interviviendas2019@gmail.com</t>
  </si>
  <si>
    <t>CARRERA 21 # 26-68 ARAUCA</t>
  </si>
  <si>
    <t>2019-O-043</t>
  </si>
  <si>
    <t>UNIÓN TEMPORAL MEJORAMIENTO ARAUCA 2019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</si>
  <si>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ARAUCA - ARAUCA”</t>
  </si>
  <si>
    <t xml:space="preserve"> LUIS CARLOS PEREZ </t>
  </si>
  <si>
    <t>LUIS CARLOS PÉREZ MÉNDEZ</t>
  </si>
  <si>
    <t>CONYCA SOLUCIONES SAS &lt;CONYCASOLUCIONES@GMAIL.COM&gt;</t>
  </si>
  <si>
    <t>CALLE 27A # 3-485 OFICINA 202 ARAUCA</t>
  </si>
  <si>
    <t>PLAZO (MESES)</t>
  </si>
  <si>
    <t>LETRAS</t>
  </si>
  <si>
    <t>NUMEROS</t>
  </si>
  <si>
    <t>PLAZO (MESES)2</t>
  </si>
  <si>
    <t>PLAZO (DIAS)</t>
  </si>
  <si>
    <t>PLAZO (DIAS)2</t>
  </si>
  <si>
    <t>CODIGO PROYECTO (INTERVENTORIA)</t>
  </si>
  <si>
    <t>CODIGO PROYECTO (OBRA)</t>
  </si>
  <si>
    <t>Cero</t>
  </si>
  <si>
    <t>un</t>
  </si>
  <si>
    <t xml:space="preserve">2019-I-031-SOLEDAD </t>
  </si>
  <si>
    <t>2019-O-001-SOLEDAD G1</t>
  </si>
  <si>
    <t>Un</t>
  </si>
  <si>
    <t>dos</t>
  </si>
  <si>
    <t xml:space="preserve">2019-I-022-NEIVA </t>
  </si>
  <si>
    <t>2019-O-001-SOLEDAD G2</t>
  </si>
  <si>
    <t>Dos</t>
  </si>
  <si>
    <t>tres</t>
  </si>
  <si>
    <t xml:space="preserve">2019-I-008-RIONEGRO </t>
  </si>
  <si>
    <t>2019-O-003-NEIVA G1</t>
  </si>
  <si>
    <t>Tres</t>
  </si>
  <si>
    <t>cuatro</t>
  </si>
  <si>
    <t xml:space="preserve">2019-I-020-VALLEDUPAR </t>
  </si>
  <si>
    <t>2019-O-003-NEIVA G2</t>
  </si>
  <si>
    <t>Cuatro</t>
  </si>
  <si>
    <t>cinco</t>
  </si>
  <si>
    <t>2019-I-024-CARTAGENA G1</t>
  </si>
  <si>
    <t xml:space="preserve">2019-O-007-RIONEGRO </t>
  </si>
  <si>
    <t>Cinco</t>
  </si>
  <si>
    <t>seis</t>
  </si>
  <si>
    <t xml:space="preserve">2019-I-046-CARTAGENA </t>
  </si>
  <si>
    <t xml:space="preserve">2019-O-019-VALLEDUPAR </t>
  </si>
  <si>
    <t>Seis</t>
  </si>
  <si>
    <t>siete</t>
  </si>
  <si>
    <t>2019-O-023-CARTAGENA G1</t>
  </si>
  <si>
    <t>Siete</t>
  </si>
  <si>
    <t>ocho</t>
  </si>
  <si>
    <t xml:space="preserve">2019-I-010-CALI </t>
  </si>
  <si>
    <t>2019-O-023-CARTAGENA G2</t>
  </si>
  <si>
    <t>Ocho</t>
  </si>
  <si>
    <t>nuevo</t>
  </si>
  <si>
    <t xml:space="preserve">2019-I-037-PASTO </t>
  </si>
  <si>
    <t>2019-O-023-CARTAGENA G3</t>
  </si>
  <si>
    <t>Nuevo</t>
  </si>
  <si>
    <t>diez</t>
  </si>
  <si>
    <t xml:space="preserve">2019-I-035-SANTA MARTA </t>
  </si>
  <si>
    <t>2019-O-023-CARTAGENA G4</t>
  </si>
  <si>
    <t>Diez</t>
  </si>
  <si>
    <t>once</t>
  </si>
  <si>
    <t>2019-I-032-IBAGUÉ G1</t>
  </si>
  <si>
    <t>Once</t>
  </si>
  <si>
    <t>doce</t>
  </si>
  <si>
    <t>2019-I-032-IBAGUÉ G2</t>
  </si>
  <si>
    <t xml:space="preserve">2019-O-027-CALI </t>
  </si>
  <si>
    <t>Doce</t>
  </si>
  <si>
    <t>trece</t>
  </si>
  <si>
    <t xml:space="preserve">2019-I-034-TUNJA </t>
  </si>
  <si>
    <t>2019-O-013-PASTO G1</t>
  </si>
  <si>
    <t>Trece</t>
  </si>
  <si>
    <t>catorce</t>
  </si>
  <si>
    <t xml:space="preserve">2019-I-045-BUENAVENTURA </t>
  </si>
  <si>
    <t>2019-O-013-PASTO G2</t>
  </si>
  <si>
    <t>Catorce</t>
  </si>
  <si>
    <t>quince</t>
  </si>
  <si>
    <t xml:space="preserve">2019-I-041-ARAUCA </t>
  </si>
  <si>
    <t xml:space="preserve">2019-O-029-SANTA MARTA </t>
  </si>
  <si>
    <t>Quince</t>
  </si>
  <si>
    <t>dieciseis</t>
  </si>
  <si>
    <t>2019-O-028-IBAGUÉ G1</t>
  </si>
  <si>
    <t>Dieciseis</t>
  </si>
  <si>
    <t>diecisiete</t>
  </si>
  <si>
    <t>2019-O-028-IBAGUÉ G2</t>
  </si>
  <si>
    <t>Diecisiete</t>
  </si>
  <si>
    <t>dieciocho</t>
  </si>
  <si>
    <t>2019-O-040-IBAGUÉ G3</t>
  </si>
  <si>
    <t>Dieciocho</t>
  </si>
  <si>
    <t>diecinueve</t>
  </si>
  <si>
    <t>2019-O-040-IBAGUÉ G4</t>
  </si>
  <si>
    <t>Diecinueve</t>
  </si>
  <si>
    <t>viente</t>
  </si>
  <si>
    <t xml:space="preserve">2019-O-015-TUNJA </t>
  </si>
  <si>
    <t>Viente</t>
  </si>
  <si>
    <t>veintiun</t>
  </si>
  <si>
    <t xml:space="preserve">2019-O-038-BUENAVENTURA </t>
  </si>
  <si>
    <t>Veintiun</t>
  </si>
  <si>
    <t>veintidos</t>
  </si>
  <si>
    <t xml:space="preserve">2019-O-043-ARAUCA </t>
  </si>
  <si>
    <t>Veintidos</t>
  </si>
  <si>
    <t>veintitres</t>
  </si>
  <si>
    <t>Veintitres</t>
  </si>
  <si>
    <t>veinticuatro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</si>
  <si>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</si>
  <si>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</si>
  <si>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</si>
  <si>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</si>
  <si>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</si>
  <si>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</si>
  <si>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</si>
  <si>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treintaiun</t>
  </si>
  <si>
    <t>2. HOGARES DIAGNOSTICADOS</t>
  </si>
  <si>
    <t>No.</t>
  </si>
  <si>
    <t>Fecha Visita Findeter</t>
  </si>
  <si>
    <t>CÓDIGO DEL HOGAR</t>
  </si>
  <si>
    <t>Nº DOC JEFE DEL HOGAR</t>
  </si>
  <si>
    <t>VALOR DEL DIAGNÓSTICO</t>
  </si>
  <si>
    <t>3. FIRMA</t>
  </si>
  <si>
    <t>N° Tarjeta Profesional</t>
  </si>
  <si>
    <t>2. VERIFICACIÓN OBRA</t>
  </si>
  <si>
    <t>INFORME SEMANAL DE SUPERVISIÓN PROGRAMA CASA DIGNA VIDA DIGNA</t>
  </si>
  <si>
    <t>&lt;Diligencie la fecha de suscripción del informe&gt;</t>
  </si>
  <si>
    <t>&lt;Corresponde al consecutivo de la semana objeto de informe, desde la suscripción del acta de inicio del contrato de interventoría&gt;</t>
  </si>
  <si>
    <t>&lt;Corresponde a la fecha de inicio del periodo objeto de informe&gt;</t>
  </si>
  <si>
    <t>&lt;Corresponde a la fecha de finalización del periodo objeto de informe&gt;</t>
  </si>
  <si>
    <t>&lt;Escriba el código de la convocatoria correspondiente, incluyendo el grupo de interventoría, si aplica&gt;</t>
  </si>
  <si>
    <t>&lt;Escriba el código de la convocatoria correspondiente, incluyendo el grupo de obra si aplica&gt;</t>
  </si>
  <si>
    <t>DEBE SER SUSCRITO POR EL SUPERVISOR FINDETER</t>
  </si>
  <si>
    <t>2. CERTIFICADOS DE EXISTENCIA</t>
  </si>
  <si>
    <r>
      <t>TIPO VISITA (</t>
    </r>
    <r>
      <rPr>
        <b/>
        <sz val="12"/>
        <color rgb="FFFF0000"/>
        <rFont val="Times New Roman"/>
        <family val="1"/>
      </rPr>
      <t>Aérea - Terrestre)</t>
    </r>
  </si>
  <si>
    <r>
      <t xml:space="preserve">RESULTADO </t>
    </r>
    <r>
      <rPr>
        <b/>
        <sz val="12"/>
        <color rgb="FFFF0000"/>
        <rFont val="Times New Roman"/>
        <family val="1"/>
      </rPr>
      <t>(Cumple - No Cumple)</t>
    </r>
  </si>
  <si>
    <r>
      <t>RESULTADO 
(</t>
    </r>
    <r>
      <rPr>
        <b/>
        <sz val="12"/>
        <color rgb="FFFF0000"/>
        <rFont val="Times New Roman"/>
        <family val="1"/>
      </rPr>
      <t>Efectivo - No Efectivo</t>
    </r>
    <r>
      <rPr>
        <b/>
        <sz val="12"/>
        <rFont val="Times New Roman"/>
        <family val="1"/>
      </rPr>
      <t>)</t>
    </r>
  </si>
  <si>
    <t>VALOR EJECUTADO DE OBRAS</t>
  </si>
  <si>
    <t>VALOR SUBSIDIO</t>
  </si>
  <si>
    <r>
      <t>VALOR DEL DIAGNÓSTICO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</si>
  <si>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r>
      <t>PRESUPUESTO DE OBRA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</si>
  <si>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r>
      <t>VALOR TOTAL SUBSIDIO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</si>
  <si>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t>FECHA DE EXPEDICIÓN DEL CERTIFICADO</t>
  </si>
  <si>
    <t>CONSECUTIVO DEL CERTIFICADO</t>
  </si>
  <si>
    <t>SUPERVISOR responsable quien realiza visita</t>
  </si>
  <si>
    <t>SUPERVISOR responsable quien certifica</t>
  </si>
  <si>
    <t>&lt;LOGOS DEL CLIENTE&gt;</t>
  </si>
  <si>
    <r>
      <rPr>
        <b/>
        <sz val="14"/>
        <rFont val="Times New Roman"/>
        <family val="1"/>
      </rPr>
      <t>Código</t>
    </r>
    <r>
      <rPr>
        <sz val="14"/>
        <rFont val="Times New Roman"/>
        <family val="1"/>
      </rPr>
      <t xml:space="preserve">: GES-FO-099
</t>
    </r>
    <r>
      <rPr>
        <b/>
        <sz val="14"/>
        <rFont val="Times New Roman"/>
        <family val="1"/>
      </rPr>
      <t>Versión:</t>
    </r>
    <r>
      <rPr>
        <sz val="14"/>
        <rFont val="Times New Roman"/>
        <family val="1"/>
      </rPr>
      <t xml:space="preserve"> 3
</t>
    </r>
    <r>
      <rPr>
        <b/>
        <sz val="14"/>
        <rFont val="Times New Roman"/>
        <family val="1"/>
      </rPr>
      <t>Fecha de Aprobación:15</t>
    </r>
    <r>
      <rPr>
        <sz val="14"/>
        <rFont val="Times New Roman"/>
        <family val="1"/>
      </rPr>
      <t xml:space="preserve">-jun-2022
Clasificación: Público
</t>
    </r>
  </si>
  <si>
    <t>Código: GES-FO-099
Versión: 3
Fecha de Aprobación: 15-jun-2022
Clasificación: Público</t>
  </si>
  <si>
    <r>
      <rPr>
        <b/>
        <sz val="16"/>
        <rFont val="Times New Roman"/>
        <family val="1"/>
      </rPr>
      <t xml:space="preserve">Código: </t>
    </r>
    <r>
      <rPr>
        <sz val="16"/>
        <rFont val="Times New Roman"/>
        <family val="1"/>
      </rPr>
      <t xml:space="preserve">GES-FO-099
</t>
    </r>
    <r>
      <rPr>
        <b/>
        <sz val="16"/>
        <rFont val="Times New Roman"/>
        <family val="1"/>
      </rPr>
      <t>Versión:</t>
    </r>
    <r>
      <rPr>
        <sz val="16"/>
        <rFont val="Times New Roman"/>
        <family val="1"/>
      </rPr>
      <t xml:space="preserve"> 3
</t>
    </r>
    <r>
      <rPr>
        <b/>
        <sz val="16"/>
        <rFont val="Times New Roman"/>
        <family val="1"/>
      </rPr>
      <t>Fecha de Aprobación:</t>
    </r>
    <r>
      <rPr>
        <sz val="16"/>
        <rFont val="Times New Roman"/>
        <family val="1"/>
      </rPr>
      <t xml:space="preserve">
15-jun-2022
Clasificación: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</si>
</sst>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&quot;$&quot;\ #,##0.00_);[Red]\(&quot;$&quot;\ #,##0.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u/>
      <sz val="10"/>
      <color theme="10"/>
      <name val="Arial"/>
      <family val="2"/>
    </font>
    <font>
      <b/>
      <sz val="20"/>
      <color theme="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u/>
      <sz val="20"/>
      <color theme="10"/>
      <name val="Arial"/>
      <family val="2"/>
    </font>
    <font>
      <u/>
      <sz val="20"/>
      <color rgb="FF0563C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6"/>
      <name val="Times New Roman"/>
      <family val="1"/>
    </font>
    <font>
      <i/>
      <sz val="2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13">
    <xf numFmtId="0" fontId="0" fillId="0" borderId="0" xfId="0"/>
    <xf numFmtId="0" fontId="9" fillId="4" borderId="2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6" fontId="11" fillId="6" borderId="2" xfId="0" applyNumberFormat="1" applyFont="1" applyFill="1" applyBorder="1" applyAlignment="1">
      <alignment horizontal="center" vertical="center" wrapText="1"/>
    </xf>
    <xf numFmtId="0" fontId="12" fillId="6" borderId="2" xfId="7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0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2" fillId="3" borderId="2" xfId="7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4" fontId="11" fillId="7" borderId="2" xfId="0" applyNumberFormat="1" applyFont="1" applyFill="1" applyBorder="1" applyAlignment="1">
      <alignment horizontal="center" vertical="center" wrapText="1"/>
    </xf>
    <xf numFmtId="0" fontId="15" fillId="6" borderId="2" xfId="7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wrapText="1"/>
    </xf>
    <xf numFmtId="14" fontId="11" fillId="7" borderId="29" xfId="0" applyNumberFormat="1" applyFont="1" applyFill="1" applyBorder="1" applyAlignment="1">
      <alignment horizontal="center" vertical="center" wrapText="1"/>
    </xf>
    <xf numFmtId="166" fontId="11" fillId="6" borderId="29" xfId="0" applyNumberFormat="1" applyFont="1" applyFill="1" applyBorder="1" applyAlignment="1">
      <alignment horizontal="center" vertical="center" wrapText="1"/>
    </xf>
    <xf numFmtId="0" fontId="12" fillId="6" borderId="29" xfId="7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8" borderId="31" xfId="0" applyFont="1" applyFill="1" applyBorder="1"/>
    <xf numFmtId="0" fontId="0" fillId="0" borderId="0" xfId="0" applyNumberFormat="1" applyAlignment="1">
      <alignment horizontal="center"/>
    </xf>
    <xf numFmtId="0" fontId="5" fillId="0" borderId="0" xfId="3" applyFont="1" applyAlignment="1">
      <alignment vertical="center"/>
    </xf>
    <xf numFmtId="0" fontId="5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7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7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 wrapText="1"/>
    </xf>
    <xf numFmtId="0" fontId="5" fillId="0" borderId="3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0" fontId="23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vertical="center"/>
    </xf>
    <xf numFmtId="0" fontId="5" fillId="0" borderId="19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7" fillId="0" borderId="13" xfId="3" applyFont="1" applyBorder="1" applyAlignment="1">
      <alignment horizontal="center" vertical="center" wrapText="1"/>
    </xf>
    <xf numFmtId="0" fontId="5" fillId="0" borderId="33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19" fillId="0" borderId="13" xfId="3" applyFont="1" applyFill="1" applyBorder="1" applyAlignment="1">
      <alignment horizontal="left" vertical="center"/>
    </xf>
    <xf numFmtId="0" fontId="19" fillId="0" borderId="2" xfId="3" applyFont="1" applyFill="1" applyBorder="1" applyAlignment="1">
      <alignment vertical="center"/>
    </xf>
    <xf numFmtId="0" fontId="32" fillId="0" borderId="2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right" vertical="center"/>
    </xf>
    <xf numFmtId="0" fontId="32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32" fillId="0" borderId="17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0" fontId="31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31" fillId="0" borderId="0" xfId="3" applyFont="1" applyBorder="1" applyAlignment="1">
      <alignment horizontal="left" vertical="center"/>
    </xf>
    <xf numFmtId="0" fontId="33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0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 wrapText="1"/>
    </xf>
    <xf numFmtId="0" fontId="32" fillId="0" borderId="18" xfId="3" applyFont="1" applyBorder="1" applyAlignment="1">
      <alignment vertical="center"/>
    </xf>
    <xf numFmtId="0" fontId="19" fillId="0" borderId="15" xfId="3" applyFont="1" applyFill="1" applyBorder="1" applyAlignment="1">
      <alignment horizontal="left" vertical="center"/>
    </xf>
    <xf numFmtId="0" fontId="32" fillId="0" borderId="9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0" fontId="19" fillId="0" borderId="9" xfId="3" applyFont="1" applyFill="1" applyBorder="1" applyAlignment="1">
      <alignment horizontal="right" vertical="center"/>
    </xf>
    <xf numFmtId="0" fontId="32" fillId="0" borderId="16" xfId="3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4" fontId="6" fillId="0" borderId="2" xfId="6" applyNumberFormat="1" applyFont="1" applyBorder="1" applyAlignment="1">
      <alignment vertical="center" wrapText="1"/>
    </xf>
    <xf numFmtId="0" fontId="5" fillId="0" borderId="3" xfId="0" applyFont="1" applyBorder="1"/>
    <xf numFmtId="0" fontId="5" fillId="0" borderId="1" xfId="0" applyFont="1" applyBorder="1"/>
    <xf numFmtId="0" fontId="24" fillId="0" borderId="0" xfId="0" applyFont="1"/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24" fillId="0" borderId="10" xfId="0" applyFont="1" applyFill="1" applyBorder="1" applyAlignment="1"/>
    <xf numFmtId="0" fontId="5" fillId="0" borderId="5" xfId="0" applyFont="1" applyBorder="1"/>
    <xf numFmtId="0" fontId="5" fillId="0" borderId="32" xfId="0" applyFont="1" applyBorder="1"/>
    <xf numFmtId="0" fontId="5" fillId="0" borderId="27" xfId="0" applyFont="1" applyBorder="1"/>
    <xf numFmtId="0" fontId="5" fillId="0" borderId="4" xfId="0" applyFont="1" applyBorder="1"/>
    <xf numFmtId="0" fontId="5" fillId="0" borderId="28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6" fillId="0" borderId="32" xfId="6" applyNumberFormat="1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4" fillId="0" borderId="3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5" fillId="0" borderId="8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14" fontId="26" fillId="0" borderId="14" xfId="3" applyNumberFormat="1" applyFont="1" applyFill="1" applyBorder="1" applyAlignment="1">
      <alignment horizontal="center" vertical="center" wrapText="1"/>
    </xf>
    <xf numFmtId="14" fontId="28" fillId="0" borderId="8" xfId="0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right"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7" fillId="0" borderId="0" xfId="3" applyFont="1" applyBorder="1" applyAlignment="1">
      <alignment horizontal="right" vertical="center"/>
    </xf>
    <xf numFmtId="14" fontId="32" fillId="0" borderId="14" xfId="3" applyNumberFormat="1" applyFont="1" applyFill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4" fillId="2" borderId="24" xfId="3" applyFont="1" applyFill="1" applyBorder="1" applyAlignment="1" applyProtection="1">
      <alignment horizontal="center" vertical="center" wrapText="1"/>
    </xf>
    <xf numFmtId="0" fontId="4" fillId="2" borderId="25" xfId="3" applyFont="1" applyFill="1" applyBorder="1" applyAlignment="1" applyProtection="1">
      <alignment horizontal="center" vertical="center" wrapText="1"/>
    </xf>
    <xf numFmtId="0" fontId="4" fillId="2" borderId="26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 wrapText="1"/>
    </xf>
    <xf numFmtId="0" fontId="33" fillId="0" borderId="11" xfId="3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33" fillId="0" borderId="12" xfId="3" applyFont="1" applyBorder="1" applyAlignment="1">
      <alignment horizontal="center" vertical="center" wrapText="1"/>
    </xf>
    <xf numFmtId="44" fontId="6" fillId="0" borderId="8" xfId="8" applyNumberFormat="1" applyFont="1" applyBorder="1" applyAlignment="1">
      <alignment horizontal="center" vertical="center" wrapText="1"/>
    </xf>
    <xf numFmtId="44" fontId="6" fillId="0" borderId="10" xfId="8" applyNumberFormat="1" applyFont="1" applyBorder="1" applyAlignment="1">
      <alignment horizontal="center" vertical="center" wrapText="1"/>
    </xf>
    <xf numFmtId="44" fontId="6" fillId="0" borderId="16" xfId="8" applyNumberFormat="1" applyFont="1" applyBorder="1" applyAlignment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left" vertical="center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16" xfId="3" applyFont="1" applyFill="1" applyBorder="1" applyAlignment="1">
      <alignment horizontal="left" vertical="center"/>
    </xf>
    <xf numFmtId="0" fontId="4" fillId="0" borderId="13" xfId="3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8" xfId="3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left" vertical="center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16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center" vertical="center" wrapText="1"/>
    </xf>
    <xf numFmtId="0" fontId="18" fillId="0" borderId="22" xfId="3" applyFont="1" applyBorder="1" applyAlignment="1">
      <alignment horizontal="left" vertical="center"/>
    </xf>
    <xf numFmtId="0" fontId="18" fillId="0" borderId="21" xfId="3" applyFont="1" applyBorder="1" applyAlignment="1">
      <alignment horizontal="left" vertical="center"/>
    </xf>
    <xf numFmtId="0" fontId="18" fillId="0" borderId="23" xfId="3" applyFont="1" applyBorder="1" applyAlignment="1">
      <alignment horizontal="left" vertical="center"/>
    </xf>
    <xf numFmtId="0" fontId="26" fillId="0" borderId="2" xfId="3" applyFont="1" applyFill="1" applyBorder="1" applyAlignment="1">
      <alignment horizontal="center" vertical="center"/>
    </xf>
    <xf numFmtId="14" fontId="26" fillId="0" borderId="8" xfId="3" applyNumberFormat="1" applyFont="1" applyFill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6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19" fillId="2" borderId="13" xfId="3" applyFont="1" applyFill="1" applyBorder="1" applyAlignment="1" applyProtection="1">
      <alignment horizontal="center" vertical="center" wrapText="1"/>
    </xf>
    <xf numFmtId="0" fontId="19" fillId="2" borderId="2" xfId="3" applyFont="1" applyFill="1" applyBorder="1" applyAlignment="1" applyProtection="1">
      <alignment horizontal="center" vertical="center" wrapText="1"/>
    </xf>
    <xf numFmtId="0" fontId="19" fillId="2" borderId="14" xfId="3" applyFont="1" applyFill="1" applyBorder="1" applyAlignment="1" applyProtection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2" xfId="3" applyFont="1" applyBorder="1" applyAlignment="1">
      <alignment horizontal="center" vertical="center" wrapText="1"/>
    </xf>
    <xf numFmtId="0" fontId="19" fillId="2" borderId="15" xfId="3" applyFont="1" applyFill="1" applyBorder="1" applyAlignment="1" applyProtection="1">
      <alignment horizontal="center" vertical="center" wrapText="1"/>
    </xf>
    <xf numFmtId="0" fontId="19" fillId="2" borderId="9" xfId="3" applyFont="1" applyFill="1" applyBorder="1" applyAlignment="1" applyProtection="1">
      <alignment horizontal="center" vertical="center" wrapText="1"/>
    </xf>
    <xf numFmtId="0" fontId="19" fillId="2" borderId="16" xfId="3" applyFont="1" applyFill="1" applyBorder="1" applyAlignment="1" applyProtection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0" fontId="24" fillId="0" borderId="1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17" fillId="0" borderId="22" xfId="3" applyFont="1" applyBorder="1" applyAlignment="1">
      <alignment horizontal="left" vertical="center"/>
    </xf>
    <xf numFmtId="0" fontId="17" fillId="0" borderId="21" xfId="3" applyFont="1" applyBorder="1" applyAlignment="1">
      <alignment horizontal="left" vertical="center"/>
    </xf>
    <xf numFmtId="0" fontId="17" fillId="0" borderId="23" xfId="3" applyFont="1" applyBorder="1" applyAlignment="1">
      <alignment horizontal="left" vertical="center"/>
    </xf>
    <xf numFmtId="0" fontId="32" fillId="0" borderId="2" xfId="3" applyFont="1" applyFill="1" applyBorder="1" applyAlignment="1">
      <alignment horizontal="center" vertical="center"/>
    </xf>
    <xf numFmtId="14" fontId="32" fillId="0" borderId="2" xfId="3" applyNumberFormat="1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left" vertical="center" wrapText="1"/>
    </xf>
    <xf numFmtId="0" fontId="20" fillId="0" borderId="16" xfId="3" applyFont="1" applyFill="1" applyBorder="1" applyAlignment="1">
      <alignment horizontal="left" vertical="center" wrapText="1"/>
    </xf>
    <xf numFmtId="0" fontId="22" fillId="0" borderId="8" xfId="3" applyFont="1" applyBorder="1" applyAlignment="1">
      <alignment horizontal="center" vertical="center" wrapText="1"/>
    </xf>
  </cellXfs>
  <cellStyles count="9">
    <cellStyle name="Hipervínculo" xfId="7" builtinId="8"/>
    <cellStyle name="Millares 2" xfId="1" xr:uid="{00000000-0005-0000-0000-000001000000}"/>
    <cellStyle name="Moneda 2" xfId="2" xr:uid="{00000000-0005-0000-0000-000002000000}"/>
    <cellStyle name="Moneda 2 2" xfId="8" xr:uid="{00000000-0005-0000-0000-000003000000}"/>
    <cellStyle name="Moneda 3" xfId="6" xr:uid="{00000000-0005-0000-0000-000004000000}"/>
    <cellStyle name="Normal" xfId="0" builtinId="0"/>
    <cellStyle name="Normal 2" xfId="3" xr:uid="{00000000-0005-0000-0000-000006000000}"/>
    <cellStyle name="Normal 3" xfId="5" xr:uid="{00000000-0005-0000-0000-000007000000}"/>
    <cellStyle name="Porcentual 2" xfId="4" xr:uid="{00000000-0005-0000-0000-000008000000}"/>
  </cellStyles>
  <dxfs count="45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rgb="FF0563C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6" formatCode="&quot;$&quot;\ #,##0.00_);[Red]\(&quot;$&quot;\ #,##0.00\)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20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AEAAA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399318</xdr:colOff>
      <xdr:row>1</xdr:row>
      <xdr:rowOff>77079</xdr:rowOff>
    </xdr:from>
    <xdr:to>
      <xdr:col>2</xdr:col>
      <xdr:colOff>1925760</xdr:colOff>
      <xdr:row>1</xdr:row>
      <xdr:rowOff>1130799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99318" y="1190771"/>
          <a:ext cx="3265365" cy="1053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229047</xdr:colOff>
      <xdr:row>1</xdr:row>
      <xdr:rowOff>144598</xdr:rowOff>
    </xdr:from>
    <xdr:to>
      <xdr:col>3</xdr:col>
      <xdr:colOff>228511</xdr:colOff>
      <xdr:row>1</xdr:row>
      <xdr:rowOff>979966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1661489" y="1237389"/>
          <a:ext cx="2701906" cy="835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82552</xdr:colOff>
      <xdr:row>1</xdr:row>
      <xdr:rowOff>142614</xdr:rowOff>
    </xdr:from>
    <xdr:to>
      <xdr:col>2</xdr:col>
      <xdr:colOff>1502833</xdr:colOff>
      <xdr:row>1</xdr:row>
      <xdr:rowOff>1148142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1420285" y="1209414"/>
          <a:ext cx="3012015" cy="10055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38" totalsRowShown="0" headerRowDxfId="44" dataDxfId="42" headerRowBorderDxfId="43" tableBorderDxfId="41" totalsRowBorderDxfId="40">
  <autoFilter ref="A1:Y38" xr:uid="{00000000-0009-0000-0100-000001000000}"/>
  <tableColumns count="25">
    <tableColumn id="1" xr3:uid="{00000000-0010-0000-0000-000001000000}" name="CONVOCATORIA" dataDxfId="39"/>
    <tableColumn id="3" xr3:uid="{00000000-0010-0000-0000-000003000000}" name="CODIGO" dataDxfId="38">
      <calculatedColumnFormula>+CONCATENATE(A2,"-",C2," ",E2)</calculatedColumnFormula>
    </tableColumn>
    <tableColumn id="27" xr3:uid="{00000000-0010-0000-0000-00001B000000}" name="MUNICIPIO2" dataDxfId="37"/>
    <tableColumn id="26" xr3:uid="{00000000-0010-0000-0000-00001A000000}" name="DEPARTAMENTO3" dataDxfId="36"/>
    <tableColumn id="4" xr3:uid="{00000000-0010-0000-0000-000004000000}" name="GRUPO" dataDxfId="35"/>
    <tableColumn id="5" xr3:uid="{00000000-0010-0000-0000-000005000000}" name="CONTRATISTA " dataDxfId="34"/>
    <tableColumn id="6" xr3:uid="{00000000-0010-0000-0000-000006000000}" name="OBJETO" dataDxfId="33"/>
    <tableColumn id="7" xr3:uid="{00000000-0010-0000-0000-000007000000}" name="FECHA ADJUDICACIÓN" dataDxfId="32"/>
    <tableColumn id="8" xr3:uid="{00000000-0010-0000-0000-000008000000}" name="FECHA ENVIÓ MINUTA A CONTRATISTA" dataDxfId="31"/>
    <tableColumn id="9" xr3:uid="{00000000-0010-0000-0000-000009000000}" name="FECHA DE RECEPCIÓN CONTRATO ENVIADO POR CONTRATISTA SUSCRITO" dataDxfId="30"/>
    <tableColumn id="10" xr3:uid="{00000000-0010-0000-0000-00000A000000}" name="FECHA DE SUSCRIPCION " dataDxfId="29"/>
    <tableColumn id="11" xr3:uid="{00000000-0010-0000-0000-00000B000000}" name="FECHA DE RADICACION SOLICITUD OTROSI" dataDxfId="28"/>
    <tableColumn id="12" xr3:uid="{00000000-0010-0000-0000-00000C000000}" name="FECHA ENVIO AL CONTRATISTA " dataDxfId="27"/>
    <tableColumn id="13" xr3:uid="{00000000-0010-0000-0000-00000D000000}" name="FECHA DE RECIBIDO OTROSI SUSCRITO  ENVIADO POR EL CONTRATISTA" dataDxfId="26"/>
    <tableColumn id="14" xr3:uid="{00000000-0010-0000-0000-00000E000000}" name="FECHA DE SUSCRIPCION  OTROSI No.1" dataDxfId="25"/>
    <tableColumn id="15" xr3:uid="{00000000-0010-0000-0000-00000F000000}" name="VALOR DEL CONTRATO" dataDxfId="24"/>
    <tableColumn id="16" xr3:uid="{00000000-0010-0000-0000-000010000000}" name="REPRESENTANTE LEGAL " dataDxfId="23"/>
    <tableColumn id="17" xr3:uid="{00000000-0010-0000-0000-000011000000}" name="CONTACTO" dataDxfId="22"/>
    <tableColumn id="18" xr3:uid="{00000000-0010-0000-0000-000012000000}" name="SUPERVISOR (FINDETER)" dataDxfId="21"/>
    <tableColumn id="19" xr3:uid="{00000000-0010-0000-0000-000013000000}" name="CORREO SUPERVISOR (FINDETER)" dataDxfId="20"/>
    <tableColumn id="20" xr3:uid="{00000000-0010-0000-0000-000014000000}" name="EMAIL" dataDxfId="19" dataCellStyle="Hipervínculo"/>
    <tableColumn id="21" xr3:uid="{00000000-0010-0000-0000-000015000000}" name="DIRECCIÓN " dataDxfId="18"/>
    <tableColumn id="22" xr3:uid="{00000000-0010-0000-0000-000016000000}" name="TELÉFONO" dataDxfId="17"/>
    <tableColumn id="23" xr3:uid="{00000000-0010-0000-0000-000017000000}" name="ESTADO " dataDxfId="16"/>
    <tableColumn id="25" xr3:uid="{00000000-0010-0000-0000-000019000000}" name="NUMERO MEJORAMIENTO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B4:E29" totalsRowShown="0" headerRowDxfId="14" dataDxfId="13">
  <tableColumns count="4">
    <tableColumn id="1" xr3:uid="{00000000-0010-0000-0100-000001000000}" name="PLAZO (MESES)" dataDxfId="12"/>
    <tableColumn id="2" xr3:uid="{00000000-0010-0000-0100-000002000000}" name="LETRAS" dataDxfId="11"/>
    <tableColumn id="3" xr3:uid="{00000000-0010-0000-0100-000003000000}" name="NUMEROS" dataDxfId="10"/>
    <tableColumn id="4" xr3:uid="{00000000-0010-0000-0100-000004000000}" name="PLAZO (MESES)2" dataDxfId="9">
      <calculatedColumnFormula>+Tabla2[[#This Row],[PLAZO (MESES)]]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H4:K36" totalsRowShown="0" headerRowDxfId="8" dataDxfId="7">
  <tableColumns count="4">
    <tableColumn id="1" xr3:uid="{00000000-0010-0000-0200-000001000000}" name="PLAZO (DIAS)" dataDxfId="6">
      <calculatedColumnFormula>+CONCATENATE(I5," ","(",J5,")"," Días")</calculatedColumnFormula>
    </tableColumn>
    <tableColumn id="2" xr3:uid="{00000000-0010-0000-0200-000002000000}" name="LETRAS" dataDxfId="5"/>
    <tableColumn id="3" xr3:uid="{00000000-0010-0000-0200-000003000000}" name="NUMEROS" dataDxfId="4">
      <calculatedColumnFormula>+J4+1</calculatedColumnFormula>
    </tableColumn>
    <tableColumn id="4" xr3:uid="{00000000-0010-0000-0200-000004000000}" name="PLAZO (DIAS)2" dataDxfId="3">
      <calculatedColumnFormula>+Tabla3[[#This Row],[PLAZO (DIAS)]]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8" displayName="Tabla8" ref="M4:M19" totalsRowShown="0">
  <autoFilter ref="M4:M19" xr:uid="{00000000-0009-0000-0100-000004000000}"/>
  <tableColumns count="1">
    <tableColumn id="1" xr3:uid="{00000000-0010-0000-0300-000001000000}" name="CODIGO PROYECTO (INTERVENTORIA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9" displayName="Tabla9" ref="O4:O26" totalsRowShown="0" headerRowDxfId="2" headerRowBorderDxfId="1" tableBorderDxfId="0">
  <autoFilter ref="O4:O26" xr:uid="{00000000-0009-0000-0100-000005000000}"/>
  <tableColumns count="1">
    <tableColumn id="1" xr3:uid="{00000000-0010-0000-0400-000001000000}" name="CODIGO PROYECTO (OBRA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ICITACIONESCONSTRUALAMOS@GMAIL.COM" TargetMode="External"/><Relationship Id="rId13" Type="http://schemas.openxmlformats.org/officeDocument/2006/relationships/hyperlink" Target="mailto:JOSECGUERRA@HOTMAIL.COM" TargetMode="External"/><Relationship Id="rId3" Type="http://schemas.openxmlformats.org/officeDocument/2006/relationships/hyperlink" Target="mailto:COSEICO@YAHOO.COM" TargetMode="External"/><Relationship Id="rId7" Type="http://schemas.openxmlformats.org/officeDocument/2006/relationships/hyperlink" Target="mailto:licitaciones.elsa.torres@gmail.com" TargetMode="External"/><Relationship Id="rId12" Type="http://schemas.openxmlformats.org/officeDocument/2006/relationships/hyperlink" Target="mailto:OBRACIVIL.GEPM@GMAIL.COM" TargetMode="External"/><Relationship Id="rId2" Type="http://schemas.openxmlformats.org/officeDocument/2006/relationships/hyperlink" Target="mailto:COTESINFRAESTRUCTURA@HOTMAIL.COM" TargetMode="External"/><Relationship Id="rId1" Type="http://schemas.openxmlformats.org/officeDocument/2006/relationships/hyperlink" Target="mailto:comercial@jasb.com.co" TargetMode="External"/><Relationship Id="rId6" Type="http://schemas.openxmlformats.org/officeDocument/2006/relationships/hyperlink" Target="mailto:ING.JAIROHGR@HOTMAIL.COM;c.interviviendas2019@gmail.com" TargetMode="External"/><Relationship Id="rId11" Type="http://schemas.openxmlformats.org/officeDocument/2006/relationships/hyperlink" Target="mailto:OBRACIVIL.GEPM@GMAIL.COM" TargetMode="External"/><Relationship Id="rId5" Type="http://schemas.openxmlformats.org/officeDocument/2006/relationships/hyperlink" Target="mailto:CONCRELOG@HOTMAIL.COM" TargetMode="External"/><Relationship Id="rId10" Type="http://schemas.openxmlformats.org/officeDocument/2006/relationships/hyperlink" Target="mailto:JALICITACIONES@GMAIL.COM" TargetMode="External"/><Relationship Id="rId4" Type="http://schemas.openxmlformats.org/officeDocument/2006/relationships/hyperlink" Target="mailto:JALICITACIONES@GMAIL.COM" TargetMode="External"/><Relationship Id="rId9" Type="http://schemas.openxmlformats.org/officeDocument/2006/relationships/hyperlink" Target="mailto:LICITACIONESCONSTRUALAMOS@GMAIL.COM" TargetMode="External"/><Relationship Id="rId1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view="pageBreakPreview" zoomScale="65" zoomScaleNormal="60" zoomScalePageLayoutView="60" workbookViewId="0">
      <selection activeCell="L2" sqref="L2:M2"/>
    </sheetView>
  </sheetViews>
  <sheetFormatPr baseColWidth="10" defaultColWidth="10.85546875" defaultRowHeight="12.75" x14ac:dyDescent="0.2"/>
  <cols>
    <col min="1" max="1" width="9.85546875" style="32" customWidth="1"/>
    <col min="2" max="2" width="13.140625" style="32" customWidth="1"/>
    <col min="3" max="3" width="32" style="32" customWidth="1"/>
    <col min="4" max="4" width="24.7109375" style="32" customWidth="1"/>
    <col min="5" max="5" width="21.42578125" style="32" customWidth="1"/>
    <col min="6" max="6" width="22.7109375" style="32" customWidth="1"/>
    <col min="7" max="7" width="33.140625" style="32" customWidth="1"/>
    <col min="8" max="12" width="15.7109375" style="32" customWidth="1"/>
    <col min="13" max="13" width="29.7109375" style="32" customWidth="1"/>
    <col min="14" max="16384" width="10.85546875" style="32"/>
  </cols>
  <sheetData>
    <row r="1" spans="1:13" ht="87" customHeight="1" x14ac:dyDescent="0.2">
      <c r="A1" s="153" t="s">
        <v>401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101.1" customHeight="1" x14ac:dyDescent="0.2">
      <c r="A2" s="105"/>
      <c r="B2" s="33"/>
      <c r="C2" s="106"/>
      <c r="D2" s="162" t="s">
        <v>380</v>
      </c>
      <c r="E2" s="162"/>
      <c r="F2" s="162"/>
      <c r="G2" s="162"/>
      <c r="H2" s="162"/>
      <c r="I2" s="162"/>
      <c r="J2" s="162"/>
      <c r="K2" s="163"/>
      <c r="L2" s="159" t="s">
        <v>402</v>
      </c>
      <c r="M2" s="160"/>
    </row>
    <row r="3" spans="1:13" s="34" customFormat="1" ht="63" customHeight="1" x14ac:dyDescent="0.2">
      <c r="A3" s="107" t="s">
        <v>0</v>
      </c>
      <c r="B3" s="156" t="s">
        <v>381</v>
      </c>
      <c r="C3" s="156"/>
      <c r="D3" s="156"/>
      <c r="E3" s="156"/>
      <c r="F3" s="108" t="s">
        <v>1</v>
      </c>
      <c r="G3" s="161" t="s">
        <v>382</v>
      </c>
      <c r="H3" s="158"/>
      <c r="I3" s="108" t="s">
        <v>2</v>
      </c>
      <c r="J3" s="157" t="s">
        <v>383</v>
      </c>
      <c r="K3" s="158"/>
      <c r="L3" s="108" t="s">
        <v>3</v>
      </c>
      <c r="M3" s="109" t="s">
        <v>384</v>
      </c>
    </row>
    <row r="4" spans="1:13" ht="26.1" customHeight="1" x14ac:dyDescent="0.2">
      <c r="A4" s="129" t="s">
        <v>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3" ht="24.75" customHeight="1" x14ac:dyDescent="0.2">
      <c r="A5" s="150" t="s">
        <v>5</v>
      </c>
      <c r="B5" s="151"/>
      <c r="C5" s="151"/>
      <c r="D5" s="151"/>
      <c r="E5" s="132"/>
      <c r="F5" s="152"/>
      <c r="G5" s="152"/>
      <c r="H5" s="152"/>
      <c r="I5" s="152"/>
      <c r="J5" s="152"/>
      <c r="K5" s="152"/>
      <c r="L5" s="152"/>
      <c r="M5" s="134"/>
    </row>
    <row r="6" spans="1:13" ht="26.1" customHeight="1" x14ac:dyDescent="0.2">
      <c r="A6" s="135" t="s">
        <v>6</v>
      </c>
      <c r="B6" s="136"/>
      <c r="C6" s="136"/>
      <c r="D6" s="136"/>
      <c r="E6" s="136"/>
      <c r="F6" s="136"/>
      <c r="G6" s="136"/>
      <c r="H6" s="137"/>
      <c r="I6" s="138" t="s">
        <v>7</v>
      </c>
      <c r="J6" s="136"/>
      <c r="K6" s="136"/>
      <c r="L6" s="136"/>
      <c r="M6" s="139"/>
    </row>
    <row r="7" spans="1:13" ht="35.1" customHeight="1" x14ac:dyDescent="0.2">
      <c r="A7" s="140" t="s">
        <v>8</v>
      </c>
      <c r="B7" s="141"/>
      <c r="C7" s="147" t="s">
        <v>385</v>
      </c>
      <c r="D7" s="148"/>
      <c r="E7" s="148"/>
      <c r="F7" s="148"/>
      <c r="G7" s="148"/>
      <c r="H7" s="149"/>
      <c r="I7" s="142" t="s">
        <v>8</v>
      </c>
      <c r="J7" s="143"/>
      <c r="K7" s="144" t="s">
        <v>386</v>
      </c>
      <c r="L7" s="145"/>
      <c r="M7" s="146"/>
    </row>
    <row r="8" spans="1:13" ht="26.1" customHeight="1" x14ac:dyDescent="0.2">
      <c r="A8" s="129" t="s">
        <v>371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3" ht="26.1" customHeight="1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43"/>
    </row>
    <row r="10" spans="1:13" ht="47.25" customHeight="1" x14ac:dyDescent="0.2">
      <c r="A10" s="68" t="s">
        <v>372</v>
      </c>
      <c r="B10" s="57" t="s">
        <v>373</v>
      </c>
      <c r="C10" s="57" t="s">
        <v>399</v>
      </c>
      <c r="D10" s="57" t="s">
        <v>389</v>
      </c>
      <c r="E10" s="57" t="s">
        <v>374</v>
      </c>
      <c r="F10" s="57" t="s">
        <v>375</v>
      </c>
      <c r="G10" s="58" t="s">
        <v>391</v>
      </c>
      <c r="H10" s="132" t="s">
        <v>394</v>
      </c>
      <c r="I10" s="133"/>
      <c r="J10" s="132" t="s">
        <v>395</v>
      </c>
      <c r="K10" s="133"/>
      <c r="L10" s="132" t="s">
        <v>396</v>
      </c>
      <c r="M10" s="134"/>
    </row>
    <row r="11" spans="1:13" ht="26.1" customHeight="1" x14ac:dyDescent="0.2">
      <c r="A11" s="48"/>
      <c r="B11" s="37"/>
      <c r="C11" s="37"/>
      <c r="D11" s="38"/>
      <c r="E11" s="38"/>
      <c r="F11" s="38"/>
      <c r="G11" s="38"/>
      <c r="H11" s="126"/>
      <c r="I11" s="127"/>
      <c r="J11" s="126"/>
      <c r="K11" s="127"/>
      <c r="L11" s="126">
        <f>+SUM(H11:K11)</f>
        <v>0</v>
      </c>
      <c r="M11" s="128"/>
    </row>
    <row r="12" spans="1:13" ht="26.1" customHeight="1" x14ac:dyDescent="0.2">
      <c r="A12" s="48"/>
      <c r="B12" s="37"/>
      <c r="C12" s="37"/>
      <c r="D12" s="38"/>
      <c r="E12" s="38"/>
      <c r="F12" s="38"/>
      <c r="G12" s="38"/>
      <c r="H12" s="126"/>
      <c r="I12" s="127"/>
      <c r="J12" s="126"/>
      <c r="K12" s="127"/>
      <c r="L12" s="126">
        <f t="shared" ref="L12:L25" si="0">+SUM(H12:K12)</f>
        <v>0</v>
      </c>
      <c r="M12" s="128"/>
    </row>
    <row r="13" spans="1:13" ht="26.1" customHeight="1" x14ac:dyDescent="0.2">
      <c r="A13" s="48"/>
      <c r="B13" s="37"/>
      <c r="C13" s="37"/>
      <c r="D13" s="38"/>
      <c r="E13" s="38"/>
      <c r="F13" s="38"/>
      <c r="G13" s="38"/>
      <c r="H13" s="126"/>
      <c r="I13" s="127"/>
      <c r="J13" s="126"/>
      <c r="K13" s="127"/>
      <c r="L13" s="126">
        <f t="shared" si="0"/>
        <v>0</v>
      </c>
      <c r="M13" s="128"/>
    </row>
    <row r="14" spans="1:13" ht="26.1" customHeight="1" x14ac:dyDescent="0.2">
      <c r="A14" s="48"/>
      <c r="B14" s="37"/>
      <c r="C14" s="37"/>
      <c r="D14" s="38"/>
      <c r="E14" s="38"/>
      <c r="F14" s="38"/>
      <c r="G14" s="38"/>
      <c r="H14" s="126"/>
      <c r="I14" s="127"/>
      <c r="J14" s="126"/>
      <c r="K14" s="127"/>
      <c r="L14" s="126">
        <f t="shared" si="0"/>
        <v>0</v>
      </c>
      <c r="M14" s="128"/>
    </row>
    <row r="15" spans="1:13" ht="26.1" customHeight="1" x14ac:dyDescent="0.2">
      <c r="A15" s="48"/>
      <c r="B15" s="37"/>
      <c r="C15" s="37"/>
      <c r="D15" s="38"/>
      <c r="E15" s="38"/>
      <c r="F15" s="38"/>
      <c r="G15" s="38"/>
      <c r="H15" s="126"/>
      <c r="I15" s="127"/>
      <c r="J15" s="126"/>
      <c r="K15" s="127"/>
      <c r="L15" s="126">
        <f t="shared" si="0"/>
        <v>0</v>
      </c>
      <c r="M15" s="128"/>
    </row>
    <row r="16" spans="1:13" ht="26.1" customHeight="1" x14ac:dyDescent="0.2">
      <c r="A16" s="48"/>
      <c r="B16" s="37"/>
      <c r="C16" s="37"/>
      <c r="D16" s="38"/>
      <c r="E16" s="38"/>
      <c r="F16" s="38"/>
      <c r="G16" s="38"/>
      <c r="H16" s="126"/>
      <c r="I16" s="127"/>
      <c r="J16" s="126"/>
      <c r="K16" s="127"/>
      <c r="L16" s="126">
        <f t="shared" si="0"/>
        <v>0</v>
      </c>
      <c r="M16" s="128"/>
    </row>
    <row r="17" spans="1:13" ht="26.1" customHeight="1" x14ac:dyDescent="0.2">
      <c r="A17" s="48"/>
      <c r="B17" s="37"/>
      <c r="C17" s="37"/>
      <c r="D17" s="38"/>
      <c r="E17" s="38"/>
      <c r="F17" s="38"/>
      <c r="G17" s="38"/>
      <c r="H17" s="126"/>
      <c r="I17" s="127"/>
      <c r="J17" s="126"/>
      <c r="K17" s="127"/>
      <c r="L17" s="126">
        <f t="shared" si="0"/>
        <v>0</v>
      </c>
      <c r="M17" s="128"/>
    </row>
    <row r="18" spans="1:13" ht="26.1" customHeight="1" x14ac:dyDescent="0.2">
      <c r="A18" s="48"/>
      <c r="B18" s="37"/>
      <c r="C18" s="37"/>
      <c r="D18" s="38"/>
      <c r="E18" s="38"/>
      <c r="F18" s="38"/>
      <c r="G18" s="38"/>
      <c r="H18" s="126"/>
      <c r="I18" s="127"/>
      <c r="J18" s="126"/>
      <c r="K18" s="127"/>
      <c r="L18" s="126">
        <f t="shared" si="0"/>
        <v>0</v>
      </c>
      <c r="M18" s="128"/>
    </row>
    <row r="19" spans="1:13" ht="26.1" customHeight="1" x14ac:dyDescent="0.2">
      <c r="A19" s="48"/>
      <c r="B19" s="37"/>
      <c r="C19" s="37"/>
      <c r="D19" s="38"/>
      <c r="E19" s="38"/>
      <c r="F19" s="38"/>
      <c r="G19" s="38"/>
      <c r="H19" s="126"/>
      <c r="I19" s="127"/>
      <c r="J19" s="126"/>
      <c r="K19" s="127"/>
      <c r="L19" s="126">
        <f t="shared" si="0"/>
        <v>0</v>
      </c>
      <c r="M19" s="128"/>
    </row>
    <row r="20" spans="1:13" ht="26.1" customHeight="1" x14ac:dyDescent="0.2">
      <c r="A20" s="48"/>
      <c r="B20" s="37"/>
      <c r="C20" s="37"/>
      <c r="D20" s="38"/>
      <c r="E20" s="38"/>
      <c r="F20" s="38"/>
      <c r="G20" s="38"/>
      <c r="H20" s="126"/>
      <c r="I20" s="127"/>
      <c r="J20" s="126"/>
      <c r="K20" s="127"/>
      <c r="L20" s="126">
        <f t="shared" si="0"/>
        <v>0</v>
      </c>
      <c r="M20" s="128"/>
    </row>
    <row r="21" spans="1:13" ht="26.1" customHeight="1" x14ac:dyDescent="0.2">
      <c r="A21" s="48"/>
      <c r="B21" s="37"/>
      <c r="C21" s="37"/>
      <c r="D21" s="38"/>
      <c r="E21" s="38"/>
      <c r="F21" s="38"/>
      <c r="G21" s="38"/>
      <c r="H21" s="126"/>
      <c r="I21" s="127"/>
      <c r="J21" s="126"/>
      <c r="K21" s="127"/>
      <c r="L21" s="126">
        <f t="shared" si="0"/>
        <v>0</v>
      </c>
      <c r="M21" s="128"/>
    </row>
    <row r="22" spans="1:13" ht="26.1" customHeight="1" x14ac:dyDescent="0.2">
      <c r="A22" s="48"/>
      <c r="B22" s="37"/>
      <c r="C22" s="37"/>
      <c r="D22" s="38"/>
      <c r="E22" s="38"/>
      <c r="F22" s="38"/>
      <c r="G22" s="38"/>
      <c r="H22" s="126"/>
      <c r="I22" s="127"/>
      <c r="J22" s="126"/>
      <c r="K22" s="127"/>
      <c r="L22" s="126">
        <f t="shared" si="0"/>
        <v>0</v>
      </c>
      <c r="M22" s="128"/>
    </row>
    <row r="23" spans="1:13" ht="26.1" customHeight="1" x14ac:dyDescent="0.2">
      <c r="A23" s="48"/>
      <c r="B23" s="37"/>
      <c r="C23" s="37"/>
      <c r="D23" s="38"/>
      <c r="E23" s="38"/>
      <c r="F23" s="38"/>
      <c r="G23" s="38"/>
      <c r="H23" s="126"/>
      <c r="I23" s="127"/>
      <c r="J23" s="126"/>
      <c r="K23" s="127"/>
      <c r="L23" s="126">
        <f t="shared" si="0"/>
        <v>0</v>
      </c>
      <c r="M23" s="128"/>
    </row>
    <row r="24" spans="1:13" ht="26.1" customHeight="1" x14ac:dyDescent="0.2">
      <c r="A24" s="48"/>
      <c r="B24" s="37"/>
      <c r="C24" s="37"/>
      <c r="D24" s="38"/>
      <c r="E24" s="38"/>
      <c r="F24" s="38"/>
      <c r="G24" s="38"/>
      <c r="H24" s="126"/>
      <c r="I24" s="127"/>
      <c r="J24" s="126"/>
      <c r="K24" s="127"/>
      <c r="L24" s="126">
        <f t="shared" si="0"/>
        <v>0</v>
      </c>
      <c r="M24" s="128"/>
    </row>
    <row r="25" spans="1:13" ht="26.1" customHeight="1" x14ac:dyDescent="0.2">
      <c r="A25" s="48"/>
      <c r="B25" s="37"/>
      <c r="C25" s="37"/>
      <c r="D25" s="38"/>
      <c r="E25" s="38"/>
      <c r="F25" s="38"/>
      <c r="G25" s="38"/>
      <c r="H25" s="126"/>
      <c r="I25" s="127"/>
      <c r="J25" s="126"/>
      <c r="K25" s="127"/>
      <c r="L25" s="126">
        <f t="shared" si="0"/>
        <v>0</v>
      </c>
      <c r="M25" s="128"/>
    </row>
    <row r="26" spans="1:13" ht="26.1" customHeight="1" thickBot="1" x14ac:dyDescent="0.25">
      <c r="A26" s="46"/>
      <c r="B26" s="49"/>
      <c r="C26" s="49"/>
      <c r="D26" s="49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3" ht="26.1" customHeight="1" x14ac:dyDescent="0.2">
      <c r="A27" s="117" t="s">
        <v>377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3" ht="26.1" customHeight="1" x14ac:dyDescent="0.2">
      <c r="A28" s="120" t="s">
        <v>11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ht="72" customHeight="1" x14ac:dyDescent="0.2">
      <c r="A29" s="123" t="s">
        <v>387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1:13" ht="23.25" thickBot="1" x14ac:dyDescent="0.25">
      <c r="A30" s="35"/>
      <c r="B30" s="40"/>
      <c r="C30" s="40"/>
      <c r="D30" s="60" t="s">
        <v>12</v>
      </c>
      <c r="E30" s="41"/>
      <c r="F30" s="41"/>
      <c r="G30" s="41"/>
      <c r="H30" s="41"/>
      <c r="I30" s="42"/>
      <c r="J30" s="42"/>
      <c r="K30" s="42"/>
      <c r="L30" s="36"/>
      <c r="M30" s="43"/>
    </row>
    <row r="31" spans="1:13" ht="22.5" x14ac:dyDescent="0.2">
      <c r="A31" s="35"/>
      <c r="B31" s="40"/>
      <c r="C31" s="40"/>
      <c r="D31" s="60" t="s">
        <v>13</v>
      </c>
      <c r="E31" s="40"/>
      <c r="F31" s="40"/>
      <c r="G31" s="40"/>
      <c r="H31" s="40"/>
      <c r="I31" s="36"/>
      <c r="J31" s="36"/>
      <c r="K31" s="36"/>
      <c r="L31" s="36"/>
      <c r="M31" s="43"/>
    </row>
    <row r="32" spans="1:13" ht="22.5" x14ac:dyDescent="0.2">
      <c r="A32" s="35"/>
      <c r="B32" s="40"/>
      <c r="C32" s="40"/>
      <c r="D32" s="60" t="s">
        <v>14</v>
      </c>
      <c r="E32" s="40"/>
      <c r="F32" s="40"/>
      <c r="G32" s="40"/>
      <c r="H32" s="40"/>
      <c r="I32" s="36"/>
      <c r="J32" s="36"/>
      <c r="K32" s="36"/>
      <c r="L32" s="36"/>
      <c r="M32" s="43"/>
    </row>
    <row r="33" spans="1:13" ht="23.25" x14ac:dyDescent="0.2">
      <c r="A33" s="35"/>
      <c r="B33" s="44"/>
      <c r="C33" s="44"/>
      <c r="D33" s="44" t="s">
        <v>378</v>
      </c>
      <c r="E33" s="45"/>
      <c r="F33" s="45"/>
      <c r="G33" s="45"/>
      <c r="H33" s="45"/>
      <c r="I33" s="36"/>
      <c r="J33" s="36"/>
      <c r="K33" s="36"/>
      <c r="L33" s="36"/>
      <c r="M33" s="43"/>
    </row>
    <row r="34" spans="1:13" ht="26.1" customHeight="1" thickBot="1" x14ac:dyDescent="0.25">
      <c r="A34" s="4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7"/>
    </row>
  </sheetData>
  <mergeCells count="69">
    <mergeCell ref="A5:D5"/>
    <mergeCell ref="E5:M5"/>
    <mergeCell ref="A4:M4"/>
    <mergeCell ref="A1:M1"/>
    <mergeCell ref="B3:E3"/>
    <mergeCell ref="J3:K3"/>
    <mergeCell ref="L2:M2"/>
    <mergeCell ref="G3:H3"/>
    <mergeCell ref="D2:K2"/>
    <mergeCell ref="A6:H6"/>
    <mergeCell ref="I6:M6"/>
    <mergeCell ref="A7:B7"/>
    <mergeCell ref="I7:J7"/>
    <mergeCell ref="K7:M7"/>
    <mergeCell ref="C7:H7"/>
    <mergeCell ref="A8:M8"/>
    <mergeCell ref="H10:I10"/>
    <mergeCell ref="J10:K10"/>
    <mergeCell ref="L10:M10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E26:I26"/>
    <mergeCell ref="J26:M26"/>
    <mergeCell ref="A27:M27"/>
    <mergeCell ref="A28:M28"/>
    <mergeCell ref="A29:M29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showGridLines="0" zoomScale="86" zoomScaleNormal="60" zoomScaleSheetLayoutView="100" zoomScalePageLayoutView="60" workbookViewId="0">
      <selection activeCell="I3" sqref="I3"/>
    </sheetView>
  </sheetViews>
  <sheetFormatPr baseColWidth="10" defaultColWidth="11.42578125" defaultRowHeight="12.75" x14ac:dyDescent="0.2"/>
  <cols>
    <col min="1" max="1" width="18.85546875" style="75" customWidth="1"/>
    <col min="2" max="2" width="15" style="75" customWidth="1"/>
    <col min="3" max="3" width="20.42578125" style="75" bestFit="1" customWidth="1"/>
    <col min="4" max="4" width="20.42578125" style="75" customWidth="1"/>
    <col min="5" max="5" width="22.85546875" style="75" customWidth="1"/>
    <col min="6" max="6" width="22.28515625" style="75" bestFit="1" customWidth="1"/>
    <col min="7" max="7" width="26.28515625" style="75" bestFit="1" customWidth="1"/>
    <col min="8" max="8" width="20.85546875" style="75" bestFit="1" customWidth="1"/>
    <col min="9" max="9" width="21.42578125" style="75" customWidth="1"/>
    <col min="10" max="16384" width="11.42578125" style="75"/>
  </cols>
  <sheetData>
    <row r="1" spans="1:9" ht="86.25" customHeight="1" x14ac:dyDescent="0.2">
      <c r="A1" s="176" t="s">
        <v>401</v>
      </c>
      <c r="B1" s="177"/>
      <c r="C1" s="177"/>
      <c r="D1" s="177"/>
      <c r="E1" s="177"/>
      <c r="F1" s="177"/>
      <c r="G1" s="177"/>
      <c r="H1" s="177"/>
      <c r="I1" s="178"/>
    </row>
    <row r="2" spans="1:9" ht="86.1" customHeight="1" x14ac:dyDescent="0.2">
      <c r="A2" s="101"/>
      <c r="B2" s="102"/>
      <c r="E2" s="179" t="s">
        <v>380</v>
      </c>
      <c r="F2" s="180"/>
      <c r="G2" s="180"/>
      <c r="H2" s="180"/>
      <c r="I2" s="104" t="s">
        <v>403</v>
      </c>
    </row>
    <row r="3" spans="1:9" s="76" customFormat="1" ht="30" customHeight="1" x14ac:dyDescent="0.2">
      <c r="A3" s="88" t="s">
        <v>0</v>
      </c>
      <c r="B3" s="110" t="str">
        <f>+' VISITAS Nº1'!$B$3</f>
        <v>&lt;Diligencie la fecha de suscripción del informe&gt;</v>
      </c>
      <c r="C3" s="84" t="s">
        <v>1</v>
      </c>
      <c r="D3" s="185" t="str">
        <f>+' VISITAS Nº1'!$G$3</f>
        <v>&lt;Corresponde al consecutivo de la semana objeto de informe, desde la suscripción del acta de inicio del contrato de interventoría&gt;</v>
      </c>
      <c r="E3" s="186"/>
      <c r="F3" s="85" t="s">
        <v>2</v>
      </c>
      <c r="G3" s="111" t="str">
        <f>+' VISITAS Nº1'!$J$3</f>
        <v>&lt;Corresponde a la fecha de inicio del periodo objeto de informe&gt;</v>
      </c>
      <c r="H3" s="85" t="s">
        <v>3</v>
      </c>
      <c r="I3" s="112" t="str">
        <f>+' VISITAS Nº1'!$M$3</f>
        <v>&lt;Corresponde a la fecha de finalización del periodo objeto de informe&gt;</v>
      </c>
    </row>
    <row r="4" spans="1:9" ht="26.1" customHeight="1" x14ac:dyDescent="0.2">
      <c r="A4" s="169" t="s">
        <v>4</v>
      </c>
      <c r="B4" s="130"/>
      <c r="C4" s="130"/>
      <c r="D4" s="130"/>
      <c r="E4" s="130"/>
      <c r="F4" s="130"/>
      <c r="G4" s="130"/>
      <c r="H4" s="130"/>
      <c r="I4" s="170"/>
    </row>
    <row r="5" spans="1:9" s="83" customFormat="1" ht="33.75" customHeight="1" x14ac:dyDescent="0.25">
      <c r="A5" s="181" t="s">
        <v>5</v>
      </c>
      <c r="B5" s="181"/>
      <c r="C5" s="182">
        <f>+' VISITAS Nº1'!$E$5</f>
        <v>0</v>
      </c>
      <c r="D5" s="182"/>
      <c r="E5" s="182"/>
      <c r="F5" s="182"/>
      <c r="G5" s="182"/>
      <c r="H5" s="182"/>
      <c r="I5" s="182"/>
    </row>
    <row r="6" spans="1:9" s="83" customFormat="1" ht="15.75" x14ac:dyDescent="0.25">
      <c r="A6" s="183" t="s">
        <v>6</v>
      </c>
      <c r="B6" s="184"/>
      <c r="C6" s="184"/>
      <c r="D6" s="184"/>
      <c r="E6" s="184"/>
      <c r="F6" s="184"/>
      <c r="G6" s="86" t="s">
        <v>7</v>
      </c>
      <c r="H6" s="87"/>
      <c r="I6" s="89"/>
    </row>
    <row r="7" spans="1:9" s="83" customFormat="1" ht="23.1" customHeight="1" x14ac:dyDescent="0.25">
      <c r="A7" s="171" t="s">
        <v>8</v>
      </c>
      <c r="B7" s="171"/>
      <c r="C7" s="172" t="str">
        <f>+' VISITAS Nº1'!$C$7</f>
        <v>&lt;Escriba el código de la convocatoria correspondiente, incluyendo el grupo de interventoría, si aplica&gt;</v>
      </c>
      <c r="D7" s="172"/>
      <c r="E7" s="172"/>
      <c r="F7" s="173"/>
      <c r="G7" s="174" t="s">
        <v>8</v>
      </c>
      <c r="H7" s="175"/>
      <c r="I7" s="90" t="str">
        <f>+' VISITAS Nº1'!$K$7</f>
        <v>&lt;Escriba el código de la convocatoria correspondiente, incluyendo el grupo de obra si aplica&gt;</v>
      </c>
    </row>
    <row r="8" spans="1:9" ht="26.1" customHeight="1" x14ac:dyDescent="0.2">
      <c r="A8" s="169" t="s">
        <v>379</v>
      </c>
      <c r="B8" s="130"/>
      <c r="C8" s="130"/>
      <c r="D8" s="130"/>
      <c r="E8" s="130"/>
      <c r="F8" s="130"/>
      <c r="G8" s="130"/>
      <c r="H8" s="130"/>
      <c r="I8" s="170"/>
    </row>
    <row r="9" spans="1:9" ht="12" customHeight="1" x14ac:dyDescent="0.2">
      <c r="A9" s="96"/>
      <c r="B9" s="81"/>
      <c r="C9" s="81"/>
      <c r="D9" s="81"/>
      <c r="E9" s="81"/>
      <c r="F9" s="81"/>
      <c r="G9" s="81"/>
      <c r="H9" s="81"/>
      <c r="I9" s="97"/>
    </row>
    <row r="10" spans="1:9" ht="50.25" customHeight="1" x14ac:dyDescent="0.2">
      <c r="A10" s="98"/>
      <c r="B10" s="57" t="s">
        <v>372</v>
      </c>
      <c r="C10" s="57" t="s">
        <v>373</v>
      </c>
      <c r="D10" s="57" t="s">
        <v>399</v>
      </c>
      <c r="E10" s="57" t="s">
        <v>389</v>
      </c>
      <c r="F10" s="57" t="s">
        <v>374</v>
      </c>
      <c r="G10" s="57" t="s">
        <v>375</v>
      </c>
      <c r="H10" s="57" t="s">
        <v>390</v>
      </c>
      <c r="I10" s="103"/>
    </row>
    <row r="11" spans="1:9" ht="26.1" customHeight="1" x14ac:dyDescent="0.2">
      <c r="A11" s="99"/>
      <c r="B11" s="78"/>
      <c r="C11" s="79"/>
      <c r="D11" s="79"/>
      <c r="E11" s="79"/>
      <c r="F11" s="80"/>
      <c r="G11" s="80"/>
      <c r="H11" s="80"/>
      <c r="I11" s="100"/>
    </row>
    <row r="12" spans="1:9" ht="26.1" customHeight="1" x14ac:dyDescent="0.2">
      <c r="A12" s="99"/>
      <c r="B12" s="78"/>
      <c r="C12" s="79"/>
      <c r="D12" s="79"/>
      <c r="E12" s="79"/>
      <c r="F12" s="80"/>
      <c r="G12" s="80"/>
      <c r="H12" s="80"/>
      <c r="I12" s="100"/>
    </row>
    <row r="13" spans="1:9" ht="26.1" customHeight="1" x14ac:dyDescent="0.2">
      <c r="A13" s="99"/>
      <c r="B13" s="78"/>
      <c r="C13" s="79"/>
      <c r="D13" s="79"/>
      <c r="E13" s="79"/>
      <c r="F13" s="80"/>
      <c r="G13" s="80"/>
      <c r="H13" s="80"/>
      <c r="I13" s="100"/>
    </row>
    <row r="14" spans="1:9" ht="26.1" customHeight="1" x14ac:dyDescent="0.2">
      <c r="A14" s="99"/>
      <c r="B14" s="78"/>
      <c r="C14" s="79"/>
      <c r="D14" s="79"/>
      <c r="E14" s="79"/>
      <c r="F14" s="80"/>
      <c r="G14" s="80"/>
      <c r="H14" s="80"/>
      <c r="I14" s="100"/>
    </row>
    <row r="15" spans="1:9" ht="26.1" customHeight="1" x14ac:dyDescent="0.2">
      <c r="A15" s="99"/>
      <c r="B15" s="78"/>
      <c r="C15" s="79"/>
      <c r="D15" s="79"/>
      <c r="E15" s="79"/>
      <c r="F15" s="80"/>
      <c r="G15" s="80"/>
      <c r="H15" s="80"/>
      <c r="I15" s="100"/>
    </row>
    <row r="16" spans="1:9" ht="26.1" customHeight="1" x14ac:dyDescent="0.2">
      <c r="A16" s="99"/>
      <c r="B16" s="78"/>
      <c r="C16" s="79"/>
      <c r="D16" s="79"/>
      <c r="E16" s="79"/>
      <c r="F16" s="80"/>
      <c r="G16" s="80"/>
      <c r="H16" s="80"/>
      <c r="I16" s="100"/>
    </row>
    <row r="17" spans="1:9" ht="26.1" customHeight="1" x14ac:dyDescent="0.2">
      <c r="A17" s="99"/>
      <c r="B17" s="78"/>
      <c r="C17" s="79"/>
      <c r="D17" s="79"/>
      <c r="E17" s="79"/>
      <c r="F17" s="80"/>
      <c r="G17" s="80"/>
      <c r="H17" s="80"/>
      <c r="I17" s="100"/>
    </row>
    <row r="18" spans="1:9" ht="26.1" customHeight="1" x14ac:dyDescent="0.2">
      <c r="A18" s="99"/>
      <c r="B18" s="78"/>
      <c r="C18" s="79"/>
      <c r="D18" s="79"/>
      <c r="E18" s="79"/>
      <c r="F18" s="80"/>
      <c r="G18" s="80"/>
      <c r="H18" s="80"/>
      <c r="I18" s="100"/>
    </row>
    <row r="19" spans="1:9" ht="26.1" customHeight="1" x14ac:dyDescent="0.2">
      <c r="A19" s="99"/>
      <c r="B19" s="78"/>
      <c r="C19" s="79"/>
      <c r="D19" s="79"/>
      <c r="E19" s="79"/>
      <c r="F19" s="80"/>
      <c r="G19" s="80"/>
      <c r="H19" s="80"/>
      <c r="I19" s="100"/>
    </row>
    <row r="20" spans="1:9" ht="26.1" customHeight="1" x14ac:dyDescent="0.2">
      <c r="A20" s="93"/>
      <c r="B20" s="94"/>
      <c r="C20" s="167"/>
      <c r="D20" s="167"/>
      <c r="E20" s="167"/>
      <c r="F20" s="167"/>
      <c r="G20" s="167"/>
      <c r="H20" s="167"/>
      <c r="I20" s="168"/>
    </row>
    <row r="21" spans="1:9" ht="15.75" x14ac:dyDescent="0.2">
      <c r="A21" s="169" t="s">
        <v>377</v>
      </c>
      <c r="B21" s="130"/>
      <c r="C21" s="130"/>
      <c r="D21" s="130"/>
      <c r="E21" s="130"/>
      <c r="F21" s="130"/>
      <c r="G21" s="130"/>
      <c r="H21" s="130"/>
      <c r="I21" s="170"/>
    </row>
    <row r="22" spans="1:9" ht="15.75" x14ac:dyDescent="0.2">
      <c r="A22" s="169" t="s">
        <v>11</v>
      </c>
      <c r="B22" s="130"/>
      <c r="C22" s="130"/>
      <c r="D22" s="130"/>
      <c r="E22" s="130"/>
      <c r="F22" s="130"/>
      <c r="G22" s="130"/>
      <c r="H22" s="130"/>
      <c r="I22" s="170"/>
    </row>
    <row r="23" spans="1:9" ht="60" customHeight="1" x14ac:dyDescent="0.2">
      <c r="A23" s="164"/>
      <c r="B23" s="165"/>
      <c r="C23" s="165"/>
      <c r="D23" s="165"/>
      <c r="E23" s="165"/>
      <c r="F23" s="165"/>
      <c r="G23" s="165"/>
      <c r="H23" s="165"/>
      <c r="I23" s="166"/>
    </row>
    <row r="24" spans="1:9" ht="23.25" thickBot="1" x14ac:dyDescent="0.25">
      <c r="A24" s="91"/>
      <c r="B24" s="40"/>
      <c r="C24" s="66" t="s">
        <v>12</v>
      </c>
      <c r="D24" s="41"/>
      <c r="E24" s="41"/>
      <c r="F24" s="41"/>
      <c r="G24" s="41"/>
      <c r="H24" s="82"/>
      <c r="I24" s="92"/>
    </row>
    <row r="25" spans="1:9" ht="22.5" x14ac:dyDescent="0.2">
      <c r="A25" s="91"/>
      <c r="B25" s="40"/>
      <c r="C25" s="66" t="s">
        <v>13</v>
      </c>
      <c r="D25" s="66">
        <f>+' VISITAS Nº1'!$E$31</f>
        <v>0</v>
      </c>
      <c r="E25" s="40"/>
      <c r="F25" s="40"/>
      <c r="G25" s="40"/>
      <c r="H25" s="77"/>
      <c r="I25" s="92"/>
    </row>
    <row r="26" spans="1:9" ht="22.5" x14ac:dyDescent="0.2">
      <c r="A26" s="91"/>
      <c r="B26" s="40"/>
      <c r="C26" s="66" t="s">
        <v>14</v>
      </c>
      <c r="D26" s="66">
        <f>+' VISITAS Nº1'!$E$32</f>
        <v>0</v>
      </c>
      <c r="E26" s="40"/>
      <c r="F26" s="40"/>
      <c r="G26" s="40"/>
      <c r="H26" s="77"/>
      <c r="I26" s="92"/>
    </row>
    <row r="27" spans="1:9" ht="23.25" x14ac:dyDescent="0.2">
      <c r="A27" s="91"/>
      <c r="B27" s="44"/>
      <c r="C27" s="67" t="s">
        <v>378</v>
      </c>
      <c r="D27" s="113">
        <f>+' VISITAS Nº1'!$E$33</f>
        <v>0</v>
      </c>
      <c r="E27" s="45"/>
      <c r="F27" s="45"/>
      <c r="G27" s="45"/>
      <c r="H27" s="77"/>
      <c r="I27" s="92"/>
    </row>
    <row r="28" spans="1:9" ht="26.1" customHeight="1" x14ac:dyDescent="0.2">
      <c r="A28" s="93"/>
      <c r="B28" s="94"/>
      <c r="C28" s="94"/>
      <c r="D28" s="94"/>
      <c r="E28" s="94"/>
      <c r="F28" s="94"/>
      <c r="G28" s="94"/>
      <c r="H28" s="94"/>
      <c r="I28" s="95"/>
    </row>
  </sheetData>
  <mergeCells count="16">
    <mergeCell ref="A1:I1"/>
    <mergeCell ref="E2:H2"/>
    <mergeCell ref="A5:B5"/>
    <mergeCell ref="C5:I5"/>
    <mergeCell ref="A6:F6"/>
    <mergeCell ref="D3:E3"/>
    <mergeCell ref="A7:B7"/>
    <mergeCell ref="C7:F7"/>
    <mergeCell ref="G7:H7"/>
    <mergeCell ref="A4:I4"/>
    <mergeCell ref="A8:I8"/>
    <mergeCell ref="A23:I23"/>
    <mergeCell ref="C20:G20"/>
    <mergeCell ref="H20:I20"/>
    <mergeCell ref="A21:I21"/>
    <mergeCell ref="A22:I22"/>
  </mergeCells>
  <phoneticPr fontId="3" type="noConversion"/>
  <pageMargins left="0.31496062992125984" right="0.31496062992125984" top="0.55118110236220474" bottom="0.55118110236220474" header="0.31496062992125984" footer="0.31496062992125984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showGridLines="0" view="pageBreakPreview" zoomScale="75" zoomScaleNormal="60" zoomScalePageLayoutView="60" workbookViewId="0">
      <selection activeCell="J3" sqref="J3"/>
    </sheetView>
  </sheetViews>
  <sheetFormatPr baseColWidth="10" defaultColWidth="10.85546875" defaultRowHeight="12.75" x14ac:dyDescent="0.2"/>
  <cols>
    <col min="1" max="1" width="17.42578125" style="32" customWidth="1"/>
    <col min="2" max="2" width="20.85546875" style="32" customWidth="1"/>
    <col min="3" max="3" width="35" style="32" customWidth="1"/>
    <col min="4" max="4" width="23.7109375" style="32" customWidth="1"/>
    <col min="5" max="5" width="24.7109375" style="32" customWidth="1"/>
    <col min="6" max="10" width="15.7109375" style="32" customWidth="1"/>
    <col min="11" max="11" width="27.140625" style="32" customWidth="1"/>
    <col min="12" max="16384" width="10.85546875" style="32"/>
  </cols>
  <sheetData>
    <row r="1" spans="1:11" ht="84" customHeight="1" x14ac:dyDescent="0.2">
      <c r="A1" s="205" t="s">
        <v>401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01.1" customHeight="1" x14ac:dyDescent="0.2">
      <c r="A2" s="50"/>
      <c r="B2" s="51"/>
      <c r="C2" s="51"/>
      <c r="D2" s="212" t="s">
        <v>380</v>
      </c>
      <c r="E2" s="162"/>
      <c r="F2" s="162"/>
      <c r="G2" s="162"/>
      <c r="H2" s="162"/>
      <c r="I2" s="162"/>
      <c r="J2" s="210" t="s">
        <v>404</v>
      </c>
      <c r="K2" s="211"/>
    </row>
    <row r="3" spans="1:11" s="56" customFormat="1" ht="26.1" customHeight="1" x14ac:dyDescent="0.2">
      <c r="A3" s="52" t="s">
        <v>0</v>
      </c>
      <c r="B3" s="208" t="str">
        <f>+' VISITAS Nº1'!$B$3</f>
        <v>&lt;Diligencie la fecha de suscripción del informe&gt;</v>
      </c>
      <c r="C3" s="208"/>
      <c r="D3" s="208"/>
      <c r="E3" s="53" t="s">
        <v>1</v>
      </c>
      <c r="F3" s="54" t="str">
        <f>+' VISITAS Nº1'!$G$3</f>
        <v>&lt;Corresponde al consecutivo de la semana objeto de informe, desde la suscripción del acta de inicio del contrato de interventoría&gt;</v>
      </c>
      <c r="G3" s="55" t="s">
        <v>2</v>
      </c>
      <c r="H3" s="209" t="str">
        <f>+' VISITAS Nº1'!$J$3</f>
        <v>&lt;Corresponde a la fecha de inicio del periodo objeto de informe&gt;</v>
      </c>
      <c r="I3" s="208"/>
      <c r="J3" s="55" t="s">
        <v>3</v>
      </c>
      <c r="K3" s="114" t="str">
        <f>+' VISITAS Nº1'!$M$3</f>
        <v>&lt;Corresponde a la fecha de finalización del periodo objeto de informe&gt;</v>
      </c>
    </row>
    <row r="4" spans="1:11" s="56" customFormat="1" ht="26.1" customHeight="1" x14ac:dyDescent="0.2">
      <c r="A4" s="70"/>
      <c r="B4" s="71"/>
      <c r="C4" s="71"/>
      <c r="D4" s="71"/>
      <c r="E4" s="72"/>
      <c r="F4" s="71"/>
      <c r="G4" s="73"/>
      <c r="H4" s="71"/>
      <c r="I4" s="71"/>
      <c r="J4" s="73"/>
      <c r="K4" s="74"/>
    </row>
    <row r="5" spans="1:11" ht="26.1" customHeight="1" x14ac:dyDescent="0.2">
      <c r="A5" s="195" t="s">
        <v>4</v>
      </c>
      <c r="B5" s="196"/>
      <c r="C5" s="196"/>
      <c r="D5" s="196"/>
      <c r="E5" s="196"/>
      <c r="F5" s="196"/>
      <c r="G5" s="196"/>
      <c r="H5" s="196"/>
      <c r="I5" s="196"/>
      <c r="J5" s="196"/>
      <c r="K5" s="197"/>
    </row>
    <row r="6" spans="1:11" ht="29.1" customHeight="1" x14ac:dyDescent="0.2">
      <c r="A6" s="198" t="s">
        <v>5</v>
      </c>
      <c r="B6" s="133"/>
      <c r="C6" s="132">
        <f>+' VISITAS Nº1'!$E$5</f>
        <v>0</v>
      </c>
      <c r="D6" s="152"/>
      <c r="E6" s="152"/>
      <c r="F6" s="152"/>
      <c r="G6" s="152"/>
      <c r="H6" s="152"/>
      <c r="I6" s="152"/>
      <c r="J6" s="152"/>
      <c r="K6" s="134"/>
    </row>
    <row r="7" spans="1:11" ht="26.1" customHeight="1" x14ac:dyDescent="0.2">
      <c r="A7" s="135" t="s">
        <v>6</v>
      </c>
      <c r="B7" s="136"/>
      <c r="C7" s="136"/>
      <c r="D7" s="136"/>
      <c r="E7" s="136"/>
      <c r="F7" s="136"/>
      <c r="G7" s="138" t="s">
        <v>7</v>
      </c>
      <c r="H7" s="136"/>
      <c r="I7" s="136"/>
      <c r="J7" s="136"/>
      <c r="K7" s="139"/>
    </row>
    <row r="8" spans="1:11" ht="26.1" customHeight="1" x14ac:dyDescent="0.2">
      <c r="A8" s="140" t="s">
        <v>8</v>
      </c>
      <c r="B8" s="141"/>
      <c r="C8" s="202" t="str">
        <f>+' VISITAS Nº1'!$C$7</f>
        <v>&lt;Escriba el código de la convocatoria correspondiente, incluyendo el grupo de interventoría, si aplica&gt;</v>
      </c>
      <c r="D8" s="203"/>
      <c r="E8" s="203"/>
      <c r="F8" s="204"/>
      <c r="G8" s="142" t="s">
        <v>8</v>
      </c>
      <c r="H8" s="143"/>
      <c r="I8" s="199" t="str">
        <f>+' VISITAS Nº1'!$K$7</f>
        <v>&lt;Escriba el código de la convocatoria correspondiente, incluyendo el grupo de obra si aplica&gt;</v>
      </c>
      <c r="J8" s="200"/>
      <c r="K8" s="201"/>
    </row>
    <row r="9" spans="1:11" ht="26.1" customHeight="1" x14ac:dyDescent="0.2">
      <c r="A9" s="195" t="s">
        <v>388</v>
      </c>
      <c r="B9" s="196"/>
      <c r="C9" s="196"/>
      <c r="D9" s="196"/>
      <c r="E9" s="196"/>
      <c r="F9" s="196"/>
      <c r="G9" s="196"/>
      <c r="H9" s="196"/>
      <c r="I9" s="196"/>
      <c r="J9" s="196"/>
      <c r="K9" s="197"/>
    </row>
    <row r="10" spans="1:11" ht="26.1" customHeight="1" x14ac:dyDescent="0.2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43"/>
    </row>
    <row r="11" spans="1:11" ht="47.25" customHeight="1" x14ac:dyDescent="0.2">
      <c r="A11" s="57" t="s">
        <v>398</v>
      </c>
      <c r="B11" s="57" t="s">
        <v>397</v>
      </c>
      <c r="C11" s="57" t="s">
        <v>400</v>
      </c>
      <c r="D11" s="57" t="s">
        <v>374</v>
      </c>
      <c r="E11" s="57" t="s">
        <v>375</v>
      </c>
      <c r="F11" s="132" t="s">
        <v>376</v>
      </c>
      <c r="G11" s="133"/>
      <c r="H11" s="132" t="s">
        <v>392</v>
      </c>
      <c r="I11" s="133"/>
      <c r="J11" s="132" t="s">
        <v>393</v>
      </c>
      <c r="K11" s="134"/>
    </row>
    <row r="12" spans="1:11" ht="26.1" customHeight="1" x14ac:dyDescent="0.2">
      <c r="A12" s="48"/>
      <c r="B12" s="37"/>
      <c r="C12" s="37"/>
      <c r="D12" s="38"/>
      <c r="E12" s="38"/>
      <c r="F12" s="126"/>
      <c r="G12" s="127"/>
      <c r="H12" s="126"/>
      <c r="I12" s="127"/>
      <c r="J12" s="126">
        <f>+SUM(F12:I12)</f>
        <v>0</v>
      </c>
      <c r="K12" s="128"/>
    </row>
    <row r="13" spans="1:11" ht="26.1" customHeight="1" x14ac:dyDescent="0.2">
      <c r="A13" s="48"/>
      <c r="B13" s="37"/>
      <c r="C13" s="37"/>
      <c r="D13" s="38"/>
      <c r="E13" s="38"/>
      <c r="F13" s="126"/>
      <c r="G13" s="127"/>
      <c r="H13" s="126"/>
      <c r="I13" s="127"/>
      <c r="J13" s="126">
        <f t="shared" ref="J13:J22" si="0">+SUM(F13:I13)</f>
        <v>0</v>
      </c>
      <c r="K13" s="128"/>
    </row>
    <row r="14" spans="1:11" ht="26.1" customHeight="1" x14ac:dyDescent="0.2">
      <c r="A14" s="48"/>
      <c r="B14" s="37"/>
      <c r="C14" s="37"/>
      <c r="D14" s="38"/>
      <c r="E14" s="38"/>
      <c r="F14" s="126"/>
      <c r="G14" s="127"/>
      <c r="H14" s="126"/>
      <c r="I14" s="127"/>
      <c r="J14" s="126">
        <f t="shared" si="0"/>
        <v>0</v>
      </c>
      <c r="K14" s="128"/>
    </row>
    <row r="15" spans="1:11" ht="26.1" customHeight="1" x14ac:dyDescent="0.2">
      <c r="A15" s="48"/>
      <c r="B15" s="37"/>
      <c r="C15" s="37"/>
      <c r="D15" s="38"/>
      <c r="E15" s="38"/>
      <c r="F15" s="126"/>
      <c r="G15" s="127"/>
      <c r="H15" s="126"/>
      <c r="I15" s="127"/>
      <c r="J15" s="126">
        <f t="shared" si="0"/>
        <v>0</v>
      </c>
      <c r="K15" s="128"/>
    </row>
    <row r="16" spans="1:11" ht="26.1" customHeight="1" x14ac:dyDescent="0.2">
      <c r="A16" s="48"/>
      <c r="B16" s="37"/>
      <c r="C16" s="37"/>
      <c r="D16" s="38"/>
      <c r="E16" s="38"/>
      <c r="F16" s="126"/>
      <c r="G16" s="127"/>
      <c r="H16" s="126"/>
      <c r="I16" s="127"/>
      <c r="J16" s="126">
        <f t="shared" si="0"/>
        <v>0</v>
      </c>
      <c r="K16" s="128"/>
    </row>
    <row r="17" spans="1:11" ht="26.1" customHeight="1" x14ac:dyDescent="0.2">
      <c r="A17" s="48"/>
      <c r="B17" s="37"/>
      <c r="C17" s="37"/>
      <c r="D17" s="38"/>
      <c r="E17" s="38"/>
      <c r="F17" s="126"/>
      <c r="G17" s="127"/>
      <c r="H17" s="126"/>
      <c r="I17" s="127"/>
      <c r="J17" s="126">
        <f t="shared" si="0"/>
        <v>0</v>
      </c>
      <c r="K17" s="128"/>
    </row>
    <row r="18" spans="1:11" ht="26.1" customHeight="1" x14ac:dyDescent="0.2">
      <c r="A18" s="48"/>
      <c r="B18" s="37"/>
      <c r="C18" s="37"/>
      <c r="D18" s="38"/>
      <c r="E18" s="38"/>
      <c r="F18" s="126"/>
      <c r="G18" s="127"/>
      <c r="H18" s="126"/>
      <c r="I18" s="127"/>
      <c r="J18" s="126">
        <f t="shared" si="0"/>
        <v>0</v>
      </c>
      <c r="K18" s="128"/>
    </row>
    <row r="19" spans="1:11" ht="26.1" customHeight="1" x14ac:dyDescent="0.2">
      <c r="A19" s="48"/>
      <c r="B19" s="37"/>
      <c r="C19" s="37"/>
      <c r="D19" s="38"/>
      <c r="E19" s="38"/>
      <c r="F19" s="126"/>
      <c r="G19" s="127"/>
      <c r="H19" s="126"/>
      <c r="I19" s="127"/>
      <c r="J19" s="126">
        <f t="shared" si="0"/>
        <v>0</v>
      </c>
      <c r="K19" s="128"/>
    </row>
    <row r="20" spans="1:11" ht="26.1" customHeight="1" x14ac:dyDescent="0.2">
      <c r="A20" s="48"/>
      <c r="B20" s="37"/>
      <c r="C20" s="37"/>
      <c r="D20" s="38"/>
      <c r="E20" s="38"/>
      <c r="F20" s="126"/>
      <c r="G20" s="127"/>
      <c r="H20" s="126"/>
      <c r="I20" s="127"/>
      <c r="J20" s="126">
        <f t="shared" si="0"/>
        <v>0</v>
      </c>
      <c r="K20" s="128"/>
    </row>
    <row r="21" spans="1:11" ht="26.1" customHeight="1" x14ac:dyDescent="0.2">
      <c r="A21" s="48"/>
      <c r="B21" s="37"/>
      <c r="C21" s="37"/>
      <c r="D21" s="38"/>
      <c r="E21" s="38"/>
      <c r="F21" s="126"/>
      <c r="G21" s="127"/>
      <c r="H21" s="126"/>
      <c r="I21" s="127"/>
      <c r="J21" s="126">
        <f t="shared" si="0"/>
        <v>0</v>
      </c>
      <c r="K21" s="128"/>
    </row>
    <row r="22" spans="1:11" ht="26.1" customHeight="1" x14ac:dyDescent="0.2">
      <c r="A22" s="48"/>
      <c r="B22" s="37"/>
      <c r="C22" s="37"/>
      <c r="D22" s="38"/>
      <c r="E22" s="38"/>
      <c r="F22" s="126"/>
      <c r="G22" s="127"/>
      <c r="H22" s="126"/>
      <c r="I22" s="127"/>
      <c r="J22" s="126">
        <f t="shared" si="0"/>
        <v>0</v>
      </c>
      <c r="K22" s="128"/>
    </row>
    <row r="23" spans="1:11" ht="26.1" customHeight="1" x14ac:dyDescent="0.2">
      <c r="A23" s="35"/>
      <c r="B23" s="39"/>
      <c r="C23" s="39"/>
      <c r="D23" s="187"/>
      <c r="E23" s="187"/>
      <c r="F23" s="187"/>
      <c r="G23" s="187"/>
      <c r="H23" s="187"/>
      <c r="I23" s="187"/>
      <c r="J23" s="187"/>
      <c r="K23" s="188"/>
    </row>
    <row r="24" spans="1:11" ht="26.1" customHeight="1" x14ac:dyDescent="0.2">
      <c r="A24" s="189" t="s">
        <v>377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1"/>
    </row>
    <row r="25" spans="1:11" ht="26.1" customHeight="1" x14ac:dyDescent="0.2">
      <c r="A25" s="189" t="s">
        <v>11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1"/>
    </row>
    <row r="26" spans="1:11" ht="72" customHeight="1" x14ac:dyDescent="0.2">
      <c r="A26" s="192" t="s">
        <v>387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</row>
    <row r="27" spans="1:11" ht="19.5" thickBot="1" x14ac:dyDescent="0.25">
      <c r="A27" s="59"/>
      <c r="B27" s="60"/>
      <c r="C27" s="66" t="s">
        <v>12</v>
      </c>
      <c r="D27" s="61"/>
      <c r="E27" s="61"/>
      <c r="F27" s="61"/>
      <c r="G27" s="61"/>
      <c r="H27" s="62"/>
      <c r="I27" s="62"/>
      <c r="J27" s="63"/>
      <c r="K27" s="69"/>
    </row>
    <row r="28" spans="1:11" ht="18.75" x14ac:dyDescent="0.2">
      <c r="A28" s="59"/>
      <c r="B28" s="60"/>
      <c r="C28" s="66" t="s">
        <v>13</v>
      </c>
      <c r="D28" s="66">
        <f>+' VISITAS Nº1'!$E$31</f>
        <v>0</v>
      </c>
      <c r="E28" s="60"/>
      <c r="F28" s="60"/>
      <c r="G28" s="60"/>
      <c r="H28" s="63"/>
      <c r="I28" s="63"/>
      <c r="J28" s="63"/>
      <c r="K28" s="69"/>
    </row>
    <row r="29" spans="1:11" ht="18.75" x14ac:dyDescent="0.2">
      <c r="A29" s="59"/>
      <c r="B29" s="60"/>
      <c r="C29" s="66" t="s">
        <v>14</v>
      </c>
      <c r="D29" s="66">
        <f>+' VISITAS Nº1'!$E$32</f>
        <v>0</v>
      </c>
      <c r="E29" s="60"/>
      <c r="F29" s="60"/>
      <c r="G29" s="60"/>
      <c r="H29" s="63"/>
      <c r="I29" s="63"/>
      <c r="J29" s="63"/>
      <c r="K29" s="69"/>
    </row>
    <row r="30" spans="1:11" ht="18.75" x14ac:dyDescent="0.2">
      <c r="A30" s="59"/>
      <c r="B30" s="64"/>
      <c r="C30" s="67" t="s">
        <v>378</v>
      </c>
      <c r="D30" s="66">
        <f>+' VISITAS Nº1'!$E$33</f>
        <v>0</v>
      </c>
      <c r="E30" s="65"/>
      <c r="F30" s="65"/>
      <c r="G30" s="65"/>
      <c r="H30" s="63"/>
      <c r="I30" s="63"/>
      <c r="J30" s="63"/>
      <c r="K30" s="69"/>
    </row>
    <row r="31" spans="1:11" ht="26.1" customHeight="1" thickBot="1" x14ac:dyDescent="0.25">
      <c r="A31" s="46"/>
      <c r="B31" s="42"/>
      <c r="C31" s="42"/>
      <c r="D31" s="42"/>
      <c r="E31" s="42"/>
      <c r="F31" s="42"/>
      <c r="G31" s="42"/>
      <c r="H31" s="42"/>
      <c r="I31" s="42"/>
      <c r="J31" s="42"/>
      <c r="K31" s="47"/>
    </row>
  </sheetData>
  <mergeCells count="56">
    <mergeCell ref="A5:K5"/>
    <mergeCell ref="A1:K1"/>
    <mergeCell ref="B3:D3"/>
    <mergeCell ref="H3:I3"/>
    <mergeCell ref="J2:K2"/>
    <mergeCell ref="D2:I2"/>
    <mergeCell ref="A6:B6"/>
    <mergeCell ref="A7:F7"/>
    <mergeCell ref="G7:K7"/>
    <mergeCell ref="A8:B8"/>
    <mergeCell ref="G8:H8"/>
    <mergeCell ref="I8:K8"/>
    <mergeCell ref="C6:K6"/>
    <mergeCell ref="C8:F8"/>
    <mergeCell ref="A9:K9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8:G18"/>
    <mergeCell ref="H18:I18"/>
    <mergeCell ref="J18:K18"/>
    <mergeCell ref="F17:G17"/>
    <mergeCell ref="H17:I17"/>
    <mergeCell ref="J17:K17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D23:G23"/>
    <mergeCell ref="H23:K23"/>
    <mergeCell ref="A24:K24"/>
    <mergeCell ref="A25:K25"/>
    <mergeCell ref="A26:K26"/>
  </mergeCells>
  <phoneticPr fontId="3" type="noConversion"/>
  <pageMargins left="0.51181102362204722" right="0.51181102362204722" top="0.55118110236220474" bottom="0.55118110236220474" header="0.31496062992125984" footer="0.31496062992125984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8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34.140625" bestFit="1" customWidth="1"/>
    <col min="2" max="2" width="47.7109375" bestFit="1" customWidth="1"/>
    <col min="3" max="3" width="28.85546875" bestFit="1" customWidth="1"/>
    <col min="4" max="4" width="36.85546875" bestFit="1" customWidth="1"/>
    <col min="5" max="5" width="19" bestFit="1" customWidth="1"/>
    <col min="6" max="6" width="82.28515625" bestFit="1" customWidth="1"/>
    <col min="7" max="7" width="87.140625" bestFit="1" customWidth="1"/>
    <col min="8" max="8" width="44.7109375" bestFit="1" customWidth="1"/>
    <col min="9" max="9" width="84.28515625" bestFit="1" customWidth="1"/>
    <col min="10" max="10" width="88.7109375" bestFit="1" customWidth="1"/>
    <col min="11" max="11" width="47.85546875" bestFit="1" customWidth="1"/>
    <col min="12" max="12" width="78.7109375" bestFit="1" customWidth="1"/>
    <col min="13" max="13" width="59.7109375" bestFit="1" customWidth="1"/>
    <col min="14" max="14" width="90" bestFit="1" customWidth="1"/>
    <col min="15" max="15" width="74.28515625" bestFit="1" customWidth="1"/>
    <col min="16" max="16" width="45.85546875" bestFit="1" customWidth="1"/>
    <col min="17" max="17" width="66.7109375" bestFit="1" customWidth="1"/>
    <col min="18" max="18" width="78.140625" bestFit="1" customWidth="1"/>
    <col min="19" max="19" width="63.28515625" bestFit="1" customWidth="1"/>
    <col min="20" max="20" width="64" bestFit="1" customWidth="1"/>
    <col min="21" max="21" width="87.140625" bestFit="1" customWidth="1"/>
    <col min="22" max="22" width="83.42578125" bestFit="1" customWidth="1"/>
    <col min="23" max="23" width="75.140625" bestFit="1" customWidth="1"/>
    <col min="24" max="24" width="86.140625" bestFit="1" customWidth="1"/>
    <col min="25" max="25" width="52" bestFit="1" customWidth="1"/>
    <col min="26" max="41" width="87.28515625" customWidth="1"/>
  </cols>
  <sheetData>
    <row r="1" spans="1:25" ht="52.5" x14ac:dyDescent="0.2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3" t="s">
        <v>23</v>
      </c>
      <c r="J1" s="3" t="s">
        <v>24</v>
      </c>
      <c r="K1" s="2" t="s">
        <v>25</v>
      </c>
      <c r="L1" s="3" t="s">
        <v>26</v>
      </c>
      <c r="M1" s="3" t="s">
        <v>27</v>
      </c>
      <c r="N1" s="3" t="s">
        <v>28</v>
      </c>
      <c r="O1" s="2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36</v>
      </c>
      <c r="W1" s="3" t="s">
        <v>37</v>
      </c>
      <c r="X1" s="2" t="s">
        <v>38</v>
      </c>
      <c r="Y1" s="3" t="s">
        <v>39</v>
      </c>
    </row>
    <row r="2" spans="1:25" ht="306" x14ac:dyDescent="0.4">
      <c r="A2" s="4" t="s">
        <v>40</v>
      </c>
      <c r="B2" s="5" t="str">
        <f t="shared" ref="B2:B38" si="0">+CONCATENATE(A2,"-",C2," ",E2)</f>
        <v>2019-O-001-SOLEDAD G1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6">
        <v>43705</v>
      </c>
      <c r="I2" s="6">
        <v>43721</v>
      </c>
      <c r="J2" s="6">
        <v>43727</v>
      </c>
      <c r="K2" s="6">
        <v>43712</v>
      </c>
      <c r="L2" s="6">
        <v>43888</v>
      </c>
      <c r="M2" s="6">
        <v>43892</v>
      </c>
      <c r="N2" s="6">
        <v>43896</v>
      </c>
      <c r="O2" s="6">
        <v>43896</v>
      </c>
      <c r="P2" s="7">
        <v>4561262928</v>
      </c>
      <c r="Q2" s="5" t="s">
        <v>46</v>
      </c>
      <c r="R2" s="5" t="s">
        <v>47</v>
      </c>
      <c r="S2" s="5" t="s">
        <v>48</v>
      </c>
      <c r="T2" s="5" t="s">
        <v>48</v>
      </c>
      <c r="U2" s="8" t="s">
        <v>49</v>
      </c>
      <c r="V2" s="9" t="s">
        <v>50</v>
      </c>
      <c r="W2" s="5" t="s">
        <v>51</v>
      </c>
      <c r="X2" s="5" t="s">
        <v>52</v>
      </c>
      <c r="Y2" s="10">
        <v>459</v>
      </c>
    </row>
    <row r="3" spans="1:25" ht="306" x14ac:dyDescent="0.4">
      <c r="A3" s="11" t="s">
        <v>40</v>
      </c>
      <c r="B3" s="5" t="str">
        <f t="shared" si="0"/>
        <v>2019-O-001-SOLEDAD G2</v>
      </c>
      <c r="C3" s="5" t="s">
        <v>41</v>
      </c>
      <c r="D3" s="5" t="s">
        <v>42</v>
      </c>
      <c r="E3" s="5" t="s">
        <v>53</v>
      </c>
      <c r="F3" s="5" t="s">
        <v>54</v>
      </c>
      <c r="G3" s="5" t="s">
        <v>45</v>
      </c>
      <c r="H3" s="6">
        <v>43705</v>
      </c>
      <c r="I3" s="6">
        <v>43734</v>
      </c>
      <c r="J3" s="6">
        <v>43753</v>
      </c>
      <c r="K3" s="6">
        <v>43753</v>
      </c>
      <c r="L3" s="6">
        <v>43888</v>
      </c>
      <c r="M3" s="6">
        <v>43892</v>
      </c>
      <c r="N3" s="6">
        <v>43964</v>
      </c>
      <c r="O3" s="6" t="s">
        <v>55</v>
      </c>
      <c r="P3" s="7">
        <v>4561262928</v>
      </c>
      <c r="Q3" s="5" t="s">
        <v>56</v>
      </c>
      <c r="R3" s="5" t="s">
        <v>57</v>
      </c>
      <c r="S3" s="5" t="s">
        <v>48</v>
      </c>
      <c r="T3" s="5" t="s">
        <v>48</v>
      </c>
      <c r="U3" s="8" t="s">
        <v>58</v>
      </c>
      <c r="V3" s="9" t="s">
        <v>59</v>
      </c>
      <c r="W3" s="5" t="s">
        <v>60</v>
      </c>
      <c r="X3" s="5" t="s">
        <v>52</v>
      </c>
      <c r="Y3" s="10">
        <v>459</v>
      </c>
    </row>
    <row r="4" spans="1:25" ht="382.5" x14ac:dyDescent="0.4">
      <c r="A4" s="11" t="s">
        <v>61</v>
      </c>
      <c r="B4" s="5" t="str">
        <f t="shared" si="0"/>
        <v xml:space="preserve">2019-I-031-SOLEDAD </v>
      </c>
      <c r="C4" s="12" t="s">
        <v>41</v>
      </c>
      <c r="D4" s="5" t="s">
        <v>42</v>
      </c>
      <c r="E4" s="12"/>
      <c r="F4" s="12" t="s">
        <v>62</v>
      </c>
      <c r="G4" s="12" t="s">
        <v>63</v>
      </c>
      <c r="H4" s="13">
        <v>43770</v>
      </c>
      <c r="I4" s="13">
        <v>43777</v>
      </c>
      <c r="J4" s="13">
        <v>43984</v>
      </c>
      <c r="K4" s="13" t="s">
        <v>64</v>
      </c>
      <c r="L4" s="13" t="s">
        <v>48</v>
      </c>
      <c r="M4" s="13" t="s">
        <v>48</v>
      </c>
      <c r="N4" s="13" t="s">
        <v>48</v>
      </c>
      <c r="O4" s="13" t="s">
        <v>48</v>
      </c>
      <c r="P4" s="14">
        <v>859037851</v>
      </c>
      <c r="Q4" s="12" t="s">
        <v>65</v>
      </c>
      <c r="R4" s="12" t="s">
        <v>66</v>
      </c>
      <c r="S4" s="12" t="s">
        <v>48</v>
      </c>
      <c r="T4" s="12" t="s">
        <v>48</v>
      </c>
      <c r="U4" s="15" t="s">
        <v>67</v>
      </c>
      <c r="V4" s="16" t="s">
        <v>48</v>
      </c>
      <c r="W4" s="12" t="s">
        <v>68</v>
      </c>
      <c r="X4" s="12" t="s">
        <v>69</v>
      </c>
      <c r="Y4" s="10">
        <v>918</v>
      </c>
    </row>
    <row r="5" spans="1:25" ht="357" x14ac:dyDescent="0.4">
      <c r="A5" s="17" t="s">
        <v>70</v>
      </c>
      <c r="B5" s="5" t="str">
        <f t="shared" si="0"/>
        <v>2019-O-003-NEIVA G1</v>
      </c>
      <c r="C5" s="18" t="s">
        <v>71</v>
      </c>
      <c r="D5" s="18" t="s">
        <v>72</v>
      </c>
      <c r="E5" s="5" t="s">
        <v>43</v>
      </c>
      <c r="F5" s="18" t="s">
        <v>73</v>
      </c>
      <c r="G5" s="18" t="s">
        <v>74</v>
      </c>
      <c r="H5" s="6">
        <v>43705</v>
      </c>
      <c r="I5" s="6">
        <v>43741</v>
      </c>
      <c r="J5" s="6">
        <v>43746</v>
      </c>
      <c r="K5" s="6">
        <v>43746</v>
      </c>
      <c r="L5" s="6">
        <v>43888</v>
      </c>
      <c r="M5" s="6">
        <v>43892</v>
      </c>
      <c r="N5" s="6">
        <v>43896</v>
      </c>
      <c r="O5" s="19">
        <v>43896</v>
      </c>
      <c r="P5" s="7">
        <v>4561262928</v>
      </c>
      <c r="Q5" s="5" t="s">
        <v>75</v>
      </c>
      <c r="R5" s="5" t="s">
        <v>76</v>
      </c>
      <c r="S5" s="5" t="s">
        <v>48</v>
      </c>
      <c r="T5" s="5" t="s">
        <v>48</v>
      </c>
      <c r="U5" s="8" t="s">
        <v>77</v>
      </c>
      <c r="V5" s="9" t="s">
        <v>78</v>
      </c>
      <c r="W5" s="5" t="s">
        <v>79</v>
      </c>
      <c r="X5" s="5" t="s">
        <v>52</v>
      </c>
      <c r="Y5" s="10">
        <v>459</v>
      </c>
    </row>
    <row r="6" spans="1:25" ht="357" x14ac:dyDescent="0.4">
      <c r="A6" s="17" t="s">
        <v>70</v>
      </c>
      <c r="B6" s="5" t="str">
        <f t="shared" si="0"/>
        <v>2019-O-003-NEIVA G2</v>
      </c>
      <c r="C6" s="18" t="s">
        <v>71</v>
      </c>
      <c r="D6" s="18" t="s">
        <v>72</v>
      </c>
      <c r="E6" s="5" t="s">
        <v>53</v>
      </c>
      <c r="F6" s="18" t="s">
        <v>73</v>
      </c>
      <c r="G6" s="18" t="s">
        <v>74</v>
      </c>
      <c r="H6" s="6">
        <v>43705</v>
      </c>
      <c r="I6" s="6">
        <v>43741</v>
      </c>
      <c r="J6" s="6">
        <v>43746</v>
      </c>
      <c r="K6" s="6">
        <v>43746</v>
      </c>
      <c r="L6" s="6">
        <v>43888</v>
      </c>
      <c r="M6" s="6">
        <v>43892</v>
      </c>
      <c r="N6" s="6">
        <v>43896</v>
      </c>
      <c r="O6" s="19">
        <v>43896</v>
      </c>
      <c r="P6" s="7">
        <v>4561262928</v>
      </c>
      <c r="Q6" s="5" t="s">
        <v>75</v>
      </c>
      <c r="R6" s="5" t="s">
        <v>76</v>
      </c>
      <c r="S6" s="5" t="s">
        <v>48</v>
      </c>
      <c r="T6" s="5" t="s">
        <v>48</v>
      </c>
      <c r="U6" s="8" t="s">
        <v>80</v>
      </c>
      <c r="V6" s="9" t="s">
        <v>78</v>
      </c>
      <c r="W6" s="5" t="s">
        <v>79</v>
      </c>
      <c r="X6" s="5" t="s">
        <v>52</v>
      </c>
      <c r="Y6" s="10">
        <v>459</v>
      </c>
    </row>
    <row r="7" spans="1:25" ht="382.5" x14ac:dyDescent="0.4">
      <c r="A7" s="4" t="s">
        <v>81</v>
      </c>
      <c r="B7" s="5" t="str">
        <f t="shared" si="0"/>
        <v xml:space="preserve">2019-I-022-NEIVA </v>
      </c>
      <c r="C7" s="5" t="s">
        <v>71</v>
      </c>
      <c r="D7" s="18" t="s">
        <v>72</v>
      </c>
      <c r="E7" s="5"/>
      <c r="F7" s="5" t="s">
        <v>82</v>
      </c>
      <c r="G7" s="5" t="s">
        <v>83</v>
      </c>
      <c r="H7" s="6">
        <v>43734</v>
      </c>
      <c r="I7" s="6">
        <v>43755</v>
      </c>
      <c r="J7" s="6">
        <v>43769</v>
      </c>
      <c r="K7" s="6">
        <v>43769</v>
      </c>
      <c r="L7" s="6" t="s">
        <v>48</v>
      </c>
      <c r="M7" s="6" t="s">
        <v>48</v>
      </c>
      <c r="N7" s="6" t="s">
        <v>48</v>
      </c>
      <c r="O7" s="6" t="s">
        <v>48</v>
      </c>
      <c r="P7" s="7">
        <v>859037851</v>
      </c>
      <c r="Q7" s="5" t="s">
        <v>84</v>
      </c>
      <c r="R7" s="5" t="s">
        <v>85</v>
      </c>
      <c r="S7" s="5" t="s">
        <v>86</v>
      </c>
      <c r="T7" s="5" t="s">
        <v>87</v>
      </c>
      <c r="U7" s="8" t="s">
        <v>88</v>
      </c>
      <c r="V7" s="9" t="s">
        <v>89</v>
      </c>
      <c r="W7" s="5" t="s">
        <v>90</v>
      </c>
      <c r="X7" s="5" t="s">
        <v>52</v>
      </c>
      <c r="Y7" s="10">
        <v>918</v>
      </c>
    </row>
    <row r="8" spans="1:25" ht="306" x14ac:dyDescent="0.4">
      <c r="A8" s="17" t="s">
        <v>91</v>
      </c>
      <c r="B8" s="5" t="str">
        <f t="shared" si="0"/>
        <v xml:space="preserve">2019-O-007-RIONEGRO </v>
      </c>
      <c r="C8" s="18" t="s">
        <v>92</v>
      </c>
      <c r="D8" s="18" t="s">
        <v>93</v>
      </c>
      <c r="E8" s="18"/>
      <c r="F8" s="18" t="s">
        <v>94</v>
      </c>
      <c r="G8" s="18" t="s">
        <v>95</v>
      </c>
      <c r="H8" s="6">
        <v>43724</v>
      </c>
      <c r="I8" s="6">
        <v>43741</v>
      </c>
      <c r="J8" s="6">
        <v>43745</v>
      </c>
      <c r="K8" s="6">
        <v>43745</v>
      </c>
      <c r="L8" s="6">
        <v>43888</v>
      </c>
      <c r="M8" s="6">
        <v>43892</v>
      </c>
      <c r="N8" s="6">
        <v>43893</v>
      </c>
      <c r="O8" s="19">
        <v>43893</v>
      </c>
      <c r="P8" s="7">
        <v>3637085472</v>
      </c>
      <c r="Q8" s="5" t="s">
        <v>96</v>
      </c>
      <c r="R8" s="5" t="s">
        <v>97</v>
      </c>
      <c r="S8" s="5" t="s">
        <v>48</v>
      </c>
      <c r="T8" s="5" t="s">
        <v>48</v>
      </c>
      <c r="U8" s="8" t="s">
        <v>98</v>
      </c>
      <c r="V8" s="9" t="s">
        <v>99</v>
      </c>
      <c r="W8" s="5">
        <v>5815030</v>
      </c>
      <c r="X8" s="5" t="s">
        <v>52</v>
      </c>
      <c r="Y8" s="10">
        <v>366</v>
      </c>
    </row>
    <row r="9" spans="1:25" ht="382.5" x14ac:dyDescent="0.4">
      <c r="A9" s="4" t="s">
        <v>100</v>
      </c>
      <c r="B9" s="5" t="str">
        <f t="shared" si="0"/>
        <v xml:space="preserve">2019-I-008-RIONEGRO </v>
      </c>
      <c r="C9" s="5" t="s">
        <v>92</v>
      </c>
      <c r="D9" s="18" t="s">
        <v>93</v>
      </c>
      <c r="E9" s="5"/>
      <c r="F9" s="5" t="s">
        <v>101</v>
      </c>
      <c r="G9" s="5" t="s">
        <v>102</v>
      </c>
      <c r="H9" s="6">
        <v>43725</v>
      </c>
      <c r="I9" s="6">
        <v>43753</v>
      </c>
      <c r="J9" s="6">
        <v>43755</v>
      </c>
      <c r="K9" s="6">
        <v>43755</v>
      </c>
      <c r="L9" s="6" t="s">
        <v>48</v>
      </c>
      <c r="M9" s="6" t="s">
        <v>48</v>
      </c>
      <c r="N9" s="6" t="s">
        <v>48</v>
      </c>
      <c r="O9" s="6" t="s">
        <v>48</v>
      </c>
      <c r="P9" s="7">
        <v>342492215</v>
      </c>
      <c r="Q9" s="5" t="s">
        <v>84</v>
      </c>
      <c r="R9" s="5" t="s">
        <v>103</v>
      </c>
      <c r="S9" s="5" t="s">
        <v>104</v>
      </c>
      <c r="T9" s="5" t="s">
        <v>105</v>
      </c>
      <c r="U9" s="8" t="s">
        <v>106</v>
      </c>
      <c r="V9" s="9" t="s">
        <v>89</v>
      </c>
      <c r="W9" s="5" t="s">
        <v>107</v>
      </c>
      <c r="X9" s="5" t="s">
        <v>52</v>
      </c>
      <c r="Y9" s="10">
        <v>366</v>
      </c>
    </row>
    <row r="10" spans="1:25" ht="331.5" x14ac:dyDescent="0.4">
      <c r="A10" s="4" t="s">
        <v>108</v>
      </c>
      <c r="B10" s="5" t="str">
        <f t="shared" si="0"/>
        <v xml:space="preserve">2019-I-020-VALLEDUPAR </v>
      </c>
      <c r="C10" s="5" t="s">
        <v>109</v>
      </c>
      <c r="D10" s="5" t="s">
        <v>110</v>
      </c>
      <c r="E10" s="5"/>
      <c r="F10" s="5" t="s">
        <v>111</v>
      </c>
      <c r="G10" s="5" t="s">
        <v>112</v>
      </c>
      <c r="H10" s="6">
        <v>43732</v>
      </c>
      <c r="I10" s="6">
        <v>43747</v>
      </c>
      <c r="J10" s="6">
        <v>43753</v>
      </c>
      <c r="K10" s="6">
        <v>43753</v>
      </c>
      <c r="L10" s="6" t="s">
        <v>48</v>
      </c>
      <c r="M10" s="6" t="s">
        <v>48</v>
      </c>
      <c r="N10" s="6" t="s">
        <v>48</v>
      </c>
      <c r="O10" s="6" t="s">
        <v>48</v>
      </c>
      <c r="P10" s="7">
        <v>300382517</v>
      </c>
      <c r="Q10" s="5" t="s">
        <v>84</v>
      </c>
      <c r="R10" s="5" t="s">
        <v>103</v>
      </c>
      <c r="S10" s="5" t="s">
        <v>113</v>
      </c>
      <c r="T10" s="5" t="s">
        <v>114</v>
      </c>
      <c r="U10" s="8" t="s">
        <v>115</v>
      </c>
      <c r="V10" s="9" t="s">
        <v>89</v>
      </c>
      <c r="W10" s="5"/>
      <c r="X10" s="5" t="s">
        <v>52</v>
      </c>
      <c r="Y10" s="10">
        <v>321</v>
      </c>
    </row>
    <row r="11" spans="1:25" ht="382.5" x14ac:dyDescent="0.4">
      <c r="A11" s="11" t="s">
        <v>116</v>
      </c>
      <c r="B11" s="5" t="str">
        <f t="shared" si="0"/>
        <v xml:space="preserve">2019-O-019-VALLEDUPAR </v>
      </c>
      <c r="C11" s="5" t="s">
        <v>109</v>
      </c>
      <c r="D11" s="5" t="s">
        <v>110</v>
      </c>
      <c r="E11" s="5"/>
      <c r="F11" s="5" t="s">
        <v>54</v>
      </c>
      <c r="G11" s="5" t="s">
        <v>117</v>
      </c>
      <c r="H11" s="6">
        <v>43732</v>
      </c>
      <c r="I11" s="6">
        <v>43747</v>
      </c>
      <c r="J11" s="6">
        <v>43753</v>
      </c>
      <c r="K11" s="19">
        <v>43753</v>
      </c>
      <c r="L11" s="6">
        <v>43888</v>
      </c>
      <c r="M11" s="6">
        <v>43892</v>
      </c>
      <c r="N11" s="6">
        <v>43964</v>
      </c>
      <c r="O11" s="6" t="s">
        <v>118</v>
      </c>
      <c r="P11" s="7">
        <v>3189902832</v>
      </c>
      <c r="Q11" s="5" t="s">
        <v>56</v>
      </c>
      <c r="R11" s="5" t="s">
        <v>57</v>
      </c>
      <c r="S11" s="5" t="s">
        <v>48</v>
      </c>
      <c r="T11" s="5" t="s">
        <v>48</v>
      </c>
      <c r="U11" s="8" t="s">
        <v>58</v>
      </c>
      <c r="V11" s="9" t="s">
        <v>59</v>
      </c>
      <c r="W11" s="5" t="s">
        <v>60</v>
      </c>
      <c r="X11" s="5" t="s">
        <v>52</v>
      </c>
      <c r="Y11" s="10">
        <v>321</v>
      </c>
    </row>
    <row r="12" spans="1:25" ht="331.5" x14ac:dyDescent="0.4">
      <c r="A12" s="17" t="s">
        <v>119</v>
      </c>
      <c r="B12" s="5" t="str">
        <f t="shared" si="0"/>
        <v>2019-O-023-CARTAGENA G1</v>
      </c>
      <c r="C12" s="18" t="s">
        <v>120</v>
      </c>
      <c r="D12" s="18" t="s">
        <v>121</v>
      </c>
      <c r="E12" s="5" t="s">
        <v>43</v>
      </c>
      <c r="F12" s="18" t="s">
        <v>122</v>
      </c>
      <c r="G12" s="18" t="s">
        <v>123</v>
      </c>
      <c r="H12" s="6">
        <v>43762</v>
      </c>
      <c r="I12" s="6">
        <v>43768</v>
      </c>
      <c r="J12" s="6">
        <v>43794</v>
      </c>
      <c r="K12" s="6">
        <v>43789</v>
      </c>
      <c r="L12" s="6">
        <v>43888</v>
      </c>
      <c r="M12" s="6">
        <v>43892</v>
      </c>
      <c r="N12" s="6">
        <v>43895</v>
      </c>
      <c r="O12" s="19">
        <v>43895</v>
      </c>
      <c r="P12" s="7">
        <v>4561262928</v>
      </c>
      <c r="Q12" s="5" t="s">
        <v>124</v>
      </c>
      <c r="R12" s="5" t="s">
        <v>125</v>
      </c>
      <c r="S12" s="5" t="s">
        <v>48</v>
      </c>
      <c r="T12" s="5" t="s">
        <v>48</v>
      </c>
      <c r="U12" s="20" t="s">
        <v>126</v>
      </c>
      <c r="V12" s="9" t="s">
        <v>127</v>
      </c>
      <c r="W12" s="5" t="s">
        <v>128</v>
      </c>
      <c r="X12" s="5" t="s">
        <v>52</v>
      </c>
      <c r="Y12" s="10">
        <v>459</v>
      </c>
    </row>
    <row r="13" spans="1:25" ht="331.5" x14ac:dyDescent="0.4">
      <c r="A13" s="17" t="s">
        <v>119</v>
      </c>
      <c r="B13" s="5" t="str">
        <f t="shared" si="0"/>
        <v>2019-O-023-CARTAGENA G2</v>
      </c>
      <c r="C13" s="18" t="s">
        <v>120</v>
      </c>
      <c r="D13" s="18" t="s">
        <v>121</v>
      </c>
      <c r="E13" s="5" t="s">
        <v>53</v>
      </c>
      <c r="F13" s="18" t="s">
        <v>44</v>
      </c>
      <c r="G13" s="18" t="s">
        <v>123</v>
      </c>
      <c r="H13" s="6">
        <v>43762</v>
      </c>
      <c r="I13" s="6">
        <v>43768</v>
      </c>
      <c r="J13" s="6">
        <v>43783</v>
      </c>
      <c r="K13" s="6">
        <v>43783</v>
      </c>
      <c r="L13" s="6">
        <v>43889</v>
      </c>
      <c r="M13" s="6">
        <v>43892</v>
      </c>
      <c r="N13" s="6">
        <v>43895</v>
      </c>
      <c r="O13" s="19">
        <v>43895</v>
      </c>
      <c r="P13" s="7">
        <v>4561262928</v>
      </c>
      <c r="Q13" s="5" t="s">
        <v>46</v>
      </c>
      <c r="R13" s="5" t="s">
        <v>47</v>
      </c>
      <c r="S13" s="5" t="s">
        <v>48</v>
      </c>
      <c r="T13" s="5" t="s">
        <v>48</v>
      </c>
      <c r="U13" s="20" t="s">
        <v>49</v>
      </c>
      <c r="V13" s="9" t="s">
        <v>50</v>
      </c>
      <c r="W13" s="5" t="s">
        <v>129</v>
      </c>
      <c r="X13" s="5" t="s">
        <v>52</v>
      </c>
      <c r="Y13" s="10">
        <v>459</v>
      </c>
    </row>
    <row r="14" spans="1:25" ht="331.5" x14ac:dyDescent="0.4">
      <c r="A14" s="11" t="s">
        <v>119</v>
      </c>
      <c r="B14" s="5" t="str">
        <f t="shared" si="0"/>
        <v>2019-O-023-CARTAGENA G3</v>
      </c>
      <c r="C14" s="5" t="s">
        <v>120</v>
      </c>
      <c r="D14" s="18" t="s">
        <v>121</v>
      </c>
      <c r="E14" s="5" t="s">
        <v>130</v>
      </c>
      <c r="F14" s="5" t="s">
        <v>54</v>
      </c>
      <c r="G14" s="5" t="s">
        <v>123</v>
      </c>
      <c r="H14" s="6">
        <v>43762</v>
      </c>
      <c r="I14" s="6" t="s">
        <v>131</v>
      </c>
      <c r="J14" s="6">
        <v>43783</v>
      </c>
      <c r="K14" s="6">
        <v>43784</v>
      </c>
      <c r="L14" s="6">
        <v>43888</v>
      </c>
      <c r="M14" s="6">
        <v>43892</v>
      </c>
      <c r="N14" s="6">
        <v>43964</v>
      </c>
      <c r="O14" s="6" t="s">
        <v>118</v>
      </c>
      <c r="P14" s="7">
        <v>4561262928</v>
      </c>
      <c r="Q14" s="5" t="s">
        <v>56</v>
      </c>
      <c r="R14" s="5" t="s">
        <v>57</v>
      </c>
      <c r="S14" s="5" t="s">
        <v>48</v>
      </c>
      <c r="T14" s="5" t="s">
        <v>48</v>
      </c>
      <c r="U14" s="8" t="s">
        <v>58</v>
      </c>
      <c r="V14" s="9" t="s">
        <v>59</v>
      </c>
      <c r="W14" s="5" t="s">
        <v>60</v>
      </c>
      <c r="X14" s="5" t="s">
        <v>52</v>
      </c>
      <c r="Y14" s="10">
        <v>459</v>
      </c>
    </row>
    <row r="15" spans="1:25" ht="331.5" x14ac:dyDescent="0.4">
      <c r="A15" s="17" t="s">
        <v>119</v>
      </c>
      <c r="B15" s="5" t="str">
        <f t="shared" si="0"/>
        <v>2019-O-023-CARTAGENA G4</v>
      </c>
      <c r="C15" s="18" t="s">
        <v>120</v>
      </c>
      <c r="D15" s="18" t="s">
        <v>121</v>
      </c>
      <c r="E15" s="18" t="s">
        <v>132</v>
      </c>
      <c r="F15" s="18" t="s">
        <v>44</v>
      </c>
      <c r="G15" s="18" t="s">
        <v>123</v>
      </c>
      <c r="H15" s="6">
        <v>43762</v>
      </c>
      <c r="I15" s="6">
        <v>43768</v>
      </c>
      <c r="J15" s="6">
        <v>43783</v>
      </c>
      <c r="K15" s="6">
        <v>43783</v>
      </c>
      <c r="L15" s="6">
        <v>43888</v>
      </c>
      <c r="M15" s="6">
        <v>43892</v>
      </c>
      <c r="N15" s="6">
        <v>43896</v>
      </c>
      <c r="O15" s="19">
        <v>43895</v>
      </c>
      <c r="P15" s="7">
        <v>4561262928</v>
      </c>
      <c r="Q15" s="5" t="s">
        <v>46</v>
      </c>
      <c r="R15" s="5" t="s">
        <v>47</v>
      </c>
      <c r="S15" s="5" t="s">
        <v>48</v>
      </c>
      <c r="T15" s="5" t="s">
        <v>48</v>
      </c>
      <c r="U15" s="8" t="s">
        <v>49</v>
      </c>
      <c r="V15" s="9" t="s">
        <v>50</v>
      </c>
      <c r="W15" s="5" t="s">
        <v>51</v>
      </c>
      <c r="X15" s="5" t="s">
        <v>52</v>
      </c>
      <c r="Y15" s="10">
        <v>459</v>
      </c>
    </row>
    <row r="16" spans="1:25" ht="382.5" x14ac:dyDescent="0.4">
      <c r="A16" s="4" t="s">
        <v>133</v>
      </c>
      <c r="B16" s="5" t="str">
        <f t="shared" si="0"/>
        <v>2019-I-024-CARTAGENA G1</v>
      </c>
      <c r="C16" s="5" t="s">
        <v>120</v>
      </c>
      <c r="D16" s="18" t="s">
        <v>121</v>
      </c>
      <c r="E16" s="5" t="s">
        <v>43</v>
      </c>
      <c r="F16" s="5" t="s">
        <v>134</v>
      </c>
      <c r="G16" s="5" t="s">
        <v>135</v>
      </c>
      <c r="H16" s="6">
        <v>43755</v>
      </c>
      <c r="I16" s="6">
        <v>43761</v>
      </c>
      <c r="J16" s="6">
        <v>43766</v>
      </c>
      <c r="K16" s="6">
        <v>43766</v>
      </c>
      <c r="L16" s="6" t="s">
        <v>48</v>
      </c>
      <c r="M16" s="6" t="s">
        <v>48</v>
      </c>
      <c r="N16" s="6" t="s">
        <v>48</v>
      </c>
      <c r="O16" s="6" t="s">
        <v>48</v>
      </c>
      <c r="P16" s="7">
        <v>859037851</v>
      </c>
      <c r="Q16" s="5" t="s">
        <v>136</v>
      </c>
      <c r="R16" s="5" t="s">
        <v>137</v>
      </c>
      <c r="S16" s="5" t="s">
        <v>138</v>
      </c>
      <c r="T16" s="5" t="s">
        <v>139</v>
      </c>
      <c r="U16" s="8" t="s">
        <v>140</v>
      </c>
      <c r="V16" s="9" t="s">
        <v>141</v>
      </c>
      <c r="W16" s="5" t="s">
        <v>142</v>
      </c>
      <c r="X16" s="5" t="s">
        <v>52</v>
      </c>
      <c r="Y16" s="10">
        <v>918</v>
      </c>
    </row>
    <row r="17" spans="1:25" ht="382.5" x14ac:dyDescent="0.4">
      <c r="A17" s="4" t="s">
        <v>143</v>
      </c>
      <c r="B17" s="5" t="str">
        <f t="shared" si="0"/>
        <v xml:space="preserve">2019-I-046-CARTAGENA </v>
      </c>
      <c r="C17" s="5" t="s">
        <v>120</v>
      </c>
      <c r="D17" s="18" t="s">
        <v>121</v>
      </c>
      <c r="E17" s="5"/>
      <c r="F17" s="5" t="s">
        <v>144</v>
      </c>
      <c r="G17" s="5" t="s">
        <v>135</v>
      </c>
      <c r="H17" s="6">
        <v>43838</v>
      </c>
      <c r="I17" s="6">
        <v>43873</v>
      </c>
      <c r="J17" s="6">
        <v>43879</v>
      </c>
      <c r="K17" s="6">
        <v>43873</v>
      </c>
      <c r="L17" s="6" t="s">
        <v>48</v>
      </c>
      <c r="M17" s="6" t="s">
        <v>48</v>
      </c>
      <c r="N17" s="6" t="s">
        <v>48</v>
      </c>
      <c r="O17" s="6" t="s">
        <v>48</v>
      </c>
      <c r="P17" s="7">
        <v>859037851</v>
      </c>
      <c r="Q17" s="5" t="s">
        <v>145</v>
      </c>
      <c r="R17" s="5" t="s">
        <v>48</v>
      </c>
      <c r="S17" s="5" t="s">
        <v>48</v>
      </c>
      <c r="T17" s="5" t="s">
        <v>48</v>
      </c>
      <c r="U17" s="8" t="s">
        <v>146</v>
      </c>
      <c r="V17" s="9" t="s">
        <v>48</v>
      </c>
      <c r="W17" s="5" t="s">
        <v>48</v>
      </c>
      <c r="X17" s="5" t="s">
        <v>52</v>
      </c>
      <c r="Y17" s="10">
        <v>918</v>
      </c>
    </row>
    <row r="18" spans="1:25" ht="331.5" x14ac:dyDescent="0.4">
      <c r="A18" s="17" t="s">
        <v>147</v>
      </c>
      <c r="B18" s="5" t="str">
        <f t="shared" si="0"/>
        <v xml:space="preserve">2019-O-025-RIOHACHA </v>
      </c>
      <c r="C18" s="18" t="s">
        <v>148</v>
      </c>
      <c r="D18" s="18" t="s">
        <v>149</v>
      </c>
      <c r="E18" s="18"/>
      <c r="F18" s="18" t="s">
        <v>150</v>
      </c>
      <c r="G18" s="18" t="s">
        <v>151</v>
      </c>
      <c r="H18" s="6">
        <v>43762</v>
      </c>
      <c r="I18" s="6">
        <v>43768</v>
      </c>
      <c r="J18" s="6">
        <v>43783</v>
      </c>
      <c r="K18" s="6">
        <v>43783</v>
      </c>
      <c r="L18" s="6">
        <v>43888</v>
      </c>
      <c r="M18" s="6">
        <v>43892</v>
      </c>
      <c r="N18" s="6">
        <v>43901</v>
      </c>
      <c r="O18" s="19">
        <v>43901</v>
      </c>
      <c r="P18" s="7">
        <v>1818542736</v>
      </c>
      <c r="Q18" s="5" t="s">
        <v>150</v>
      </c>
      <c r="R18" s="5" t="s">
        <v>150</v>
      </c>
      <c r="S18" s="5" t="s">
        <v>48</v>
      </c>
      <c r="T18" s="5" t="s">
        <v>48</v>
      </c>
      <c r="U18" s="20" t="s">
        <v>152</v>
      </c>
      <c r="V18" s="9" t="s">
        <v>153</v>
      </c>
      <c r="W18" s="5">
        <v>5713355</v>
      </c>
      <c r="X18" s="5" t="s">
        <v>52</v>
      </c>
      <c r="Y18" s="10">
        <v>183</v>
      </c>
    </row>
    <row r="19" spans="1:25" ht="382.5" x14ac:dyDescent="0.4">
      <c r="A19" s="4" t="s">
        <v>154</v>
      </c>
      <c r="B19" s="5" t="str">
        <f t="shared" si="0"/>
        <v xml:space="preserve">2019-I-036-RIOHACHA </v>
      </c>
      <c r="C19" s="5" t="s">
        <v>148</v>
      </c>
      <c r="D19" s="18" t="s">
        <v>149</v>
      </c>
      <c r="E19" s="5"/>
      <c r="F19" s="5" t="s">
        <v>155</v>
      </c>
      <c r="G19" s="5" t="s">
        <v>156</v>
      </c>
      <c r="H19" s="6">
        <v>43776</v>
      </c>
      <c r="I19" s="6">
        <v>43783</v>
      </c>
      <c r="J19" s="6">
        <v>43787</v>
      </c>
      <c r="K19" s="6">
        <v>43787</v>
      </c>
      <c r="L19" s="6" t="s">
        <v>48</v>
      </c>
      <c r="M19" s="6" t="s">
        <v>48</v>
      </c>
      <c r="N19" s="6" t="s">
        <v>48</v>
      </c>
      <c r="O19" s="6" t="s">
        <v>48</v>
      </c>
      <c r="P19" s="7">
        <v>171246108</v>
      </c>
      <c r="Q19" s="5" t="s">
        <v>136</v>
      </c>
      <c r="R19" s="5" t="s">
        <v>137</v>
      </c>
      <c r="S19" s="5" t="s">
        <v>157</v>
      </c>
      <c r="T19" s="5" t="s">
        <v>158</v>
      </c>
      <c r="U19" s="8" t="s">
        <v>159</v>
      </c>
      <c r="V19" s="9" t="s">
        <v>160</v>
      </c>
      <c r="W19" s="5">
        <v>7446234</v>
      </c>
      <c r="X19" s="5" t="s">
        <v>52</v>
      </c>
      <c r="Y19" s="10">
        <v>183</v>
      </c>
    </row>
    <row r="20" spans="1:25" ht="382.5" x14ac:dyDescent="0.4">
      <c r="A20" s="4" t="s">
        <v>161</v>
      </c>
      <c r="B20" s="5" t="str">
        <f t="shared" si="0"/>
        <v xml:space="preserve">2019-I-010-CALI </v>
      </c>
      <c r="C20" s="5" t="s">
        <v>162</v>
      </c>
      <c r="D20" s="5" t="s">
        <v>163</v>
      </c>
      <c r="E20" s="5"/>
      <c r="F20" s="5" t="s">
        <v>164</v>
      </c>
      <c r="G20" s="5" t="s">
        <v>165</v>
      </c>
      <c r="H20" s="6">
        <v>43726</v>
      </c>
      <c r="I20" s="6">
        <v>43746</v>
      </c>
      <c r="J20" s="6">
        <v>43753</v>
      </c>
      <c r="K20" s="6">
        <v>43753</v>
      </c>
      <c r="L20" s="6" t="s">
        <v>48</v>
      </c>
      <c r="M20" s="6" t="s">
        <v>48</v>
      </c>
      <c r="N20" s="6" t="s">
        <v>48</v>
      </c>
      <c r="O20" s="6" t="s">
        <v>48</v>
      </c>
      <c r="P20" s="7">
        <v>342492215</v>
      </c>
      <c r="Q20" s="5" t="s">
        <v>84</v>
      </c>
      <c r="R20" s="5" t="s">
        <v>103</v>
      </c>
      <c r="S20" s="5" t="s">
        <v>166</v>
      </c>
      <c r="T20" s="5" t="s">
        <v>167</v>
      </c>
      <c r="U20" s="8" t="s">
        <v>168</v>
      </c>
      <c r="V20" s="9" t="s">
        <v>89</v>
      </c>
      <c r="W20" s="5" t="s">
        <v>107</v>
      </c>
      <c r="X20" s="5" t="s">
        <v>52</v>
      </c>
      <c r="Y20" s="10">
        <v>366</v>
      </c>
    </row>
    <row r="21" spans="1:25" ht="331.5" x14ac:dyDescent="0.4">
      <c r="A21" s="17" t="s">
        <v>169</v>
      </c>
      <c r="B21" s="5" t="str">
        <f t="shared" si="0"/>
        <v xml:space="preserve">2019-O-027-CALI </v>
      </c>
      <c r="C21" s="18" t="s">
        <v>162</v>
      </c>
      <c r="D21" s="5" t="s">
        <v>163</v>
      </c>
      <c r="E21" s="18"/>
      <c r="F21" s="18" t="s">
        <v>170</v>
      </c>
      <c r="G21" s="18" t="s">
        <v>171</v>
      </c>
      <c r="H21" s="6">
        <v>43762</v>
      </c>
      <c r="I21" s="6">
        <v>43768</v>
      </c>
      <c r="J21" s="6">
        <v>43770</v>
      </c>
      <c r="K21" s="6">
        <v>43769</v>
      </c>
      <c r="L21" s="6">
        <v>43889</v>
      </c>
      <c r="M21" s="6">
        <v>43892</v>
      </c>
      <c r="N21" s="6">
        <v>43895</v>
      </c>
      <c r="O21" s="19">
        <v>43895</v>
      </c>
      <c r="P21" s="7">
        <v>3637085472</v>
      </c>
      <c r="Q21" s="5" t="s">
        <v>124</v>
      </c>
      <c r="R21" s="5" t="s">
        <v>125</v>
      </c>
      <c r="S21" s="5" t="s">
        <v>48</v>
      </c>
      <c r="T21" s="5" t="s">
        <v>48</v>
      </c>
      <c r="U21" s="20" t="s">
        <v>126</v>
      </c>
      <c r="V21" s="9" t="s">
        <v>172</v>
      </c>
      <c r="W21" s="5" t="s">
        <v>48</v>
      </c>
      <c r="X21" s="5" t="s">
        <v>52</v>
      </c>
      <c r="Y21" s="10">
        <v>366</v>
      </c>
    </row>
    <row r="22" spans="1:25" ht="331.5" x14ac:dyDescent="0.4">
      <c r="A22" s="17" t="s">
        <v>173</v>
      </c>
      <c r="B22" s="5" t="str">
        <f t="shared" si="0"/>
        <v>2019-O-013-PASTO G1</v>
      </c>
      <c r="C22" s="18" t="s">
        <v>174</v>
      </c>
      <c r="D22" s="18" t="s">
        <v>175</v>
      </c>
      <c r="E22" s="5" t="s">
        <v>43</v>
      </c>
      <c r="F22" s="18" t="s">
        <v>176</v>
      </c>
      <c r="G22" s="18" t="s">
        <v>177</v>
      </c>
      <c r="H22" s="6">
        <v>43769</v>
      </c>
      <c r="I22" s="6">
        <v>43777</v>
      </c>
      <c r="J22" s="6">
        <v>43784</v>
      </c>
      <c r="K22" s="6">
        <v>43784</v>
      </c>
      <c r="L22" s="6">
        <v>43889</v>
      </c>
      <c r="M22" s="6">
        <v>43892</v>
      </c>
      <c r="N22" s="6">
        <v>43901</v>
      </c>
      <c r="O22" s="19">
        <v>43901</v>
      </c>
      <c r="P22" s="7">
        <v>2961342816</v>
      </c>
      <c r="Q22" s="5" t="s">
        <v>178</v>
      </c>
      <c r="R22" s="5" t="s">
        <v>179</v>
      </c>
      <c r="S22" s="5" t="s">
        <v>48</v>
      </c>
      <c r="T22" s="5" t="s">
        <v>48</v>
      </c>
      <c r="U22" s="20" t="s">
        <v>180</v>
      </c>
      <c r="V22" s="9" t="s">
        <v>181</v>
      </c>
      <c r="W22" s="5">
        <v>3045452531</v>
      </c>
      <c r="X22" s="5" t="s">
        <v>52</v>
      </c>
      <c r="Y22" s="10">
        <v>298</v>
      </c>
    </row>
    <row r="23" spans="1:25" ht="331.5" x14ac:dyDescent="0.4">
      <c r="A23" s="17" t="s">
        <v>173</v>
      </c>
      <c r="B23" s="5" t="str">
        <f t="shared" si="0"/>
        <v>2019-O-013-PASTO G2</v>
      </c>
      <c r="C23" s="18" t="s">
        <v>174</v>
      </c>
      <c r="D23" s="18" t="s">
        <v>175</v>
      </c>
      <c r="E23" s="5" t="s">
        <v>53</v>
      </c>
      <c r="F23" s="18" t="s">
        <v>182</v>
      </c>
      <c r="G23" s="18" t="s">
        <v>177</v>
      </c>
      <c r="H23" s="6">
        <v>43769</v>
      </c>
      <c r="I23" s="6">
        <v>43777</v>
      </c>
      <c r="J23" s="6">
        <v>43782</v>
      </c>
      <c r="K23" s="19">
        <v>43781</v>
      </c>
      <c r="L23" s="6">
        <v>43889</v>
      </c>
      <c r="M23" s="6">
        <v>43892</v>
      </c>
      <c r="N23" s="6">
        <v>43895</v>
      </c>
      <c r="O23" s="19">
        <v>43895</v>
      </c>
      <c r="P23" s="7">
        <v>2961342816</v>
      </c>
      <c r="Q23" s="5" t="s">
        <v>124</v>
      </c>
      <c r="R23" s="5" t="s">
        <v>183</v>
      </c>
      <c r="S23" s="5" t="s">
        <v>48</v>
      </c>
      <c r="T23" s="5" t="s">
        <v>48</v>
      </c>
      <c r="U23" s="8" t="s">
        <v>184</v>
      </c>
      <c r="V23" s="9" t="s">
        <v>172</v>
      </c>
      <c r="W23" s="5">
        <v>3004708</v>
      </c>
      <c r="X23" s="5" t="s">
        <v>52</v>
      </c>
      <c r="Y23" s="10">
        <v>298</v>
      </c>
    </row>
    <row r="24" spans="1:25" ht="382.5" x14ac:dyDescent="0.4">
      <c r="A24" s="4" t="s">
        <v>185</v>
      </c>
      <c r="B24" s="5" t="str">
        <f t="shared" si="0"/>
        <v xml:space="preserve">2019-I-037-PASTO </v>
      </c>
      <c r="C24" s="5" t="s">
        <v>174</v>
      </c>
      <c r="D24" s="18" t="s">
        <v>175</v>
      </c>
      <c r="E24" s="5"/>
      <c r="F24" s="5" t="s">
        <v>186</v>
      </c>
      <c r="G24" s="5" t="s">
        <v>187</v>
      </c>
      <c r="H24" s="6">
        <v>43787</v>
      </c>
      <c r="I24" s="6">
        <v>43794</v>
      </c>
      <c r="J24" s="6">
        <v>43829</v>
      </c>
      <c r="K24" s="6">
        <v>43829</v>
      </c>
      <c r="L24" s="6" t="s">
        <v>48</v>
      </c>
      <c r="M24" s="6" t="s">
        <v>48</v>
      </c>
      <c r="N24" s="6" t="s">
        <v>48</v>
      </c>
      <c r="O24" s="6" t="s">
        <v>48</v>
      </c>
      <c r="P24" s="7">
        <v>557719564</v>
      </c>
      <c r="Q24" s="5" t="s">
        <v>188</v>
      </c>
      <c r="R24" s="5" t="s">
        <v>189</v>
      </c>
      <c r="S24" s="5" t="s">
        <v>48</v>
      </c>
      <c r="T24" s="5" t="s">
        <v>48</v>
      </c>
      <c r="U24" s="8" t="s">
        <v>190</v>
      </c>
      <c r="V24" s="9" t="s">
        <v>191</v>
      </c>
      <c r="W24" s="5">
        <v>3003053</v>
      </c>
      <c r="X24" s="5" t="s">
        <v>52</v>
      </c>
      <c r="Y24" s="10">
        <v>596</v>
      </c>
    </row>
    <row r="25" spans="1:25" ht="331.5" x14ac:dyDescent="0.4">
      <c r="A25" s="4" t="s">
        <v>192</v>
      </c>
      <c r="B25" s="5" t="str">
        <f t="shared" si="0"/>
        <v xml:space="preserve">2019-O-029-SANTA MARTA </v>
      </c>
      <c r="C25" s="5" t="s">
        <v>193</v>
      </c>
      <c r="D25" s="5" t="s">
        <v>194</v>
      </c>
      <c r="E25" s="5"/>
      <c r="F25" s="5" t="s">
        <v>195</v>
      </c>
      <c r="G25" s="5" t="s">
        <v>196</v>
      </c>
      <c r="H25" s="6">
        <v>43770</v>
      </c>
      <c r="I25" s="6">
        <v>43776</v>
      </c>
      <c r="J25" s="6">
        <v>43787</v>
      </c>
      <c r="K25" s="6">
        <v>43787</v>
      </c>
      <c r="L25" s="6">
        <v>43889</v>
      </c>
      <c r="M25" s="6">
        <v>43892</v>
      </c>
      <c r="N25" s="6">
        <v>43894</v>
      </c>
      <c r="O25" s="6">
        <v>43894</v>
      </c>
      <c r="P25" s="7">
        <v>2732782800</v>
      </c>
      <c r="Q25" s="5" t="s">
        <v>197</v>
      </c>
      <c r="R25" s="5" t="s">
        <v>198</v>
      </c>
      <c r="S25" s="5" t="s">
        <v>48</v>
      </c>
      <c r="T25" s="5" t="s">
        <v>48</v>
      </c>
      <c r="U25" s="8" t="s">
        <v>199</v>
      </c>
      <c r="V25" s="9" t="s">
        <v>48</v>
      </c>
      <c r="W25" s="5">
        <v>4447448</v>
      </c>
      <c r="X25" s="5" t="s">
        <v>52</v>
      </c>
      <c r="Y25" s="10">
        <v>275</v>
      </c>
    </row>
    <row r="26" spans="1:25" ht="382.5" x14ac:dyDescent="0.4">
      <c r="A26" s="4" t="s">
        <v>200</v>
      </c>
      <c r="B26" s="5" t="str">
        <f t="shared" si="0"/>
        <v xml:space="preserve">2019-I-035-SANTA MARTA </v>
      </c>
      <c r="C26" s="5" t="s">
        <v>193</v>
      </c>
      <c r="D26" s="5" t="s">
        <v>194</v>
      </c>
      <c r="E26" s="5"/>
      <c r="F26" s="5" t="s">
        <v>201</v>
      </c>
      <c r="G26" s="5" t="s">
        <v>102</v>
      </c>
      <c r="H26" s="6">
        <v>43776</v>
      </c>
      <c r="I26" s="6">
        <v>43783</v>
      </c>
      <c r="J26" s="6">
        <v>43787</v>
      </c>
      <c r="K26" s="6">
        <v>43787</v>
      </c>
      <c r="L26" s="6" t="s">
        <v>48</v>
      </c>
      <c r="M26" s="6" t="s">
        <v>48</v>
      </c>
      <c r="N26" s="6" t="s">
        <v>48</v>
      </c>
      <c r="O26" s="6" t="s">
        <v>48</v>
      </c>
      <c r="P26" s="7">
        <v>257337047</v>
      </c>
      <c r="Q26" s="5" t="s">
        <v>202</v>
      </c>
      <c r="R26" s="5" t="s">
        <v>203</v>
      </c>
      <c r="S26" s="5" t="s">
        <v>157</v>
      </c>
      <c r="T26" s="5" t="s">
        <v>158</v>
      </c>
      <c r="U26" s="8" t="s">
        <v>204</v>
      </c>
      <c r="V26" s="9" t="s">
        <v>205</v>
      </c>
      <c r="W26" s="5">
        <v>5898171</v>
      </c>
      <c r="X26" s="5" t="s">
        <v>52</v>
      </c>
      <c r="Y26" s="10">
        <v>275</v>
      </c>
    </row>
    <row r="27" spans="1:25" ht="331.5" x14ac:dyDescent="0.4">
      <c r="A27" s="4" t="s">
        <v>206</v>
      </c>
      <c r="B27" s="5" t="str">
        <f t="shared" si="0"/>
        <v>2019-O-028-IBAGUÉ G1</v>
      </c>
      <c r="C27" s="5" t="s">
        <v>207</v>
      </c>
      <c r="D27" s="5" t="s">
        <v>208</v>
      </c>
      <c r="E27" s="5" t="s">
        <v>43</v>
      </c>
      <c r="F27" s="12" t="s">
        <v>209</v>
      </c>
      <c r="G27" s="5" t="s">
        <v>210</v>
      </c>
      <c r="H27" s="6">
        <v>43774</v>
      </c>
      <c r="I27" s="6">
        <v>43781</v>
      </c>
      <c r="J27" s="6">
        <v>43798</v>
      </c>
      <c r="K27" s="6">
        <v>43798</v>
      </c>
      <c r="L27" s="6">
        <v>43889</v>
      </c>
      <c r="M27" s="6">
        <v>43892</v>
      </c>
      <c r="N27" s="6">
        <v>43894</v>
      </c>
      <c r="O27" s="6">
        <v>43894</v>
      </c>
      <c r="P27" s="7">
        <v>4561262928</v>
      </c>
      <c r="Q27" s="5" t="s">
        <v>211</v>
      </c>
      <c r="R27" s="5" t="s">
        <v>211</v>
      </c>
      <c r="S27" s="5" t="s">
        <v>48</v>
      </c>
      <c r="T27" s="5" t="s">
        <v>48</v>
      </c>
      <c r="U27" s="8" t="s">
        <v>212</v>
      </c>
      <c r="V27" s="9" t="s">
        <v>213</v>
      </c>
      <c r="W27" s="5">
        <v>3112081149</v>
      </c>
      <c r="X27" s="5" t="s">
        <v>52</v>
      </c>
      <c r="Y27" s="10">
        <v>459</v>
      </c>
    </row>
    <row r="28" spans="1:25" ht="331.5" x14ac:dyDescent="0.4">
      <c r="A28" s="17" t="s">
        <v>206</v>
      </c>
      <c r="B28" s="5" t="str">
        <f t="shared" si="0"/>
        <v>2019-O-028-IBAGUÉ G2</v>
      </c>
      <c r="C28" s="18" t="s">
        <v>207</v>
      </c>
      <c r="D28" s="5" t="s">
        <v>208</v>
      </c>
      <c r="E28" s="5" t="s">
        <v>53</v>
      </c>
      <c r="F28" s="18" t="s">
        <v>214</v>
      </c>
      <c r="G28" s="18" t="s">
        <v>210</v>
      </c>
      <c r="H28" s="6">
        <v>43774</v>
      </c>
      <c r="I28" s="6">
        <v>43781</v>
      </c>
      <c r="J28" s="6">
        <v>43783</v>
      </c>
      <c r="K28" s="6">
        <v>43783</v>
      </c>
      <c r="L28" s="6">
        <v>43889</v>
      </c>
      <c r="M28" s="6">
        <v>43892</v>
      </c>
      <c r="N28" s="6">
        <v>43896</v>
      </c>
      <c r="O28" s="19">
        <v>43896</v>
      </c>
      <c r="P28" s="7">
        <v>4561262928</v>
      </c>
      <c r="Q28" s="5" t="s">
        <v>215</v>
      </c>
      <c r="R28" s="5" t="s">
        <v>216</v>
      </c>
      <c r="S28" s="5" t="s">
        <v>48</v>
      </c>
      <c r="T28" s="5" t="s">
        <v>48</v>
      </c>
      <c r="U28" s="8" t="s">
        <v>217</v>
      </c>
      <c r="V28" s="9" t="s">
        <v>218</v>
      </c>
      <c r="W28" s="5">
        <v>2102004</v>
      </c>
      <c r="X28" s="5" t="s">
        <v>52</v>
      </c>
      <c r="Y28" s="10">
        <v>459</v>
      </c>
    </row>
    <row r="29" spans="1:25" ht="382.5" x14ac:dyDescent="0.4">
      <c r="A29" s="4" t="s">
        <v>219</v>
      </c>
      <c r="B29" s="5" t="str">
        <f t="shared" si="0"/>
        <v>2019-I-032-IBAGUÉ G1</v>
      </c>
      <c r="C29" s="5" t="s">
        <v>207</v>
      </c>
      <c r="D29" s="5" t="s">
        <v>208</v>
      </c>
      <c r="E29" s="5" t="s">
        <v>43</v>
      </c>
      <c r="F29" s="12" t="s">
        <v>220</v>
      </c>
      <c r="G29" s="5" t="s">
        <v>221</v>
      </c>
      <c r="H29" s="6">
        <v>43774</v>
      </c>
      <c r="I29" s="6">
        <v>43781</v>
      </c>
      <c r="J29" s="6">
        <v>43782</v>
      </c>
      <c r="K29" s="6">
        <v>43782</v>
      </c>
      <c r="L29" s="6" t="s">
        <v>48</v>
      </c>
      <c r="M29" s="6" t="s">
        <v>48</v>
      </c>
      <c r="N29" s="6" t="s">
        <v>48</v>
      </c>
      <c r="O29" s="6" t="s">
        <v>48</v>
      </c>
      <c r="P29" s="7">
        <v>859037851</v>
      </c>
      <c r="Q29" s="5" t="s">
        <v>222</v>
      </c>
      <c r="R29" s="5" t="s">
        <v>223</v>
      </c>
      <c r="S29" s="5" t="s">
        <v>48</v>
      </c>
      <c r="T29" s="5" t="s">
        <v>48</v>
      </c>
      <c r="U29" s="8" t="s">
        <v>224</v>
      </c>
      <c r="V29" s="9" t="s">
        <v>181</v>
      </c>
      <c r="W29" s="5">
        <v>3045452531</v>
      </c>
      <c r="X29" s="5" t="s">
        <v>52</v>
      </c>
      <c r="Y29" s="10">
        <v>918</v>
      </c>
    </row>
    <row r="30" spans="1:25" ht="382.5" x14ac:dyDescent="0.4">
      <c r="A30" s="4" t="s">
        <v>219</v>
      </c>
      <c r="B30" s="5" t="str">
        <f t="shared" si="0"/>
        <v>2019-I-032-IBAGUÉ G2</v>
      </c>
      <c r="C30" s="5" t="s">
        <v>207</v>
      </c>
      <c r="D30" s="5" t="s">
        <v>208</v>
      </c>
      <c r="E30" s="5" t="s">
        <v>53</v>
      </c>
      <c r="F30" s="12" t="s">
        <v>134</v>
      </c>
      <c r="G30" s="5" t="s">
        <v>221</v>
      </c>
      <c r="H30" s="6">
        <v>43774</v>
      </c>
      <c r="I30" s="6">
        <v>43781</v>
      </c>
      <c r="J30" s="6">
        <v>43781</v>
      </c>
      <c r="K30" s="6">
        <v>43781</v>
      </c>
      <c r="L30" s="6" t="s">
        <v>48</v>
      </c>
      <c r="M30" s="6" t="s">
        <v>48</v>
      </c>
      <c r="N30" s="6" t="s">
        <v>48</v>
      </c>
      <c r="O30" s="6" t="s">
        <v>48</v>
      </c>
      <c r="P30" s="7">
        <v>859037851</v>
      </c>
      <c r="Q30" s="5" t="s">
        <v>136</v>
      </c>
      <c r="R30" s="5" t="s">
        <v>137</v>
      </c>
      <c r="S30" s="5" t="s">
        <v>48</v>
      </c>
      <c r="T30" s="5" t="s">
        <v>48</v>
      </c>
      <c r="U30" s="8" t="s">
        <v>225</v>
      </c>
      <c r="V30" s="9" t="s">
        <v>160</v>
      </c>
      <c r="W30" s="5" t="s">
        <v>142</v>
      </c>
      <c r="X30" s="5" t="s">
        <v>52</v>
      </c>
      <c r="Y30" s="10">
        <v>918</v>
      </c>
    </row>
    <row r="31" spans="1:25" ht="331.5" x14ac:dyDescent="0.4">
      <c r="A31" s="4" t="s">
        <v>226</v>
      </c>
      <c r="B31" s="5" t="str">
        <f t="shared" si="0"/>
        <v>2019-O-040-IBAGUÉ G3</v>
      </c>
      <c r="C31" s="5" t="s">
        <v>207</v>
      </c>
      <c r="D31" s="5" t="s">
        <v>208</v>
      </c>
      <c r="E31" s="5" t="s">
        <v>130</v>
      </c>
      <c r="F31" s="12" t="s">
        <v>227</v>
      </c>
      <c r="G31" s="5" t="s">
        <v>210</v>
      </c>
      <c r="H31" s="6">
        <v>43789</v>
      </c>
      <c r="I31" s="6">
        <v>43819</v>
      </c>
      <c r="J31" s="6">
        <v>43829</v>
      </c>
      <c r="K31" s="6">
        <v>43826</v>
      </c>
      <c r="L31" s="6">
        <v>43889</v>
      </c>
      <c r="M31" s="6">
        <v>43893</v>
      </c>
      <c r="N31" s="6">
        <v>43963</v>
      </c>
      <c r="O31" s="6">
        <v>43963</v>
      </c>
      <c r="P31" s="7">
        <v>4561262928</v>
      </c>
      <c r="Q31" s="5" t="s">
        <v>228</v>
      </c>
      <c r="R31" s="5" t="s">
        <v>228</v>
      </c>
      <c r="S31" s="5" t="s">
        <v>48</v>
      </c>
      <c r="T31" s="5" t="s">
        <v>48</v>
      </c>
      <c r="U31" s="20" t="s">
        <v>229</v>
      </c>
      <c r="V31" s="9" t="s">
        <v>230</v>
      </c>
      <c r="W31" s="5">
        <v>7430070</v>
      </c>
      <c r="X31" s="5" t="s">
        <v>52</v>
      </c>
      <c r="Y31" s="10">
        <v>459</v>
      </c>
    </row>
    <row r="32" spans="1:25" ht="331.5" x14ac:dyDescent="0.4">
      <c r="A32" s="4" t="s">
        <v>226</v>
      </c>
      <c r="B32" s="5" t="str">
        <f t="shared" si="0"/>
        <v>2019-O-040-IBAGUÉ G4</v>
      </c>
      <c r="C32" s="5" t="s">
        <v>207</v>
      </c>
      <c r="D32" s="5" t="s">
        <v>208</v>
      </c>
      <c r="E32" s="5" t="s">
        <v>132</v>
      </c>
      <c r="F32" s="12" t="s">
        <v>227</v>
      </c>
      <c r="G32" s="5" t="s">
        <v>210</v>
      </c>
      <c r="H32" s="6">
        <v>43789</v>
      </c>
      <c r="I32" s="6">
        <v>43819</v>
      </c>
      <c r="J32" s="6">
        <v>43829</v>
      </c>
      <c r="K32" s="6">
        <v>43826</v>
      </c>
      <c r="L32" s="6">
        <v>43889</v>
      </c>
      <c r="M32" s="6">
        <v>43893</v>
      </c>
      <c r="N32" s="6">
        <v>43963</v>
      </c>
      <c r="O32" s="6">
        <v>43963</v>
      </c>
      <c r="P32" s="7">
        <v>4561262928</v>
      </c>
      <c r="Q32" s="5" t="s">
        <v>228</v>
      </c>
      <c r="R32" s="5" t="s">
        <v>228</v>
      </c>
      <c r="S32" s="5" t="s">
        <v>48</v>
      </c>
      <c r="T32" s="5" t="s">
        <v>48</v>
      </c>
      <c r="U32" s="20" t="s">
        <v>229</v>
      </c>
      <c r="V32" s="9" t="s">
        <v>230</v>
      </c>
      <c r="W32" s="5">
        <v>7430070</v>
      </c>
      <c r="X32" s="5" t="s">
        <v>52</v>
      </c>
      <c r="Y32" s="10">
        <v>459</v>
      </c>
    </row>
    <row r="33" spans="1:25" ht="382.5" x14ac:dyDescent="0.4">
      <c r="A33" s="17" t="s">
        <v>231</v>
      </c>
      <c r="B33" s="5" t="str">
        <f t="shared" si="0"/>
        <v xml:space="preserve">2019-O-015-TUNJA </v>
      </c>
      <c r="C33" s="18" t="s">
        <v>232</v>
      </c>
      <c r="D33" s="18" t="s">
        <v>233</v>
      </c>
      <c r="E33" s="18"/>
      <c r="F33" s="18" t="s">
        <v>234</v>
      </c>
      <c r="G33" s="18" t="s">
        <v>235</v>
      </c>
      <c r="H33" s="6">
        <v>43720</v>
      </c>
      <c r="I33" s="6">
        <v>43749</v>
      </c>
      <c r="J33" s="6">
        <v>43748</v>
      </c>
      <c r="K33" s="6">
        <v>43748</v>
      </c>
      <c r="L33" s="6">
        <v>43889</v>
      </c>
      <c r="M33" s="6">
        <v>43892</v>
      </c>
      <c r="N33" s="6">
        <v>43895</v>
      </c>
      <c r="O33" s="19">
        <v>43895</v>
      </c>
      <c r="P33" s="7">
        <v>1818542736</v>
      </c>
      <c r="Q33" s="5" t="s">
        <v>124</v>
      </c>
      <c r="R33" s="5" t="s">
        <v>125</v>
      </c>
      <c r="S33" s="5" t="s">
        <v>48</v>
      </c>
      <c r="T33" s="5" t="s">
        <v>48</v>
      </c>
      <c r="U33" s="8" t="s">
        <v>126</v>
      </c>
      <c r="V33" s="9" t="s">
        <v>236</v>
      </c>
      <c r="W33" s="5">
        <v>3004708</v>
      </c>
      <c r="X33" s="5" t="s">
        <v>52</v>
      </c>
      <c r="Y33" s="10">
        <v>183</v>
      </c>
    </row>
    <row r="34" spans="1:25" ht="382.5" x14ac:dyDescent="0.4">
      <c r="A34" s="4" t="s">
        <v>237</v>
      </c>
      <c r="B34" s="5" t="str">
        <f t="shared" si="0"/>
        <v xml:space="preserve">2019-I-034-TUNJA </v>
      </c>
      <c r="C34" s="5" t="s">
        <v>232</v>
      </c>
      <c r="D34" s="18" t="s">
        <v>233</v>
      </c>
      <c r="E34" s="5"/>
      <c r="F34" s="5" t="s">
        <v>238</v>
      </c>
      <c r="G34" s="5" t="s">
        <v>239</v>
      </c>
      <c r="H34" s="6">
        <v>43787</v>
      </c>
      <c r="I34" s="6">
        <v>43788</v>
      </c>
      <c r="J34" s="6">
        <v>43795</v>
      </c>
      <c r="K34" s="6">
        <v>43795</v>
      </c>
      <c r="L34" s="6" t="s">
        <v>48</v>
      </c>
      <c r="M34" s="6" t="s">
        <v>48</v>
      </c>
      <c r="N34" s="6" t="s">
        <v>48</v>
      </c>
      <c r="O34" s="6" t="s">
        <v>48</v>
      </c>
      <c r="P34" s="7">
        <v>171246108</v>
      </c>
      <c r="Q34" s="5" t="s">
        <v>223</v>
      </c>
      <c r="R34" s="5" t="s">
        <v>223</v>
      </c>
      <c r="S34" s="5" t="s">
        <v>48</v>
      </c>
      <c r="T34" s="5" t="s">
        <v>48</v>
      </c>
      <c r="U34" s="8" t="s">
        <v>240</v>
      </c>
      <c r="V34" s="9" t="s">
        <v>241</v>
      </c>
      <c r="W34" s="5" t="s">
        <v>242</v>
      </c>
      <c r="X34" s="5" t="s">
        <v>52</v>
      </c>
      <c r="Y34" s="10">
        <v>183</v>
      </c>
    </row>
    <row r="35" spans="1:25" ht="408" x14ac:dyDescent="0.4">
      <c r="A35" s="4" t="s">
        <v>243</v>
      </c>
      <c r="B35" s="5" t="str">
        <f t="shared" si="0"/>
        <v xml:space="preserve">2019-I-045-BUENAVENTURA </v>
      </c>
      <c r="C35" s="5" t="s">
        <v>244</v>
      </c>
      <c r="D35" s="5" t="s">
        <v>163</v>
      </c>
      <c r="E35" s="5"/>
      <c r="F35" s="5" t="s">
        <v>245</v>
      </c>
      <c r="G35" s="5" t="s">
        <v>246</v>
      </c>
      <c r="H35" s="6">
        <v>43825</v>
      </c>
      <c r="I35" s="6">
        <v>43888</v>
      </c>
      <c r="J35" s="6">
        <v>43917</v>
      </c>
      <c r="K35" s="6">
        <v>43917</v>
      </c>
      <c r="L35" s="6" t="s">
        <v>48</v>
      </c>
      <c r="M35" s="6" t="s">
        <v>48</v>
      </c>
      <c r="N35" s="6" t="s">
        <v>48</v>
      </c>
      <c r="O35" s="6" t="s">
        <v>48</v>
      </c>
      <c r="P35" s="7">
        <v>171246108</v>
      </c>
      <c r="Q35" s="5" t="s">
        <v>247</v>
      </c>
      <c r="R35" s="5" t="s">
        <v>137</v>
      </c>
      <c r="S35" s="5" t="s">
        <v>48</v>
      </c>
      <c r="T35" s="5" t="s">
        <v>48</v>
      </c>
      <c r="U35" s="20" t="s">
        <v>248</v>
      </c>
      <c r="V35" s="9" t="s">
        <v>249</v>
      </c>
      <c r="W35" s="5">
        <v>7446234</v>
      </c>
      <c r="X35" s="5" t="s">
        <v>52</v>
      </c>
      <c r="Y35" s="10">
        <v>183</v>
      </c>
    </row>
    <row r="36" spans="1:25" ht="331.5" x14ac:dyDescent="0.4">
      <c r="A36" s="4" t="s">
        <v>250</v>
      </c>
      <c r="B36" s="5" t="str">
        <f t="shared" si="0"/>
        <v xml:space="preserve">2019-O-038-BUENAVENTURA </v>
      </c>
      <c r="C36" s="5" t="s">
        <v>244</v>
      </c>
      <c r="D36" s="5" t="s">
        <v>163</v>
      </c>
      <c r="E36" s="5"/>
      <c r="F36" s="5" t="s">
        <v>251</v>
      </c>
      <c r="G36" s="5" t="s">
        <v>252</v>
      </c>
      <c r="H36" s="6">
        <v>43787</v>
      </c>
      <c r="I36" s="6">
        <v>43788</v>
      </c>
      <c r="J36" s="6">
        <v>43802</v>
      </c>
      <c r="K36" s="6">
        <v>43802</v>
      </c>
      <c r="L36" s="6">
        <v>43889</v>
      </c>
      <c r="M36" s="6">
        <v>43892</v>
      </c>
      <c r="N36" s="6">
        <v>43903</v>
      </c>
      <c r="O36" s="6">
        <v>43908</v>
      </c>
      <c r="P36" s="7">
        <v>1818542736</v>
      </c>
      <c r="Q36" s="5" t="s">
        <v>253</v>
      </c>
      <c r="R36" s="5" t="s">
        <v>254</v>
      </c>
      <c r="S36" s="5" t="s">
        <v>48</v>
      </c>
      <c r="T36" s="5" t="s">
        <v>48</v>
      </c>
      <c r="U36" s="8" t="s">
        <v>255</v>
      </c>
      <c r="V36" s="9" t="s">
        <v>256</v>
      </c>
      <c r="W36" s="5" t="s">
        <v>257</v>
      </c>
      <c r="X36" s="5" t="s">
        <v>52</v>
      </c>
      <c r="Y36" s="10">
        <v>183</v>
      </c>
    </row>
    <row r="37" spans="1:25" ht="408" x14ac:dyDescent="0.4">
      <c r="A37" s="4" t="s">
        <v>258</v>
      </c>
      <c r="B37" s="5" t="str">
        <f t="shared" si="0"/>
        <v xml:space="preserve">2019-I-041-ARAUCA </v>
      </c>
      <c r="C37" s="5" t="s">
        <v>259</v>
      </c>
      <c r="D37" s="5" t="s">
        <v>259</v>
      </c>
      <c r="E37" s="5"/>
      <c r="F37" s="5" t="s">
        <v>186</v>
      </c>
      <c r="G37" s="5" t="s">
        <v>260</v>
      </c>
      <c r="H37" s="6">
        <v>43798</v>
      </c>
      <c r="I37" s="6">
        <v>43808</v>
      </c>
      <c r="J37" s="6">
        <v>43826</v>
      </c>
      <c r="K37" s="6">
        <v>43826</v>
      </c>
      <c r="L37" s="6" t="s">
        <v>48</v>
      </c>
      <c r="M37" s="6" t="s">
        <v>48</v>
      </c>
      <c r="N37" s="6" t="s">
        <v>48</v>
      </c>
      <c r="O37" s="6" t="s">
        <v>48</v>
      </c>
      <c r="P37" s="7">
        <v>171246108</v>
      </c>
      <c r="Q37" s="5" t="s">
        <v>261</v>
      </c>
      <c r="R37" s="5" t="s">
        <v>262</v>
      </c>
      <c r="S37" s="5" t="s">
        <v>48</v>
      </c>
      <c r="T37" s="5" t="s">
        <v>48</v>
      </c>
      <c r="U37" s="8" t="s">
        <v>263</v>
      </c>
      <c r="V37" s="9" t="s">
        <v>264</v>
      </c>
      <c r="W37" s="5">
        <v>3138384045</v>
      </c>
      <c r="X37" s="5" t="s">
        <v>52</v>
      </c>
      <c r="Y37" s="10">
        <v>183</v>
      </c>
    </row>
    <row r="38" spans="1:25" ht="331.5" x14ac:dyDescent="0.4">
      <c r="A38" s="21" t="s">
        <v>265</v>
      </c>
      <c r="B38" s="22" t="str">
        <f t="shared" si="0"/>
        <v xml:space="preserve">2019-O-043-ARAUCA </v>
      </c>
      <c r="C38" s="23" t="s">
        <v>259</v>
      </c>
      <c r="D38" s="5" t="s">
        <v>259</v>
      </c>
      <c r="E38" s="23"/>
      <c r="F38" s="23" t="s">
        <v>266</v>
      </c>
      <c r="G38" s="23" t="s">
        <v>267</v>
      </c>
      <c r="H38" s="24">
        <v>43804</v>
      </c>
      <c r="I38" s="24">
        <v>43809</v>
      </c>
      <c r="J38" s="24">
        <v>43838</v>
      </c>
      <c r="K38" s="24">
        <v>43838</v>
      </c>
      <c r="L38" s="24">
        <v>43889</v>
      </c>
      <c r="M38" s="24">
        <v>43892</v>
      </c>
      <c r="N38" s="24">
        <v>43909</v>
      </c>
      <c r="O38" s="25">
        <v>43910</v>
      </c>
      <c r="P38" s="26">
        <v>1818542736</v>
      </c>
      <c r="Q38" s="22" t="s">
        <v>268</v>
      </c>
      <c r="R38" s="22" t="s">
        <v>269</v>
      </c>
      <c r="S38" s="22" t="s">
        <v>48</v>
      </c>
      <c r="T38" s="22" t="s">
        <v>48</v>
      </c>
      <c r="U38" s="27" t="s">
        <v>270</v>
      </c>
      <c r="V38" s="28" t="s">
        <v>271</v>
      </c>
      <c r="W38" s="22"/>
      <c r="X38" s="22" t="s">
        <v>52</v>
      </c>
      <c r="Y38" s="10">
        <v>183</v>
      </c>
    </row>
  </sheetData>
  <hyperlinks>
    <hyperlink ref="U24" r:id="rId1" display="mailto:comercial@jasb.com.co" xr:uid="{00000000-0004-0000-0300-000000000000}"/>
    <hyperlink ref="U26" r:id="rId2" xr:uid="{00000000-0004-0000-0300-000001000000}"/>
    <hyperlink ref="U25" r:id="rId3" xr:uid="{00000000-0004-0000-0300-000002000000}"/>
    <hyperlink ref="U15" r:id="rId4" xr:uid="{00000000-0004-0000-0300-000003000000}"/>
    <hyperlink ref="U22" r:id="rId5" xr:uid="{00000000-0004-0000-0300-000004000000}"/>
    <hyperlink ref="U37" r:id="rId6" xr:uid="{00000000-0004-0000-0300-000005000000}"/>
    <hyperlink ref="U35" r:id="rId7" xr:uid="{00000000-0004-0000-0300-000006000000}"/>
    <hyperlink ref="U21" r:id="rId8" xr:uid="{00000000-0004-0000-0300-000007000000}"/>
    <hyperlink ref="U12" r:id="rId9" xr:uid="{00000000-0004-0000-0300-000008000000}"/>
    <hyperlink ref="U13" r:id="rId10" xr:uid="{00000000-0004-0000-0300-000009000000}"/>
    <hyperlink ref="U31" r:id="rId11" xr:uid="{00000000-0004-0000-0300-00000A000000}"/>
    <hyperlink ref="U32" r:id="rId12" xr:uid="{00000000-0004-0000-0300-00000B000000}"/>
    <hyperlink ref="U18" r:id="rId13" xr:uid="{00000000-0004-0000-0300-00000C000000}"/>
  </hyperlinks>
  <pageMargins left="0.7" right="0.7" top="0.75" bottom="0.75" header="0.3" footer="0.3"/>
  <tableParts count="1">
    <tablePart r:id="rId1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0"/>
  <sheetViews>
    <sheetView workbookViewId="0">
      <selection activeCell="F11" sqref="F11"/>
    </sheetView>
  </sheetViews>
  <sheetFormatPr baseColWidth="10" defaultColWidth="11.42578125" defaultRowHeight="12.75" x14ac:dyDescent="0.2"/>
  <cols>
    <col min="2" max="2" width="18.7109375" bestFit="1" customWidth="1"/>
    <col min="3" max="3" width="9.85546875" bestFit="1" customWidth="1"/>
    <col min="4" max="4" width="9.7109375" bestFit="1" customWidth="1"/>
    <col min="5" max="5" width="18.7109375" bestFit="1" customWidth="1"/>
    <col min="8" max="8" width="18.140625" bestFit="1" customWidth="1"/>
    <col min="9" max="10" width="9.7109375" bestFit="1" customWidth="1"/>
    <col min="11" max="11" width="18.140625" bestFit="1" customWidth="1"/>
    <col min="13" max="13" width="35.42578125" bestFit="1" customWidth="1"/>
    <col min="15" max="15" width="24.7109375" bestFit="1" customWidth="1"/>
  </cols>
  <sheetData>
    <row r="1" spans="2:15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5" ht="15" x14ac:dyDescent="0.25">
      <c r="B4" s="29" t="s">
        <v>272</v>
      </c>
      <c r="C4" s="29" t="s">
        <v>273</v>
      </c>
      <c r="D4" s="29" t="s">
        <v>274</v>
      </c>
      <c r="E4" s="29" t="s">
        <v>275</v>
      </c>
      <c r="F4" s="29"/>
      <c r="G4" s="29"/>
      <c r="H4" s="29" t="s">
        <v>276</v>
      </c>
      <c r="I4" s="29" t="s">
        <v>273</v>
      </c>
      <c r="J4" s="29" t="s">
        <v>274</v>
      </c>
      <c r="K4" s="29" t="s">
        <v>277</v>
      </c>
      <c r="M4" t="s">
        <v>278</v>
      </c>
      <c r="O4" s="30" t="s">
        <v>279</v>
      </c>
    </row>
    <row r="5" spans="2:15" x14ac:dyDescent="0.2">
      <c r="B5" s="29" t="str">
        <f>+CONCATENATE(C5," ","(",D5,")"," Meses")</f>
        <v>Cero (0) Meses</v>
      </c>
      <c r="C5" s="29" t="s">
        <v>280</v>
      </c>
      <c r="D5" s="29">
        <v>0</v>
      </c>
      <c r="E5" s="31" t="str">
        <f>+Tabla2[[#This Row],[PLAZO (MESES)]]</f>
        <v>Cero (0) Meses</v>
      </c>
      <c r="F5" s="29"/>
      <c r="G5" s="29"/>
      <c r="H5" s="29" t="str">
        <f>+CONCATENATE("y ",I5," ","(",J5,")"," Día")</f>
        <v>y un (1) Día</v>
      </c>
      <c r="I5" s="29" t="s">
        <v>281</v>
      </c>
      <c r="J5" s="29">
        <v>1</v>
      </c>
      <c r="K5" s="29" t="str">
        <f>+Tabla3[[#This Row],[PLAZO (DIAS)]]</f>
        <v>y un (1) Día</v>
      </c>
      <c r="M5" t="s">
        <v>282</v>
      </c>
      <c r="O5" t="s">
        <v>283</v>
      </c>
    </row>
    <row r="6" spans="2:15" x14ac:dyDescent="0.2">
      <c r="B6" s="29" t="str">
        <f>+CONCATENATE(C6," ","(",D6,")"," Mes")</f>
        <v>Un (1) Mes</v>
      </c>
      <c r="C6" s="29" t="s">
        <v>284</v>
      </c>
      <c r="D6" s="29">
        <v>1</v>
      </c>
      <c r="E6" s="31" t="str">
        <f>+Tabla2[[#This Row],[PLAZO (MESES)]]</f>
        <v>Un (1) Mes</v>
      </c>
      <c r="F6" s="29"/>
      <c r="G6" s="29"/>
      <c r="H6" s="29" t="str">
        <f>+CONCATENATE("y ",I6," ","(",J6,")"," Días")</f>
        <v>y dos (2) Días</v>
      </c>
      <c r="I6" s="29" t="s">
        <v>285</v>
      </c>
      <c r="J6" s="29">
        <f>+J5+1</f>
        <v>2</v>
      </c>
      <c r="K6" s="29" t="str">
        <f>+Tabla3[[#This Row],[PLAZO (DIAS)]]</f>
        <v>y dos (2) Días</v>
      </c>
      <c r="M6" t="s">
        <v>286</v>
      </c>
      <c r="O6" t="s">
        <v>287</v>
      </c>
    </row>
    <row r="7" spans="2:15" x14ac:dyDescent="0.2">
      <c r="B7" s="29" t="str">
        <f>+CONCATENATE(C7," ","(",D7,")"," Meses")</f>
        <v>Dos (2) Meses</v>
      </c>
      <c r="C7" s="29" t="s">
        <v>288</v>
      </c>
      <c r="D7" s="29">
        <f>+D6+1</f>
        <v>2</v>
      </c>
      <c r="E7" s="31" t="str">
        <f>+Tabla2[[#This Row],[PLAZO (MESES)]]</f>
        <v>Dos (2) Meses</v>
      </c>
      <c r="F7" s="29"/>
      <c r="G7" s="29"/>
      <c r="H7" s="29" t="str">
        <f t="shared" ref="H7:H35" si="0">+CONCATENATE("y ",I7," ","(",J7,")"," Días")</f>
        <v>y tres (3) Días</v>
      </c>
      <c r="I7" s="29" t="s">
        <v>289</v>
      </c>
      <c r="J7" s="29">
        <f t="shared" ref="J7:J35" si="1">+J6+1</f>
        <v>3</v>
      </c>
      <c r="K7" s="29" t="str">
        <f>+Tabla3[[#This Row],[PLAZO (DIAS)]]</f>
        <v>y tres (3) Días</v>
      </c>
      <c r="M7" t="s">
        <v>290</v>
      </c>
      <c r="O7" t="s">
        <v>291</v>
      </c>
    </row>
    <row r="8" spans="2:15" x14ac:dyDescent="0.2">
      <c r="B8" s="29" t="str">
        <f t="shared" ref="B8:B29" si="2">+CONCATENATE(C8," ","(",D8,")"," Meses")</f>
        <v>Tres (3) Meses</v>
      </c>
      <c r="C8" s="29" t="s">
        <v>292</v>
      </c>
      <c r="D8" s="29">
        <f t="shared" ref="D8:D29" si="3">+D7+1</f>
        <v>3</v>
      </c>
      <c r="E8" s="31" t="str">
        <f>+Tabla2[[#This Row],[PLAZO (MESES)]]</f>
        <v>Tres (3) Meses</v>
      </c>
      <c r="F8" s="29"/>
      <c r="G8" s="29"/>
      <c r="H8" s="29" t="str">
        <f t="shared" si="0"/>
        <v>y cuatro (4) Días</v>
      </c>
      <c r="I8" s="29" t="s">
        <v>293</v>
      </c>
      <c r="J8" s="29">
        <f t="shared" si="1"/>
        <v>4</v>
      </c>
      <c r="K8" s="29" t="str">
        <f>+Tabla3[[#This Row],[PLAZO (DIAS)]]</f>
        <v>y cuatro (4) Días</v>
      </c>
      <c r="M8" t="s">
        <v>294</v>
      </c>
      <c r="O8" t="s">
        <v>295</v>
      </c>
    </row>
    <row r="9" spans="2:15" x14ac:dyDescent="0.2">
      <c r="B9" s="29" t="str">
        <f t="shared" si="2"/>
        <v>Cuatro (4) Meses</v>
      </c>
      <c r="C9" s="29" t="s">
        <v>296</v>
      </c>
      <c r="D9" s="29">
        <f t="shared" si="3"/>
        <v>4</v>
      </c>
      <c r="E9" s="31" t="str">
        <f>+Tabla2[[#This Row],[PLAZO (MESES)]]</f>
        <v>Cuatro (4) Meses</v>
      </c>
      <c r="F9" s="29"/>
      <c r="G9" s="29"/>
      <c r="H9" s="29" t="str">
        <f t="shared" si="0"/>
        <v>y cinco (5) Días</v>
      </c>
      <c r="I9" s="29" t="s">
        <v>297</v>
      </c>
      <c r="J9" s="29">
        <f t="shared" si="1"/>
        <v>5</v>
      </c>
      <c r="K9" s="29" t="str">
        <f>+Tabla3[[#This Row],[PLAZO (DIAS)]]</f>
        <v>y cinco (5) Días</v>
      </c>
      <c r="M9" t="s">
        <v>298</v>
      </c>
      <c r="O9" t="s">
        <v>299</v>
      </c>
    </row>
    <row r="10" spans="2:15" x14ac:dyDescent="0.2">
      <c r="B10" s="29" t="str">
        <f t="shared" si="2"/>
        <v>Cinco (5) Meses</v>
      </c>
      <c r="C10" s="29" t="s">
        <v>300</v>
      </c>
      <c r="D10" s="29">
        <f t="shared" si="3"/>
        <v>5</v>
      </c>
      <c r="E10" s="31" t="str">
        <f>+Tabla2[[#This Row],[PLAZO (MESES)]]</f>
        <v>Cinco (5) Meses</v>
      </c>
      <c r="F10" s="29"/>
      <c r="G10" s="29"/>
      <c r="H10" s="29" t="str">
        <f t="shared" si="0"/>
        <v>y seis (6) Días</v>
      </c>
      <c r="I10" s="29" t="s">
        <v>301</v>
      </c>
      <c r="J10" s="29">
        <f t="shared" si="1"/>
        <v>6</v>
      </c>
      <c r="K10" s="29" t="str">
        <f>+Tabla3[[#This Row],[PLAZO (DIAS)]]</f>
        <v>y seis (6) Días</v>
      </c>
      <c r="M10" t="s">
        <v>302</v>
      </c>
      <c r="O10" t="s">
        <v>303</v>
      </c>
    </row>
    <row r="11" spans="2:15" x14ac:dyDescent="0.2">
      <c r="B11" s="29" t="str">
        <f t="shared" si="2"/>
        <v>Seis (6) Meses</v>
      </c>
      <c r="C11" s="29" t="s">
        <v>304</v>
      </c>
      <c r="D11" s="29">
        <f t="shared" si="3"/>
        <v>6</v>
      </c>
      <c r="E11" s="31" t="str">
        <f>+Tabla2[[#This Row],[PLAZO (MESES)]]</f>
        <v>Seis (6) Meses</v>
      </c>
      <c r="F11" s="29"/>
      <c r="G11" s="29"/>
      <c r="H11" s="29" t="str">
        <f t="shared" si="0"/>
        <v>y siete (7) Días</v>
      </c>
      <c r="I11" s="29" t="s">
        <v>305</v>
      </c>
      <c r="J11" s="29">
        <f t="shared" si="1"/>
        <v>7</v>
      </c>
      <c r="K11" s="29" t="str">
        <f>+Tabla3[[#This Row],[PLAZO (DIAS)]]</f>
        <v>y siete (7) Días</v>
      </c>
      <c r="M11" t="s">
        <v>9</v>
      </c>
      <c r="O11" t="s">
        <v>306</v>
      </c>
    </row>
    <row r="12" spans="2:15" x14ac:dyDescent="0.2">
      <c r="B12" s="29" t="str">
        <f t="shared" si="2"/>
        <v>Siete (7) Meses</v>
      </c>
      <c r="C12" s="29" t="s">
        <v>307</v>
      </c>
      <c r="D12" s="29">
        <f t="shared" si="3"/>
        <v>7</v>
      </c>
      <c r="E12" s="31" t="str">
        <f>+Tabla2[[#This Row],[PLAZO (MESES)]]</f>
        <v>Siete (7) Meses</v>
      </c>
      <c r="F12" s="29"/>
      <c r="G12" s="29"/>
      <c r="H12" s="29" t="str">
        <f t="shared" si="0"/>
        <v>y ocho (8) Días</v>
      </c>
      <c r="I12" s="29" t="s">
        <v>308</v>
      </c>
      <c r="J12" s="29">
        <f t="shared" si="1"/>
        <v>8</v>
      </c>
      <c r="K12" s="29" t="str">
        <f>+Tabla3[[#This Row],[PLAZO (DIAS)]]</f>
        <v>y ocho (8) Días</v>
      </c>
      <c r="M12" t="s">
        <v>309</v>
      </c>
      <c r="O12" t="s">
        <v>310</v>
      </c>
    </row>
    <row r="13" spans="2:15" x14ac:dyDescent="0.2">
      <c r="B13" s="29" t="str">
        <f t="shared" si="2"/>
        <v>Ocho (8) Meses</v>
      </c>
      <c r="C13" s="29" t="s">
        <v>311</v>
      </c>
      <c r="D13" s="29">
        <f t="shared" si="3"/>
        <v>8</v>
      </c>
      <c r="E13" s="31" t="str">
        <f>+Tabla2[[#This Row],[PLAZO (MESES)]]</f>
        <v>Ocho (8) Meses</v>
      </c>
      <c r="F13" s="29"/>
      <c r="G13" s="29"/>
      <c r="H13" s="29" t="str">
        <f t="shared" si="0"/>
        <v>y nuevo (9) Días</v>
      </c>
      <c r="I13" s="29" t="s">
        <v>312</v>
      </c>
      <c r="J13" s="29">
        <f t="shared" si="1"/>
        <v>9</v>
      </c>
      <c r="K13" s="29" t="str">
        <f>+Tabla3[[#This Row],[PLAZO (DIAS)]]</f>
        <v>y nuevo (9) Días</v>
      </c>
      <c r="M13" t="s">
        <v>313</v>
      </c>
      <c r="O13" t="s">
        <v>314</v>
      </c>
    </row>
    <row r="14" spans="2:15" x14ac:dyDescent="0.2">
      <c r="B14" s="29" t="str">
        <f t="shared" si="2"/>
        <v>Nuevo (9) Meses</v>
      </c>
      <c r="C14" s="29" t="s">
        <v>315</v>
      </c>
      <c r="D14" s="29">
        <f t="shared" si="3"/>
        <v>9</v>
      </c>
      <c r="E14" s="31" t="str">
        <f>+Tabla2[[#This Row],[PLAZO (MESES)]]</f>
        <v>Nuevo (9) Meses</v>
      </c>
      <c r="F14" s="29"/>
      <c r="G14" s="29"/>
      <c r="H14" s="29" t="str">
        <f t="shared" si="0"/>
        <v>y diez (10) Días</v>
      </c>
      <c r="I14" s="29" t="s">
        <v>316</v>
      </c>
      <c r="J14" s="29">
        <f t="shared" si="1"/>
        <v>10</v>
      </c>
      <c r="K14" s="29" t="str">
        <f>+Tabla3[[#This Row],[PLAZO (DIAS)]]</f>
        <v>y diez (10) Días</v>
      </c>
      <c r="M14" t="s">
        <v>317</v>
      </c>
      <c r="O14" t="s">
        <v>318</v>
      </c>
    </row>
    <row r="15" spans="2:15" x14ac:dyDescent="0.2">
      <c r="B15" s="29" t="str">
        <f t="shared" si="2"/>
        <v>Diez (10) Meses</v>
      </c>
      <c r="C15" s="29" t="s">
        <v>319</v>
      </c>
      <c r="D15" s="29">
        <f t="shared" si="3"/>
        <v>10</v>
      </c>
      <c r="E15" s="31" t="str">
        <f>+Tabla2[[#This Row],[PLAZO (MESES)]]</f>
        <v>Diez (10) Meses</v>
      </c>
      <c r="F15" s="29"/>
      <c r="G15" s="29"/>
      <c r="H15" s="29" t="str">
        <f t="shared" si="0"/>
        <v>y once (11) Días</v>
      </c>
      <c r="I15" s="29" t="s">
        <v>320</v>
      </c>
      <c r="J15" s="29">
        <f t="shared" si="1"/>
        <v>11</v>
      </c>
      <c r="K15" s="29" t="str">
        <f>+Tabla3[[#This Row],[PLAZO (DIAS)]]</f>
        <v>y once (11) Días</v>
      </c>
      <c r="M15" t="s">
        <v>321</v>
      </c>
      <c r="O15" t="s">
        <v>10</v>
      </c>
    </row>
    <row r="16" spans="2:15" x14ac:dyDescent="0.2">
      <c r="B16" s="29" t="str">
        <f t="shared" si="2"/>
        <v>Once (11) Meses</v>
      </c>
      <c r="C16" s="29" t="s">
        <v>322</v>
      </c>
      <c r="D16" s="29">
        <f t="shared" si="3"/>
        <v>11</v>
      </c>
      <c r="E16" s="31" t="str">
        <f>+Tabla2[[#This Row],[PLAZO (MESES)]]</f>
        <v>Once (11) Meses</v>
      </c>
      <c r="F16" s="29"/>
      <c r="G16" s="29"/>
      <c r="H16" s="29" t="str">
        <f t="shared" si="0"/>
        <v>y doce (12) Días</v>
      </c>
      <c r="I16" s="29" t="s">
        <v>323</v>
      </c>
      <c r="J16" s="29">
        <f t="shared" si="1"/>
        <v>12</v>
      </c>
      <c r="K16" s="29" t="str">
        <f>+Tabla3[[#This Row],[PLAZO (DIAS)]]</f>
        <v>y doce (12) Días</v>
      </c>
      <c r="M16" t="s">
        <v>324</v>
      </c>
      <c r="O16" t="s">
        <v>325</v>
      </c>
    </row>
    <row r="17" spans="2:15" x14ac:dyDescent="0.2">
      <c r="B17" s="29" t="str">
        <f t="shared" si="2"/>
        <v>Doce (12) Meses</v>
      </c>
      <c r="C17" s="29" t="s">
        <v>326</v>
      </c>
      <c r="D17" s="29">
        <f t="shared" si="3"/>
        <v>12</v>
      </c>
      <c r="E17" s="31" t="str">
        <f>+Tabla2[[#This Row],[PLAZO (MESES)]]</f>
        <v>Doce (12) Meses</v>
      </c>
      <c r="F17" s="29"/>
      <c r="G17" s="29"/>
      <c r="H17" s="29" t="str">
        <f t="shared" si="0"/>
        <v>y trece (13) Días</v>
      </c>
      <c r="I17" s="29" t="s">
        <v>327</v>
      </c>
      <c r="J17" s="29">
        <f t="shared" si="1"/>
        <v>13</v>
      </c>
      <c r="K17" s="29" t="str">
        <f>+Tabla3[[#This Row],[PLAZO (DIAS)]]</f>
        <v>y trece (13) Días</v>
      </c>
      <c r="M17" t="s">
        <v>328</v>
      </c>
      <c r="O17" t="s">
        <v>329</v>
      </c>
    </row>
    <row r="18" spans="2:15" x14ac:dyDescent="0.2">
      <c r="B18" s="29" t="str">
        <f t="shared" si="2"/>
        <v>Trece (13) Meses</v>
      </c>
      <c r="C18" s="29" t="s">
        <v>330</v>
      </c>
      <c r="D18" s="29">
        <f t="shared" si="3"/>
        <v>13</v>
      </c>
      <c r="E18" s="31" t="str">
        <f>+Tabla2[[#This Row],[PLAZO (MESES)]]</f>
        <v>Trece (13) Meses</v>
      </c>
      <c r="F18" s="29"/>
      <c r="G18" s="29"/>
      <c r="H18" s="29" t="str">
        <f t="shared" si="0"/>
        <v>y catorce (14) Días</v>
      </c>
      <c r="I18" s="29" t="s">
        <v>331</v>
      </c>
      <c r="J18" s="29">
        <f t="shared" si="1"/>
        <v>14</v>
      </c>
      <c r="K18" s="29" t="str">
        <f>+Tabla3[[#This Row],[PLAZO (DIAS)]]</f>
        <v>y catorce (14) Días</v>
      </c>
      <c r="M18" t="s">
        <v>332</v>
      </c>
      <c r="O18" t="s">
        <v>333</v>
      </c>
    </row>
    <row r="19" spans="2:15" x14ac:dyDescent="0.2">
      <c r="B19" s="29" t="str">
        <f t="shared" si="2"/>
        <v>Catorce (14) Meses</v>
      </c>
      <c r="C19" s="29" t="s">
        <v>334</v>
      </c>
      <c r="D19" s="29">
        <f t="shared" si="3"/>
        <v>14</v>
      </c>
      <c r="E19" s="31" t="str">
        <f>+Tabla2[[#This Row],[PLAZO (MESES)]]</f>
        <v>Catorce (14) Meses</v>
      </c>
      <c r="F19" s="29"/>
      <c r="G19" s="29"/>
      <c r="H19" s="29" t="str">
        <f t="shared" si="0"/>
        <v>y quince (15) Días</v>
      </c>
      <c r="I19" s="29" t="s">
        <v>335</v>
      </c>
      <c r="J19" s="29">
        <f t="shared" si="1"/>
        <v>15</v>
      </c>
      <c r="K19" s="29" t="str">
        <f>+Tabla3[[#This Row],[PLAZO (DIAS)]]</f>
        <v>y quince (15) Días</v>
      </c>
      <c r="M19" t="s">
        <v>336</v>
      </c>
      <c r="O19" t="s">
        <v>337</v>
      </c>
    </row>
    <row r="20" spans="2:15" x14ac:dyDescent="0.2">
      <c r="B20" s="29" t="str">
        <f t="shared" si="2"/>
        <v>Quince (15) Meses</v>
      </c>
      <c r="C20" s="29" t="s">
        <v>338</v>
      </c>
      <c r="D20" s="29">
        <f t="shared" si="3"/>
        <v>15</v>
      </c>
      <c r="E20" s="31" t="str">
        <f>+Tabla2[[#This Row],[PLAZO (MESES)]]</f>
        <v>Quince (15) Meses</v>
      </c>
      <c r="F20" s="29"/>
      <c r="G20" s="29"/>
      <c r="H20" s="29" t="str">
        <f t="shared" si="0"/>
        <v>y dieciseis (16) Días</v>
      </c>
      <c r="I20" s="29" t="s">
        <v>339</v>
      </c>
      <c r="J20" s="29">
        <f t="shared" si="1"/>
        <v>16</v>
      </c>
      <c r="K20" s="29" t="str">
        <f>+Tabla3[[#This Row],[PLAZO (DIAS)]]</f>
        <v>y dieciseis (16) Días</v>
      </c>
      <c r="O20" t="s">
        <v>340</v>
      </c>
    </row>
    <row r="21" spans="2:15" x14ac:dyDescent="0.2">
      <c r="B21" s="29" t="str">
        <f t="shared" si="2"/>
        <v>Dieciseis (16) Meses</v>
      </c>
      <c r="C21" s="29" t="s">
        <v>341</v>
      </c>
      <c r="D21" s="29">
        <f t="shared" si="3"/>
        <v>16</v>
      </c>
      <c r="E21" s="31" t="str">
        <f>+Tabla2[[#This Row],[PLAZO (MESES)]]</f>
        <v>Dieciseis (16) Meses</v>
      </c>
      <c r="F21" s="29"/>
      <c r="G21" s="29"/>
      <c r="H21" s="29" t="str">
        <f t="shared" si="0"/>
        <v>y diecisiete (17) Días</v>
      </c>
      <c r="I21" s="29" t="s">
        <v>342</v>
      </c>
      <c r="J21" s="29">
        <f t="shared" si="1"/>
        <v>17</v>
      </c>
      <c r="K21" s="29" t="str">
        <f>+Tabla3[[#This Row],[PLAZO (DIAS)]]</f>
        <v>y diecisiete (17) Días</v>
      </c>
      <c r="O21" t="s">
        <v>343</v>
      </c>
    </row>
    <row r="22" spans="2:15" x14ac:dyDescent="0.2">
      <c r="B22" s="29" t="str">
        <f t="shared" si="2"/>
        <v>Diecisiete (17) Meses</v>
      </c>
      <c r="C22" s="29" t="s">
        <v>344</v>
      </c>
      <c r="D22" s="29">
        <f t="shared" si="3"/>
        <v>17</v>
      </c>
      <c r="E22" s="31" t="str">
        <f>+Tabla2[[#This Row],[PLAZO (MESES)]]</f>
        <v>Diecisiete (17) Meses</v>
      </c>
      <c r="F22" s="29"/>
      <c r="G22" s="29"/>
      <c r="H22" s="29" t="str">
        <f t="shared" si="0"/>
        <v>y dieciocho (18) Días</v>
      </c>
      <c r="I22" s="29" t="s">
        <v>345</v>
      </c>
      <c r="J22" s="29">
        <f t="shared" si="1"/>
        <v>18</v>
      </c>
      <c r="K22" s="29" t="str">
        <f>+Tabla3[[#This Row],[PLAZO (DIAS)]]</f>
        <v>y dieciocho (18) Días</v>
      </c>
      <c r="O22" t="s">
        <v>346</v>
      </c>
    </row>
    <row r="23" spans="2:15" x14ac:dyDescent="0.2">
      <c r="B23" s="29" t="str">
        <f t="shared" si="2"/>
        <v>Dieciocho (18) Meses</v>
      </c>
      <c r="C23" s="29" t="s">
        <v>347</v>
      </c>
      <c r="D23" s="29">
        <f t="shared" si="3"/>
        <v>18</v>
      </c>
      <c r="E23" s="31" t="str">
        <f>+Tabla2[[#This Row],[PLAZO (MESES)]]</f>
        <v>Dieciocho (18) Meses</v>
      </c>
      <c r="F23" s="29"/>
      <c r="G23" s="29"/>
      <c r="H23" s="29" t="str">
        <f t="shared" si="0"/>
        <v>y diecinueve (19) Días</v>
      </c>
      <c r="I23" s="29" t="s">
        <v>348</v>
      </c>
      <c r="J23" s="29">
        <f t="shared" si="1"/>
        <v>19</v>
      </c>
      <c r="K23" s="29" t="str">
        <f>+Tabla3[[#This Row],[PLAZO (DIAS)]]</f>
        <v>y diecinueve (19) Días</v>
      </c>
      <c r="O23" t="s">
        <v>349</v>
      </c>
    </row>
    <row r="24" spans="2:15" x14ac:dyDescent="0.2">
      <c r="B24" s="29" t="str">
        <f t="shared" si="2"/>
        <v>Diecinueve (19) Meses</v>
      </c>
      <c r="C24" s="29" t="s">
        <v>350</v>
      </c>
      <c r="D24" s="29">
        <f t="shared" si="3"/>
        <v>19</v>
      </c>
      <c r="E24" s="31" t="str">
        <f>+Tabla2[[#This Row],[PLAZO (MESES)]]</f>
        <v>Diecinueve (19) Meses</v>
      </c>
      <c r="F24" s="29"/>
      <c r="G24" s="29"/>
      <c r="H24" s="29" t="str">
        <f t="shared" si="0"/>
        <v>y viente (20) Días</v>
      </c>
      <c r="I24" s="29" t="s">
        <v>351</v>
      </c>
      <c r="J24" s="29">
        <f t="shared" si="1"/>
        <v>20</v>
      </c>
      <c r="K24" s="29" t="str">
        <f>+Tabla3[[#This Row],[PLAZO (DIAS)]]</f>
        <v>y viente (20) Días</v>
      </c>
      <c r="O24" t="s">
        <v>352</v>
      </c>
    </row>
    <row r="25" spans="2:15" x14ac:dyDescent="0.2">
      <c r="B25" s="29" t="str">
        <f t="shared" si="2"/>
        <v>Viente (20) Meses</v>
      </c>
      <c r="C25" s="29" t="s">
        <v>353</v>
      </c>
      <c r="D25" s="29">
        <f t="shared" si="3"/>
        <v>20</v>
      </c>
      <c r="E25" s="31" t="str">
        <f>+Tabla2[[#This Row],[PLAZO (MESES)]]</f>
        <v>Viente (20) Meses</v>
      </c>
      <c r="F25" s="29"/>
      <c r="G25" s="29"/>
      <c r="H25" s="29" t="str">
        <f t="shared" si="0"/>
        <v>y veintiun (21) Días</v>
      </c>
      <c r="I25" s="29" t="s">
        <v>354</v>
      </c>
      <c r="J25" s="29">
        <f t="shared" si="1"/>
        <v>21</v>
      </c>
      <c r="K25" s="29" t="str">
        <f>+Tabla3[[#This Row],[PLAZO (DIAS)]]</f>
        <v>y veintiun (21) Días</v>
      </c>
      <c r="O25" t="s">
        <v>355</v>
      </c>
    </row>
    <row r="26" spans="2:15" x14ac:dyDescent="0.2">
      <c r="B26" s="29" t="str">
        <f t="shared" si="2"/>
        <v>Veintiun (21) Meses</v>
      </c>
      <c r="C26" s="29" t="s">
        <v>356</v>
      </c>
      <c r="D26" s="29">
        <f t="shared" si="3"/>
        <v>21</v>
      </c>
      <c r="E26" s="31" t="str">
        <f>+Tabla2[[#This Row],[PLAZO (MESES)]]</f>
        <v>Veintiun (21) Meses</v>
      </c>
      <c r="F26" s="29"/>
      <c r="G26" s="29"/>
      <c r="H26" s="29" t="str">
        <f t="shared" si="0"/>
        <v>y veintidos (22) Días</v>
      </c>
      <c r="I26" s="29" t="s">
        <v>357</v>
      </c>
      <c r="J26" s="29">
        <f t="shared" si="1"/>
        <v>22</v>
      </c>
      <c r="K26" s="29" t="str">
        <f>+Tabla3[[#This Row],[PLAZO (DIAS)]]</f>
        <v>y veintidos (22) Días</v>
      </c>
      <c r="O26" t="s">
        <v>358</v>
      </c>
    </row>
    <row r="27" spans="2:15" x14ac:dyDescent="0.2">
      <c r="B27" s="29" t="str">
        <f t="shared" si="2"/>
        <v>Veintidos (22) Meses</v>
      </c>
      <c r="C27" s="29" t="s">
        <v>359</v>
      </c>
      <c r="D27" s="29">
        <f t="shared" si="3"/>
        <v>22</v>
      </c>
      <c r="E27" s="31" t="str">
        <f>+Tabla2[[#This Row],[PLAZO (MESES)]]</f>
        <v>Veintidos (22) Meses</v>
      </c>
      <c r="F27" s="29"/>
      <c r="G27" s="29"/>
      <c r="H27" s="29" t="str">
        <f t="shared" si="0"/>
        <v>y veintitres (23) Días</v>
      </c>
      <c r="I27" s="29" t="s">
        <v>360</v>
      </c>
      <c r="J27" s="29">
        <f t="shared" si="1"/>
        <v>23</v>
      </c>
      <c r="K27" s="29" t="str">
        <f>+Tabla3[[#This Row],[PLAZO (DIAS)]]</f>
        <v>y veintitres (23) Días</v>
      </c>
    </row>
    <row r="28" spans="2:15" x14ac:dyDescent="0.2">
      <c r="B28" s="29" t="str">
        <f t="shared" si="2"/>
        <v>Veintitres (23) Meses</v>
      </c>
      <c r="C28" s="29" t="s">
        <v>361</v>
      </c>
      <c r="D28" s="29">
        <f t="shared" si="3"/>
        <v>23</v>
      </c>
      <c r="E28" s="31" t="str">
        <f>+Tabla2[[#This Row],[PLAZO (MESES)]]</f>
        <v>Veintitres (23) Meses</v>
      </c>
      <c r="F28" s="29"/>
      <c r="G28" s="29"/>
      <c r="H28" s="29" t="str">
        <f t="shared" si="0"/>
        <v>y veinticuatro (24) Días</v>
      </c>
      <c r="I28" s="29" t="s">
        <v>362</v>
      </c>
      <c r="J28" s="29">
        <f t="shared" si="1"/>
        <v>24</v>
      </c>
      <c r="K28" s="29" t="str">
        <f>+Tabla3[[#This Row],[PLAZO (DIAS)]]</f>
        <v>y veinticuatro (24) Días</v>
      </c>
    </row>
    <row r="29" spans="2:15" x14ac:dyDescent="0.2">
      <c r="B29" s="29" t="str">
        <f t="shared" si="2"/>
        <v>Veinticuatro (24) Meses</v>
      </c>
      <c r="C29" s="29" t="s">
        <v>363</v>
      </c>
      <c r="D29" s="29">
        <f t="shared" si="3"/>
        <v>24</v>
      </c>
      <c r="E29" s="29" t="str">
        <f>+Tabla2[[#This Row],[PLAZO (MESES)]]</f>
        <v>Veinticuatro (24) Meses</v>
      </c>
      <c r="F29" s="29"/>
      <c r="G29" s="29"/>
      <c r="H29" s="29" t="str">
        <f t="shared" si="0"/>
        <v>y veinticinco (25) Días</v>
      </c>
      <c r="I29" s="29" t="s">
        <v>364</v>
      </c>
      <c r="J29" s="29">
        <f t="shared" si="1"/>
        <v>25</v>
      </c>
      <c r="K29" s="29" t="str">
        <f>+Tabla3[[#This Row],[PLAZO (DIAS)]]</f>
        <v>y veinticinco (25) Días</v>
      </c>
    </row>
    <row r="30" spans="2:15" x14ac:dyDescent="0.2">
      <c r="B30" s="29"/>
      <c r="C30" s="29"/>
      <c r="D30" s="29"/>
      <c r="E30" s="29"/>
      <c r="F30" s="29"/>
      <c r="G30" s="29"/>
      <c r="H30" s="29" t="str">
        <f t="shared" si="0"/>
        <v>y veintiseis (26) Días</v>
      </c>
      <c r="I30" s="29" t="s">
        <v>365</v>
      </c>
      <c r="J30" s="29">
        <f t="shared" si="1"/>
        <v>26</v>
      </c>
      <c r="K30" s="29" t="str">
        <f>+Tabla3[[#This Row],[PLAZO (DIAS)]]</f>
        <v>y veintiseis (26) Días</v>
      </c>
    </row>
    <row r="31" spans="2:15" x14ac:dyDescent="0.2">
      <c r="B31" s="29"/>
      <c r="C31" s="29"/>
      <c r="D31" s="29"/>
      <c r="E31" s="29"/>
      <c r="F31" s="29"/>
      <c r="G31" s="29"/>
      <c r="H31" s="29" t="str">
        <f t="shared" si="0"/>
        <v>y veintisiete (27) Días</v>
      </c>
      <c r="I31" s="29" t="s">
        <v>366</v>
      </c>
      <c r="J31" s="29">
        <f t="shared" si="1"/>
        <v>27</v>
      </c>
      <c r="K31" s="29" t="str">
        <f>+Tabla3[[#This Row],[PLAZO (DIAS)]]</f>
        <v>y veintisiete (27) Días</v>
      </c>
    </row>
    <row r="32" spans="2:15" x14ac:dyDescent="0.2">
      <c r="B32" s="29"/>
      <c r="C32" s="29"/>
      <c r="D32" s="29"/>
      <c r="E32" s="29"/>
      <c r="F32" s="29"/>
      <c r="G32" s="29"/>
      <c r="H32" s="29" t="str">
        <f t="shared" si="0"/>
        <v>y veintiocho (28) Días</v>
      </c>
      <c r="I32" s="29" t="s">
        <v>367</v>
      </c>
      <c r="J32" s="29">
        <f t="shared" si="1"/>
        <v>28</v>
      </c>
      <c r="K32" s="29" t="str">
        <f>+Tabla3[[#This Row],[PLAZO (DIAS)]]</f>
        <v>y veintiocho (28) Días</v>
      </c>
    </row>
    <row r="33" spans="2:11" x14ac:dyDescent="0.2">
      <c r="B33" s="29"/>
      <c r="C33" s="29"/>
      <c r="D33" s="29"/>
      <c r="E33" s="29"/>
      <c r="F33" s="29"/>
      <c r="G33" s="29"/>
      <c r="H33" s="29" t="str">
        <f t="shared" si="0"/>
        <v>y veintinueve (29) Días</v>
      </c>
      <c r="I33" s="29" t="s">
        <v>368</v>
      </c>
      <c r="J33" s="29">
        <f t="shared" si="1"/>
        <v>29</v>
      </c>
      <c r="K33" s="29" t="str">
        <f>+Tabla3[[#This Row],[PLAZO (DIAS)]]</f>
        <v>y veintinueve (29) Días</v>
      </c>
    </row>
    <row r="34" spans="2:11" x14ac:dyDescent="0.2">
      <c r="B34" s="29"/>
      <c r="C34" s="29"/>
      <c r="D34" s="29"/>
      <c r="E34" s="29"/>
      <c r="F34" s="29"/>
      <c r="G34" s="29"/>
      <c r="H34" s="29" t="str">
        <f t="shared" si="0"/>
        <v>y treinta (30) Días</v>
      </c>
      <c r="I34" s="29" t="s">
        <v>369</v>
      </c>
      <c r="J34" s="29">
        <f t="shared" si="1"/>
        <v>30</v>
      </c>
      <c r="K34" s="29" t="str">
        <f>+Tabla3[[#This Row],[PLAZO (DIAS)]]</f>
        <v>y treinta (30) Días</v>
      </c>
    </row>
    <row r="35" spans="2:11" x14ac:dyDescent="0.2">
      <c r="B35" s="29"/>
      <c r="C35" s="29"/>
      <c r="D35" s="29"/>
      <c r="E35" s="29"/>
      <c r="F35" s="29"/>
      <c r="G35" s="29"/>
      <c r="H35" s="29" t="str">
        <f t="shared" si="0"/>
        <v>y treintaiun (31) Días</v>
      </c>
      <c r="I35" s="29" t="s">
        <v>370</v>
      </c>
      <c r="J35" s="29">
        <f t="shared" si="1"/>
        <v>31</v>
      </c>
      <c r="K35" s="29" t="str">
        <f>+Tabla3[[#This Row],[PLAZO (DIAS)]]</f>
        <v>y treintaiun (31) Días</v>
      </c>
    </row>
    <row r="36" spans="2:1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>
        <f>+Tabla3[[#This Row],[PLAZO (DIAS)]]</f>
        <v>0</v>
      </c>
    </row>
    <row r="37" spans="2:1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2:1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0ed227f2-6739-4257-89f1-7c6ba58b139c">
      <UserInfo>
        <DisplayName>LILIANA GOMEZ CASTRO</DisplayName>
        <AccountId>50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061EBCC017B04180349242902E2543" ma:contentTypeVersion="21" ma:contentTypeDescription="Crear nuevo documento." ma:contentTypeScope="" ma:versionID="6d2b9c88d09bff276367970e9e060d35">
  <xsd:schema xmlns:xsd="http://www.w3.org/2001/XMLSchema" xmlns:xs="http://www.w3.org/2001/XMLSchema" xmlns:p="http://schemas.microsoft.com/office/2006/metadata/properties" xmlns:ns2="ac56c1f3-31c0-453f-a621-bb840a5ce20c" xmlns:ns3="0ed227f2-6739-4257-89f1-7c6ba58b139c" targetNamespace="http://schemas.microsoft.com/office/2006/metadata/properties" ma:root="true" ma:fieldsID="254c10840fa9dfa5af590441a2781e19" ns2:_="" ns3:_="">
    <xsd:import namespace="ac56c1f3-31c0-453f-a621-bb840a5ce20c"/>
    <xsd:import namespace="0ed227f2-6739-4257-89f1-7c6ba58b1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6c1f3-31c0-453f-a621-bb840a5ce2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227f2-6739-4257-89f1-7c6ba58b1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4AA9C-257F-4780-8C1A-F63807033F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BD860-5262-4650-8864-FFEBAC5F3E50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ac56c1f3-31c0-453f-a621-bb840a5ce20c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ed227f2-6739-4257-89f1-7c6ba58b139c"/>
  </ds:schemaRefs>
</ds:datastoreItem>
</file>

<file path=customXml/itemProps3.xml><?xml version="1.0" encoding="utf-8"?>
<ds:datastoreItem xmlns:ds="http://schemas.openxmlformats.org/officeDocument/2006/customXml" ds:itemID="{B3157A33-3479-4511-93F6-FA0452AC8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6c1f3-31c0-453f-a621-bb840a5ce20c"/>
    <ds:schemaRef ds:uri="0ed227f2-6739-4257-89f1-7c6ba58b1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 VISITAS Nº1</vt:lpstr>
      <vt:lpstr>VISITAS Nº2</vt:lpstr>
      <vt:lpstr>CERT. DE EXISTENCIA</vt:lpstr>
      <vt:lpstr>CONTRATOS</vt:lpstr>
      <vt:lpstr>AUX</vt:lpstr>
      <vt:lpstr>'CERT. DE EXISTENCIA'!Área_de_impresión</vt:lpstr>
      <vt:lpstr>'VISITAS Nº2'!Área_de_impresión</vt:lpstr>
      <vt:lpstr>' VISITAS Nº1'!Títulos_a_imprimir</vt:lpstr>
      <vt:lpstr>'CERT. DE EXISTENCIA'!Títulos_a_imprimir</vt:lpstr>
    </vt:vector>
  </TitlesOfParts>
  <Manager/>
  <Company>FONADE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NICOLAS ANDRES VASQUEZ CLAVIJO</cp:lastModifiedBy>
  <cp:revision/>
  <cp:lastPrinted>2021-03-01T17:21:40Z</cp:lastPrinted>
  <dcterms:created xsi:type="dcterms:W3CDTF">2008-02-28T20:43:19Z</dcterms:created>
  <dcterms:modified xsi:type="dcterms:W3CDTF">2022-07-08T17:10:33Z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0x0101007F061EBCC017B04180349242902E2543</vt:lpwstr>
  </property>
</Properties>
</file>