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/>
  </bookViews>
  <sheets>
    <sheet name="MENSUAL SUPERVISIÓN" sheetId="1" r:id="rId1"/>
    <sheet name=" VISITAS Nº1 " sheetId="13" r:id="rId2"/>
    <sheet name="CONTRATOS" sheetId="10" state="hidden" r:id="rId3"/>
    <sheet name="AUX" sheetId="11" state="hidden" r:id="rId4"/>
    <sheet name="VISITAS Nº2" sheetId="14" r:id="rId5"/>
    <sheet name="CERT. DE EXISTENCIA" sheetId="8" r:id="rId6"/>
    <sheet name="PARÁMETROS" sheetId="12" state="hidden" r:id="rId7"/>
  </sheets>
  <definedNames>
    <definedName name="_xlnm._FilterDatabase" localSheetId="3" hidden="1">AUX!$M$4:$M$19</definedName>
    <definedName name="_xlnm._FilterDatabase" localSheetId="2" hidden="1">CONTRATOS!$A$1:$Y$38</definedName>
    <definedName name="_xlnm.Print_Titles" localSheetId="1">' VISITAS Nº1 '!$1:$11</definedName>
    <definedName name="_xlnm.Print_Titles" localSheetId="5">'CERT. DE EXISTENCIA'!$1:$2</definedName>
    <definedName name="_xlnm.Print_Titles" localSheetId="0">'MENSUAL SUPERVISIÓN'!$1:$2</definedName>
    <definedName name="_xlnm.Print_Titles" localSheetId="4">'VISITAS Nº2'!$1:$3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3" l="1"/>
  <c r="K18" i="13"/>
  <c r="K17" i="13"/>
  <c r="K16" i="13"/>
  <c r="K15" i="13"/>
  <c r="K14" i="13"/>
  <c r="K13" i="13"/>
  <c r="K12" i="13"/>
  <c r="F66" i="1"/>
  <c r="G66" i="1"/>
  <c r="H66" i="1"/>
  <c r="I66" i="1"/>
  <c r="J66" i="1"/>
  <c r="K66" i="1"/>
  <c r="L66" i="1"/>
  <c r="M66" i="1"/>
  <c r="N66" i="1"/>
  <c r="O66" i="1"/>
  <c r="P66" i="1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5" i="11"/>
  <c r="B6" i="11"/>
  <c r="D7" i="11"/>
  <c r="B7" i="11"/>
  <c r="D8" i="11"/>
  <c r="B8" i="11"/>
  <c r="D9" i="11"/>
  <c r="B9" i="11"/>
  <c r="D10" i="11"/>
  <c r="B10" i="11"/>
  <c r="D11" i="11"/>
  <c r="B11" i="11"/>
  <c r="D12" i="11"/>
  <c r="B12" i="11"/>
  <c r="D13" i="11"/>
  <c r="B13" i="11"/>
  <c r="D14" i="11"/>
  <c r="B14" i="11"/>
  <c r="D15" i="11"/>
  <c r="B15" i="11"/>
  <c r="D16" i="11"/>
  <c r="B16" i="11"/>
  <c r="D17" i="11"/>
  <c r="B17" i="11"/>
  <c r="D18" i="11"/>
  <c r="B18" i="11"/>
  <c r="D19" i="11"/>
  <c r="B19" i="11"/>
  <c r="D20" i="11"/>
  <c r="B20" i="11"/>
  <c r="D21" i="11"/>
  <c r="B21" i="11"/>
  <c r="D22" i="11"/>
  <c r="B22" i="11"/>
  <c r="D23" i="11"/>
  <c r="B23" i="11"/>
  <c r="D24" i="11"/>
  <c r="B24" i="11"/>
  <c r="D25" i="11"/>
  <c r="B25" i="11"/>
  <c r="D26" i="11"/>
  <c r="B26" i="11"/>
  <c r="D27" i="11"/>
  <c r="B27" i="11"/>
  <c r="D28" i="11"/>
  <c r="B28" i="11"/>
  <c r="D29" i="11"/>
  <c r="B29" i="11"/>
  <c r="H5" i="11"/>
  <c r="J6" i="11"/>
  <c r="H6" i="11"/>
  <c r="J7" i="11"/>
  <c r="H7" i="11"/>
  <c r="J8" i="11"/>
  <c r="H8" i="11"/>
  <c r="J9" i="11"/>
  <c r="H9" i="11"/>
  <c r="J10" i="11"/>
  <c r="H10" i="11"/>
  <c r="J11" i="11"/>
  <c r="H11" i="11"/>
  <c r="J12" i="11"/>
  <c r="H12" i="11"/>
  <c r="J13" i="11"/>
  <c r="H13" i="11"/>
  <c r="J14" i="11"/>
  <c r="H14" i="11"/>
  <c r="J15" i="11"/>
  <c r="H15" i="11"/>
  <c r="J16" i="11"/>
  <c r="H16" i="11"/>
  <c r="J17" i="11"/>
  <c r="H17" i="11"/>
  <c r="J18" i="11"/>
  <c r="H18" i="11"/>
  <c r="J19" i="11"/>
  <c r="H19" i="11"/>
  <c r="J20" i="11"/>
  <c r="H20" i="11"/>
  <c r="J21" i="11"/>
  <c r="H21" i="11"/>
  <c r="J22" i="11"/>
  <c r="H22" i="11"/>
  <c r="J23" i="11"/>
  <c r="H23" i="11"/>
  <c r="J24" i="11"/>
  <c r="H24" i="11"/>
  <c r="J25" i="11"/>
  <c r="H25" i="11"/>
  <c r="J26" i="11"/>
  <c r="H26" i="11"/>
  <c r="J27" i="11"/>
  <c r="H27" i="11"/>
  <c r="J28" i="11"/>
  <c r="H28" i="11"/>
  <c r="J29" i="11"/>
  <c r="H29" i="11"/>
  <c r="J30" i="11"/>
  <c r="H30" i="11"/>
  <c r="J31" i="11"/>
  <c r="H31" i="11"/>
  <c r="J32" i="11"/>
  <c r="H32" i="11"/>
  <c r="J33" i="11"/>
  <c r="H33" i="11"/>
  <c r="J34" i="11"/>
  <c r="H34" i="11"/>
  <c r="J35" i="11"/>
  <c r="H35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I20" i="8"/>
  <c r="I19" i="8"/>
  <c r="I18" i="8"/>
  <c r="I17" i="8"/>
  <c r="I16" i="8"/>
  <c r="I15" i="8"/>
  <c r="I14" i="8"/>
  <c r="I13" i="8"/>
  <c r="I12" i="8"/>
  <c r="I11" i="8"/>
</calcChain>
</file>

<file path=xl/sharedStrings.xml><?xml version="1.0" encoding="utf-8"?>
<sst xmlns="http://schemas.openxmlformats.org/spreadsheetml/2006/main" count="1030" uniqueCount="567">
  <si>
    <t>INFORME MENSUAL DE SUPERVISIÓN PROGRAMA CASA DIGNA VIDA DIGNA</t>
  </si>
  <si>
    <t>FECHA DE PRESENTACIÓN DEL INFORME:</t>
  </si>
  <si>
    <t>INFORME No.:</t>
  </si>
  <si>
    <t>DEL:</t>
  </si>
  <si>
    <t>AL:</t>
  </si>
  <si>
    <t>CÓDIGO PROYECTO (CONTRATO DE INTERVENTORÍA)</t>
  </si>
  <si>
    <t>OBJETO:</t>
  </si>
  <si>
    <t>CLIENTE:</t>
  </si>
  <si>
    <t xml:space="preserve">1. INFORMACIÓN GENERAL </t>
  </si>
  <si>
    <t>LOCALIZACIÓN DEL PROYECTO:</t>
  </si>
  <si>
    <t>&lt;Escriba el (los) municipio (s) y el (los) departamento(s) donde se desarrollan las actividades del contrato objeto de interventoría, en el siguiente formato: MUNICIPIO - DEPARTAMENTO&gt;</t>
  </si>
  <si>
    <t>CONTRATO DE INTERVENTORÍA</t>
  </si>
  <si>
    <t>CONTRATO DE OBRA</t>
  </si>
  <si>
    <t xml:space="preserve">CONTRATO No.: </t>
  </si>
  <si>
    <t>&lt;Escriba el código de la convocatoria correspondiente, incluyendo el grupo de interventoría, si aplica&gt;</t>
  </si>
  <si>
    <t>&lt;Escriba el código de la convocatoria correspondiente, incluyendo el grupo de obra si aplica&gt;</t>
  </si>
  <si>
    <t xml:space="preserve">CONTRATISTA No.: </t>
  </si>
  <si>
    <t>&lt;Escriba el nombre del contratista&gt;</t>
  </si>
  <si>
    <t>Nº ESTIMADO VIVIENDAS A INTERVENIR</t>
  </si>
  <si>
    <t>&lt;Escriba el estimado de viviendas a intervenir&gt;</t>
  </si>
  <si>
    <t>FECHA DE INICIO:</t>
  </si>
  <si>
    <t>&lt;Escriba la fecha de suscripción del acta de inicio del contrato, en el formato DD/MM/AA&gt;</t>
  </si>
  <si>
    <t xml:space="preserve">PLAZO INICIAL FASE 1: </t>
  </si>
  <si>
    <t>&lt;Escriba el plazo inicial de la Fase I como la duración contractual del mismo (en el formato "m meses y d dias")&gt;</t>
  </si>
  <si>
    <t xml:space="preserve">PLAZO INICIAL CONTRATO: </t>
  </si>
  <si>
    <t>&lt;Escriba el plazo inicial del contrato como la duración contractual del mismo (en el formato "m meses y d dias")&gt;</t>
  </si>
  <si>
    <t>FECHA DE TERMINACIÓN FASE I (Incluye prorrogas y suspensiones):</t>
  </si>
  <si>
    <t>&lt;Escriba la fecha de finalización de la Fase I teniendo en cuenta las prorrogas y suspensiones (en el formato DD/MM/AA)&gt;</t>
  </si>
  <si>
    <t>FECHA DE TERMINACIÓN CONTRATO (Incluye prorrogas y suspensiones):</t>
  </si>
  <si>
    <t>&lt;Escriba la fecha de finalización del contrato teniendo en cuenta las prorrogas y suspensiones (en el formato DD/MM/AA)&gt;</t>
  </si>
  <si>
    <t>Prorrogas Fase I</t>
  </si>
  <si>
    <t>*PRORROGA Nº1</t>
  </si>
  <si>
    <t>&lt;Diligencie plazos adicionales (en el formato "m meses y d días")&gt;</t>
  </si>
  <si>
    <t xml:space="preserve">PLAZO ACTUALIZADO: </t>
  </si>
  <si>
    <t>&lt;Escriba el plazo actualizado de la Fase I como la duración del mismo después de tener en cuenta las prorrogas (en el formato "m meses y d dias")&gt;</t>
  </si>
  <si>
    <t>Prorrogas contrato</t>
  </si>
  <si>
    <t>&lt;Escriba el plazo actualizado del contrato como la duración del mismo después de tener en cuenta las prorrogas (en el formato "m meses y d dias")&gt;</t>
  </si>
  <si>
    <t>PLAZO TRANSCURRIDO:</t>
  </si>
  <si>
    <t>&lt;Escriba el plazo transcurrido del contrato a corte de fecha de finalización del periodo objeto de informe (en el formato "m meses y d dias")&gt;</t>
  </si>
  <si>
    <t>Suspensiones</t>
  </si>
  <si>
    <t>**FECHA DE SUSPENSIÓN Nº1:</t>
  </si>
  <si>
    <t>&lt;Escriba la fecha de suspensión del contrato (en el formato DD/MM/AA)&gt;</t>
  </si>
  <si>
    <t>**FECHA DE PRORROGA DE LA SUSPENSIÓN Nº1:</t>
  </si>
  <si>
    <t>&lt;Escriba la fecha actualizada de la suspensión del contrato en caso de prorrogas a la misma (en el formato DD/MM/AA)&gt;</t>
  </si>
  <si>
    <t>**FECHA DE REINICIO Nº1:</t>
  </si>
  <si>
    <t>&lt;Escriba la fecha de reinicio del contrato (en el formato DD/MM/AA)&gt;</t>
  </si>
  <si>
    <t>TOTAL TIEMPO SUSPENSIONES:</t>
  </si>
  <si>
    <t>&lt;Estime y diligencie el tiempo en el cual el contrato ha estado en suspensión (en el formato "m meses y d dias")&gt;</t>
  </si>
  <si>
    <t>Balance presupuestal</t>
  </si>
  <si>
    <t>VALOR INICIAL:</t>
  </si>
  <si>
    <t>&lt;Escriba el valor inicial del contrato&gt;</t>
  </si>
  <si>
    <t>VALOR INICIAL :</t>
  </si>
  <si>
    <t>***VALOR ADICIÓN Nº1</t>
  </si>
  <si>
    <t>&lt;Escriba el valor de una adición del contrato&gt;</t>
  </si>
  <si>
    <t>VALOR ACTUALIZADO:</t>
  </si>
  <si>
    <t>&lt;Escriba el valor actualizado del contrato, teniendo en cuenta las adiciones&gt;</t>
  </si>
  <si>
    <t>VALOR EJECUTADO ANTERIOR:</t>
  </si>
  <si>
    <t>&lt;Diligencie el valor ejecutado del contrato a corte de la fecha de finalización el periodo anterior&gt;</t>
  </si>
  <si>
    <t>VALOR EJECUTADO PERIODO ACTUAL:</t>
  </si>
  <si>
    <t>&lt;Diligencie el valor ejecutado del contrato durante el periodo actual objeto de informe&gt;</t>
  </si>
  <si>
    <t>OTROS GASTOS PERIODO ACTUAL:</t>
  </si>
  <si>
    <t>&lt;Diligencie el valor de gastos reembolsables del contrato cobrados durante el periodo actual objeto de informe&gt;</t>
  </si>
  <si>
    <t>VALOR EJECUTADO ACTUAL:</t>
  </si>
  <si>
    <t>&lt;Diligencie el valor ejecutado del contrato a corte de la fecha de finalización el periodo actual, incluyendo gastos reembolsables si aplica&gt;</t>
  </si>
  <si>
    <t>VALOR EJECUTADO:</t>
  </si>
  <si>
    <t>VALOR POR EJECUTAR:</t>
  </si>
  <si>
    <t>&lt;Diligencie el valor del contrato por ejecutar con corte de la fecha de finalización el periodo actual&gt;</t>
  </si>
  <si>
    <t>%VALOR EJECUTADO</t>
  </si>
  <si>
    <t>&lt;Diligencie el porcentaje del valor del contrato por ejecutar con corte de la fecha de finalización el periodo actual&gt;</t>
  </si>
  <si>
    <t>*Inserte las filas que requiera según el número de prorrogas</t>
  </si>
  <si>
    <t>** Inserte las filas que requiera según el número de suspensiones y reinicios.</t>
  </si>
  <si>
    <t>***Inserte las filas que requiera según el número de adiciones</t>
  </si>
  <si>
    <t>2. RELACIÓN DE GARANTÍAS DEL CONTRATO DE INTERVENTORÍA</t>
  </si>
  <si>
    <t>Relacione en este numeral la verificación de las vigencias de las pólizas del contrato y sus novedades de acuerdo con lo establecido en los términos de referencia, en este se debe adjuntar las copias de las pólizas aprobadas.</t>
  </si>
  <si>
    <t>PÓLIZA NO.</t>
  </si>
  <si>
    <t>ASEGURADORA</t>
  </si>
  <si>
    <t>AMPARO</t>
  </si>
  <si>
    <t>FECHA VIGENCIA</t>
  </si>
  <si>
    <t>VALOR ASEGURADO</t>
  </si>
  <si>
    <t>FECHA EXPEDICIÓN</t>
  </si>
  <si>
    <t>FECHA APROBACIÓN</t>
  </si>
  <si>
    <t>Incluir filas según sea necesario.</t>
  </si>
  <si>
    <t>3. ESTADO GENERAL DE AVANCE DEL CONTRATO OBJETO DE INTERVENTORÍA (OBRA)</t>
  </si>
  <si>
    <t>3.1 ACTIVIDADES GENERALES</t>
  </si>
  <si>
    <t>CORTES DEL CONTRATO DE OBRA</t>
  </si>
  <si>
    <t>FECHA ACTA DE INICIO</t>
  </si>
  <si>
    <t>dd/mm/aa</t>
  </si>
  <si>
    <t xml:space="preserve">ACTIVIDAD </t>
  </si>
  <si>
    <t>AVANCE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</si>
  <si>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</si>
  <si>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</si>
  <si>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</si>
  <si>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</si>
  <si>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</si>
  <si>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</si>
  <si>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</si>
  <si>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</si>
  <si>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</si>
  <si>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</si>
  <si>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</si>
  <si>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</si>
  <si>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FASE I</t>
  </si>
  <si>
    <t>CATEGORIZACIÓN (%)</t>
  </si>
  <si>
    <t>Programado</t>
  </si>
  <si>
    <t>Ejecutado</t>
  </si>
  <si>
    <t>Estado</t>
  </si>
  <si>
    <t>DIAGNÓSTICO (%)</t>
  </si>
  <si>
    <t>CATEGORIZACIÓN (N°)</t>
  </si>
  <si>
    <t>DIAGNÓSTICO (Nº)</t>
  </si>
  <si>
    <t>FASE II</t>
  </si>
  <si>
    <t>MEJORAMIENTO DE VIVIENDAS (%)</t>
  </si>
  <si>
    <t>MEJORAMIENTO DE VIVIENDAS (Nº)</t>
  </si>
  <si>
    <t>Estado: Ok, Atraso leve (&lt;=10%), Atraso considerable (&gt;10%), Por determinar. "Por determinar" aplica a los meses donde no se ha llegado a la fecha mensual de corte del contrato de obra</t>
  </si>
  <si>
    <t>3.2 DIAGNÓSTICOS VERIFICADOS POR FINDETER</t>
  </si>
  <si>
    <t>TIPO</t>
  </si>
  <si>
    <t>DESCRIPCIÓN</t>
  </si>
  <si>
    <t>Viviendas en el periodo (Nº)</t>
  </si>
  <si>
    <t>Total viviendas ACUMULADO (Nº)**</t>
  </si>
  <si>
    <t>Total viviendas PROGRAMADO (Nº)</t>
  </si>
  <si>
    <t>%Avance o retraso</t>
  </si>
  <si>
    <t>Diagnósticos efectivos</t>
  </si>
  <si>
    <t>&lt;Incluye solo diagnósticos efectivos&gt;</t>
  </si>
  <si>
    <t>&lt;se debe estimar el porcentaje de atraso o adelanto como la diferencia entre el avance real y el avance programado, en porcentaje&gt;</t>
  </si>
  <si>
    <t>Diagnósticos NO efectivos</t>
  </si>
  <si>
    <t xml:space="preserve">Diagnóstico objeto de verificación mediante visita técnica, que NO cuenta con el visto bueno del Supervisor-FINDETER. </t>
  </si>
  <si>
    <t>**Incluye solo diagnósticos efectivos</t>
  </si>
  <si>
    <t>3.3. MEJORAMIENTOS CON CERTIFICADO DE EXISTENCIA</t>
  </si>
  <si>
    <t>Mejoramientos objeto de verificación mediante visita técnica, que cuentan con certificado de existencia emitido por FINDETER.</t>
  </si>
  <si>
    <t>En este capítulo se deben relacionar los entregables y/o productos de la interventoría, presentados ante la supervisión para su aprobacion y/o verificación. Lo anterior incluye: informes de interventoría, conceptos o solicitudes de modificación contractual de los contratos de obra e interventoría, respectivamente, y solicitudes o aprobaciones de modificación del personal.</t>
  </si>
  <si>
    <t>DENOMINACIÓN DEL ENTREGABLE:</t>
  </si>
  <si>
    <t>FECHA PROGRAMADA DE ENTREGA:</t>
  </si>
  <si>
    <t>FECHA REAL DE ENTREGA:</t>
  </si>
  <si>
    <t>FECHA DE APROBACIÓN Y/O VERIFICACIÓN:</t>
  </si>
  <si>
    <t>OBSERVACIONES</t>
  </si>
  <si>
    <t>&lt;Se debe espeficar el estado de aprobación y/o verificación del entregable&gt;</t>
  </si>
  <si>
    <t>FECHA:</t>
  </si>
  <si>
    <t>ASUNTO:</t>
  </si>
  <si>
    <t>PARTICIPANTES:</t>
  </si>
  <si>
    <t>OBSERVACIONES:</t>
  </si>
  <si>
    <t>&lt;Se debe escribir un resumen conciso de los temas tratados en el comité y los compromisos y/o acuerdos&gt;</t>
  </si>
  <si>
    <t>Relacione en este numeral el total de comunicaciones remitidas o recibidas por la Supervisión desde/hacia actores o entidades externos a Findeter. Se deben incluir las comunicaciones suscritas por la Gerencia de Vivienda y Desarrollo Urbano en nombre de la Supervisión, así como las comunicaciones recibidas o enviadas desde el correo oficial del programa casadigna@findeter.gov.co</t>
  </si>
  <si>
    <t>FECHA</t>
  </si>
  <si>
    <t>RADICADO FINDETER</t>
  </si>
  <si>
    <t>UBICACIÓN</t>
  </si>
  <si>
    <t>ASUNTO</t>
  </si>
  <si>
    <t>REMITENTE</t>
  </si>
  <si>
    <t>DIRIGIDO A</t>
  </si>
  <si>
    <t>&lt;Se debe escribir la fecha de envío o recepción del documento&gt;</t>
  </si>
  <si>
    <t>&lt;Si es una comunicación radicada en Findeter, diligenciar el Nº de radicado. Para correos electrónicos no radicados escribir: "Correo electrónico"&gt;</t>
  </si>
  <si>
    <t>&lt;Indique donde se encuentra archivada la comunicación&gt;</t>
  </si>
  <si>
    <t>&lt;Diligenciar un texto corto que describa el objeto de la comunicación&gt;</t>
  </si>
  <si>
    <t>&lt;Diligenciar el remitente de la comunicación en el siguiente formato: ENTIDAD o ACTOR DEL PROGRAMA&gt;</t>
  </si>
  <si>
    <t>SUPERVISOR DE FINDETER</t>
  </si>
  <si>
    <t xml:space="preserve">Elaboró: </t>
  </si>
  <si>
    <t>Nombre:</t>
  </si>
  <si>
    <t>Supervisor</t>
  </si>
  <si>
    <t>Revisó: Líder</t>
  </si>
  <si>
    <t>Nota: La revisión por parte del Líder no exime la responsabilidad del Supervisor</t>
  </si>
  <si>
    <t>mm/dd/aa</t>
  </si>
  <si>
    <t>PERÍODO No. :</t>
  </si>
  <si>
    <t>&lt;Indique el municipio, ciudad y barrio, según se requiera&gt;</t>
  </si>
  <si>
    <t>&lt;Escriba el número de contrato&gt;</t>
  </si>
  <si>
    <t>2. HOGARES DIAGNOSTICADOS</t>
  </si>
  <si>
    <t>No.</t>
  </si>
  <si>
    <t>Fecha Visita Findeter</t>
  </si>
  <si>
    <t>CÓDIGO DEL HOGAR</t>
  </si>
  <si>
    <t>Nº DOC JEFE DEL HOGAR</t>
  </si>
  <si>
    <t>VALOR DEL DIAGNÓSTICO</t>
  </si>
  <si>
    <t>VALOR TOTAL SUBSIDIO</t>
  </si>
  <si>
    <t>3. FIRMA</t>
  </si>
  <si>
    <t>DEBE SER SUSCRITO POR EL SUPERVISOR FINDETER</t>
  </si>
  <si>
    <t>FIRMA:</t>
  </si>
  <si>
    <t>NOMBRE:</t>
  </si>
  <si>
    <t>C.C. N°:</t>
  </si>
  <si>
    <t>N° Tarjeta Profesional</t>
  </si>
  <si>
    <t>CONVOCATORIA</t>
  </si>
  <si>
    <t>CODIGO</t>
  </si>
  <si>
    <t>MUNICIPIO2</t>
  </si>
  <si>
    <t>DEPARTAMENTO3</t>
  </si>
  <si>
    <t>GRUPO</t>
  </si>
  <si>
    <t xml:space="preserve">CONTRATISTA </t>
  </si>
  <si>
    <t>OBJETO</t>
  </si>
  <si>
    <t>FECHA ADJUDICACIÓN</t>
  </si>
  <si>
    <t>FECHA ENVIÓ MINUTA A CONTRATISTA</t>
  </si>
  <si>
    <t>FECHA DE RECEPCIÓN CONTRATO ENVIADO POR CONTRATISTA SUSCRITO</t>
  </si>
  <si>
    <t xml:space="preserve">FECHA DE SUSCRIPCION </t>
  </si>
  <si>
    <t>FECHA DE RADICACION SOLICITUD OTROSI</t>
  </si>
  <si>
    <t xml:space="preserve">FECHA ENVIO AL CONTRATISTA </t>
  </si>
  <si>
    <t>FECHA DE RECIBIDO OTROSI SUSCRITO  ENVIADO POR EL CONTRATISTA</t>
  </si>
  <si>
    <t>FECHA DE SUSCRIPCION  OTROSI No.1</t>
  </si>
  <si>
    <t>VALOR DEL CONTRATO</t>
  </si>
  <si>
    <t xml:space="preserve">REPRESENTANTE LEGAL </t>
  </si>
  <si>
    <t>CONTACTO</t>
  </si>
  <si>
    <t>SUPERVISOR (FINDETER)</t>
  </si>
  <si>
    <t>CORREO SUPERVISOR (FINDETER)</t>
  </si>
  <si>
    <t>EMAIL</t>
  </si>
  <si>
    <t xml:space="preserve">DIRECCIÓN </t>
  </si>
  <si>
    <t>TELÉFONO</t>
  </si>
  <si>
    <t xml:space="preserve">ESTADO </t>
  </si>
  <si>
    <t>NUMERO MEJORAMIENTOS</t>
  </si>
  <si>
    <t>2019-O-001</t>
  </si>
  <si>
    <t>SOLEDAD</t>
  </si>
  <si>
    <t>ATLÁNTICO</t>
  </si>
  <si>
    <t>G1</t>
  </si>
  <si>
    <t>J.A &amp; ASOCIADOS  SAS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</si>
  <si>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SOLEDAD-ATLÁNTICO”</t>
  </si>
  <si>
    <t xml:space="preserve"> ANA CECILIA CARBO LACOUTURE </t>
  </si>
  <si>
    <t xml:space="preserve">JENNY BRUEVA </t>
  </si>
  <si>
    <t>N/A</t>
  </si>
  <si>
    <t>JALICITACIONES@GMAIL.COM</t>
  </si>
  <si>
    <t>CARRERA 53 # 68-226 OFICINA 1D EDIFICIO EJECUTIVO 53 BARRANQUILLA</t>
  </si>
  <si>
    <t xml:space="preserve">(095) 3731921 </t>
  </si>
  <si>
    <t>SUSCRITO</t>
  </si>
  <si>
    <t>G2</t>
  </si>
  <si>
    <t>JS INGENIERÍA Y CONSTRUCCIONES SAS</t>
  </si>
  <si>
    <t>EN TRAMITE</t>
  </si>
  <si>
    <t xml:space="preserve"> JULIAN JAVIER SAADE ZABALEH  </t>
  </si>
  <si>
    <t>MARIA MEDINA PEREZ</t>
  </si>
  <si>
    <t>MARIA CLAUDIA MEDINA &lt;MMEDINA@JSINGC.COM&gt;</t>
  </si>
  <si>
    <t>CARRERA 65 # 86-40 BARRANQUILLA</t>
  </si>
  <si>
    <t>TELÉFONO: 3789178 - 3731921 CELULAR: 323-3529845</t>
  </si>
  <si>
    <t>2019-I-031</t>
  </si>
  <si>
    <t>CONSORCIO MORADA SOLEDAD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</si>
  <si>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SOLEDAD-ATLÁNTICO”</t>
  </si>
  <si>
    <t>PENDIENTE</t>
  </si>
  <si>
    <t>ÁLVARO JAVIER BOTERO RAIGOZA</t>
  </si>
  <si>
    <t xml:space="preserve">MAURICIO ROMERO  SUAREZ </t>
  </si>
  <si>
    <t>ARGARCA@HOTMAIL.COM; CONSORCIOMORADASOLEDAD2019@GMAIL.COM consorcio.soledadmorada19@gmail.com</t>
  </si>
  <si>
    <t>310 349 90 85 - 3117644825</t>
  </si>
  <si>
    <t xml:space="preserve">EL CONTRATO SE ENCUENTRA EN Vo.Bo. DEL AREA DE JURIDICA Y FIRMA DEL REPRESENTANTE LEGAL </t>
  </si>
  <si>
    <t>2019-O-003</t>
  </si>
  <si>
    <t>NEIVA</t>
  </si>
  <si>
    <t>HUILA</t>
  </si>
  <si>
    <t>CONSORCIO NEIVA 003-2019</t>
  </si>
  <si>
    <t>TÉRMINOS DE REFERENCIA PARA CONTRATAR 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NEIVA-HUILA”</t>
  </si>
  <si>
    <t xml:space="preserve"> ANWAR YUSEF RIZCALA BELTRAN </t>
  </si>
  <si>
    <t>JORGE MARTINEZ</t>
  </si>
  <si>
    <t>INRABEL@HOTMAIL.COM;  CONSORCIONEIVA003-2019@HOTMAIL.COM</t>
  </si>
  <si>
    <t>CARRERA 46 # 69-09 PISO 2 OFICINA 10 BARRANQUILLA</t>
  </si>
  <si>
    <t>3116840601 - 3218160025.</t>
  </si>
  <si>
    <t>INRABEL@HOTMAIL.COM; CONSORCIONEIVA003-2019@HOTMAIL.COM</t>
  </si>
  <si>
    <t>2019-I-022</t>
  </si>
  <si>
    <t>CONSORCIO CASA DIGNA NEIVA 2019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</si>
  <si>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NEIVA-HUILA”.</t>
  </si>
  <si>
    <t xml:space="preserve"> ÁLVARO JAVIER BOTERO   </t>
  </si>
  <si>
    <t>MARCELO HOYOS MARIN - MAURICIO ROMERO SUAREZ</t>
  </si>
  <si>
    <t>OSCAR FERNANDO TRIANA CORTES</t>
  </si>
  <si>
    <t>OFTRIANA@FINDETER.GOV.CO</t>
  </si>
  <si>
    <t>CONSORCIO NEIVA &lt;consorcio.casadignaneiva@gmail.com&gt;</t>
  </si>
  <si>
    <t xml:space="preserve">CARRERA 7 # 156-10 OFICINA 2402 BOGOTA </t>
  </si>
  <si>
    <t>CELULAR: 3053763363 - 310 349 90 85</t>
  </si>
  <si>
    <t>2019-O-007</t>
  </si>
  <si>
    <t>RIONEGRO</t>
  </si>
  <si>
    <t>ANTIOQUIA</t>
  </si>
  <si>
    <t xml:space="preserve">SERPROAN 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</si>
  <si>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ANTIOQUIA”</t>
  </si>
  <si>
    <t xml:space="preserve"> JUAN CAMILO SANCHEZ SALAZAR </t>
  </si>
  <si>
    <t>JUAN CAMILO SANCHEZ SALAZAR</t>
  </si>
  <si>
    <t>SERPROAN &lt;CORPORACIONSERPROAN@GMAIL.COM&gt;</t>
  </si>
  <si>
    <t>CARRERA 73A # 30B-04 PISO 2 MEDELLÍN</t>
  </si>
  <si>
    <t>2019-I-008</t>
  </si>
  <si>
    <t>CONSORCIO RIONEGRO CONSTRUYE 2019-2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</si>
  <si>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ANTIOQUIA”.</t>
  </si>
  <si>
    <t>MAURICIO ROMERO SUÁREZ</t>
  </si>
  <si>
    <t>JOHANA RIOS MESA</t>
  </si>
  <si>
    <t>JRIOS@findeter.gov.co</t>
  </si>
  <si>
    <t>MAURICIO.ROMERO@A2GGROUP.COM.CO rio negro &lt;consorciocontruyerionegro20192@gmail.com&gt;</t>
  </si>
  <si>
    <t>TEL.: 7463203 CEL.: 3103499085</t>
  </si>
  <si>
    <t>2019-I-020</t>
  </si>
  <si>
    <t>VALLEDUPAR</t>
  </si>
  <si>
    <t>CESAR</t>
  </si>
  <si>
    <t>CONSORCIO VALLEDUPAR CONSTRUYE 2019-3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</si>
  <si>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CESAR”</t>
  </si>
  <si>
    <t xml:space="preserve">TATIANA GIRALDO RUIZ </t>
  </si>
  <si>
    <t>TGIRALDO@FINDETER.GOV.CO</t>
  </si>
  <si>
    <t>MAURICIO.ROMERO@A2GGROUP.COM.CO consorcio valledupar &lt;consorcio.valleduparconstruye@gmail.com&gt;</t>
  </si>
  <si>
    <t>2019-O-019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</si>
  <si>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CESAR”</t>
  </si>
  <si>
    <t>NO HA REMITIDO EL CAMARA DE COMERCIO ACTUALIZADO</t>
  </si>
  <si>
    <t>2019-O-023</t>
  </si>
  <si>
    <t>CARTAGENA</t>
  </si>
  <si>
    <t>BOLIVAR</t>
  </si>
  <si>
    <t>CONSORCIO LA HEROICA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</si>
  <si>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BOLÍVAR”</t>
  </si>
  <si>
    <t xml:space="preserve"> JAIME VALBUENA ALARCÓN  </t>
  </si>
  <si>
    <t>DIEGO MAURICIO MARTINEZ OLAVE</t>
  </si>
  <si>
    <t>LICITACIONESCONSTRUALAMOS@GMAIL.COM</t>
  </si>
  <si>
    <t xml:space="preserve">CARRERA 61 # 100-69 PISO 2 BOGOTA </t>
  </si>
  <si>
    <t>TELÉFONOS 2260972 - 3214263994</t>
  </si>
  <si>
    <t>(095) 3731921 - 3580817 - 3007101292</t>
  </si>
  <si>
    <t>G3</t>
  </si>
  <si>
    <t>30/10/2019-SE  REENVIÓ MINUTA NUEVAMENTE  EL 12/11/2019</t>
  </si>
  <si>
    <t>G4</t>
  </si>
  <si>
    <t>2019-I-024</t>
  </si>
  <si>
    <t>CONSORCIO VIS-JE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</si>
  <si>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BOLÍVAR”</t>
  </si>
  <si>
    <t xml:space="preserve"> ELSA TORRES ARENALES </t>
  </si>
  <si>
    <t xml:space="preserve">ELSA TORRES ARENALES </t>
  </si>
  <si>
    <t>ROBERTO ENRIQUE PEREZ VERGARA</t>
  </si>
  <si>
    <t>REPEREZ@FINDETER.GOV.CO</t>
  </si>
  <si>
    <t>LICITACIONES.ELSA.TORRES@GMAIL.COM;COORDINACION PROYECTOS &lt;COORDINACIONPROYECTOSETA@GMAIL.COM&gt;</t>
  </si>
  <si>
    <t>CARRERA 49 # 94-76 OFICINA 601</t>
  </si>
  <si>
    <t>2562716 - 3134204794</t>
  </si>
  <si>
    <t>2019-I-046</t>
  </si>
  <si>
    <t>CONSORCIO INTERVIVIENDA 2019</t>
  </si>
  <si>
    <t>JORGE ÁLVARO SÁNCHEZ BLANCO</t>
  </si>
  <si>
    <t>ARQEDUARDOACERO@GMAIL.COM COMERCIAL@JASB.COM.CO S. ESTEBAN.MARTINEZ@JASB</t>
  </si>
  <si>
    <t>2019-O-025</t>
  </si>
  <si>
    <t>RIOHACHA</t>
  </si>
  <si>
    <t>LA GUAJIRA</t>
  </si>
  <si>
    <t>JOSE CARLOS GUERRA FUENTES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</si>
  <si>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GUAJIRA”</t>
  </si>
  <si>
    <t xml:space="preserve">JOSECGUERRA@HOTMAIL.COM </t>
  </si>
  <si>
    <t xml:space="preserve">CARRERA 11A # 14-39 VALLEDUPAR </t>
  </si>
  <si>
    <t>2019-I-036</t>
  </si>
  <si>
    <t>CONSORCIO  VIS-JET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</si>
  <si>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GUAJIRA”</t>
  </si>
  <si>
    <t>JOSE MARIA MENDEZ CABRALES</t>
  </si>
  <si>
    <t>JMMENDEZ@FINDTER.GOV.CO</t>
  </si>
  <si>
    <t>LICITACIONES.ELSA.TORRES@GMAIL.COM; COORDINACION PROYECTOS &lt;COORDINACIONPROYECTOSETA@GMAIL.COM&gt;</t>
  </si>
  <si>
    <t>CARRERA 49A # 94-76 OFICINA 601 BOGOTA</t>
  </si>
  <si>
    <t>2019-I-010</t>
  </si>
  <si>
    <t>CALI</t>
  </si>
  <si>
    <t>VALLE DEL CAUCA</t>
  </si>
  <si>
    <t>CONSORCIO CALI CONSTRUYE 2019-1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</si>
  <si>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CAUCA”.</t>
  </si>
  <si>
    <t>ABDEL KARIM  SPIR BORRERO</t>
  </si>
  <si>
    <t>AKSPIR@findeter.gov.co</t>
  </si>
  <si>
    <t>MAURICIO.ROMERO@A2GGROUP.COM.CO CONSORCIO CALI CONSTRUYE &lt;consorcio.caliconstruye1@gmail.com&gt;</t>
  </si>
  <si>
    <t>2019-O-027</t>
  </si>
  <si>
    <t>CONSORCIO CALI CC 2019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</si>
  <si>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CAUCA”</t>
  </si>
  <si>
    <t xml:space="preserve">CARRERA 61 # 100-68 PISO 2 BOGOTA </t>
  </si>
  <si>
    <t>2019-O-013</t>
  </si>
  <si>
    <t>PASTO</t>
  </si>
  <si>
    <t>NARIÑO</t>
  </si>
  <si>
    <t xml:space="preserve">CONSORCIO CASA Y VIDA DIGNA PASTO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</si>
  <si>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PASTO-NARIÑO”</t>
  </si>
  <si>
    <t xml:space="preserve"> ARMANDO DIAZ GARCIA </t>
  </si>
  <si>
    <t>ARMANDO DIAZ  GARCIA</t>
  </si>
  <si>
    <t>CONCRELOG@HOTMAIL.COM</t>
  </si>
  <si>
    <t>MANZANA  CASA 14 VALPARAÍSO ETAPA II IBAGUÉ</t>
  </si>
  <si>
    <t xml:space="preserve">CONSORCIO LAS LAJAS 2019 </t>
  </si>
  <si>
    <t>JAIME VALBUENA ALARCÓN</t>
  </si>
  <si>
    <t xml:space="preserve"> LICITACIONES.CONSTRUVAL@GMAIL.COM    Carlos Santacruz &lt;coordinador2@construvaling.com&gt;</t>
  </si>
  <si>
    <t>2019-I-037</t>
  </si>
  <si>
    <t>CONSORCIO INTERVIVIENDAS 2019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</si>
  <si>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 - NARIÑO”.</t>
  </si>
  <si>
    <t xml:space="preserve"> JORGE ÁLVARO SANCHEZ  </t>
  </si>
  <si>
    <t>JORGE ÁLVARO SANCHEZ BLANCO</t>
  </si>
  <si>
    <t>COMERCIAL@JASB.COM.CO S. ESTEBAN.MARTINEZ@JASB</t>
  </si>
  <si>
    <t>CARRERA 42 # 24A-54 BOGOTA</t>
  </si>
  <si>
    <t>2019-O-029</t>
  </si>
  <si>
    <t>SANTA MARTA</t>
  </si>
  <si>
    <t>MAGDALENA</t>
  </si>
  <si>
    <t xml:space="preserve">COOPERATIVA DE SERVICIOS INTEGRALES DE COLOMBIA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</si>
  <si>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SANTA MARTA - MAGDALENA”</t>
  </si>
  <si>
    <t xml:space="preserve">DIANA PATRICIA TORRES SANMARTÍN  </t>
  </si>
  <si>
    <t xml:space="preserve">DIANA PATRICIA TORRES SANMARTÍN    </t>
  </si>
  <si>
    <t xml:space="preserve">COSEICO@YAHOO.COM </t>
  </si>
  <si>
    <t>2019-I-035</t>
  </si>
  <si>
    <t>COTES INFRAESTRUCTURA SAS</t>
  </si>
  <si>
    <t xml:space="preserve"> FAUSTO JAVIER COTES MAYA </t>
  </si>
  <si>
    <t>FAUSTO JAVIER COTES MAYA</t>
  </si>
  <si>
    <t>COTESINFRAESTRUCTURA@HOTMAIL.COM</t>
  </si>
  <si>
    <t>CALLE 13 # 8-35 OFICINA 201 VALLEDUPAR</t>
  </si>
  <si>
    <t>2019-O-028</t>
  </si>
  <si>
    <t>IBAGUÉ</t>
  </si>
  <si>
    <t>TOLIMA</t>
  </si>
  <si>
    <t xml:space="preserve">CONSORCIO CASADI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</si>
  <si>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IBAGUE-TOLIMA”</t>
  </si>
  <si>
    <t>SALVADOR DAVID MONTES CASARIEGO</t>
  </si>
  <si>
    <t xml:space="preserve">CONSORCIOCASADI@JASALTDA1.COM; GERENCIA@JASALTDA1.COM </t>
  </si>
  <si>
    <t>CALLE 64 # 10-45 OFICINA 301 BOGOTA</t>
  </si>
  <si>
    <t xml:space="preserve">RB DE COLOMBIA S.A </t>
  </si>
  <si>
    <t>JAVIER IGNACIO RESTREPO</t>
  </si>
  <si>
    <t>JAVIER IGNACIO RESTREPO GIRALDO</t>
  </si>
  <si>
    <t>ERREBE2003@CABLE.NET.COM ; CAS-LTDA@HOTMAIL.COM</t>
  </si>
  <si>
    <t>CARRERA 14 # 75- 77 OFICINA 701 BOGOTA</t>
  </si>
  <si>
    <t>2019-I-032</t>
  </si>
  <si>
    <t xml:space="preserve">CONSORCIO INTERCASA IBAGUÉ 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</si>
  <si>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IBAGUÉ - TOLIMA”.</t>
  </si>
  <si>
    <t xml:space="preserve"> RODOLFO DAZA RODRIGUEZ </t>
  </si>
  <si>
    <t>LAURA MICHELLE LOGREIRA</t>
  </si>
  <si>
    <t>CONCRELOG@HOTMAIL.COM; JURIDICO@LRPROYECTOSDEINGENIERIA.COM</t>
  </si>
  <si>
    <t>ETORRESARE@YAHOO.ES; COORDINACIONPROYECTOSETA@GMAIL.COM;  LICITACIONES.ELSA.TORRES@GMAIL.COM</t>
  </si>
  <si>
    <t>2019-O-040</t>
  </si>
  <si>
    <t>UNIÓN TEMPORAL MEJORAMIENTO MIC 2019</t>
  </si>
  <si>
    <t>JORGE HERNANDO PINZON MUÑOZ</t>
  </si>
  <si>
    <t>OBRACIVIL.GEPM@GMAIL.COM</t>
  </si>
  <si>
    <t>CALLE 12A # 68C-03 BOGOTA</t>
  </si>
  <si>
    <t>2019-O-015</t>
  </si>
  <si>
    <t>TUNJA</t>
  </si>
  <si>
    <t>BOYACÁ</t>
  </si>
  <si>
    <t>CONSORCIO TUNJA CC 2019</t>
  </si>
  <si>
    <t xml:space="preserve">“LA ELABORACIÓN DE LA CATEGORIZACIÓN Y
DIAGNÓSTICOS DE LAS VIVIENDAS DE LOS HOGARES HABILITADOS POR FONVIVIENDA, PARA LA
ASIGNACIÓN DEL SUBSIDIO DE MEJORAMIENTOS DE VIVIENDA CASA DIGNA VIDA DIGNA; Y LA EJECUCIÓN
DE LAS ACTIVIDADES Y ACCIONES DE MEJORAMIENTO DE VIVIENDA PRODUCTO DE DICHOS
DIAGNÓSTICOS, EN LAS ZONAS PRIORIZADAS CORRESPONDIENTES AL MUNICIPIO DE TUNJA - BOYACÁ”
</t>
  </si>
  <si>
    <t>CARRERA 61 # 100-68 BOGOTA</t>
  </si>
  <si>
    <t>2019-I-034</t>
  </si>
  <si>
    <t>CONSORCIO INTERVENTORÍA TUNJA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</si>
  <si>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TUNJA - BOYACÁ”.</t>
  </si>
  <si>
    <t>LLOGREIRAG@GMAIL.COM; PROYECTOS@AICINGENIERIA.COM.CO</t>
  </si>
  <si>
    <t>CARRERA 69 # 47-50 TORRE 3 OFICINA 1004 BOGOTA</t>
  </si>
  <si>
    <t>3043278484 - 3158757001</t>
  </si>
  <si>
    <t>2019-I-045</t>
  </si>
  <si>
    <t>BUENAVENTURA</t>
  </si>
  <si>
    <t>CONSORCIO VIS-JT</t>
  </si>
  <si>
    <t>“LA INTERVENTORÍA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CAUCA</t>
  </si>
  <si>
    <t>ELSA TORRES ARENALES</t>
  </si>
  <si>
    <t>licitaciones.elsa.torres@gmail.com</t>
  </si>
  <si>
    <t>Cra 49A No.94-76 Ofc 601</t>
  </si>
  <si>
    <t>2019-O-038</t>
  </si>
  <si>
    <t xml:space="preserve">ASESORÍA, CONSULTORÍA Y GESTIÓN COLOMBIA S.A.S 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</si>
  <si>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CAUCA”</t>
  </si>
  <si>
    <t xml:space="preserve"> RUTH MARIA  ALBÁN SILVIA </t>
  </si>
  <si>
    <t xml:space="preserve"> PAOLA CASTILLO</t>
  </si>
  <si>
    <t>ACG.COLOMBIA.SAS@GMAIL.COM; ADMINISTRACION@ACGCOLOMBIA.COM</t>
  </si>
  <si>
    <t>CARRERA 16A # 79B-96 PISO 6 OFICINA 602</t>
  </si>
  <si>
    <t>5921844  - 3004765040-3104598454</t>
  </si>
  <si>
    <t>2019-I-041</t>
  </si>
  <si>
    <t>ARAUCA</t>
  </si>
  <si>
    <t xml:space="preserve">“LA INTERVENTORIA TÉCNICA, ADMINISTRATIVA, FINANCIERA,CONTABLE,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ARAUCA”.
</t>
  </si>
  <si>
    <t xml:space="preserve"> JAIRO HERNANDO GOMEZ RINCÓN </t>
  </si>
  <si>
    <t>DIANA PEREZ</t>
  </si>
  <si>
    <t>ING.JAIROHGR@HOTMAIL.COM;c.interviviendas2019@gmail.com</t>
  </si>
  <si>
    <t>CARRERA 21 # 26-68 ARAUCA</t>
  </si>
  <si>
    <t>2019-O-043</t>
  </si>
  <si>
    <t>UNIÓN TEMPORAL MEJORAMIENTO ARAUCA 2019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</si>
  <si>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ARAUCA”</t>
  </si>
  <si>
    <t xml:space="preserve"> LUIS CARLOS PEREZ </t>
  </si>
  <si>
    <t>LUIS CARLOS PÉREZ MÉNDEZ</t>
  </si>
  <si>
    <t>CONYCA SOLUCIONES SAS &lt;CONYCASOLUCIONES@GMAIL.COM&gt;</t>
  </si>
  <si>
    <t>CALLE 27A # 3-485 OFICINA 202 ARAUCA</t>
  </si>
  <si>
    <t>PLAZO (MESES)</t>
  </si>
  <si>
    <t>LETRAS</t>
  </si>
  <si>
    <t>NUMEROS</t>
  </si>
  <si>
    <t>PLAZO (MESES)2</t>
  </si>
  <si>
    <t>PLAZO (DIAS)</t>
  </si>
  <si>
    <t>PLAZO (DIAS)2</t>
  </si>
  <si>
    <t>CODIGO PROYECTO (INTERVENTORIA)</t>
  </si>
  <si>
    <t>CODIGO PROYECTO (OBRA)</t>
  </si>
  <si>
    <t>Cero</t>
  </si>
  <si>
    <t>un</t>
  </si>
  <si>
    <t xml:space="preserve">2019-I-031-SOLEDAD </t>
  </si>
  <si>
    <t>2019-O-001-SOLEDAD G1</t>
  </si>
  <si>
    <t>Un</t>
  </si>
  <si>
    <t>dos</t>
  </si>
  <si>
    <t xml:space="preserve">2019-I-022-NEIVA </t>
  </si>
  <si>
    <t>2019-O-001-SOLEDAD G2</t>
  </si>
  <si>
    <t>Dos</t>
  </si>
  <si>
    <t>tres</t>
  </si>
  <si>
    <t xml:space="preserve">2019-I-008-RIONEGRO </t>
  </si>
  <si>
    <t>2019-O-003-NEIVA G1</t>
  </si>
  <si>
    <t>Tres</t>
  </si>
  <si>
    <t>cuatro</t>
  </si>
  <si>
    <t xml:space="preserve">2019-I-020-VALLEDUPAR </t>
  </si>
  <si>
    <t>2019-O-003-NEIVA G2</t>
  </si>
  <si>
    <t>Cuatro</t>
  </si>
  <si>
    <t>cinco</t>
  </si>
  <si>
    <t>2019-I-024-CARTAGENA G1</t>
  </si>
  <si>
    <t xml:space="preserve">2019-O-007-RIONEGRO </t>
  </si>
  <si>
    <t>Cinco</t>
  </si>
  <si>
    <t>seis</t>
  </si>
  <si>
    <t xml:space="preserve">2019-I-046-CARTAGENA </t>
  </si>
  <si>
    <t xml:space="preserve">2019-O-019-VALLEDUPAR </t>
  </si>
  <si>
    <t>Seis</t>
  </si>
  <si>
    <t>siete</t>
  </si>
  <si>
    <t xml:space="preserve">2019-I-036-RIOHACHA </t>
  </si>
  <si>
    <t>2019-O-023-CARTAGENA G1</t>
  </si>
  <si>
    <t>Siete</t>
  </si>
  <si>
    <t>ocho</t>
  </si>
  <si>
    <t xml:space="preserve">2019-I-010-CALI </t>
  </si>
  <si>
    <t>2019-O-023-CARTAGENA G2</t>
  </si>
  <si>
    <t>Ocho</t>
  </si>
  <si>
    <t>nuevo</t>
  </si>
  <si>
    <t xml:space="preserve">2019-I-037-PASTO </t>
  </si>
  <si>
    <t>2019-O-023-CARTAGENA G3</t>
  </si>
  <si>
    <t>Nuevo</t>
  </si>
  <si>
    <t>diez</t>
  </si>
  <si>
    <t xml:space="preserve">2019-I-035-SANTA MARTA </t>
  </si>
  <si>
    <t>2019-O-023-CARTAGENA G4</t>
  </si>
  <si>
    <t>Diez</t>
  </si>
  <si>
    <t>once</t>
  </si>
  <si>
    <t>2019-I-032-IBAGUÉ G1</t>
  </si>
  <si>
    <t xml:space="preserve">2019-O-025-RIOHACHA </t>
  </si>
  <si>
    <t>Once</t>
  </si>
  <si>
    <t>doce</t>
  </si>
  <si>
    <t>2019-I-032-IBAGUÉ G2</t>
  </si>
  <si>
    <t xml:space="preserve">2019-O-027-CALI </t>
  </si>
  <si>
    <t>Doce</t>
  </si>
  <si>
    <t>trece</t>
  </si>
  <si>
    <t xml:space="preserve">2019-I-034-TUNJA </t>
  </si>
  <si>
    <t>2019-O-013-PASTO G1</t>
  </si>
  <si>
    <t>Trece</t>
  </si>
  <si>
    <t>catorce</t>
  </si>
  <si>
    <t xml:space="preserve">2019-I-045-BUENAVENTURA </t>
  </si>
  <si>
    <t>2019-O-013-PASTO G2</t>
  </si>
  <si>
    <t>Catorce</t>
  </si>
  <si>
    <t>quince</t>
  </si>
  <si>
    <t xml:space="preserve">2019-I-041-ARAUCA </t>
  </si>
  <si>
    <t xml:space="preserve">2019-O-029-SANTA MARTA </t>
  </si>
  <si>
    <t>Quince</t>
  </si>
  <si>
    <t>dieciseis</t>
  </si>
  <si>
    <t>2019-O-028-IBAGUÉ G1</t>
  </si>
  <si>
    <t>Dieciseis</t>
  </si>
  <si>
    <t>diecisiete</t>
  </si>
  <si>
    <t>2019-O-028-IBAGUÉ G2</t>
  </si>
  <si>
    <t>Diecisiete</t>
  </si>
  <si>
    <t>dieciocho</t>
  </si>
  <si>
    <t>2019-O-040-IBAGUÉ G3</t>
  </si>
  <si>
    <t>Dieciocho</t>
  </si>
  <si>
    <t>diecinueve</t>
  </si>
  <si>
    <t>2019-O-040-IBAGUÉ G4</t>
  </si>
  <si>
    <t>Diecinueve</t>
  </si>
  <si>
    <t>viente</t>
  </si>
  <si>
    <t xml:space="preserve">2019-O-015-TUNJA </t>
  </si>
  <si>
    <t>Viente</t>
  </si>
  <si>
    <t>veintiun</t>
  </si>
  <si>
    <t xml:space="preserve">2019-O-038-BUENAVENTURA </t>
  </si>
  <si>
    <t>Veintiun</t>
  </si>
  <si>
    <t>veintidos</t>
  </si>
  <si>
    <t xml:space="preserve">2019-O-043-ARAUCA </t>
  </si>
  <si>
    <t>Veintidos</t>
  </si>
  <si>
    <t>veintitres</t>
  </si>
  <si>
    <t>Veintitres</t>
  </si>
  <si>
    <t>veinticuatro</t>
  </si>
  <si>
    <t>Veinticuatro</t>
  </si>
  <si>
    <t>veinticinco</t>
  </si>
  <si>
    <t>veintiseis</t>
  </si>
  <si>
    <t>veintisiete</t>
  </si>
  <si>
    <t>veintiocho</t>
  </si>
  <si>
    <t>veintinueve</t>
  </si>
  <si>
    <t>treinta</t>
  </si>
  <si>
    <t>treintaiun</t>
  </si>
  <si>
    <t>2. VERIFICACIÓN OBRA</t>
  </si>
  <si>
    <r>
      <t>TIPO VISITA (</t>
    </r>
    <r>
      <rPr>
        <b/>
        <sz val="12"/>
        <color rgb="FFFF0000"/>
        <rFont val="Times New Roman"/>
        <family val="1"/>
      </rPr>
      <t>Aérea - Terrestre)</t>
    </r>
  </si>
  <si>
    <r>
      <t xml:space="preserve">RESULTADO </t>
    </r>
    <r>
      <rPr>
        <b/>
        <sz val="12"/>
        <color rgb="FFFF0000"/>
        <rFont val="Times New Roman"/>
        <family val="1"/>
      </rPr>
      <t>(Cumple - No Cumple)</t>
    </r>
  </si>
  <si>
    <t>2. CERTIFICADOS DE EXISTENCIA</t>
  </si>
  <si>
    <t>VALOR EJECUTADO DE OBRAS</t>
  </si>
  <si>
    <t>Visita</t>
  </si>
  <si>
    <t>Resultado Mejoramientos</t>
  </si>
  <si>
    <t>Resultado Diagnósticos</t>
  </si>
  <si>
    <t>AÉREA</t>
  </si>
  <si>
    <t>CUMPLE</t>
  </si>
  <si>
    <t>EFECTIVO</t>
  </si>
  <si>
    <t>TERRESTRE</t>
  </si>
  <si>
    <t>NO CUMPLE</t>
  </si>
  <si>
    <t>NO EFECTIVO</t>
  </si>
  <si>
    <r>
      <t>TIPO VISITA (</t>
    </r>
    <r>
      <rPr>
        <b/>
        <sz val="16"/>
        <color rgb="FFFF0000"/>
        <rFont val="Times New Roman"/>
        <family val="1"/>
      </rPr>
      <t>Aérea - Terrestre)</t>
    </r>
  </si>
  <si>
    <t>4. RELACIÓN DE ENTREGABLES DE INTERVENTORÍA EN EL PERIODO</t>
  </si>
  <si>
    <t>5. REUNIONES DE SEGUIMIENTO</t>
  </si>
  <si>
    <t>6. RELACIÓN DE LAS COMUNICACIONES</t>
  </si>
  <si>
    <t>7. ANÁLISIS, CONCLUSIONES Y RECOMENDACIONES</t>
  </si>
  <si>
    <t>8. FIRMA</t>
  </si>
  <si>
    <r>
      <t>RESULTADO 
(</t>
    </r>
    <r>
      <rPr>
        <b/>
        <sz val="16"/>
        <color rgb="FFFF0000"/>
        <rFont val="Times New Roman"/>
        <family val="1"/>
      </rPr>
      <t>Efectivo - No Efectivo</t>
    </r>
    <r>
      <rPr>
        <b/>
        <sz val="16"/>
        <rFont val="Times New Roman"/>
        <family val="1"/>
      </rPr>
      <t>)</t>
    </r>
  </si>
  <si>
    <r>
      <t>VALOR DEL DIAGNÓSTICO (</t>
    </r>
    <r>
      <rPr>
        <i/>
        <sz val="16"/>
        <color rgb="FFFF0000"/>
        <rFont val="Times New Roman"/>
        <charset val="161"/>
      </rPr>
      <t>Escribir "NA" si es No Efectivo</t>
    </r>
    <r>
      <rPr>
        <b/>
        <sz val="16"/>
        <rFont val="Times New Roman"/>
        <family val="1"/>
      </rPr>
      <t>)</t>
    </r>
  </si>
  <si>
    <r>
      <t>PRESUPUESTO DE OBRA (</t>
    </r>
    <r>
      <rPr>
        <i/>
        <sz val="16"/>
        <color rgb="FFFF0000"/>
        <rFont val="Times New Roman"/>
        <charset val="161"/>
      </rPr>
      <t>Escribir "NA" si es No Efectivo</t>
    </r>
    <r>
      <rPr>
        <b/>
        <sz val="16"/>
        <rFont val="Times New Roman"/>
        <family val="1"/>
      </rPr>
      <t>)</t>
    </r>
  </si>
  <si>
    <r>
      <t>VALOR TOTAL SUBSIDIO (</t>
    </r>
    <r>
      <rPr>
        <i/>
        <sz val="16"/>
        <color rgb="FFFF0000"/>
        <rFont val="Times New Roman"/>
        <charset val="161"/>
      </rPr>
      <t>Escribir "NA" si es No Efectivo</t>
    </r>
    <r>
      <rPr>
        <b/>
        <sz val="16"/>
        <rFont val="Times New Roman"/>
        <family val="1"/>
      </rPr>
      <t>)</t>
    </r>
  </si>
  <si>
    <t xml:space="preserve">Diagnóstico objeto de verificación mediante visita técnica, que cuenta con el visto bueno Supervisor-FINDETER durante la realización de la visita. </t>
  </si>
  <si>
    <t>Nombre Lider:</t>
  </si>
  <si>
    <t>&lt;Los comentarios del Supervisor deben tener la siguiente estructura: 1) resumen del estado de avance del proyecto, 2) análisis de las razones que explican el avance o retraso del proyecto, 3) amenazas o situaciones que pueden afectar la ejecución del contrato, 4) posibles rutas de acción y recomendaciones de la Supervisión, 5) otros comentarios que se consideren pertinentes&gt;</t>
  </si>
  <si>
    <t>Diligenciar la tabla "CERTIFICADOS DE EXISTENCIA" del presente libro.</t>
  </si>
  <si>
    <t>Diligenciar la tabla "HOGARES DIAGNOSTICADOS" del presente libro.</t>
  </si>
  <si>
    <t>CONTRATO PRESTACIÓN DE SERVICIOS:</t>
  </si>
  <si>
    <t>&lt;Escriba el código del contrato de prestación de servicios suscrito por Findeter&gt;</t>
  </si>
  <si>
    <t>CONSECUTIVO DEL CERTIFICADO</t>
  </si>
  <si>
    <t>FECHA DE EXPEDICIÓN DEL CERTIFICADO</t>
  </si>
  <si>
    <t>Código: GES-FO-100
Versión: 1
Fecha de Aprobación:
10-may-2021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</si>
</sst>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&quot;$&quot;\ #,##0.00_);[Red]\(&quot;$&quot;\ #,##0.00\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rgb="FF000000"/>
      <name val="Arial"/>
      <family val="2"/>
    </font>
    <font>
      <sz val="20"/>
      <color theme="1"/>
      <name val="Calibri"/>
      <family val="2"/>
      <scheme val="minor"/>
    </font>
    <font>
      <sz val="20"/>
      <color rgb="FF000000"/>
      <name val="Arial"/>
      <family val="2"/>
    </font>
    <font>
      <u/>
      <sz val="20"/>
      <color theme="10"/>
      <name val="Arial"/>
      <family val="2"/>
    </font>
    <font>
      <u/>
      <sz val="20"/>
      <color rgb="FF0563C1"/>
      <name val="Arial"/>
      <family val="2"/>
    </font>
    <font>
      <u/>
      <sz val="20"/>
      <color theme="10"/>
      <name val="Calibri"/>
      <family val="2"/>
      <scheme val="minor"/>
    </font>
    <font>
      <i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20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sz val="28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sz val="18"/>
      <color rgb="FFFF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24"/>
      <name val="Times New Roman"/>
      <family val="1"/>
    </font>
    <font>
      <i/>
      <sz val="22"/>
      <name val="Times New Roman"/>
      <family val="1"/>
    </font>
    <font>
      <b/>
      <sz val="16"/>
      <color rgb="FFFF0000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i/>
      <sz val="16"/>
      <color rgb="FFFF0000"/>
      <name val="Times New Roman"/>
      <charset val="16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horizont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9" fillId="0" borderId="0" xfId="0" applyFont="1"/>
    <xf numFmtId="0" fontId="8" fillId="4" borderId="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14" fontId="10" fillId="0" borderId="12" xfId="0" applyNumberFormat="1" applyFont="1" applyFill="1" applyBorder="1" applyAlignment="1">
      <alignment horizontal="center" vertical="center" wrapText="1"/>
    </xf>
    <xf numFmtId="165" fontId="10" fillId="4" borderId="12" xfId="0" applyNumberFormat="1" applyFont="1" applyFill="1" applyBorder="1" applyAlignment="1">
      <alignment horizontal="center" vertical="center" wrapText="1"/>
    </xf>
    <xf numFmtId="0" fontId="11" fillId="4" borderId="12" xfId="7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14" fontId="10" fillId="7" borderId="12" xfId="0" applyNumberFormat="1" applyFont="1" applyFill="1" applyBorder="1" applyAlignment="1">
      <alignment horizontal="center" vertical="center" wrapText="1"/>
    </xf>
    <xf numFmtId="165" fontId="10" fillId="7" borderId="12" xfId="0" applyNumberFormat="1" applyFont="1" applyFill="1" applyBorder="1" applyAlignment="1">
      <alignment horizontal="center" vertical="center" wrapText="1"/>
    </xf>
    <xf numFmtId="0" fontId="11" fillId="7" borderId="12" xfId="7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14" fontId="10" fillId="8" borderId="12" xfId="0" applyNumberFormat="1" applyFont="1" applyFill="1" applyBorder="1" applyAlignment="1">
      <alignment horizontal="center" vertical="center" wrapText="1"/>
    </xf>
    <xf numFmtId="0" fontId="13" fillId="4" borderId="12" xfId="7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center" vertical="center" wrapText="1"/>
    </xf>
    <xf numFmtId="14" fontId="10" fillId="8" borderId="15" xfId="0" applyNumberFormat="1" applyFont="1" applyFill="1" applyBorder="1" applyAlignment="1">
      <alignment horizontal="center" vertical="center" wrapText="1"/>
    </xf>
    <xf numFmtId="165" fontId="10" fillId="4" borderId="15" xfId="0" applyNumberFormat="1" applyFont="1" applyFill="1" applyBorder="1" applyAlignment="1">
      <alignment horizontal="center" vertical="center" wrapText="1"/>
    </xf>
    <xf numFmtId="0" fontId="11" fillId="4" borderId="15" xfId="7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6" fillId="9" borderId="33" xfId="0" applyFont="1" applyFill="1" applyBorder="1"/>
    <xf numFmtId="0" fontId="0" fillId="0" borderId="0" xfId="0" applyNumberFormat="1" applyAlignment="1">
      <alignment horizontal="center"/>
    </xf>
    <xf numFmtId="0" fontId="15" fillId="0" borderId="0" xfId="1" applyFont="1"/>
    <xf numFmtId="0" fontId="15" fillId="0" borderId="4" xfId="1" applyFont="1" applyBorder="1" applyAlignment="1"/>
    <xf numFmtId="0" fontId="17" fillId="0" borderId="12" xfId="1" applyFont="1" applyFill="1" applyBorder="1" applyAlignment="1">
      <alignment vertical="center" wrapText="1"/>
    </xf>
    <xf numFmtId="0" fontId="18" fillId="0" borderId="12" xfId="1" applyFont="1" applyFill="1" applyBorder="1" applyAlignment="1">
      <alignment horizontal="left" vertical="center"/>
    </xf>
    <xf numFmtId="14" fontId="17" fillId="0" borderId="4" xfId="1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vertical="center"/>
    </xf>
    <xf numFmtId="0" fontId="18" fillId="0" borderId="12" xfId="1" applyFont="1" applyFill="1" applyBorder="1" applyAlignment="1">
      <alignment horizontal="right" vertical="center"/>
    </xf>
    <xf numFmtId="14" fontId="17" fillId="0" borderId="12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0" xfId="1" applyFont="1"/>
    <xf numFmtId="0" fontId="18" fillId="2" borderId="4" xfId="1" applyFont="1" applyFill="1" applyBorder="1" applyAlignment="1">
      <alignment horizontal="left"/>
    </xf>
    <xf numFmtId="0" fontId="18" fillId="2" borderId="5" xfId="1" applyFont="1" applyFill="1" applyBorder="1" applyAlignment="1">
      <alignment horizontal="left"/>
    </xf>
    <xf numFmtId="0" fontId="18" fillId="2" borderId="6" xfId="1" applyFont="1" applyFill="1" applyBorder="1" applyAlignment="1">
      <alignment horizontal="left"/>
    </xf>
    <xf numFmtId="0" fontId="18" fillId="0" borderId="12" xfId="1" applyFont="1" applyFill="1" applyBorder="1" applyAlignment="1">
      <alignment vertical="center"/>
    </xf>
    <xf numFmtId="0" fontId="17" fillId="0" borderId="6" xfId="1" applyFont="1" applyFill="1" applyBorder="1" applyAlignment="1"/>
    <xf numFmtId="0" fontId="15" fillId="0" borderId="31" xfId="1" applyFont="1" applyBorder="1"/>
    <xf numFmtId="0" fontId="15" fillId="0" borderId="9" xfId="1" applyFont="1" applyBorder="1"/>
    <xf numFmtId="0" fontId="15" fillId="0" borderId="11" xfId="1" applyFont="1" applyBorder="1"/>
    <xf numFmtId="0" fontId="18" fillId="0" borderId="30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0" fillId="0" borderId="12" xfId="1" applyFont="1" applyBorder="1" applyAlignment="1">
      <alignment vertical="center" wrapText="1"/>
    </xf>
    <xf numFmtId="44" fontId="20" fillId="0" borderId="12" xfId="4" applyNumberFormat="1" applyFont="1" applyBorder="1" applyAlignment="1">
      <alignment vertical="center" wrapText="1"/>
    </xf>
    <xf numFmtId="44" fontId="20" fillId="0" borderId="32" xfId="4" applyNumberFormat="1" applyFont="1" applyBorder="1" applyAlignment="1">
      <alignment horizontal="center" vertical="center" wrapText="1"/>
    </xf>
    <xf numFmtId="0" fontId="15" fillId="0" borderId="26" xfId="1" applyFont="1" applyBorder="1"/>
    <xf numFmtId="0" fontId="15" fillId="0" borderId="14" xfId="1" applyFont="1" applyBorder="1"/>
    <xf numFmtId="0" fontId="15" fillId="0" borderId="30" xfId="1" applyFont="1" applyBorder="1"/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2" fillId="0" borderId="23" xfId="1" applyFont="1" applyBorder="1" applyAlignment="1">
      <alignment vertical="center"/>
    </xf>
    <xf numFmtId="0" fontId="15" fillId="0" borderId="23" xfId="1" applyFont="1" applyBorder="1"/>
    <xf numFmtId="0" fontId="15" fillId="0" borderId="32" xfId="1" applyFont="1" applyBorder="1"/>
    <xf numFmtId="0" fontId="15" fillId="0" borderId="0" xfId="1" applyFont="1" applyBorder="1"/>
    <xf numFmtId="0" fontId="22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15" fillId="0" borderId="25" xfId="1" applyFont="1" applyBorder="1"/>
    <xf numFmtId="14" fontId="3" fillId="0" borderId="12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24" fillId="0" borderId="0" xfId="0" applyFont="1" applyAlignment="1" applyProtection="1">
      <alignment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2" fillId="0" borderId="17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vertical="center"/>
      <protection locked="0"/>
    </xf>
    <xf numFmtId="0" fontId="31" fillId="2" borderId="12" xfId="0" applyFont="1" applyFill="1" applyBorder="1" applyAlignment="1" applyProtection="1">
      <alignment horizontal="left" vertical="center"/>
      <protection locked="0"/>
    </xf>
    <xf numFmtId="0" fontId="31" fillId="2" borderId="12" xfId="0" applyFont="1" applyFill="1" applyBorder="1" applyAlignment="1" applyProtection="1">
      <alignment horizontal="right" vertical="center"/>
      <protection locked="0"/>
    </xf>
    <xf numFmtId="14" fontId="30" fillId="2" borderId="12" xfId="0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37" fillId="0" borderId="3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9" fillId="0" borderId="17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horizontal="center" vertical="center" wrapText="1"/>
      <protection locked="0"/>
    </xf>
    <xf numFmtId="0" fontId="29" fillId="0" borderId="13" xfId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28" fillId="0" borderId="17" xfId="0" applyFont="1" applyBorder="1" applyAlignment="1" applyProtection="1">
      <alignment vertical="center"/>
      <protection locked="0"/>
    </xf>
    <xf numFmtId="0" fontId="38" fillId="0" borderId="14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33" fillId="0" borderId="17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  <protection locked="0"/>
    </xf>
    <xf numFmtId="14" fontId="30" fillId="0" borderId="12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0" fillId="0" borderId="31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28" fillId="0" borderId="12" xfId="1" applyFont="1" applyFill="1" applyBorder="1" applyAlignment="1">
      <alignment vertical="center"/>
    </xf>
    <xf numFmtId="0" fontId="28" fillId="0" borderId="12" xfId="1" applyFont="1" applyFill="1" applyBorder="1" applyAlignment="1">
      <alignment horizontal="right" vertical="center"/>
    </xf>
    <xf numFmtId="0" fontId="28" fillId="0" borderId="12" xfId="1" applyFont="1" applyBorder="1" applyAlignment="1">
      <alignment horizontal="left" vertical="center" wrapText="1"/>
    </xf>
    <xf numFmtId="0" fontId="28" fillId="0" borderId="12" xfId="1" applyFont="1" applyFill="1" applyBorder="1" applyAlignment="1">
      <alignment vertical="center"/>
    </xf>
    <xf numFmtId="0" fontId="28" fillId="0" borderId="4" xfId="1" applyFont="1" applyFill="1" applyBorder="1" applyAlignment="1">
      <alignment vertical="center"/>
    </xf>
    <xf numFmtId="0" fontId="15" fillId="0" borderId="17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12" xfId="1" applyFont="1" applyBorder="1" applyAlignment="1">
      <alignment horizontal="center" vertical="center" wrapText="1"/>
    </xf>
    <xf numFmtId="0" fontId="15" fillId="0" borderId="9" xfId="1" applyFont="1" applyBorder="1" applyAlignment="1">
      <alignment vertical="center"/>
    </xf>
    <xf numFmtId="0" fontId="15" fillId="0" borderId="23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5" fillId="0" borderId="24" xfId="1" applyFont="1" applyBorder="1" applyAlignment="1">
      <alignment vertical="center"/>
    </xf>
    <xf numFmtId="0" fontId="16" fillId="0" borderId="12" xfId="1" applyFont="1" applyBorder="1" applyAlignment="1">
      <alignment vertical="center" wrapText="1"/>
    </xf>
    <xf numFmtId="0" fontId="28" fillId="0" borderId="12" xfId="1" applyFont="1" applyFill="1" applyBorder="1" applyAlignment="1">
      <alignment horizontal="left" vertical="center"/>
    </xf>
    <xf numFmtId="0" fontId="15" fillId="0" borderId="26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25" xfId="1" applyFont="1" applyBorder="1" applyAlignment="1">
      <alignment vertical="center"/>
    </xf>
    <xf numFmtId="0" fontId="28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vertical="center"/>
    </xf>
    <xf numFmtId="0" fontId="28" fillId="0" borderId="5" xfId="1" applyFont="1" applyFill="1" applyBorder="1" applyAlignment="1">
      <alignment horizontal="right" vertical="center"/>
    </xf>
    <xf numFmtId="14" fontId="3" fillId="0" borderId="5" xfId="1" applyNumberFormat="1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/>
    </xf>
    <xf numFmtId="0" fontId="15" fillId="0" borderId="6" xfId="1" applyFont="1" applyBorder="1" applyAlignment="1"/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42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5" fillId="0" borderId="30" xfId="1" applyFont="1" applyBorder="1" applyAlignment="1">
      <alignment vertical="center"/>
    </xf>
    <xf numFmtId="0" fontId="15" fillId="0" borderId="32" xfId="1" applyFont="1" applyBorder="1" applyAlignment="1">
      <alignment vertical="center"/>
    </xf>
    <xf numFmtId="0" fontId="16" fillId="0" borderId="4" xfId="1" applyFont="1" applyBorder="1" applyAlignment="1">
      <alignment horizontal="center" vertical="center" wrapText="1"/>
    </xf>
    <xf numFmtId="0" fontId="33" fillId="0" borderId="30" xfId="0" applyFont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Fill="1" applyBorder="1" applyAlignment="1" applyProtection="1">
      <alignment horizontal="left" vertical="center" wrapText="1"/>
      <protection locked="0"/>
    </xf>
    <xf numFmtId="0" fontId="34" fillId="0" borderId="30" xfId="0" applyFont="1" applyBorder="1" applyAlignment="1" applyProtection="1">
      <alignment vertical="center"/>
      <protection locked="0"/>
    </xf>
    <xf numFmtId="0" fontId="34" fillId="0" borderId="32" xfId="0" applyFont="1" applyBorder="1" applyAlignment="1" applyProtection="1">
      <alignment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0" fillId="0" borderId="30" xfId="0" applyFont="1" applyBorder="1" applyAlignment="1" applyProtection="1">
      <alignment horizontal="left" vertical="center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vertical="center" wrapText="1"/>
      <protection locked="0"/>
    </xf>
    <xf numFmtId="0" fontId="30" fillId="0" borderId="30" xfId="0" applyFont="1" applyBorder="1" applyAlignment="1" applyProtection="1">
      <alignment vertical="center"/>
      <protection locked="0"/>
    </xf>
    <xf numFmtId="0" fontId="17" fillId="0" borderId="32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33" fillId="0" borderId="30" xfId="0" applyFont="1" applyBorder="1" applyProtection="1"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vertical="center"/>
      <protection locked="0"/>
    </xf>
    <xf numFmtId="0" fontId="21" fillId="0" borderId="32" xfId="0" applyFont="1" applyBorder="1" applyAlignment="1" applyProtection="1">
      <alignment vertical="center"/>
      <protection locked="0"/>
    </xf>
    <xf numFmtId="0" fontId="30" fillId="0" borderId="17" xfId="0" applyFont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41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30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32" xfId="0" applyFont="1" applyBorder="1" applyAlignment="1" applyProtection="1">
      <alignment horizontal="left" vertical="top" wrapText="1"/>
      <protection locked="0"/>
    </xf>
    <xf numFmtId="0" fontId="30" fillId="0" borderId="26" xfId="0" applyFont="1" applyBorder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18" fillId="2" borderId="12" xfId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9" fillId="0" borderId="12" xfId="0" applyFont="1" applyBorder="1" applyAlignment="1" applyProtection="1">
      <alignment horizontal="left" vertical="center" wrapText="1"/>
      <protection locked="0"/>
    </xf>
    <xf numFmtId="0" fontId="39" fillId="0" borderId="12" xfId="0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left" vertical="center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 applyProtection="1">
      <alignment horizontal="center" vertical="center" wrapText="1"/>
      <protection locked="0"/>
    </xf>
    <xf numFmtId="0" fontId="18" fillId="2" borderId="6" xfId="1" applyFont="1" applyFill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left" wrapText="1"/>
      <protection locked="0"/>
    </xf>
    <xf numFmtId="0" fontId="30" fillId="0" borderId="9" xfId="0" applyFont="1" applyBorder="1" applyAlignment="1" applyProtection="1">
      <alignment horizontal="left" wrapText="1"/>
      <protection locked="0"/>
    </xf>
    <xf numFmtId="0" fontId="30" fillId="0" borderId="11" xfId="0" applyFont="1" applyBorder="1" applyAlignment="1" applyProtection="1">
      <alignment horizontal="left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30" xfId="1" applyFont="1" applyFill="1" applyBorder="1" applyAlignment="1" applyProtection="1">
      <alignment horizontal="left" vertical="center" wrapText="1"/>
      <protection locked="0"/>
    </xf>
    <xf numFmtId="0" fontId="30" fillId="0" borderId="0" xfId="1" applyFont="1" applyFill="1" applyBorder="1" applyAlignment="1" applyProtection="1">
      <alignment horizontal="left" vertical="center" wrapText="1"/>
      <protection locked="0"/>
    </xf>
    <xf numFmtId="0" fontId="30" fillId="0" borderId="32" xfId="1" applyFont="1" applyFill="1" applyBorder="1" applyAlignment="1" applyProtection="1">
      <alignment horizontal="left" vertical="center" wrapText="1"/>
      <protection locked="0"/>
    </xf>
    <xf numFmtId="0" fontId="18" fillId="10" borderId="4" xfId="0" applyFont="1" applyFill="1" applyBorder="1" applyAlignment="1" applyProtection="1">
      <alignment vertical="center"/>
      <protection locked="0"/>
    </xf>
    <xf numFmtId="0" fontId="18" fillId="10" borderId="6" xfId="0" applyFont="1" applyFill="1" applyBorder="1" applyAlignment="1" applyProtection="1">
      <alignment vertical="center"/>
      <protection locked="0"/>
    </xf>
    <xf numFmtId="14" fontId="30" fillId="0" borderId="4" xfId="0" applyNumberFormat="1" applyFont="1" applyFill="1" applyBorder="1" applyAlignment="1" applyProtection="1">
      <alignment horizontal="left" wrapText="1"/>
      <protection locked="0"/>
    </xf>
    <xf numFmtId="14" fontId="30" fillId="0" borderId="5" xfId="0" applyNumberFormat="1" applyFont="1" applyFill="1" applyBorder="1" applyAlignment="1" applyProtection="1">
      <alignment horizontal="left" wrapText="1"/>
      <protection locked="0"/>
    </xf>
    <xf numFmtId="14" fontId="30" fillId="0" borderId="8" xfId="0" applyNumberFormat="1" applyFont="1" applyFill="1" applyBorder="1" applyAlignment="1" applyProtection="1">
      <alignment horizontal="left" wrapText="1"/>
      <protection locked="0"/>
    </xf>
    <xf numFmtId="0" fontId="18" fillId="10" borderId="7" xfId="0" applyFont="1" applyFill="1" applyBorder="1" applyAlignment="1" applyProtection="1">
      <alignment vertical="center" wrapText="1"/>
      <protection locked="0"/>
    </xf>
    <xf numFmtId="0" fontId="18" fillId="10" borderId="6" xfId="0" applyFont="1" applyFill="1" applyBorder="1" applyAlignment="1" applyProtection="1">
      <alignment vertical="center" wrapText="1"/>
      <protection locked="0"/>
    </xf>
    <xf numFmtId="14" fontId="30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30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3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4" xfId="0" applyFont="1" applyFill="1" applyBorder="1" applyAlignment="1" applyProtection="1">
      <alignment horizontal="left" vertical="center"/>
      <protection locked="0"/>
    </xf>
    <xf numFmtId="0" fontId="32" fillId="0" borderId="5" xfId="0" applyFont="1" applyFill="1" applyBorder="1" applyAlignment="1" applyProtection="1">
      <alignment horizontal="left" vertical="center"/>
      <protection locked="0"/>
    </xf>
    <xf numFmtId="0" fontId="32" fillId="0" borderId="6" xfId="0" applyFont="1" applyFill="1" applyBorder="1" applyAlignment="1" applyProtection="1">
      <alignment horizontal="left" vertical="center"/>
      <protection locked="0"/>
    </xf>
    <xf numFmtId="0" fontId="23" fillId="0" borderId="12" xfId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vertical="center" wrapText="1"/>
      <protection locked="0"/>
    </xf>
    <xf numFmtId="1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42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vertical="center"/>
      <protection locked="0"/>
    </xf>
    <xf numFmtId="0" fontId="18" fillId="0" borderId="6" xfId="0" applyFont="1" applyFill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14" fontId="30" fillId="0" borderId="6" xfId="0" applyNumberFormat="1" applyFont="1" applyFill="1" applyBorder="1" applyAlignment="1" applyProtection="1">
      <alignment horizontal="left" wrapText="1"/>
      <protection locked="0"/>
    </xf>
    <xf numFmtId="14" fontId="30" fillId="0" borderId="4" xfId="0" applyNumberFormat="1" applyFont="1" applyFill="1" applyBorder="1" applyAlignment="1" applyProtection="1">
      <alignment horizontal="left"/>
      <protection locked="0"/>
    </xf>
    <xf numFmtId="14" fontId="30" fillId="0" borderId="5" xfId="0" applyNumberFormat="1" applyFont="1" applyFill="1" applyBorder="1" applyAlignment="1" applyProtection="1">
      <alignment horizontal="left"/>
      <protection locked="0"/>
    </xf>
    <xf numFmtId="14" fontId="30" fillId="0" borderId="6" xfId="0" applyNumberFormat="1" applyFont="1" applyFill="1" applyBorder="1" applyAlignment="1" applyProtection="1">
      <alignment horizontal="left"/>
      <protection locked="0"/>
    </xf>
    <xf numFmtId="0" fontId="18" fillId="10" borderId="4" xfId="0" applyFont="1" applyFill="1" applyBorder="1" applyAlignment="1" applyProtection="1">
      <alignment vertical="center" wrapText="1"/>
      <protection locked="0"/>
    </xf>
    <xf numFmtId="14" fontId="30" fillId="0" borderId="4" xfId="0" applyNumberFormat="1" applyFont="1" applyFill="1" applyBorder="1" applyAlignment="1" applyProtection="1">
      <alignment horizontal="left" vertical="center"/>
      <protection locked="0"/>
    </xf>
    <xf numFmtId="14" fontId="30" fillId="0" borderId="5" xfId="0" applyNumberFormat="1" applyFont="1" applyFill="1" applyBorder="1" applyAlignment="1" applyProtection="1">
      <alignment horizontal="left" vertical="center"/>
      <protection locked="0"/>
    </xf>
    <xf numFmtId="14" fontId="30" fillId="0" borderId="6" xfId="0" applyNumberFormat="1" applyFont="1" applyFill="1" applyBorder="1" applyAlignment="1" applyProtection="1">
      <alignment horizontal="left" vertical="center"/>
      <protection locked="0"/>
    </xf>
    <xf numFmtId="0" fontId="31" fillId="2" borderId="4" xfId="1" applyFont="1" applyFill="1" applyBorder="1" applyAlignment="1" applyProtection="1">
      <alignment horizontal="center" vertical="center" wrapText="1"/>
      <protection locked="0"/>
    </xf>
    <xf numFmtId="0" fontId="31" fillId="2" borderId="5" xfId="1" applyFont="1" applyFill="1" applyBorder="1" applyAlignment="1" applyProtection="1">
      <alignment horizontal="center" vertical="center" wrapText="1"/>
      <protection locked="0"/>
    </xf>
    <xf numFmtId="0" fontId="31" fillId="2" borderId="6" xfId="1" applyFont="1" applyFill="1" applyBorder="1" applyAlignment="1" applyProtection="1">
      <alignment horizontal="center" vertical="center" wrapText="1"/>
      <protection locked="0"/>
    </xf>
    <xf numFmtId="0" fontId="18" fillId="10" borderId="7" xfId="0" applyFont="1" applyFill="1" applyBorder="1" applyAlignment="1" applyProtection="1">
      <alignment vertical="center"/>
      <protection locked="0"/>
    </xf>
    <xf numFmtId="0" fontId="30" fillId="0" borderId="4" xfId="0" applyFont="1" applyFill="1" applyBorder="1" applyAlignment="1" applyProtection="1">
      <alignment horizontal="left" vertical="center" wrapText="1"/>
      <protection locked="0"/>
    </xf>
    <xf numFmtId="0" fontId="30" fillId="0" borderId="5" xfId="0" applyFont="1" applyFill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 applyProtection="1">
      <alignment horizontal="left" vertical="center"/>
      <protection locked="0"/>
    </xf>
    <xf numFmtId="0" fontId="30" fillId="0" borderId="5" xfId="0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left" vertical="center"/>
      <protection locked="0"/>
    </xf>
    <xf numFmtId="0" fontId="18" fillId="0" borderId="12" xfId="0" applyFont="1" applyFill="1" applyBorder="1" applyAlignment="1" applyProtection="1">
      <alignment vertical="center" wrapText="1"/>
      <protection locked="0"/>
    </xf>
    <xf numFmtId="0" fontId="18" fillId="0" borderId="20" xfId="0" applyFont="1" applyFill="1" applyBorder="1" applyAlignment="1" applyProtection="1">
      <alignment vertical="center" wrapText="1"/>
      <protection locked="0"/>
    </xf>
    <xf numFmtId="0" fontId="44" fillId="0" borderId="1" xfId="0" applyFont="1" applyFill="1" applyBorder="1" applyAlignment="1" applyProtection="1">
      <alignment horizontal="left" vertical="center"/>
      <protection locked="0"/>
    </xf>
    <xf numFmtId="0" fontId="44" fillId="0" borderId="2" xfId="0" applyFont="1" applyFill="1" applyBorder="1" applyAlignment="1" applyProtection="1">
      <alignment horizontal="left" vertical="center"/>
      <protection locked="0"/>
    </xf>
    <xf numFmtId="0" fontId="44" fillId="0" borderId="3" xfId="0" applyFont="1" applyFill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18" fillId="2" borderId="7" xfId="1" applyFont="1" applyFill="1" applyBorder="1" applyAlignment="1" applyProtection="1">
      <alignment horizontal="center" vertical="center" wrapText="1"/>
      <protection locked="0"/>
    </xf>
    <xf numFmtId="0" fontId="18" fillId="2" borderId="8" xfId="1" applyFont="1" applyFill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25" fillId="2" borderId="4" xfId="0" applyFont="1" applyFill="1" applyBorder="1" applyAlignment="1" applyProtection="1">
      <alignment horizontal="left" vertical="center" wrapText="1"/>
      <protection locked="0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14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29" fillId="2" borderId="27" xfId="1" applyFont="1" applyFill="1" applyBorder="1" applyAlignment="1" applyProtection="1">
      <alignment horizontal="center" vertical="center" wrapText="1"/>
    </xf>
    <xf numFmtId="0" fontId="29" fillId="2" borderId="28" xfId="1" applyFont="1" applyFill="1" applyBorder="1" applyAlignment="1" applyProtection="1">
      <alignment horizontal="center" vertical="center" wrapText="1"/>
    </xf>
    <xf numFmtId="0" fontId="29" fillId="2" borderId="29" xfId="1" applyFont="1" applyFill="1" applyBorder="1" applyAlignment="1" applyProtection="1">
      <alignment horizontal="center" vertical="center" wrapText="1"/>
    </xf>
    <xf numFmtId="0" fontId="29" fillId="2" borderId="20" xfId="1" applyFont="1" applyFill="1" applyBorder="1" applyAlignment="1" applyProtection="1">
      <alignment horizontal="center" vertical="center" wrapText="1"/>
    </xf>
    <xf numFmtId="0" fontId="29" fillId="2" borderId="12" xfId="1" applyFont="1" applyFill="1" applyBorder="1" applyAlignment="1" applyProtection="1">
      <alignment horizontal="center" vertical="center" wrapText="1"/>
    </xf>
    <xf numFmtId="0" fontId="29" fillId="2" borderId="19" xfId="1" applyFont="1" applyFill="1" applyBorder="1" applyAlignment="1" applyProtection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44" fontId="20" fillId="0" borderId="4" xfId="3" applyNumberFormat="1" applyFont="1" applyBorder="1" applyAlignment="1">
      <alignment horizontal="center" vertical="center" wrapText="1"/>
    </xf>
    <xf numFmtId="44" fontId="20" fillId="0" borderId="6" xfId="3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29" fillId="2" borderId="4" xfId="1" applyFont="1" applyFill="1" applyBorder="1" applyAlignment="1" applyProtection="1">
      <alignment horizontal="center" vertical="center" wrapText="1"/>
    </xf>
    <xf numFmtId="0" fontId="29" fillId="2" borderId="5" xfId="1" applyFont="1" applyFill="1" applyBorder="1" applyAlignment="1" applyProtection="1">
      <alignment horizontal="center" vertical="center" wrapText="1"/>
    </xf>
    <xf numFmtId="0" fontId="29" fillId="2" borderId="6" xfId="1" applyFont="1" applyFill="1" applyBorder="1" applyAlignment="1" applyProtection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left" vertical="center"/>
    </xf>
    <xf numFmtId="0" fontId="29" fillId="2" borderId="5" xfId="1" applyFont="1" applyFill="1" applyBorder="1" applyAlignment="1">
      <alignment horizontal="left" vertical="center"/>
    </xf>
    <xf numFmtId="0" fontId="29" fillId="2" borderId="6" xfId="1" applyFont="1" applyFill="1" applyBorder="1" applyAlignment="1">
      <alignment horizontal="left" vertical="center"/>
    </xf>
    <xf numFmtId="0" fontId="28" fillId="0" borderId="12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8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28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43" fillId="0" borderId="1" xfId="1" applyFont="1" applyBorder="1" applyAlignment="1">
      <alignment horizontal="left" vertical="center"/>
    </xf>
    <xf numFmtId="0" fontId="43" fillId="0" borderId="2" xfId="1" applyFont="1" applyBorder="1" applyAlignment="1">
      <alignment horizontal="left" vertical="center"/>
    </xf>
    <xf numFmtId="0" fontId="43" fillId="0" borderId="34" xfId="1" applyFont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14" fontId="3" fillId="0" borderId="12" xfId="1" applyNumberFormat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left" vertical="center" wrapText="1"/>
    </xf>
    <xf numFmtId="0" fontId="46" fillId="0" borderId="6" xfId="1" applyFont="1" applyFill="1" applyBorder="1" applyAlignment="1">
      <alignment horizontal="left" vertical="center" wrapText="1"/>
    </xf>
    <xf numFmtId="0" fontId="47" fillId="0" borderId="4" xfId="1" applyFont="1" applyBorder="1" applyAlignment="1">
      <alignment horizontal="center" vertical="center" wrapText="1"/>
    </xf>
    <xf numFmtId="0" fontId="47" fillId="0" borderId="5" xfId="1" applyFont="1" applyBorder="1" applyAlignment="1">
      <alignment horizontal="center" vertical="center" wrapText="1"/>
    </xf>
    <xf numFmtId="0" fontId="47" fillId="0" borderId="6" xfId="1" applyFont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left"/>
    </xf>
    <xf numFmtId="0" fontId="18" fillId="2" borderId="5" xfId="1" applyFont="1" applyFill="1" applyBorder="1" applyAlignment="1">
      <alignment horizontal="left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8" fillId="2" borderId="4" xfId="1" applyFont="1" applyFill="1" applyBorder="1" applyAlignment="1" applyProtection="1">
      <alignment horizontal="center" vertical="center" wrapText="1"/>
    </xf>
    <xf numFmtId="0" fontId="18" fillId="2" borderId="5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0" fontId="18" fillId="0" borderId="12" xfId="1" applyFont="1" applyBorder="1" applyAlignment="1">
      <alignment horizontal="left" vertical="center" wrapText="1"/>
    </xf>
    <xf numFmtId="0" fontId="17" fillId="0" borderId="12" xfId="1" applyFont="1" applyBorder="1" applyAlignment="1">
      <alignment horizontal="left" vertical="center"/>
    </xf>
    <xf numFmtId="0" fontId="16" fillId="0" borderId="5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vertical="center"/>
    </xf>
    <xf numFmtId="0" fontId="17" fillId="0" borderId="5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left" vertical="center"/>
    </xf>
    <xf numFmtId="0" fontId="3" fillId="0" borderId="1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6" fillId="2" borderId="4" xfId="1" applyFont="1" applyFill="1" applyBorder="1" applyAlignment="1" applyProtection="1">
      <alignment horizontal="center" vertical="center" wrapText="1"/>
    </xf>
    <xf numFmtId="0" fontId="16" fillId="2" borderId="5" xfId="1" applyFont="1" applyFill="1" applyBorder="1" applyAlignment="1" applyProtection="1">
      <alignment horizontal="center" vertical="center" wrapText="1"/>
    </xf>
    <xf numFmtId="0" fontId="16" fillId="2" borderId="6" xfId="1" applyFont="1" applyFill="1" applyBorder="1" applyAlignment="1" applyProtection="1">
      <alignment horizontal="center" vertical="center" wrapText="1"/>
    </xf>
    <xf numFmtId="0" fontId="44" fillId="0" borderId="4" xfId="1" applyFont="1" applyBorder="1" applyAlignment="1">
      <alignment horizontal="left" vertical="center"/>
    </xf>
    <xf numFmtId="0" fontId="44" fillId="0" borderId="5" xfId="1" applyFont="1" applyBorder="1" applyAlignment="1">
      <alignment horizontal="left" vertical="center"/>
    </xf>
    <xf numFmtId="0" fontId="44" fillId="0" borderId="6" xfId="1" applyFont="1" applyBorder="1" applyAlignment="1">
      <alignment horizontal="left" vertical="center"/>
    </xf>
  </cellXfs>
  <cellStyles count="9">
    <cellStyle name="Hipervínculo" xfId="7" builtinId="8"/>
    <cellStyle name="Millares 2" xfId="5"/>
    <cellStyle name="Moneda 2" xfId="3"/>
    <cellStyle name="Moneda 2 2" xfId="8"/>
    <cellStyle name="Moneda 3" xfId="4"/>
    <cellStyle name="Normal" xfId="0" builtinId="0"/>
    <cellStyle name="Normal 2" xfId="1"/>
    <cellStyle name="Normal 3" xfId="2"/>
    <cellStyle name="Porcentual 2" xfId="6"/>
  </cellStyles>
  <dxfs count="45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rgb="FF0563C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5" formatCode="&quot;$&quot;\ #,##0.00_);[Red]\(&quot;$&quot;\ #,##0.00\)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166" formatCode="d/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20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Arial"/>
        <scheme val="none"/>
      </font>
      <fill>
        <patternFill patternType="solid">
          <fgColor indexed="64"/>
          <bgColor rgb="FFAEAAA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168395</xdr:colOff>
      <xdr:row>1</xdr:row>
      <xdr:rowOff>202562</xdr:rowOff>
    </xdr:from>
    <xdr:to>
      <xdr:col>2</xdr:col>
      <xdr:colOff>409062</xdr:colOff>
      <xdr:row>1</xdr:row>
      <xdr:rowOff>1124017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168395" y="1479540"/>
          <a:ext cx="2784156" cy="921455"/>
        </a:xfrm>
        <a:prstGeom prst="rect">
          <a:avLst/>
        </a:prstGeom>
      </xdr:spPr>
    </xdr:pic>
    <xdr:clientData/>
  </xdr:twoCellAnchor>
  <xdr:oneCellAnchor>
    <xdr:from>
      <xdr:col>0</xdr:col>
      <xdr:colOff>65128</xdr:colOff>
      <xdr:row>0</xdr:row>
      <xdr:rowOff>97692</xdr:rowOff>
    </xdr:from>
    <xdr:ext cx="6131358" cy="1058333"/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28" y="97692"/>
          <a:ext cx="6131358" cy="1058333"/>
        </a:xfrm>
        <a:prstGeom prst="rect">
          <a:avLst/>
        </a:prstGeom>
      </xdr:spPr>
    </xdr:pic>
    <xdr:clientData/>
  </xdr:oneCellAnchor>
  <xdr:oneCellAnchor>
    <xdr:from>
      <xdr:col>6</xdr:col>
      <xdr:colOff>354479</xdr:colOff>
      <xdr:row>0</xdr:row>
      <xdr:rowOff>151488</xdr:rowOff>
    </xdr:from>
    <xdr:ext cx="2845311" cy="994858"/>
    <xdr:pic>
      <xdr:nvPicPr>
        <xdr:cNvPr id="4" name="6 Imagen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3710" y="151488"/>
          <a:ext cx="2845311" cy="99485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470959</xdr:colOff>
      <xdr:row>1</xdr:row>
      <xdr:rowOff>116155</xdr:rowOff>
    </xdr:from>
    <xdr:to>
      <xdr:col>2</xdr:col>
      <xdr:colOff>1423459</xdr:colOff>
      <xdr:row>1</xdr:row>
      <xdr:rowOff>1169875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470959" y="1386155"/>
          <a:ext cx="3127375" cy="1053720"/>
        </a:xfrm>
        <a:prstGeom prst="rect">
          <a:avLst/>
        </a:prstGeom>
      </xdr:spPr>
    </xdr:pic>
    <xdr:clientData/>
  </xdr:twoCellAnchor>
  <xdr:oneCellAnchor>
    <xdr:from>
      <xdr:col>0</xdr:col>
      <xdr:colOff>63500</xdr:colOff>
      <xdr:row>0</xdr:row>
      <xdr:rowOff>105833</xdr:rowOff>
    </xdr:from>
    <xdr:ext cx="6131358" cy="1058333"/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5833"/>
          <a:ext cx="6131358" cy="1058333"/>
        </a:xfrm>
        <a:prstGeom prst="rect">
          <a:avLst/>
        </a:prstGeom>
      </xdr:spPr>
    </xdr:pic>
    <xdr:clientData/>
  </xdr:oneCellAnchor>
  <xdr:oneCellAnchor>
    <xdr:from>
      <xdr:col>4</xdr:col>
      <xdr:colOff>1104266</xdr:colOff>
      <xdr:row>0</xdr:row>
      <xdr:rowOff>123402</xdr:rowOff>
    </xdr:from>
    <xdr:ext cx="2845311" cy="994858"/>
    <xdr:pic>
      <xdr:nvPicPr>
        <xdr:cNvPr id="4" name="6 Imagen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141" y="123402"/>
          <a:ext cx="2845311" cy="99485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107216</xdr:colOff>
      <xdr:row>1</xdr:row>
      <xdr:rowOff>129831</xdr:rowOff>
    </xdr:from>
    <xdr:to>
      <xdr:col>1</xdr:col>
      <xdr:colOff>853965</xdr:colOff>
      <xdr:row>1</xdr:row>
      <xdr:rowOff>965199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107216" y="1224659"/>
          <a:ext cx="2005801" cy="835368"/>
        </a:xfrm>
        <a:prstGeom prst="rect">
          <a:avLst/>
        </a:prstGeom>
      </xdr:spPr>
    </xdr:pic>
    <xdr:clientData/>
  </xdr:twoCellAnchor>
  <xdr:oneCellAnchor>
    <xdr:from>
      <xdr:col>0</xdr:col>
      <xdr:colOff>87586</xdr:colOff>
      <xdr:row>0</xdr:row>
      <xdr:rowOff>87586</xdr:rowOff>
    </xdr:from>
    <xdr:ext cx="3727869" cy="643467"/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6" y="87586"/>
          <a:ext cx="3727869" cy="643467"/>
        </a:xfrm>
        <a:prstGeom prst="rect">
          <a:avLst/>
        </a:prstGeom>
      </xdr:spPr>
    </xdr:pic>
    <xdr:clientData/>
  </xdr:oneCellAnchor>
  <xdr:oneCellAnchor>
    <xdr:from>
      <xdr:col>3</xdr:col>
      <xdr:colOff>311247</xdr:colOff>
      <xdr:row>0</xdr:row>
      <xdr:rowOff>117381</xdr:rowOff>
    </xdr:from>
    <xdr:ext cx="1729950" cy="604874"/>
    <xdr:pic>
      <xdr:nvPicPr>
        <xdr:cNvPr id="4" name="6 Imagen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178" y="117381"/>
          <a:ext cx="1729950" cy="6048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1</xdr:row>
      <xdr:rowOff>68530</xdr:rowOff>
    </xdr:from>
    <xdr:to>
      <xdr:col>1</xdr:col>
      <xdr:colOff>1666875</xdr:colOff>
      <xdr:row>1</xdr:row>
      <xdr:rowOff>1122250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222250" y="1338530"/>
          <a:ext cx="3000375" cy="1053720"/>
        </a:xfrm>
        <a:prstGeom prst="rect">
          <a:avLst/>
        </a:prstGeom>
      </xdr:spPr>
    </xdr:pic>
    <xdr:clientData/>
  </xdr:twoCellAnchor>
  <xdr:oneCellAnchor>
    <xdr:from>
      <xdr:col>0</xdr:col>
      <xdr:colOff>63500</xdr:colOff>
      <xdr:row>0</xdr:row>
      <xdr:rowOff>105833</xdr:rowOff>
    </xdr:from>
    <xdr:ext cx="6253988" cy="1079500"/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5833"/>
          <a:ext cx="6253988" cy="1079500"/>
        </a:xfrm>
        <a:prstGeom prst="rect">
          <a:avLst/>
        </a:prstGeom>
      </xdr:spPr>
    </xdr:pic>
    <xdr:clientData/>
  </xdr:oneCellAnchor>
  <xdr:oneCellAnchor>
    <xdr:from>
      <xdr:col>3</xdr:col>
      <xdr:colOff>1220683</xdr:colOff>
      <xdr:row>0</xdr:row>
      <xdr:rowOff>128693</xdr:rowOff>
    </xdr:from>
    <xdr:ext cx="2902217" cy="1014755"/>
    <xdr:pic>
      <xdr:nvPicPr>
        <xdr:cNvPr id="5" name="6 Imagen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7683" y="128693"/>
          <a:ext cx="2902217" cy="101475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1:Y38" totalsRowShown="0" headerRowDxfId="44" dataDxfId="42" headerRowBorderDxfId="43" tableBorderDxfId="41" totalsRowBorderDxfId="40">
  <autoFilter ref="A1:Y38">
    <filterColumn colId="0">
      <filters>
        <filter val="2019-O-001"/>
        <filter val="2019-O-003"/>
        <filter val="2019-O-007"/>
        <filter val="2019-O-013"/>
        <filter val="2019-O-015"/>
        <filter val="2019-O-019"/>
        <filter val="2019-O-023"/>
        <filter val="2019-O-025"/>
        <filter val="2019-O-027"/>
        <filter val="2019-O-028"/>
        <filter val="2019-O-029"/>
        <filter val="2019-O-038"/>
        <filter val="2019-O-040"/>
        <filter val="2019-O-043"/>
      </filters>
    </filterColumn>
  </autoFilter>
  <tableColumns count="25">
    <tableColumn id="1" name="CONVOCATORIA" dataDxfId="39"/>
    <tableColumn id="3" name="CODIGO" dataDxfId="38">
      <calculatedColumnFormula>+CONCATENATE(A2,"-",C2," ",E2)</calculatedColumnFormula>
    </tableColumn>
    <tableColumn id="27" name="MUNICIPIO2" dataDxfId="37"/>
    <tableColumn id="26" name="DEPARTAMENTO3" dataDxfId="36"/>
    <tableColumn id="4" name="GRUPO" dataDxfId="35"/>
    <tableColumn id="5" name="CONTRATISTA " dataDxfId="34"/>
    <tableColumn id="6" name="OBJETO" dataDxfId="33"/>
    <tableColumn id="7" name="FECHA ADJUDICACIÓN" dataDxfId="32"/>
    <tableColumn id="8" name="FECHA ENVIÓ MINUTA A CONTRATISTA" dataDxfId="31"/>
    <tableColumn id="9" name="FECHA DE RECEPCIÓN CONTRATO ENVIADO POR CONTRATISTA SUSCRITO" dataDxfId="30"/>
    <tableColumn id="10" name="FECHA DE SUSCRIPCION " dataDxfId="29"/>
    <tableColumn id="11" name="FECHA DE RADICACION SOLICITUD OTROSI" dataDxfId="28"/>
    <tableColumn id="12" name="FECHA ENVIO AL CONTRATISTA " dataDxfId="27"/>
    <tableColumn id="13" name="FECHA DE RECIBIDO OTROSI SUSCRITO  ENVIADO POR EL CONTRATISTA" dataDxfId="26"/>
    <tableColumn id="14" name="FECHA DE SUSCRIPCION  OTROSI No.1" dataDxfId="25"/>
    <tableColumn id="15" name="VALOR DEL CONTRATO" dataDxfId="24"/>
    <tableColumn id="16" name="REPRESENTANTE LEGAL " dataDxfId="23"/>
    <tableColumn id="17" name="CONTACTO" dataDxfId="22"/>
    <tableColumn id="18" name="SUPERVISOR (FINDETER)" dataDxfId="21"/>
    <tableColumn id="19" name="CORREO SUPERVISOR (FINDETER)" dataDxfId="20"/>
    <tableColumn id="20" name="EMAIL" dataDxfId="19" dataCellStyle="Hipervínculo"/>
    <tableColumn id="21" name="DIRECCIÓN " dataDxfId="18"/>
    <tableColumn id="22" name="TELÉFONO" dataDxfId="17"/>
    <tableColumn id="23" name="ESTADO " dataDxfId="16"/>
    <tableColumn id="25" name="NUMERO MEJORAMIENTO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4:E29" totalsRowShown="0" headerRowDxfId="14" dataDxfId="13">
  <tableColumns count="4">
    <tableColumn id="1" name="PLAZO (MESES)" dataDxfId="12"/>
    <tableColumn id="2" name="LETRAS" dataDxfId="11"/>
    <tableColumn id="3" name="NUMEROS" dataDxfId="10"/>
    <tableColumn id="4" name="PLAZO (MESES)2" dataDxfId="9">
      <calculatedColumnFormula>+Tabla2[[#This Row],[PLAZO (MESES)]]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H4:K36" totalsRowShown="0" headerRowDxfId="8" dataDxfId="7">
  <tableColumns count="4">
    <tableColumn id="1" name="PLAZO (DIAS)" dataDxfId="6">
      <calculatedColumnFormula>+CONCATENATE(I5," ","(",J5,")"," Días")</calculatedColumnFormula>
    </tableColumn>
    <tableColumn id="2" name="LETRAS" dataDxfId="5"/>
    <tableColumn id="3" name="NUMEROS" dataDxfId="4">
      <calculatedColumnFormula>+J4+1</calculatedColumnFormula>
    </tableColumn>
    <tableColumn id="4" name="PLAZO (DIAS)2" dataDxfId="3">
      <calculatedColumnFormula>+Tabla3[[#This Row],[PLAZO (DIAS)]]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a8" displayName="Tabla8" ref="M4:M19" totalsRowShown="0">
  <autoFilter ref="M4:M19"/>
  <tableColumns count="1">
    <tableColumn id="1" name="CODIGO PROYECTO (INTERVENTORIA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a9" displayName="Tabla9" ref="O4:O26" totalsRowShown="0" headerRowDxfId="2" headerRowBorderDxfId="1" tableBorderDxfId="0">
  <autoFilter ref="O4:O26"/>
  <tableColumns count="1">
    <tableColumn id="1" name="CODIGO PROYECTO (OBRA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ICITACIONESCONSTRUALAMOS@GMAIL.COM" TargetMode="External"/><Relationship Id="rId13" Type="http://schemas.openxmlformats.org/officeDocument/2006/relationships/hyperlink" Target="mailto:JOSECGUERRA@HOTMAIL.COM" TargetMode="External"/><Relationship Id="rId3" Type="http://schemas.openxmlformats.org/officeDocument/2006/relationships/hyperlink" Target="mailto:COSEICO@YAHOO.COM" TargetMode="External"/><Relationship Id="rId7" Type="http://schemas.openxmlformats.org/officeDocument/2006/relationships/hyperlink" Target="mailto:licitaciones.elsa.torres@gmail.com" TargetMode="External"/><Relationship Id="rId12" Type="http://schemas.openxmlformats.org/officeDocument/2006/relationships/hyperlink" Target="mailto:OBRACIVIL.GEPM@GMAIL.COM" TargetMode="External"/><Relationship Id="rId2" Type="http://schemas.openxmlformats.org/officeDocument/2006/relationships/hyperlink" Target="mailto:COTESINFRAESTRUCTURA@HOTMAIL.COM" TargetMode="External"/><Relationship Id="rId1" Type="http://schemas.openxmlformats.org/officeDocument/2006/relationships/hyperlink" Target="mailto:comercial@jasb.com.co" TargetMode="External"/><Relationship Id="rId6" Type="http://schemas.openxmlformats.org/officeDocument/2006/relationships/hyperlink" Target="mailto:ING.JAIROHGR@HOTMAIL.COM;c.interviviendas2019@gmail.com" TargetMode="External"/><Relationship Id="rId11" Type="http://schemas.openxmlformats.org/officeDocument/2006/relationships/hyperlink" Target="mailto:OBRACIVIL.GEPM@GMAIL.COM" TargetMode="External"/><Relationship Id="rId5" Type="http://schemas.openxmlformats.org/officeDocument/2006/relationships/hyperlink" Target="mailto:CONCRELOG@HOTMAIL.COM" TargetMode="External"/><Relationship Id="rId10" Type="http://schemas.openxmlformats.org/officeDocument/2006/relationships/hyperlink" Target="mailto:JALICITACIONES@GMAIL.COM" TargetMode="External"/><Relationship Id="rId4" Type="http://schemas.openxmlformats.org/officeDocument/2006/relationships/hyperlink" Target="mailto:JALICITACIONES@GMAIL.COM" TargetMode="External"/><Relationship Id="rId9" Type="http://schemas.openxmlformats.org/officeDocument/2006/relationships/hyperlink" Target="mailto:LICITACIONESCONSTRUALAMOS@GMAIL.COM" TargetMode="External"/><Relationship Id="rId1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R140"/>
  <sheetViews>
    <sheetView showGridLines="0" tabSelected="1" view="pageBreakPreview" zoomScale="55" zoomScaleNormal="50" zoomScaleSheetLayoutView="55" zoomScalePageLayoutView="50" workbookViewId="0">
      <selection activeCell="J5" sqref="J5:R5"/>
    </sheetView>
  </sheetViews>
  <sheetFormatPr baseColWidth="10" defaultColWidth="11.42578125" defaultRowHeight="15" x14ac:dyDescent="0.25"/>
  <cols>
    <col min="1" max="1" width="17.140625" style="73" customWidth="1"/>
    <col min="2" max="2" width="21" style="73" customWidth="1"/>
    <col min="3" max="3" width="8.42578125" style="73" customWidth="1"/>
    <col min="4" max="4" width="16.85546875" style="73" customWidth="1"/>
    <col min="5" max="5" width="12.85546875" style="73" customWidth="1"/>
    <col min="6" max="6" width="13" style="73" customWidth="1"/>
    <col min="7" max="7" width="14.42578125" style="73" customWidth="1"/>
    <col min="8" max="9" width="11.85546875" style="73" customWidth="1"/>
    <col min="10" max="10" width="12.28515625" style="73" customWidth="1"/>
    <col min="11" max="11" width="13.28515625" style="73" customWidth="1"/>
    <col min="12" max="12" width="14.42578125" style="73" customWidth="1"/>
    <col min="13" max="13" width="16.140625" style="73" customWidth="1"/>
    <col min="14" max="14" width="11.42578125" style="73" customWidth="1"/>
    <col min="15" max="15" width="13.140625" style="73" customWidth="1"/>
    <col min="16" max="16" width="16.85546875" style="73" customWidth="1"/>
    <col min="17" max="17" width="19.85546875" style="73" customWidth="1"/>
    <col min="18" max="18" width="20" style="73" customWidth="1"/>
    <col min="19" max="21" width="25.7109375" style="73" customWidth="1"/>
    <col min="22" max="16384" width="11.42578125" style="73"/>
  </cols>
  <sheetData>
    <row r="1" spans="1:18" ht="101.1" customHeight="1" x14ac:dyDescent="0.2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9"/>
    </row>
    <row r="2" spans="1:18" ht="106.5" customHeight="1" x14ac:dyDescent="0.25">
      <c r="A2" s="326"/>
      <c r="B2" s="326"/>
      <c r="C2" s="326"/>
      <c r="D2" s="327" t="s">
        <v>0</v>
      </c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9"/>
      <c r="Q2" s="330" t="s">
        <v>566</v>
      </c>
      <c r="R2" s="331"/>
    </row>
    <row r="3" spans="1:18" ht="26.1" customHeight="1" x14ac:dyDescent="0.2">
      <c r="A3" s="74"/>
      <c r="B3" s="75"/>
      <c r="C3" s="75"/>
      <c r="D3" s="75"/>
      <c r="E3" s="75"/>
      <c r="F3" s="75"/>
      <c r="G3" s="75"/>
      <c r="H3" s="75"/>
      <c r="I3" s="76"/>
      <c r="J3" s="76"/>
      <c r="K3" s="76"/>
      <c r="L3" s="76"/>
      <c r="M3" s="76"/>
      <c r="N3" s="76"/>
      <c r="O3" s="76"/>
      <c r="P3" s="77"/>
      <c r="Q3" s="77"/>
      <c r="R3" s="78"/>
    </row>
    <row r="4" spans="1:18" ht="23.25" x14ac:dyDescent="0.25">
      <c r="A4" s="320" t="s">
        <v>1</v>
      </c>
      <c r="B4" s="321"/>
      <c r="C4" s="321"/>
      <c r="D4" s="321"/>
      <c r="E4" s="321"/>
      <c r="F4" s="321"/>
      <c r="G4" s="321"/>
      <c r="H4" s="321"/>
      <c r="I4" s="322"/>
      <c r="J4" s="323"/>
      <c r="K4" s="324"/>
      <c r="L4" s="324"/>
      <c r="M4" s="324"/>
      <c r="N4" s="324"/>
      <c r="O4" s="324"/>
      <c r="P4" s="324"/>
      <c r="Q4" s="324"/>
      <c r="R4" s="325"/>
    </row>
    <row r="5" spans="1:18" ht="23.1" x14ac:dyDescent="0.2">
      <c r="A5" s="320" t="s">
        <v>2</v>
      </c>
      <c r="B5" s="321"/>
      <c r="C5" s="321"/>
      <c r="D5" s="321"/>
      <c r="E5" s="321"/>
      <c r="F5" s="321"/>
      <c r="G5" s="321"/>
      <c r="H5" s="321"/>
      <c r="I5" s="322"/>
      <c r="J5" s="323"/>
      <c r="K5" s="324"/>
      <c r="L5" s="324"/>
      <c r="M5" s="324"/>
      <c r="N5" s="324"/>
      <c r="O5" s="324"/>
      <c r="P5" s="324"/>
      <c r="Q5" s="324"/>
      <c r="R5" s="325"/>
    </row>
    <row r="6" spans="1:18" ht="23.1" x14ac:dyDescent="0.2">
      <c r="A6" s="320" t="s">
        <v>3</v>
      </c>
      <c r="B6" s="321"/>
      <c r="C6" s="321"/>
      <c r="D6" s="321"/>
      <c r="E6" s="321"/>
      <c r="F6" s="321"/>
      <c r="G6" s="321"/>
      <c r="H6" s="321"/>
      <c r="I6" s="322"/>
      <c r="J6" s="346"/>
      <c r="K6" s="324"/>
      <c r="L6" s="324"/>
      <c r="M6" s="324"/>
      <c r="N6" s="324"/>
      <c r="O6" s="324"/>
      <c r="P6" s="324"/>
      <c r="Q6" s="324"/>
      <c r="R6" s="325"/>
    </row>
    <row r="7" spans="1:18" ht="23.1" x14ac:dyDescent="0.2">
      <c r="A7" s="320" t="s">
        <v>4</v>
      </c>
      <c r="B7" s="321"/>
      <c r="C7" s="321"/>
      <c r="D7" s="321"/>
      <c r="E7" s="321"/>
      <c r="F7" s="321"/>
      <c r="G7" s="321"/>
      <c r="H7" s="321"/>
      <c r="I7" s="322"/>
      <c r="J7" s="346"/>
      <c r="K7" s="324"/>
      <c r="L7" s="324"/>
      <c r="M7" s="324"/>
      <c r="N7" s="324"/>
      <c r="O7" s="324"/>
      <c r="P7" s="324"/>
      <c r="Q7" s="324"/>
      <c r="R7" s="325"/>
    </row>
    <row r="8" spans="1:18" ht="26.1" customHeight="1" x14ac:dyDescent="0.25">
      <c r="A8" s="320" t="s">
        <v>5</v>
      </c>
      <c r="B8" s="321"/>
      <c r="C8" s="321"/>
      <c r="D8" s="321"/>
      <c r="E8" s="321"/>
      <c r="F8" s="321"/>
      <c r="G8" s="321"/>
      <c r="H8" s="321"/>
      <c r="I8" s="322"/>
      <c r="J8" s="323"/>
      <c r="K8" s="324"/>
      <c r="L8" s="324"/>
      <c r="M8" s="324"/>
      <c r="N8" s="324"/>
      <c r="O8" s="324"/>
      <c r="P8" s="324"/>
      <c r="Q8" s="324"/>
      <c r="R8" s="325"/>
    </row>
    <row r="9" spans="1:18" ht="23.1" x14ac:dyDescent="0.2">
      <c r="A9" s="320" t="s">
        <v>6</v>
      </c>
      <c r="B9" s="321"/>
      <c r="C9" s="321"/>
      <c r="D9" s="321"/>
      <c r="E9" s="321"/>
      <c r="F9" s="321"/>
      <c r="G9" s="321"/>
      <c r="H9" s="321"/>
      <c r="I9" s="322"/>
      <c r="J9" s="347"/>
      <c r="K9" s="348"/>
      <c r="L9" s="348"/>
      <c r="M9" s="348"/>
      <c r="N9" s="348"/>
      <c r="O9" s="348"/>
      <c r="P9" s="348"/>
      <c r="Q9" s="348"/>
      <c r="R9" s="349"/>
    </row>
    <row r="10" spans="1:18" ht="26.1" customHeight="1" x14ac:dyDescent="0.25">
      <c r="A10" s="320" t="s">
        <v>562</v>
      </c>
      <c r="B10" s="321"/>
      <c r="C10" s="321"/>
      <c r="D10" s="321"/>
      <c r="E10" s="321"/>
      <c r="F10" s="321"/>
      <c r="G10" s="321"/>
      <c r="H10" s="321"/>
      <c r="I10" s="322"/>
      <c r="J10" s="342" t="s">
        <v>563</v>
      </c>
      <c r="K10" s="350"/>
      <c r="L10" s="350"/>
      <c r="M10" s="350"/>
      <c r="N10" s="350"/>
      <c r="O10" s="350"/>
      <c r="P10" s="350"/>
      <c r="Q10" s="350"/>
      <c r="R10" s="351"/>
    </row>
    <row r="11" spans="1:18" ht="26.1" customHeight="1" x14ac:dyDescent="0.2">
      <c r="A11" s="320" t="s">
        <v>7</v>
      </c>
      <c r="B11" s="321"/>
      <c r="C11" s="321"/>
      <c r="D11" s="321"/>
      <c r="E11" s="321"/>
      <c r="F11" s="321"/>
      <c r="G11" s="321"/>
      <c r="H11" s="321"/>
      <c r="I11" s="322"/>
      <c r="J11" s="323"/>
      <c r="K11" s="324"/>
      <c r="L11" s="324"/>
      <c r="M11" s="324"/>
      <c r="N11" s="324"/>
      <c r="O11" s="324"/>
      <c r="P11" s="324"/>
      <c r="Q11" s="324"/>
      <c r="R11" s="325"/>
    </row>
    <row r="12" spans="1:18" ht="16.5" customHeight="1" x14ac:dyDescent="0.2">
      <c r="A12" s="79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  <c r="N12" s="82"/>
      <c r="O12" s="82"/>
      <c r="P12" s="83"/>
      <c r="Q12" s="83"/>
      <c r="R12" s="84"/>
    </row>
    <row r="13" spans="1:18" ht="30" customHeight="1" x14ac:dyDescent="0.25">
      <c r="A13" s="337" t="s">
        <v>8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9"/>
    </row>
    <row r="14" spans="1:18" ht="32.25" customHeight="1" x14ac:dyDescent="0.25">
      <c r="A14" s="340" t="s">
        <v>9</v>
      </c>
      <c r="B14" s="340"/>
      <c r="C14" s="341" t="s">
        <v>10</v>
      </c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2"/>
      <c r="P14" s="342"/>
      <c r="Q14" s="342"/>
      <c r="R14" s="341"/>
    </row>
    <row r="15" spans="1:18" ht="26.1" customHeight="1" x14ac:dyDescent="0.25">
      <c r="A15" s="343" t="s">
        <v>11</v>
      </c>
      <c r="B15" s="344"/>
      <c r="C15" s="344"/>
      <c r="D15" s="344"/>
      <c r="E15" s="344"/>
      <c r="F15" s="344"/>
      <c r="G15" s="344"/>
      <c r="H15" s="344"/>
      <c r="I15" s="345"/>
      <c r="J15" s="343" t="s">
        <v>12</v>
      </c>
      <c r="K15" s="344"/>
      <c r="L15" s="344"/>
      <c r="M15" s="344"/>
      <c r="N15" s="344"/>
      <c r="O15" s="344"/>
      <c r="P15" s="344"/>
      <c r="Q15" s="344"/>
      <c r="R15" s="345"/>
    </row>
    <row r="16" spans="1:18" ht="34.5" customHeight="1" x14ac:dyDescent="0.25">
      <c r="A16" s="315" t="s">
        <v>13</v>
      </c>
      <c r="B16" s="315"/>
      <c r="C16" s="309" t="s">
        <v>14</v>
      </c>
      <c r="D16" s="310"/>
      <c r="E16" s="310"/>
      <c r="F16" s="310"/>
      <c r="G16" s="310"/>
      <c r="H16" s="310"/>
      <c r="I16" s="311"/>
      <c r="J16" s="316" t="s">
        <v>13</v>
      </c>
      <c r="K16" s="315"/>
      <c r="L16" s="312" t="s">
        <v>15</v>
      </c>
      <c r="M16" s="313"/>
      <c r="N16" s="313"/>
      <c r="O16" s="313"/>
      <c r="P16" s="313"/>
      <c r="Q16" s="313"/>
      <c r="R16" s="314"/>
    </row>
    <row r="17" spans="1:18" ht="26.1" customHeight="1" x14ac:dyDescent="0.25">
      <c r="A17" s="315" t="s">
        <v>16</v>
      </c>
      <c r="B17" s="315"/>
      <c r="C17" s="309" t="s">
        <v>17</v>
      </c>
      <c r="D17" s="310"/>
      <c r="E17" s="310"/>
      <c r="F17" s="310"/>
      <c r="G17" s="310"/>
      <c r="H17" s="310"/>
      <c r="I17" s="311"/>
      <c r="J17" s="316" t="s">
        <v>16</v>
      </c>
      <c r="K17" s="315"/>
      <c r="L17" s="312" t="s">
        <v>17</v>
      </c>
      <c r="M17" s="313"/>
      <c r="N17" s="313"/>
      <c r="O17" s="313"/>
      <c r="P17" s="313"/>
      <c r="Q17" s="313"/>
      <c r="R17" s="314"/>
    </row>
    <row r="18" spans="1:18" ht="57" customHeight="1" x14ac:dyDescent="0.25">
      <c r="A18" s="315" t="s">
        <v>18</v>
      </c>
      <c r="B18" s="315"/>
      <c r="C18" s="309" t="s">
        <v>19</v>
      </c>
      <c r="D18" s="310"/>
      <c r="E18" s="310"/>
      <c r="F18" s="310"/>
      <c r="G18" s="310"/>
      <c r="H18" s="310"/>
      <c r="I18" s="311"/>
      <c r="J18" s="316" t="s">
        <v>18</v>
      </c>
      <c r="K18" s="315"/>
      <c r="L18" s="312" t="s">
        <v>19</v>
      </c>
      <c r="M18" s="313"/>
      <c r="N18" s="313"/>
      <c r="O18" s="313"/>
      <c r="P18" s="313"/>
      <c r="Q18" s="313"/>
      <c r="R18" s="314"/>
    </row>
    <row r="19" spans="1:18" ht="26.1" customHeight="1" x14ac:dyDescent="0.25">
      <c r="A19" s="301" t="s">
        <v>20</v>
      </c>
      <c r="B19" s="262"/>
      <c r="C19" s="263" t="s">
        <v>21</v>
      </c>
      <c r="D19" s="264"/>
      <c r="E19" s="264"/>
      <c r="F19" s="264"/>
      <c r="G19" s="264"/>
      <c r="H19" s="264"/>
      <c r="I19" s="278"/>
      <c r="J19" s="261" t="s">
        <v>20</v>
      </c>
      <c r="K19" s="262"/>
      <c r="L19" s="302" t="s">
        <v>21</v>
      </c>
      <c r="M19" s="303"/>
      <c r="N19" s="303"/>
      <c r="O19" s="303"/>
      <c r="P19" s="303"/>
      <c r="Q19" s="303"/>
      <c r="R19" s="304"/>
    </row>
    <row r="20" spans="1:18" ht="32.25" customHeight="1" x14ac:dyDescent="0.25">
      <c r="A20" s="301" t="s">
        <v>22</v>
      </c>
      <c r="B20" s="262"/>
      <c r="C20" s="309" t="s">
        <v>23</v>
      </c>
      <c r="D20" s="310"/>
      <c r="E20" s="310"/>
      <c r="F20" s="310"/>
      <c r="G20" s="310"/>
      <c r="H20" s="310"/>
      <c r="I20" s="311"/>
      <c r="J20" s="261" t="s">
        <v>22</v>
      </c>
      <c r="K20" s="262"/>
      <c r="L20" s="312" t="s">
        <v>23</v>
      </c>
      <c r="M20" s="313"/>
      <c r="N20" s="313"/>
      <c r="O20" s="313"/>
      <c r="P20" s="313"/>
      <c r="Q20" s="313"/>
      <c r="R20" s="314"/>
    </row>
    <row r="21" spans="1:18" ht="43.5" customHeight="1" x14ac:dyDescent="0.25">
      <c r="A21" s="301" t="s">
        <v>24</v>
      </c>
      <c r="B21" s="262"/>
      <c r="C21" s="309" t="s">
        <v>25</v>
      </c>
      <c r="D21" s="310"/>
      <c r="E21" s="310"/>
      <c r="F21" s="310"/>
      <c r="G21" s="310"/>
      <c r="H21" s="310"/>
      <c r="I21" s="311"/>
      <c r="J21" s="261" t="s">
        <v>24</v>
      </c>
      <c r="K21" s="262"/>
      <c r="L21" s="312" t="s">
        <v>25</v>
      </c>
      <c r="M21" s="313"/>
      <c r="N21" s="313"/>
      <c r="O21" s="313"/>
      <c r="P21" s="313"/>
      <c r="Q21" s="313"/>
      <c r="R21" s="314"/>
    </row>
    <row r="22" spans="1:18" ht="64.5" customHeight="1" x14ac:dyDescent="0.25">
      <c r="A22" s="301" t="s">
        <v>26</v>
      </c>
      <c r="B22" s="262"/>
      <c r="C22" s="263" t="s">
        <v>27</v>
      </c>
      <c r="D22" s="264"/>
      <c r="E22" s="264"/>
      <c r="F22" s="264"/>
      <c r="G22" s="264"/>
      <c r="H22" s="264"/>
      <c r="I22" s="278"/>
      <c r="J22" s="261" t="s">
        <v>26</v>
      </c>
      <c r="K22" s="262"/>
      <c r="L22" s="302" t="s">
        <v>27</v>
      </c>
      <c r="M22" s="303"/>
      <c r="N22" s="303"/>
      <c r="O22" s="303"/>
      <c r="P22" s="303"/>
      <c r="Q22" s="303"/>
      <c r="R22" s="304"/>
    </row>
    <row r="23" spans="1:18" ht="87" customHeight="1" x14ac:dyDescent="0.25">
      <c r="A23" s="301" t="s">
        <v>28</v>
      </c>
      <c r="B23" s="262"/>
      <c r="C23" s="263" t="s">
        <v>29</v>
      </c>
      <c r="D23" s="264"/>
      <c r="E23" s="264"/>
      <c r="F23" s="264"/>
      <c r="G23" s="264"/>
      <c r="H23" s="264"/>
      <c r="I23" s="278"/>
      <c r="J23" s="261" t="s">
        <v>28</v>
      </c>
      <c r="K23" s="262"/>
      <c r="L23" s="302" t="s">
        <v>29</v>
      </c>
      <c r="M23" s="303"/>
      <c r="N23" s="303"/>
      <c r="O23" s="303"/>
      <c r="P23" s="303"/>
      <c r="Q23" s="303"/>
      <c r="R23" s="304"/>
    </row>
    <row r="24" spans="1:18" ht="26.1" customHeight="1" x14ac:dyDescent="0.25">
      <c r="A24" s="305" t="s">
        <v>30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7"/>
    </row>
    <row r="25" spans="1:18" ht="26.1" customHeight="1" x14ac:dyDescent="0.25">
      <c r="A25" s="256" t="s">
        <v>31</v>
      </c>
      <c r="B25" s="257"/>
      <c r="C25" s="263" t="s">
        <v>32</v>
      </c>
      <c r="D25" s="264"/>
      <c r="E25" s="264"/>
      <c r="F25" s="264"/>
      <c r="G25" s="264"/>
      <c r="H25" s="264"/>
      <c r="I25" s="278"/>
      <c r="J25" s="308" t="s">
        <v>31</v>
      </c>
      <c r="K25" s="257"/>
      <c r="L25" s="298" t="s">
        <v>32</v>
      </c>
      <c r="M25" s="299"/>
      <c r="N25" s="299"/>
      <c r="O25" s="299"/>
      <c r="P25" s="299"/>
      <c r="Q25" s="299"/>
      <c r="R25" s="300"/>
    </row>
    <row r="26" spans="1:18" ht="58.5" customHeight="1" x14ac:dyDescent="0.25">
      <c r="A26" s="256" t="s">
        <v>33</v>
      </c>
      <c r="B26" s="257"/>
      <c r="C26" s="263" t="s">
        <v>34</v>
      </c>
      <c r="D26" s="264"/>
      <c r="E26" s="264"/>
      <c r="F26" s="264"/>
      <c r="G26" s="264"/>
      <c r="H26" s="264"/>
      <c r="I26" s="278"/>
      <c r="J26" s="308" t="s">
        <v>33</v>
      </c>
      <c r="K26" s="257"/>
      <c r="L26" s="263" t="s">
        <v>34</v>
      </c>
      <c r="M26" s="264"/>
      <c r="N26" s="264"/>
      <c r="O26" s="264"/>
      <c r="P26" s="264"/>
      <c r="Q26" s="264"/>
      <c r="R26" s="265"/>
    </row>
    <row r="27" spans="1:18" ht="26.1" customHeight="1" x14ac:dyDescent="0.25">
      <c r="A27" s="305" t="s">
        <v>35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</row>
    <row r="28" spans="1:18" ht="40.5" customHeight="1" x14ac:dyDescent="0.25">
      <c r="A28" s="256" t="s">
        <v>31</v>
      </c>
      <c r="B28" s="257"/>
      <c r="C28" s="263" t="s">
        <v>32</v>
      </c>
      <c r="D28" s="264"/>
      <c r="E28" s="264"/>
      <c r="F28" s="264"/>
      <c r="G28" s="264"/>
      <c r="H28" s="264"/>
      <c r="I28" s="278"/>
      <c r="J28" s="308" t="s">
        <v>31</v>
      </c>
      <c r="K28" s="257"/>
      <c r="L28" s="263" t="s">
        <v>32</v>
      </c>
      <c r="M28" s="264"/>
      <c r="N28" s="264"/>
      <c r="O28" s="264"/>
      <c r="P28" s="264"/>
      <c r="Q28" s="264"/>
      <c r="R28" s="265"/>
    </row>
    <row r="29" spans="1:18" ht="45" customHeight="1" x14ac:dyDescent="0.25">
      <c r="A29" s="256" t="s">
        <v>33</v>
      </c>
      <c r="B29" s="257"/>
      <c r="C29" s="263" t="s">
        <v>36</v>
      </c>
      <c r="D29" s="264"/>
      <c r="E29" s="264"/>
      <c r="F29" s="264"/>
      <c r="G29" s="264"/>
      <c r="H29" s="264"/>
      <c r="I29" s="278"/>
      <c r="J29" s="261" t="s">
        <v>33</v>
      </c>
      <c r="K29" s="262"/>
      <c r="L29" s="263" t="s">
        <v>36</v>
      </c>
      <c r="M29" s="264"/>
      <c r="N29" s="264"/>
      <c r="O29" s="264"/>
      <c r="P29" s="264"/>
      <c r="Q29" s="264"/>
      <c r="R29" s="265"/>
    </row>
    <row r="30" spans="1:18" ht="42.75" customHeight="1" x14ac:dyDescent="0.25">
      <c r="A30" s="256" t="s">
        <v>37</v>
      </c>
      <c r="B30" s="257"/>
      <c r="C30" s="263" t="s">
        <v>38</v>
      </c>
      <c r="D30" s="264"/>
      <c r="E30" s="264"/>
      <c r="F30" s="264"/>
      <c r="G30" s="264"/>
      <c r="H30" s="264"/>
      <c r="I30" s="278"/>
      <c r="J30" s="261" t="s">
        <v>37</v>
      </c>
      <c r="K30" s="262"/>
      <c r="L30" s="263" t="s">
        <v>38</v>
      </c>
      <c r="M30" s="264"/>
      <c r="N30" s="264"/>
      <c r="O30" s="264"/>
      <c r="P30" s="264"/>
      <c r="Q30" s="264"/>
      <c r="R30" s="265"/>
    </row>
    <row r="31" spans="1:18" ht="26.1" customHeight="1" x14ac:dyDescent="0.25">
      <c r="A31" s="305" t="s">
        <v>39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</row>
    <row r="32" spans="1:18" ht="29.25" customHeight="1" x14ac:dyDescent="0.25">
      <c r="A32" s="256" t="s">
        <v>40</v>
      </c>
      <c r="B32" s="257"/>
      <c r="C32" s="258" t="s">
        <v>41</v>
      </c>
      <c r="D32" s="259"/>
      <c r="E32" s="259"/>
      <c r="F32" s="259"/>
      <c r="G32" s="259"/>
      <c r="H32" s="259"/>
      <c r="I32" s="260"/>
      <c r="J32" s="261" t="s">
        <v>40</v>
      </c>
      <c r="K32" s="262"/>
      <c r="L32" s="298" t="s">
        <v>41</v>
      </c>
      <c r="M32" s="299"/>
      <c r="N32" s="299"/>
      <c r="O32" s="299"/>
      <c r="P32" s="299"/>
      <c r="Q32" s="299"/>
      <c r="R32" s="300"/>
    </row>
    <row r="33" spans="1:18" ht="56.25" customHeight="1" x14ac:dyDescent="0.25">
      <c r="A33" s="301" t="s">
        <v>42</v>
      </c>
      <c r="B33" s="262"/>
      <c r="C33" s="258" t="s">
        <v>43</v>
      </c>
      <c r="D33" s="259"/>
      <c r="E33" s="259"/>
      <c r="F33" s="259"/>
      <c r="G33" s="259"/>
      <c r="H33" s="259"/>
      <c r="I33" s="260"/>
      <c r="J33" s="261" t="s">
        <v>42</v>
      </c>
      <c r="K33" s="262"/>
      <c r="L33" s="298" t="s">
        <v>43</v>
      </c>
      <c r="M33" s="299"/>
      <c r="N33" s="299"/>
      <c r="O33" s="299"/>
      <c r="P33" s="299"/>
      <c r="Q33" s="299"/>
      <c r="R33" s="300"/>
    </row>
    <row r="34" spans="1:18" ht="32.25" customHeight="1" x14ac:dyDescent="0.25">
      <c r="A34" s="256" t="s">
        <v>44</v>
      </c>
      <c r="B34" s="257"/>
      <c r="C34" s="263" t="s">
        <v>45</v>
      </c>
      <c r="D34" s="264"/>
      <c r="E34" s="264"/>
      <c r="F34" s="264"/>
      <c r="G34" s="264"/>
      <c r="H34" s="264"/>
      <c r="I34" s="278"/>
      <c r="J34" s="261" t="s">
        <v>44</v>
      </c>
      <c r="K34" s="262"/>
      <c r="L34" s="302" t="s">
        <v>45</v>
      </c>
      <c r="M34" s="303"/>
      <c r="N34" s="303"/>
      <c r="O34" s="303"/>
      <c r="P34" s="303"/>
      <c r="Q34" s="303"/>
      <c r="R34" s="304"/>
    </row>
    <row r="35" spans="1:18" ht="34.5" customHeight="1" x14ac:dyDescent="0.25">
      <c r="A35" s="256" t="s">
        <v>46</v>
      </c>
      <c r="B35" s="257"/>
      <c r="C35" s="258" t="s">
        <v>47</v>
      </c>
      <c r="D35" s="259"/>
      <c r="E35" s="259"/>
      <c r="F35" s="259"/>
      <c r="G35" s="259"/>
      <c r="H35" s="259"/>
      <c r="I35" s="260"/>
      <c r="J35" s="261" t="s">
        <v>46</v>
      </c>
      <c r="K35" s="262"/>
      <c r="L35" s="298" t="s">
        <v>47</v>
      </c>
      <c r="M35" s="299"/>
      <c r="N35" s="299"/>
      <c r="O35" s="299"/>
      <c r="P35" s="299"/>
      <c r="Q35" s="299"/>
      <c r="R35" s="300"/>
    </row>
    <row r="36" spans="1:18" ht="26.1" customHeight="1" x14ac:dyDescent="0.25">
      <c r="A36" s="305" t="s">
        <v>48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7"/>
    </row>
    <row r="37" spans="1:18" ht="26.1" customHeight="1" x14ac:dyDescent="0.25">
      <c r="A37" s="256" t="s">
        <v>49</v>
      </c>
      <c r="B37" s="257"/>
      <c r="C37" s="258" t="s">
        <v>50</v>
      </c>
      <c r="D37" s="259"/>
      <c r="E37" s="259"/>
      <c r="F37" s="259"/>
      <c r="G37" s="259"/>
      <c r="H37" s="259"/>
      <c r="I37" s="297"/>
      <c r="J37" s="308" t="s">
        <v>51</v>
      </c>
      <c r="K37" s="257"/>
      <c r="L37" s="258" t="s">
        <v>50</v>
      </c>
      <c r="M37" s="259"/>
      <c r="N37" s="259"/>
      <c r="O37" s="259"/>
      <c r="P37" s="259"/>
      <c r="Q37" s="259"/>
      <c r="R37" s="297"/>
    </row>
    <row r="38" spans="1:18" ht="36" customHeight="1" x14ac:dyDescent="0.25">
      <c r="A38" s="256" t="s">
        <v>52</v>
      </c>
      <c r="B38" s="257"/>
      <c r="C38" s="258" t="s">
        <v>53</v>
      </c>
      <c r="D38" s="259"/>
      <c r="E38" s="259"/>
      <c r="F38" s="259"/>
      <c r="G38" s="259"/>
      <c r="H38" s="259"/>
      <c r="I38" s="260"/>
      <c r="J38" s="261" t="s">
        <v>52</v>
      </c>
      <c r="K38" s="262"/>
      <c r="L38" s="263" t="s">
        <v>53</v>
      </c>
      <c r="M38" s="264"/>
      <c r="N38" s="264"/>
      <c r="O38" s="264"/>
      <c r="P38" s="264"/>
      <c r="Q38" s="264"/>
      <c r="R38" s="265"/>
    </row>
    <row r="39" spans="1:18" ht="32.25" customHeight="1" x14ac:dyDescent="0.25">
      <c r="A39" s="256" t="s">
        <v>54</v>
      </c>
      <c r="B39" s="257"/>
      <c r="C39" s="258" t="s">
        <v>55</v>
      </c>
      <c r="D39" s="259"/>
      <c r="E39" s="259"/>
      <c r="F39" s="259"/>
      <c r="G39" s="259"/>
      <c r="H39" s="259"/>
      <c r="I39" s="260"/>
      <c r="J39" s="261" t="s">
        <v>54</v>
      </c>
      <c r="K39" s="262"/>
      <c r="L39" s="263" t="s">
        <v>55</v>
      </c>
      <c r="M39" s="264"/>
      <c r="N39" s="264"/>
      <c r="O39" s="264"/>
      <c r="P39" s="264"/>
      <c r="Q39" s="264"/>
      <c r="R39" s="265"/>
    </row>
    <row r="40" spans="1:18" ht="33.75" customHeight="1" x14ac:dyDescent="0.25">
      <c r="A40" s="282" t="s">
        <v>56</v>
      </c>
      <c r="B40" s="283"/>
      <c r="C40" s="258" t="s">
        <v>57</v>
      </c>
      <c r="D40" s="259"/>
      <c r="E40" s="259"/>
      <c r="F40" s="259"/>
      <c r="G40" s="259"/>
      <c r="H40" s="259"/>
      <c r="I40" s="297"/>
      <c r="J40" s="279" t="s">
        <v>56</v>
      </c>
      <c r="K40" s="277"/>
      <c r="L40" s="263" t="s">
        <v>57</v>
      </c>
      <c r="M40" s="264"/>
      <c r="N40" s="264"/>
      <c r="O40" s="264"/>
      <c r="P40" s="264"/>
      <c r="Q40" s="264"/>
      <c r="R40" s="265"/>
    </row>
    <row r="41" spans="1:18" ht="33.75" customHeight="1" x14ac:dyDescent="0.25">
      <c r="A41" s="276" t="s">
        <v>58</v>
      </c>
      <c r="B41" s="277"/>
      <c r="C41" s="263" t="s">
        <v>59</v>
      </c>
      <c r="D41" s="264"/>
      <c r="E41" s="264"/>
      <c r="F41" s="264"/>
      <c r="G41" s="264"/>
      <c r="H41" s="264"/>
      <c r="I41" s="278"/>
      <c r="J41" s="279" t="s">
        <v>58</v>
      </c>
      <c r="K41" s="277"/>
      <c r="L41" s="263" t="s">
        <v>59</v>
      </c>
      <c r="M41" s="264"/>
      <c r="N41" s="264"/>
      <c r="O41" s="264"/>
      <c r="P41" s="264"/>
      <c r="Q41" s="264"/>
      <c r="R41" s="265"/>
    </row>
    <row r="42" spans="1:18" ht="48" customHeight="1" x14ac:dyDescent="0.25">
      <c r="A42" s="276" t="s">
        <v>60</v>
      </c>
      <c r="B42" s="277"/>
      <c r="C42" s="263" t="s">
        <v>61</v>
      </c>
      <c r="D42" s="264"/>
      <c r="E42" s="264"/>
      <c r="F42" s="264"/>
      <c r="G42" s="264"/>
      <c r="H42" s="264"/>
      <c r="I42" s="278"/>
      <c r="J42" s="279" t="s">
        <v>60</v>
      </c>
      <c r="K42" s="277"/>
      <c r="L42" s="263" t="s">
        <v>61</v>
      </c>
      <c r="M42" s="264"/>
      <c r="N42" s="264"/>
      <c r="O42" s="264"/>
      <c r="P42" s="264"/>
      <c r="Q42" s="264"/>
      <c r="R42" s="265"/>
    </row>
    <row r="43" spans="1:18" ht="51.75" customHeight="1" x14ac:dyDescent="0.25">
      <c r="A43" s="282" t="s">
        <v>62</v>
      </c>
      <c r="B43" s="283"/>
      <c r="C43" s="263" t="s">
        <v>63</v>
      </c>
      <c r="D43" s="264"/>
      <c r="E43" s="264"/>
      <c r="F43" s="264"/>
      <c r="G43" s="264"/>
      <c r="H43" s="264"/>
      <c r="I43" s="278"/>
      <c r="J43" s="279" t="s">
        <v>64</v>
      </c>
      <c r="K43" s="277"/>
      <c r="L43" s="263" t="s">
        <v>63</v>
      </c>
      <c r="M43" s="264"/>
      <c r="N43" s="264"/>
      <c r="O43" s="264"/>
      <c r="P43" s="264"/>
      <c r="Q43" s="264"/>
      <c r="R43" s="265"/>
    </row>
    <row r="44" spans="1:18" ht="37.5" customHeight="1" x14ac:dyDescent="0.25">
      <c r="A44" s="256" t="s">
        <v>65</v>
      </c>
      <c r="B44" s="257"/>
      <c r="C44" s="263" t="s">
        <v>66</v>
      </c>
      <c r="D44" s="264"/>
      <c r="E44" s="264"/>
      <c r="F44" s="264"/>
      <c r="G44" s="264"/>
      <c r="H44" s="264"/>
      <c r="I44" s="278"/>
      <c r="J44" s="261" t="s">
        <v>65</v>
      </c>
      <c r="K44" s="262"/>
      <c r="L44" s="263" t="s">
        <v>66</v>
      </c>
      <c r="M44" s="264"/>
      <c r="N44" s="264"/>
      <c r="O44" s="264"/>
      <c r="P44" s="264"/>
      <c r="Q44" s="264"/>
      <c r="R44" s="265"/>
    </row>
    <row r="45" spans="1:18" ht="37.5" customHeight="1" x14ac:dyDescent="0.25">
      <c r="A45" s="256" t="s">
        <v>67</v>
      </c>
      <c r="B45" s="257"/>
      <c r="C45" s="258" t="s">
        <v>68</v>
      </c>
      <c r="D45" s="259"/>
      <c r="E45" s="259"/>
      <c r="F45" s="259"/>
      <c r="G45" s="259"/>
      <c r="H45" s="259"/>
      <c r="I45" s="260"/>
      <c r="J45" s="261" t="s">
        <v>67</v>
      </c>
      <c r="K45" s="262"/>
      <c r="L45" s="263" t="s">
        <v>68</v>
      </c>
      <c r="M45" s="264"/>
      <c r="N45" s="264"/>
      <c r="O45" s="264"/>
      <c r="P45" s="264"/>
      <c r="Q45" s="264"/>
      <c r="R45" s="265"/>
    </row>
    <row r="46" spans="1:18" ht="15.75" x14ac:dyDescent="0.25">
      <c r="A46" s="266" t="s">
        <v>69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8"/>
    </row>
    <row r="47" spans="1:18" ht="15.75" x14ac:dyDescent="0.25">
      <c r="A47" s="266" t="s">
        <v>70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8"/>
    </row>
    <row r="48" spans="1:18" ht="15.75" x14ac:dyDescent="0.25">
      <c r="A48" s="266" t="s">
        <v>71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8"/>
    </row>
    <row r="49" spans="1:18" ht="26.1" customHeight="1" x14ac:dyDescent="0.25">
      <c r="A49" s="85"/>
      <c r="B49" s="86"/>
      <c r="C49" s="86"/>
      <c r="D49" s="86"/>
      <c r="E49" s="86"/>
      <c r="F49" s="86"/>
      <c r="G49" s="86"/>
      <c r="H49" s="86"/>
      <c r="I49" s="86"/>
      <c r="J49" s="87"/>
      <c r="K49" s="87"/>
      <c r="L49" s="87"/>
      <c r="M49" s="87"/>
      <c r="N49" s="87"/>
      <c r="O49" s="88"/>
      <c r="P49" s="89"/>
      <c r="Q49" s="89"/>
      <c r="R49" s="90"/>
    </row>
    <row r="50" spans="1:18" ht="15.75" x14ac:dyDescent="0.25">
      <c r="A50" s="246" t="s">
        <v>72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8"/>
    </row>
    <row r="51" spans="1:18" ht="26.1" customHeight="1" x14ac:dyDescent="0.25">
      <c r="A51" s="188" t="s">
        <v>73</v>
      </c>
      <c r="B51" s="86"/>
      <c r="C51" s="86"/>
      <c r="D51" s="86"/>
      <c r="E51" s="86"/>
      <c r="F51" s="86"/>
      <c r="G51" s="86"/>
      <c r="H51" s="86"/>
      <c r="I51" s="86"/>
      <c r="J51" s="87"/>
      <c r="K51" s="87"/>
      <c r="L51" s="87"/>
      <c r="M51" s="87"/>
      <c r="N51" s="87"/>
      <c r="O51" s="91"/>
      <c r="P51" s="89"/>
      <c r="Q51" s="89"/>
      <c r="R51" s="189"/>
    </row>
    <row r="52" spans="1:18" ht="26.1" customHeight="1" x14ac:dyDescent="0.25">
      <c r="A52" s="188"/>
      <c r="B52" s="86"/>
      <c r="C52" s="86"/>
      <c r="D52" s="86"/>
      <c r="E52" s="86"/>
      <c r="F52" s="86"/>
      <c r="G52" s="86"/>
      <c r="H52" s="86"/>
      <c r="I52" s="86"/>
      <c r="J52" s="87"/>
      <c r="K52" s="87"/>
      <c r="L52" s="87"/>
      <c r="M52" s="87"/>
      <c r="N52" s="87"/>
      <c r="O52" s="87"/>
      <c r="P52" s="92"/>
      <c r="Q52" s="92"/>
      <c r="R52" s="190"/>
    </row>
    <row r="53" spans="1:18" ht="47.25" x14ac:dyDescent="0.25">
      <c r="A53" s="191"/>
      <c r="B53" s="93"/>
      <c r="C53" s="93"/>
      <c r="D53" s="212" t="s">
        <v>74</v>
      </c>
      <c r="E53" s="213"/>
      <c r="F53" s="212" t="s">
        <v>75</v>
      </c>
      <c r="G53" s="213"/>
      <c r="H53" s="212" t="s">
        <v>76</v>
      </c>
      <c r="I53" s="213"/>
      <c r="J53" s="178" t="s">
        <v>77</v>
      </c>
      <c r="K53" s="178" t="s">
        <v>78</v>
      </c>
      <c r="L53" s="178" t="s">
        <v>79</v>
      </c>
      <c r="M53" s="178" t="s">
        <v>80</v>
      </c>
      <c r="N53" s="104"/>
      <c r="O53" s="104"/>
      <c r="P53" s="92"/>
      <c r="Q53" s="92"/>
      <c r="R53" s="190"/>
    </row>
    <row r="54" spans="1:18" ht="26.1" customHeight="1" x14ac:dyDescent="0.25">
      <c r="A54" s="191"/>
      <c r="B54" s="93"/>
      <c r="C54" s="93"/>
      <c r="D54" s="95"/>
      <c r="E54" s="96"/>
      <c r="F54" s="95"/>
      <c r="G54" s="96"/>
      <c r="H54" s="95"/>
      <c r="I54" s="96"/>
      <c r="J54" s="97"/>
      <c r="K54" s="97"/>
      <c r="L54" s="97"/>
      <c r="M54" s="97"/>
      <c r="N54" s="104"/>
      <c r="O54" s="104"/>
      <c r="P54" s="92"/>
      <c r="Q54" s="92"/>
      <c r="R54" s="190"/>
    </row>
    <row r="55" spans="1:18" ht="26.1" customHeight="1" x14ac:dyDescent="0.25">
      <c r="A55" s="191"/>
      <c r="B55" s="93"/>
      <c r="C55" s="93"/>
      <c r="D55" s="95"/>
      <c r="E55" s="96"/>
      <c r="F55" s="95"/>
      <c r="G55" s="96"/>
      <c r="H55" s="95"/>
      <c r="I55" s="96"/>
      <c r="J55" s="97"/>
      <c r="K55" s="97"/>
      <c r="L55" s="97"/>
      <c r="M55" s="97"/>
      <c r="N55" s="104"/>
      <c r="O55" s="104"/>
      <c r="P55" s="92"/>
      <c r="Q55" s="92"/>
      <c r="R55" s="190"/>
    </row>
    <row r="56" spans="1:18" ht="26.1" customHeight="1" x14ac:dyDescent="0.25">
      <c r="A56" s="191"/>
      <c r="B56" s="93"/>
      <c r="C56" s="93"/>
      <c r="D56" s="95"/>
      <c r="E56" s="96"/>
      <c r="F56" s="95"/>
      <c r="G56" s="96"/>
      <c r="H56" s="95"/>
      <c r="I56" s="96"/>
      <c r="J56" s="97"/>
      <c r="K56" s="97"/>
      <c r="L56" s="97"/>
      <c r="M56" s="97"/>
      <c r="N56" s="104"/>
      <c r="O56" s="104"/>
      <c r="P56" s="92"/>
      <c r="Q56" s="92"/>
      <c r="R56" s="190"/>
    </row>
    <row r="57" spans="1:18" ht="26.1" customHeight="1" x14ac:dyDescent="0.25">
      <c r="A57" s="191"/>
      <c r="B57" s="93"/>
      <c r="C57" s="93"/>
      <c r="D57" s="95"/>
      <c r="E57" s="96"/>
      <c r="F57" s="95"/>
      <c r="G57" s="96"/>
      <c r="H57" s="95"/>
      <c r="I57" s="96"/>
      <c r="J57" s="97"/>
      <c r="K57" s="97"/>
      <c r="L57" s="97"/>
      <c r="M57" s="97"/>
      <c r="N57" s="104"/>
      <c r="O57" s="104"/>
      <c r="P57" s="92"/>
      <c r="Q57" s="92"/>
      <c r="R57" s="190"/>
    </row>
    <row r="58" spans="1:18" ht="26.1" customHeight="1" x14ac:dyDescent="0.25">
      <c r="A58" s="191"/>
      <c r="B58" s="93"/>
      <c r="C58" s="93"/>
      <c r="D58" s="98" t="s">
        <v>81</v>
      </c>
      <c r="E58" s="93"/>
      <c r="F58" s="93"/>
      <c r="G58" s="93"/>
      <c r="H58" s="93"/>
      <c r="I58" s="93"/>
      <c r="J58" s="93"/>
      <c r="K58" s="87"/>
      <c r="L58" s="87"/>
      <c r="M58" s="87"/>
      <c r="N58" s="104"/>
      <c r="O58" s="104"/>
      <c r="P58" s="92"/>
      <c r="Q58" s="92"/>
      <c r="R58" s="190"/>
    </row>
    <row r="59" spans="1:18" ht="38.25" customHeight="1" x14ac:dyDescent="0.25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4"/>
      <c r="N59" s="194"/>
      <c r="O59" s="194"/>
      <c r="P59" s="195"/>
      <c r="Q59" s="195"/>
      <c r="R59" s="196"/>
    </row>
    <row r="60" spans="1:18" ht="15.75" x14ac:dyDescent="0.25">
      <c r="A60" s="246" t="s">
        <v>82</v>
      </c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8"/>
    </row>
    <row r="61" spans="1:18" ht="15" customHeight="1" x14ac:dyDescent="0.25">
      <c r="A61" s="197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98"/>
    </row>
    <row r="62" spans="1:18" ht="15.75" x14ac:dyDescent="0.25">
      <c r="A62" s="273" t="s">
        <v>83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5"/>
    </row>
    <row r="63" spans="1:18" ht="15.75" customHeight="1" x14ac:dyDescent="0.25">
      <c r="A63" s="197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98"/>
    </row>
    <row r="64" spans="1:18" s="94" customFormat="1" ht="30" customHeight="1" x14ac:dyDescent="0.25">
      <c r="A64" s="199"/>
      <c r="B64" s="86"/>
      <c r="C64" s="86"/>
      <c r="D64" s="86"/>
      <c r="E64" s="272" t="s">
        <v>84</v>
      </c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104"/>
      <c r="R64" s="198"/>
    </row>
    <row r="65" spans="1:18" s="94" customFormat="1" ht="30" customHeight="1" x14ac:dyDescent="0.25">
      <c r="A65" s="199"/>
      <c r="B65" s="99"/>
      <c r="C65" s="100" t="s">
        <v>85</v>
      </c>
      <c r="D65" s="101" t="s">
        <v>86</v>
      </c>
      <c r="E65" s="101" t="s">
        <v>86</v>
      </c>
      <c r="F65" s="101" t="s">
        <v>86</v>
      </c>
      <c r="G65" s="101" t="s">
        <v>86</v>
      </c>
      <c r="H65" s="101" t="s">
        <v>86</v>
      </c>
      <c r="I65" s="101" t="s">
        <v>86</v>
      </c>
      <c r="J65" s="101" t="s">
        <v>86</v>
      </c>
      <c r="K65" s="101" t="s">
        <v>86</v>
      </c>
      <c r="L65" s="101" t="s">
        <v>86</v>
      </c>
      <c r="M65" s="101" t="s">
        <v>86</v>
      </c>
      <c r="N65" s="101" t="s">
        <v>86</v>
      </c>
      <c r="O65" s="101" t="s">
        <v>86</v>
      </c>
      <c r="P65" s="101" t="s">
        <v>86</v>
      </c>
      <c r="Q65" s="104"/>
      <c r="R65" s="198"/>
    </row>
    <row r="66" spans="1:18" s="94" customFormat="1" ht="18.75" customHeight="1" x14ac:dyDescent="0.25">
      <c r="A66" s="199"/>
      <c r="B66" s="86"/>
      <c r="C66" s="86"/>
      <c r="D66" s="86"/>
      <c r="E66" s="102">
        <v>1</v>
      </c>
      <c r="F66" s="102">
        <f>E66+1</f>
        <v>2</v>
      </c>
      <c r="G66" s="102">
        <f t="shared" ref="G66:P66" si="0">F66+1</f>
        <v>3</v>
      </c>
      <c r="H66" s="102">
        <f t="shared" si="0"/>
        <v>4</v>
      </c>
      <c r="I66" s="102">
        <f t="shared" si="0"/>
        <v>5</v>
      </c>
      <c r="J66" s="102">
        <f t="shared" si="0"/>
        <v>6</v>
      </c>
      <c r="K66" s="102">
        <f t="shared" si="0"/>
        <v>7</v>
      </c>
      <c r="L66" s="102">
        <f t="shared" si="0"/>
        <v>8</v>
      </c>
      <c r="M66" s="102">
        <f t="shared" si="0"/>
        <v>9</v>
      </c>
      <c r="N66" s="102">
        <f t="shared" si="0"/>
        <v>10</v>
      </c>
      <c r="O66" s="102">
        <f t="shared" si="0"/>
        <v>11</v>
      </c>
      <c r="P66" s="102">
        <f t="shared" si="0"/>
        <v>12</v>
      </c>
      <c r="Q66" s="104"/>
      <c r="R66" s="198"/>
    </row>
    <row r="67" spans="1:18" s="94" customFormat="1" ht="30" customHeight="1" x14ac:dyDescent="0.25">
      <c r="A67" s="180" t="s">
        <v>87</v>
      </c>
      <c r="B67" s="285" t="s">
        <v>88</v>
      </c>
      <c r="C67" s="286"/>
      <c r="D67" s="287"/>
      <c r="E67" s="182" t="s">
        <v>89</v>
      </c>
      <c r="F67" s="182" t="s">
        <v>90</v>
      </c>
      <c r="G67" s="182" t="s">
        <v>91</v>
      </c>
      <c r="H67" s="182" t="s">
        <v>92</v>
      </c>
      <c r="I67" s="182" t="s">
        <v>93</v>
      </c>
      <c r="J67" s="182" t="s">
        <v>94</v>
      </c>
      <c r="K67" s="182" t="s">
        <v>95</v>
      </c>
      <c r="L67" s="182" t="s">
        <v>96</v>
      </c>
      <c r="M67" s="182" t="s">
        <v>97</v>
      </c>
      <c r="N67" s="182" t="s">
        <v>98</v>
      </c>
      <c r="O67" s="182" t="s">
        <v>99</v>
      </c>
      <c r="P67" s="182" t="s">
        <v>100</v>
      </c>
      <c r="Q67" s="104"/>
      <c r="R67" s="198"/>
    </row>
    <row r="68" spans="1:18" s="94" customFormat="1" ht="15.75" x14ac:dyDescent="0.25">
      <c r="A68" s="288" t="s">
        <v>101</v>
      </c>
      <c r="B68" s="291" t="s">
        <v>102</v>
      </c>
      <c r="C68" s="292"/>
      <c r="D68" s="103" t="s">
        <v>103</v>
      </c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4"/>
      <c r="R68" s="198"/>
    </row>
    <row r="69" spans="1:18" s="94" customFormat="1" ht="15.75" x14ac:dyDescent="0.25">
      <c r="A69" s="289"/>
      <c r="B69" s="293"/>
      <c r="C69" s="294"/>
      <c r="D69" s="103" t="s">
        <v>104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4"/>
      <c r="R69" s="198"/>
    </row>
    <row r="70" spans="1:18" s="94" customFormat="1" ht="15.75" x14ac:dyDescent="0.25">
      <c r="A70" s="289"/>
      <c r="B70" s="295"/>
      <c r="C70" s="296"/>
      <c r="D70" s="103" t="s">
        <v>105</v>
      </c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  <c r="R70" s="198"/>
    </row>
    <row r="71" spans="1:18" s="94" customFormat="1" ht="15.75" x14ac:dyDescent="0.25">
      <c r="A71" s="289"/>
      <c r="B71" s="291" t="s">
        <v>106</v>
      </c>
      <c r="C71" s="292"/>
      <c r="D71" s="103" t="s">
        <v>103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4"/>
      <c r="R71" s="198"/>
    </row>
    <row r="72" spans="1:18" s="94" customFormat="1" ht="15.75" x14ac:dyDescent="0.25">
      <c r="A72" s="289"/>
      <c r="B72" s="293"/>
      <c r="C72" s="294"/>
      <c r="D72" s="103" t="s">
        <v>104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4"/>
      <c r="R72" s="198"/>
    </row>
    <row r="73" spans="1:18" s="94" customFormat="1" ht="15.75" x14ac:dyDescent="0.25">
      <c r="A73" s="289"/>
      <c r="B73" s="295"/>
      <c r="C73" s="296"/>
      <c r="D73" s="103" t="s">
        <v>105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4"/>
      <c r="R73" s="198"/>
    </row>
    <row r="74" spans="1:18" s="94" customFormat="1" ht="15.75" x14ac:dyDescent="0.25">
      <c r="A74" s="289"/>
      <c r="B74" s="291" t="s">
        <v>107</v>
      </c>
      <c r="C74" s="292"/>
      <c r="D74" s="103" t="s">
        <v>103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4"/>
      <c r="R74" s="198"/>
    </row>
    <row r="75" spans="1:18" s="94" customFormat="1" ht="15.75" x14ac:dyDescent="0.25">
      <c r="A75" s="289"/>
      <c r="B75" s="293"/>
      <c r="C75" s="294"/>
      <c r="D75" s="103" t="s">
        <v>104</v>
      </c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4"/>
      <c r="R75" s="198"/>
    </row>
    <row r="76" spans="1:18" s="94" customFormat="1" ht="15.75" x14ac:dyDescent="0.25">
      <c r="A76" s="289"/>
      <c r="B76" s="295"/>
      <c r="C76" s="296"/>
      <c r="D76" s="103" t="s">
        <v>105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4"/>
      <c r="R76" s="198"/>
    </row>
    <row r="77" spans="1:18" s="94" customFormat="1" ht="15.75" x14ac:dyDescent="0.25">
      <c r="A77" s="289"/>
      <c r="B77" s="291" t="s">
        <v>108</v>
      </c>
      <c r="C77" s="292"/>
      <c r="D77" s="103" t="s">
        <v>103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4"/>
      <c r="R77" s="198"/>
    </row>
    <row r="78" spans="1:18" s="94" customFormat="1" ht="15.75" x14ac:dyDescent="0.25">
      <c r="A78" s="289"/>
      <c r="B78" s="293"/>
      <c r="C78" s="294"/>
      <c r="D78" s="103" t="s">
        <v>104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4"/>
      <c r="R78" s="198"/>
    </row>
    <row r="79" spans="1:18" s="94" customFormat="1" ht="15.75" x14ac:dyDescent="0.25">
      <c r="A79" s="290"/>
      <c r="B79" s="295"/>
      <c r="C79" s="296"/>
      <c r="D79" s="103" t="s">
        <v>105</v>
      </c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4"/>
      <c r="R79" s="198"/>
    </row>
    <row r="80" spans="1:18" s="94" customFormat="1" ht="15.75" x14ac:dyDescent="0.25">
      <c r="A80" s="280" t="s">
        <v>109</v>
      </c>
      <c r="B80" s="284" t="s">
        <v>110</v>
      </c>
      <c r="C80" s="284"/>
      <c r="D80" s="103" t="s">
        <v>103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4"/>
      <c r="R80" s="198"/>
    </row>
    <row r="81" spans="1:18" s="94" customFormat="1" ht="15.75" x14ac:dyDescent="0.25">
      <c r="A81" s="280"/>
      <c r="B81" s="284"/>
      <c r="C81" s="284"/>
      <c r="D81" s="103" t="s">
        <v>104</v>
      </c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4"/>
      <c r="R81" s="198"/>
    </row>
    <row r="82" spans="1:18" s="94" customFormat="1" ht="15.75" x14ac:dyDescent="0.25">
      <c r="A82" s="280"/>
      <c r="B82" s="284"/>
      <c r="C82" s="284"/>
      <c r="D82" s="103" t="s">
        <v>105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98"/>
    </row>
    <row r="83" spans="1:18" s="94" customFormat="1" ht="15.75" x14ac:dyDescent="0.25">
      <c r="A83" s="280"/>
      <c r="B83" s="284" t="s">
        <v>111</v>
      </c>
      <c r="C83" s="284"/>
      <c r="D83" s="103" t="s">
        <v>103</v>
      </c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4"/>
      <c r="R83" s="198"/>
    </row>
    <row r="84" spans="1:18" s="94" customFormat="1" ht="15.75" x14ac:dyDescent="0.25">
      <c r="A84" s="280"/>
      <c r="B84" s="284"/>
      <c r="C84" s="284"/>
      <c r="D84" s="103" t="s">
        <v>104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4"/>
      <c r="R84" s="198"/>
    </row>
    <row r="85" spans="1:18" s="94" customFormat="1" ht="15.75" x14ac:dyDescent="0.25">
      <c r="A85" s="280"/>
      <c r="B85" s="284"/>
      <c r="C85" s="284"/>
      <c r="D85" s="103" t="s">
        <v>105</v>
      </c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4"/>
      <c r="R85" s="198"/>
    </row>
    <row r="86" spans="1:18" ht="15.75" x14ac:dyDescent="0.25">
      <c r="A86" s="200" t="s">
        <v>112</v>
      </c>
      <c r="B86" s="86"/>
      <c r="C86" s="86"/>
      <c r="D86" s="86"/>
      <c r="E86" s="86"/>
      <c r="F86" s="86"/>
      <c r="G86" s="86"/>
      <c r="H86" s="86"/>
      <c r="I86" s="87"/>
      <c r="J86" s="87"/>
      <c r="K86" s="87"/>
      <c r="L86" s="87"/>
      <c r="M86" s="87"/>
      <c r="N86" s="87"/>
      <c r="O86" s="92"/>
      <c r="P86" s="92"/>
      <c r="Q86" s="104"/>
      <c r="R86" s="198"/>
    </row>
    <row r="87" spans="1:18" ht="9" customHeight="1" x14ac:dyDescent="0.25">
      <c r="A87" s="197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98"/>
    </row>
    <row r="88" spans="1:18" s="105" customFormat="1" ht="15.75" x14ac:dyDescent="0.25">
      <c r="A88" s="225" t="s">
        <v>113</v>
      </c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</row>
    <row r="89" spans="1:18" s="105" customFormat="1" ht="72.95" customHeight="1" x14ac:dyDescent="0.25">
      <c r="A89" s="269" t="s">
        <v>114</v>
      </c>
      <c r="B89" s="269"/>
      <c r="C89" s="215" t="s">
        <v>115</v>
      </c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2" t="s">
        <v>116</v>
      </c>
      <c r="O89" s="213"/>
      <c r="P89" s="178" t="s">
        <v>117</v>
      </c>
      <c r="Q89" s="178" t="s">
        <v>118</v>
      </c>
      <c r="R89" s="178" t="s">
        <v>119</v>
      </c>
    </row>
    <row r="90" spans="1:18" s="105" customFormat="1" ht="43.5" customHeight="1" x14ac:dyDescent="0.25">
      <c r="A90" s="215" t="s">
        <v>120</v>
      </c>
      <c r="B90" s="215"/>
      <c r="C90" s="270" t="s">
        <v>557</v>
      </c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14"/>
      <c r="O90" s="214"/>
      <c r="P90" s="214" t="s">
        <v>121</v>
      </c>
      <c r="Q90" s="271"/>
      <c r="R90" s="281" t="s">
        <v>122</v>
      </c>
    </row>
    <row r="91" spans="1:18" s="105" customFormat="1" ht="45.75" customHeight="1" x14ac:dyDescent="0.25">
      <c r="A91" s="215" t="s">
        <v>123</v>
      </c>
      <c r="B91" s="215"/>
      <c r="C91" s="270" t="s">
        <v>124</v>
      </c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15"/>
      <c r="O91" s="215"/>
      <c r="P91" s="214"/>
      <c r="Q91" s="271"/>
      <c r="R91" s="281"/>
    </row>
    <row r="92" spans="1:18" s="105" customFormat="1" ht="15.75" x14ac:dyDescent="0.25">
      <c r="A92" s="253" t="s">
        <v>561</v>
      </c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5"/>
    </row>
    <row r="93" spans="1:18" s="105" customFormat="1" ht="15.75" x14ac:dyDescent="0.25">
      <c r="A93" s="253" t="s">
        <v>125</v>
      </c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5"/>
    </row>
    <row r="94" spans="1:18" s="105" customFormat="1" ht="50.25" customHeight="1" x14ac:dyDescent="0.25">
      <c r="A94" s="225" t="s">
        <v>126</v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15" t="s">
        <v>116</v>
      </c>
      <c r="O94" s="215"/>
      <c r="P94" s="178" t="s">
        <v>117</v>
      </c>
      <c r="Q94" s="178" t="s">
        <v>118</v>
      </c>
      <c r="R94" s="178" t="s">
        <v>119</v>
      </c>
    </row>
    <row r="95" spans="1:18" s="105" customFormat="1" ht="93" customHeight="1" x14ac:dyDescent="0.25">
      <c r="A95" s="252" t="s">
        <v>127</v>
      </c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12"/>
      <c r="O95" s="213"/>
      <c r="P95" s="178"/>
      <c r="Q95" s="178"/>
      <c r="R95" s="181" t="s">
        <v>122</v>
      </c>
    </row>
    <row r="96" spans="1:18" s="105" customFormat="1" ht="15.75" x14ac:dyDescent="0.25">
      <c r="A96" s="253" t="s">
        <v>560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</row>
    <row r="97" spans="1:18" s="105" customFormat="1" ht="15.75" x14ac:dyDescent="0.25">
      <c r="A97" s="201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106"/>
      <c r="P97" s="106"/>
      <c r="Q97" s="106"/>
      <c r="R97" s="202"/>
    </row>
    <row r="98" spans="1:18" s="105" customFormat="1" ht="15.75" x14ac:dyDescent="0.25">
      <c r="A98" s="225" t="s">
        <v>548</v>
      </c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</row>
    <row r="99" spans="1:18" s="105" customFormat="1" ht="36.950000000000003" customHeight="1" x14ac:dyDescent="0.25">
      <c r="A99" s="334" t="s">
        <v>128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6"/>
    </row>
    <row r="100" spans="1:18" s="104" customFormat="1" ht="15.75" x14ac:dyDescent="0.25">
      <c r="A100" s="235" t="s">
        <v>129</v>
      </c>
      <c r="B100" s="235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</row>
    <row r="101" spans="1:18" s="104" customFormat="1" ht="15.75" x14ac:dyDescent="0.25">
      <c r="A101" s="237" t="s">
        <v>130</v>
      </c>
      <c r="B101" s="237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9"/>
    </row>
    <row r="102" spans="1:18" s="104" customFormat="1" ht="15.75" x14ac:dyDescent="0.25">
      <c r="A102" s="237" t="s">
        <v>131</v>
      </c>
      <c r="B102" s="237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9"/>
    </row>
    <row r="103" spans="1:18" s="104" customFormat="1" ht="15.75" x14ac:dyDescent="0.25">
      <c r="A103" s="237" t="s">
        <v>132</v>
      </c>
      <c r="B103" s="237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1"/>
    </row>
    <row r="104" spans="1:18" s="104" customFormat="1" ht="15.75" x14ac:dyDescent="0.25">
      <c r="A104" s="237" t="s">
        <v>133</v>
      </c>
      <c r="B104" s="237"/>
      <c r="C104" s="240" t="s">
        <v>134</v>
      </c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1"/>
    </row>
    <row r="105" spans="1:18" s="104" customFormat="1" ht="15.75" x14ac:dyDescent="0.25">
      <c r="A105" s="147" t="s">
        <v>81</v>
      </c>
      <c r="B105" s="107"/>
      <c r="C105" s="107"/>
      <c r="D105" s="108"/>
      <c r="E105" s="108"/>
      <c r="F105" s="108"/>
      <c r="G105" s="108"/>
      <c r="H105" s="108"/>
      <c r="I105" s="108"/>
      <c r="J105" s="108"/>
      <c r="K105" s="109"/>
      <c r="L105" s="110"/>
      <c r="M105" s="110"/>
      <c r="N105" s="110"/>
      <c r="O105" s="110"/>
      <c r="P105" s="110"/>
      <c r="Q105" s="110"/>
      <c r="R105" s="148"/>
    </row>
    <row r="106" spans="1:18" s="105" customFormat="1" ht="16.5" customHeight="1" x14ac:dyDescent="0.35">
      <c r="A106" s="112"/>
      <c r="B106" s="113"/>
      <c r="C106" s="113"/>
      <c r="D106" s="114"/>
      <c r="E106" s="114"/>
      <c r="F106" s="114"/>
      <c r="G106" s="114"/>
      <c r="H106" s="114"/>
      <c r="I106" s="114"/>
      <c r="J106" s="114"/>
      <c r="K106" s="115"/>
      <c r="L106" s="116"/>
      <c r="M106" s="116"/>
      <c r="N106" s="116"/>
      <c r="O106" s="116"/>
      <c r="P106" s="116"/>
      <c r="Q106" s="116"/>
      <c r="R106" s="117"/>
    </row>
    <row r="107" spans="1:18" s="105" customFormat="1" ht="15.75" x14ac:dyDescent="0.25">
      <c r="A107" s="225" t="s">
        <v>549</v>
      </c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</row>
    <row r="108" spans="1:18" s="105" customFormat="1" ht="15" customHeight="1" x14ac:dyDescent="0.35">
      <c r="A108" s="112"/>
      <c r="B108" s="113"/>
      <c r="C108" s="113"/>
      <c r="D108" s="114"/>
      <c r="E108" s="114"/>
      <c r="F108" s="114"/>
      <c r="G108" s="114"/>
      <c r="H108" s="114"/>
      <c r="I108" s="114"/>
      <c r="J108" s="114"/>
      <c r="K108" s="115"/>
      <c r="L108" s="116"/>
      <c r="M108" s="116"/>
      <c r="N108" s="116"/>
      <c r="O108" s="116"/>
      <c r="P108" s="116"/>
      <c r="Q108" s="116"/>
      <c r="R108" s="117"/>
    </row>
    <row r="109" spans="1:18" s="104" customFormat="1" ht="15.75" x14ac:dyDescent="0.25">
      <c r="A109" s="235" t="s">
        <v>135</v>
      </c>
      <c r="B109" s="235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9"/>
    </row>
    <row r="110" spans="1:18" s="104" customFormat="1" ht="15.75" x14ac:dyDescent="0.25">
      <c r="A110" s="235" t="s">
        <v>136</v>
      </c>
      <c r="B110" s="235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9"/>
    </row>
    <row r="111" spans="1:18" s="104" customFormat="1" ht="15.75" x14ac:dyDescent="0.25">
      <c r="A111" s="235" t="s">
        <v>137</v>
      </c>
      <c r="B111" s="235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9"/>
    </row>
    <row r="112" spans="1:18" s="104" customFormat="1" ht="15.75" x14ac:dyDescent="0.25">
      <c r="A112" s="235" t="s">
        <v>138</v>
      </c>
      <c r="B112" s="235"/>
      <c r="C112" s="245" t="s">
        <v>139</v>
      </c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</row>
    <row r="113" spans="1:18" s="104" customFormat="1" ht="15.75" x14ac:dyDescent="0.25">
      <c r="A113" s="203" t="s">
        <v>81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9"/>
      <c r="M113" s="139"/>
      <c r="N113" s="139"/>
      <c r="O113" s="139"/>
      <c r="P113" s="139"/>
      <c r="Q113" s="139"/>
      <c r="R113" s="204"/>
    </row>
    <row r="114" spans="1:18" s="104" customFormat="1" ht="15.75" x14ac:dyDescent="0.25">
      <c r="A114" s="203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11"/>
      <c r="M114" s="111"/>
      <c r="N114" s="111"/>
      <c r="O114" s="111"/>
      <c r="P114" s="111"/>
      <c r="Q114" s="111"/>
      <c r="R114" s="205"/>
    </row>
    <row r="115" spans="1:18" s="104" customFormat="1" ht="15.75" x14ac:dyDescent="0.25">
      <c r="A115" s="246" t="s">
        <v>550</v>
      </c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8"/>
    </row>
    <row r="116" spans="1:18" s="104" customFormat="1" ht="15.75" x14ac:dyDescent="0.25">
      <c r="A116" s="249" t="s">
        <v>140</v>
      </c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1"/>
    </row>
    <row r="117" spans="1:18" s="104" customFormat="1" ht="15.75" x14ac:dyDescent="0.25">
      <c r="A117" s="206"/>
      <c r="B117" s="140"/>
      <c r="C117" s="140"/>
      <c r="D117" s="141"/>
      <c r="E117" s="93"/>
      <c r="F117" s="93"/>
      <c r="G117" s="93"/>
      <c r="H117" s="93"/>
      <c r="I117" s="142"/>
      <c r="J117" s="142"/>
      <c r="K117" s="142"/>
      <c r="L117" s="139"/>
      <c r="M117" s="139"/>
      <c r="N117" s="139"/>
      <c r="O117" s="139"/>
      <c r="P117" s="139"/>
      <c r="Q117" s="139"/>
      <c r="R117" s="204"/>
    </row>
    <row r="118" spans="1:18" s="104" customFormat="1" ht="15.75" x14ac:dyDescent="0.25">
      <c r="A118" s="207"/>
      <c r="B118" s="179" t="s">
        <v>141</v>
      </c>
      <c r="C118" s="226" t="s">
        <v>142</v>
      </c>
      <c r="D118" s="227"/>
      <c r="E118" s="228"/>
      <c r="F118" s="229" t="s">
        <v>143</v>
      </c>
      <c r="G118" s="230"/>
      <c r="H118" s="231"/>
      <c r="I118" s="242" t="s">
        <v>144</v>
      </c>
      <c r="J118" s="242"/>
      <c r="K118" s="243" t="s">
        <v>145</v>
      </c>
      <c r="L118" s="243"/>
      <c r="M118" s="243" t="s">
        <v>146</v>
      </c>
      <c r="N118" s="243"/>
      <c r="O118" s="143"/>
      <c r="P118" s="143"/>
      <c r="Q118" s="143"/>
      <c r="R118" s="208"/>
    </row>
    <row r="119" spans="1:18" s="104" customFormat="1" ht="77.25" customHeight="1" x14ac:dyDescent="0.25">
      <c r="A119" s="206"/>
      <c r="B119" s="144" t="s">
        <v>147</v>
      </c>
      <c r="C119" s="232" t="s">
        <v>148</v>
      </c>
      <c r="D119" s="233"/>
      <c r="E119" s="234"/>
      <c r="F119" s="232" t="s">
        <v>149</v>
      </c>
      <c r="G119" s="233"/>
      <c r="H119" s="234"/>
      <c r="I119" s="244" t="s">
        <v>150</v>
      </c>
      <c r="J119" s="244"/>
      <c r="K119" s="244" t="s">
        <v>151</v>
      </c>
      <c r="L119" s="244"/>
      <c r="M119" s="244" t="s">
        <v>151</v>
      </c>
      <c r="N119" s="244"/>
      <c r="O119" s="145"/>
      <c r="P119" s="145"/>
      <c r="Q119" s="145"/>
      <c r="R119" s="204"/>
    </row>
    <row r="120" spans="1:18" s="104" customFormat="1" ht="15.75" x14ac:dyDescent="0.25">
      <c r="A120" s="206"/>
      <c r="B120" s="137" t="s">
        <v>81</v>
      </c>
      <c r="C120" s="139"/>
      <c r="D120" s="139"/>
      <c r="E120" s="146"/>
      <c r="F120" s="146"/>
      <c r="G120" s="146"/>
      <c r="H120" s="146"/>
      <c r="I120" s="146"/>
      <c r="J120" s="146"/>
      <c r="K120" s="146"/>
      <c r="L120" s="139"/>
      <c r="M120" s="139"/>
      <c r="N120" s="139"/>
      <c r="O120" s="139"/>
      <c r="P120" s="139"/>
      <c r="Q120" s="139"/>
      <c r="R120" s="204"/>
    </row>
    <row r="121" spans="1:18" ht="23.25" x14ac:dyDescent="0.25">
      <c r="A121" s="209"/>
      <c r="B121" s="118"/>
      <c r="C121" s="118"/>
      <c r="D121" s="114"/>
      <c r="E121" s="114"/>
      <c r="F121" s="114"/>
      <c r="G121" s="114"/>
      <c r="H121" s="114"/>
      <c r="I121" s="115"/>
      <c r="J121" s="115"/>
      <c r="K121" s="115"/>
      <c r="L121" s="115"/>
      <c r="M121" s="115"/>
      <c r="N121" s="115"/>
      <c r="O121" s="118"/>
      <c r="P121" s="118"/>
      <c r="Q121" s="118"/>
      <c r="R121" s="210"/>
    </row>
    <row r="122" spans="1:18" ht="15.75" x14ac:dyDescent="0.25">
      <c r="A122" s="246" t="s">
        <v>551</v>
      </c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8"/>
    </row>
    <row r="123" spans="1:18" ht="23.1" customHeight="1" x14ac:dyDescent="0.25">
      <c r="A123" s="216" t="s">
        <v>559</v>
      </c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8"/>
    </row>
    <row r="124" spans="1:18" ht="23.25" customHeight="1" x14ac:dyDescent="0.25">
      <c r="A124" s="219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1"/>
    </row>
    <row r="125" spans="1:18" ht="23.25" customHeight="1" x14ac:dyDescent="0.25">
      <c r="A125" s="219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1"/>
    </row>
    <row r="126" spans="1:18" ht="23.25" customHeight="1" x14ac:dyDescent="0.25">
      <c r="A126" s="219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1"/>
    </row>
    <row r="127" spans="1:18" ht="23.25" customHeight="1" x14ac:dyDescent="0.25">
      <c r="A127" s="222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4"/>
    </row>
    <row r="128" spans="1:18" ht="15.75" x14ac:dyDescent="0.25">
      <c r="A128" s="332" t="s">
        <v>552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333"/>
    </row>
    <row r="129" spans="1:18" ht="15.75" x14ac:dyDescent="0.25">
      <c r="A129" s="332" t="s">
        <v>152</v>
      </c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333"/>
    </row>
    <row r="130" spans="1:18" s="123" customFormat="1" ht="18.75" customHeight="1" x14ac:dyDescent="0.25">
      <c r="A130" s="120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2"/>
    </row>
    <row r="131" spans="1:18" ht="26.25" x14ac:dyDescent="0.25">
      <c r="A131" s="135" t="s">
        <v>153</v>
      </c>
      <c r="B131" s="124"/>
      <c r="C131" s="115"/>
      <c r="D131" s="115"/>
      <c r="E131" s="115"/>
      <c r="F131" s="115"/>
      <c r="G131" s="115"/>
      <c r="H131" s="115"/>
      <c r="I131" s="115"/>
      <c r="J131" s="105"/>
      <c r="K131" s="105"/>
      <c r="L131" s="105"/>
      <c r="M131" s="115"/>
      <c r="N131" s="115"/>
      <c r="O131" s="118"/>
      <c r="P131" s="118"/>
      <c r="Q131" s="118"/>
      <c r="R131" s="119"/>
    </row>
    <row r="132" spans="1:18" ht="26.25" x14ac:dyDescent="0.25">
      <c r="A132" s="135"/>
      <c r="B132" s="124"/>
      <c r="C132" s="115"/>
      <c r="D132" s="115"/>
      <c r="E132" s="115"/>
      <c r="F132" s="115"/>
      <c r="G132" s="115"/>
      <c r="H132" s="115"/>
      <c r="I132" s="115"/>
      <c r="J132" s="105"/>
      <c r="K132" s="105"/>
      <c r="L132" s="105"/>
      <c r="M132" s="115"/>
      <c r="N132" s="115"/>
      <c r="O132" s="118"/>
      <c r="P132" s="118"/>
      <c r="Q132" s="118"/>
      <c r="R132" s="119"/>
    </row>
    <row r="133" spans="1:18" ht="26.25" x14ac:dyDescent="0.25">
      <c r="A133" s="136"/>
      <c r="B133" s="125"/>
      <c r="C133" s="126"/>
      <c r="D133" s="126"/>
      <c r="E133" s="115"/>
      <c r="F133" s="115"/>
      <c r="G133" s="115"/>
      <c r="H133" s="115"/>
      <c r="I133" s="115"/>
      <c r="J133" s="105"/>
      <c r="K133" s="105"/>
      <c r="L133" s="105"/>
      <c r="M133" s="115"/>
      <c r="N133" s="115"/>
      <c r="O133" s="118"/>
      <c r="P133" s="118"/>
      <c r="Q133" s="118"/>
      <c r="R133" s="119"/>
    </row>
    <row r="134" spans="1:18" ht="26.25" x14ac:dyDescent="0.25">
      <c r="A134" s="135" t="s">
        <v>154</v>
      </c>
      <c r="B134" s="124"/>
      <c r="C134" s="115"/>
      <c r="D134" s="115"/>
      <c r="E134" s="115"/>
      <c r="F134" s="115"/>
      <c r="G134" s="115"/>
      <c r="H134" s="115"/>
      <c r="I134" s="115"/>
      <c r="J134" s="105"/>
      <c r="K134" s="105"/>
      <c r="L134" s="105"/>
      <c r="M134" s="115"/>
      <c r="N134" s="115"/>
      <c r="O134" s="118"/>
      <c r="P134" s="118"/>
      <c r="Q134" s="118"/>
      <c r="R134" s="119"/>
    </row>
    <row r="135" spans="1:18" ht="26.25" x14ac:dyDescent="0.25">
      <c r="A135" s="135" t="s">
        <v>155</v>
      </c>
      <c r="B135" s="124"/>
      <c r="C135" s="115"/>
      <c r="D135" s="115"/>
      <c r="E135" s="115"/>
      <c r="F135" s="115"/>
      <c r="G135" s="115"/>
      <c r="H135" s="115"/>
      <c r="I135" s="115"/>
      <c r="J135" s="105"/>
      <c r="K135" s="105"/>
      <c r="L135" s="105"/>
      <c r="M135" s="115"/>
      <c r="N135" s="115"/>
      <c r="O135" s="118"/>
      <c r="P135" s="118"/>
      <c r="Q135" s="118"/>
      <c r="R135" s="119"/>
    </row>
    <row r="136" spans="1:18" ht="23.25" x14ac:dyDescent="0.25">
      <c r="A136" s="127"/>
      <c r="B136" s="115"/>
      <c r="C136" s="115"/>
      <c r="D136" s="115"/>
      <c r="E136" s="115"/>
      <c r="F136" s="115"/>
      <c r="G136" s="115"/>
      <c r="H136" s="115"/>
      <c r="I136" s="115"/>
      <c r="J136" s="105"/>
      <c r="K136" s="105"/>
      <c r="L136" s="105"/>
      <c r="M136" s="115"/>
      <c r="N136" s="115"/>
      <c r="O136" s="118"/>
      <c r="P136" s="118"/>
      <c r="Q136" s="118"/>
      <c r="R136" s="119"/>
    </row>
    <row r="137" spans="1:18" ht="23.25" x14ac:dyDescent="0.25">
      <c r="A137" s="132" t="s">
        <v>156</v>
      </c>
      <c r="B137" s="128"/>
      <c r="C137" s="128"/>
      <c r="D137" s="129"/>
      <c r="E137" s="129"/>
      <c r="F137" s="129"/>
      <c r="G137" s="129"/>
      <c r="H137" s="129"/>
      <c r="I137" s="115"/>
      <c r="J137" s="105"/>
      <c r="K137" s="105"/>
      <c r="L137" s="105"/>
      <c r="M137" s="115"/>
      <c r="N137" s="115"/>
      <c r="O137" s="118"/>
      <c r="P137" s="118"/>
      <c r="Q137" s="118"/>
      <c r="R137" s="119"/>
    </row>
    <row r="138" spans="1:18" ht="23.25" x14ac:dyDescent="0.25">
      <c r="A138" s="133" t="s">
        <v>558</v>
      </c>
      <c r="B138" s="129"/>
      <c r="C138" s="129"/>
      <c r="D138" s="129"/>
      <c r="E138" s="129"/>
      <c r="F138" s="129"/>
      <c r="G138" s="129"/>
      <c r="H138" s="129"/>
      <c r="I138" s="115"/>
      <c r="J138" s="105"/>
      <c r="K138" s="105"/>
      <c r="L138" s="105"/>
      <c r="M138" s="115"/>
      <c r="N138" s="115"/>
      <c r="O138" s="118"/>
      <c r="P138" s="118"/>
      <c r="Q138" s="118"/>
      <c r="R138" s="119"/>
    </row>
    <row r="139" spans="1:18" ht="23.25" x14ac:dyDescent="0.25">
      <c r="A139" s="211" t="s">
        <v>157</v>
      </c>
      <c r="B139" s="129"/>
      <c r="C139" s="129"/>
      <c r="D139" s="129"/>
      <c r="E139" s="129"/>
      <c r="F139" s="129"/>
      <c r="G139" s="129"/>
      <c r="H139" s="129"/>
      <c r="I139" s="115"/>
      <c r="J139" s="105"/>
      <c r="K139" s="105"/>
      <c r="L139" s="105"/>
      <c r="M139" s="115"/>
      <c r="N139" s="115"/>
      <c r="O139" s="118"/>
      <c r="P139" s="118"/>
      <c r="Q139" s="118"/>
      <c r="R139" s="119"/>
    </row>
    <row r="140" spans="1:18" ht="16.5" thickBot="1" x14ac:dyDescent="0.3">
      <c r="A140" s="134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1"/>
    </row>
  </sheetData>
  <sheetProtection formatCells="0" formatColumns="0" formatRows="0" insertColumns="0" insertRows="0" insertHyperlinks="0" deleteColumns="0" deleteRows="0" sort="0" autoFilter="0" pivotTables="0"/>
  <mergeCells count="209">
    <mergeCell ref="A13:R13"/>
    <mergeCell ref="A14:B14"/>
    <mergeCell ref="C14:R14"/>
    <mergeCell ref="A15:I15"/>
    <mergeCell ref="J15:R15"/>
    <mergeCell ref="A16:B16"/>
    <mergeCell ref="J4:R4"/>
    <mergeCell ref="J5:R5"/>
    <mergeCell ref="J6:R6"/>
    <mergeCell ref="J7:R7"/>
    <mergeCell ref="J9:R9"/>
    <mergeCell ref="J10:R10"/>
    <mergeCell ref="J11:R11"/>
    <mergeCell ref="C16:I16"/>
    <mergeCell ref="J16:K16"/>
    <mergeCell ref="L16:R16"/>
    <mergeCell ref="A128:R128"/>
    <mergeCell ref="A129:R129"/>
    <mergeCell ref="A122:R122"/>
    <mergeCell ref="J38:K38"/>
    <mergeCell ref="J33:K33"/>
    <mergeCell ref="F53:G53"/>
    <mergeCell ref="J34:K34"/>
    <mergeCell ref="J35:K35"/>
    <mergeCell ref="A50:R50"/>
    <mergeCell ref="N94:O94"/>
    <mergeCell ref="A60:R60"/>
    <mergeCell ref="B71:C73"/>
    <mergeCell ref="B74:C76"/>
    <mergeCell ref="B77:C79"/>
    <mergeCell ref="B80:C82"/>
    <mergeCell ref="A35:B35"/>
    <mergeCell ref="C35:I35"/>
    <mergeCell ref="L35:R35"/>
    <mergeCell ref="A36:R36"/>
    <mergeCell ref="A37:B37"/>
    <mergeCell ref="C37:I37"/>
    <mergeCell ref="J37:K37"/>
    <mergeCell ref="L37:R37"/>
    <mergeCell ref="A99:R99"/>
    <mergeCell ref="A1:R1"/>
    <mergeCell ref="A4:I4"/>
    <mergeCell ref="A5:I5"/>
    <mergeCell ref="A9:I9"/>
    <mergeCell ref="A10:I10"/>
    <mergeCell ref="A11:I11"/>
    <mergeCell ref="A6:I6"/>
    <mergeCell ref="A7:I7"/>
    <mergeCell ref="A8:I8"/>
    <mergeCell ref="J8:R8"/>
    <mergeCell ref="A2:C2"/>
    <mergeCell ref="D2:P2"/>
    <mergeCell ref="Q2:R2"/>
    <mergeCell ref="L19:R19"/>
    <mergeCell ref="A17:B17"/>
    <mergeCell ref="C17:I17"/>
    <mergeCell ref="J17:K17"/>
    <mergeCell ref="L17:R17"/>
    <mergeCell ref="A20:B20"/>
    <mergeCell ref="C20:I20"/>
    <mergeCell ref="J20:K20"/>
    <mergeCell ref="L20:R20"/>
    <mergeCell ref="A18:B18"/>
    <mergeCell ref="C18:I18"/>
    <mergeCell ref="J18:K18"/>
    <mergeCell ref="L18:R18"/>
    <mergeCell ref="A19:B19"/>
    <mergeCell ref="C19:I19"/>
    <mergeCell ref="J19:K19"/>
    <mergeCell ref="A22:B22"/>
    <mergeCell ref="C22:I22"/>
    <mergeCell ref="J22:K22"/>
    <mergeCell ref="L22:R22"/>
    <mergeCell ref="A25:B25"/>
    <mergeCell ref="C25:I25"/>
    <mergeCell ref="J25:K25"/>
    <mergeCell ref="L25:R25"/>
    <mergeCell ref="A21:B21"/>
    <mergeCell ref="C21:I21"/>
    <mergeCell ref="J21:K21"/>
    <mergeCell ref="A23:B23"/>
    <mergeCell ref="C23:I23"/>
    <mergeCell ref="J23:K23"/>
    <mergeCell ref="L23:R23"/>
    <mergeCell ref="A24:R24"/>
    <mergeCell ref="L21:R21"/>
    <mergeCell ref="A26:B26"/>
    <mergeCell ref="C26:I26"/>
    <mergeCell ref="J26:K26"/>
    <mergeCell ref="L26:R26"/>
    <mergeCell ref="A27:R27"/>
    <mergeCell ref="A28:B28"/>
    <mergeCell ref="C28:I28"/>
    <mergeCell ref="J28:K28"/>
    <mergeCell ref="L28:R28"/>
    <mergeCell ref="A29:B29"/>
    <mergeCell ref="C29:I29"/>
    <mergeCell ref="J29:K29"/>
    <mergeCell ref="L29:R29"/>
    <mergeCell ref="A30:B30"/>
    <mergeCell ref="C30:I30"/>
    <mergeCell ref="J30:K30"/>
    <mergeCell ref="L30:R30"/>
    <mergeCell ref="A31:R31"/>
    <mergeCell ref="A32:B32"/>
    <mergeCell ref="C32:I32"/>
    <mergeCell ref="J32:K32"/>
    <mergeCell ref="L32:R32"/>
    <mergeCell ref="A33:B33"/>
    <mergeCell ref="C33:I33"/>
    <mergeCell ref="L33:R33"/>
    <mergeCell ref="A34:B34"/>
    <mergeCell ref="C34:I34"/>
    <mergeCell ref="L34:R34"/>
    <mergeCell ref="B67:D67"/>
    <mergeCell ref="A68:A79"/>
    <mergeCell ref="B68:C70"/>
    <mergeCell ref="A38:B38"/>
    <mergeCell ref="C38:I38"/>
    <mergeCell ref="L38:R38"/>
    <mergeCell ref="A39:B39"/>
    <mergeCell ref="C39:I39"/>
    <mergeCell ref="J39:K39"/>
    <mergeCell ref="L39:R39"/>
    <mergeCell ref="A40:B40"/>
    <mergeCell ref="C40:I40"/>
    <mergeCell ref="J40:K40"/>
    <mergeCell ref="L40:R40"/>
    <mergeCell ref="C91:M91"/>
    <mergeCell ref="A92:R92"/>
    <mergeCell ref="A93:R93"/>
    <mergeCell ref="A41:B41"/>
    <mergeCell ref="C41:I41"/>
    <mergeCell ref="J41:K41"/>
    <mergeCell ref="L41:R41"/>
    <mergeCell ref="A80:A85"/>
    <mergeCell ref="D53:E53"/>
    <mergeCell ref="H53:I53"/>
    <mergeCell ref="R90:R91"/>
    <mergeCell ref="A42:B42"/>
    <mergeCell ref="C42:I42"/>
    <mergeCell ref="J42:K42"/>
    <mergeCell ref="L42:R42"/>
    <mergeCell ref="A43:B43"/>
    <mergeCell ref="C43:I43"/>
    <mergeCell ref="J43:K43"/>
    <mergeCell ref="L43:R43"/>
    <mergeCell ref="A44:B44"/>
    <mergeCell ref="C44:I44"/>
    <mergeCell ref="J44:K44"/>
    <mergeCell ref="L44:R44"/>
    <mergeCell ref="B83:C85"/>
    <mergeCell ref="A112:B112"/>
    <mergeCell ref="C112:R112"/>
    <mergeCell ref="A115:R115"/>
    <mergeCell ref="A116:R116"/>
    <mergeCell ref="A95:M95"/>
    <mergeCell ref="A96:R96"/>
    <mergeCell ref="A45:B45"/>
    <mergeCell ref="C45:I45"/>
    <mergeCell ref="J45:K45"/>
    <mergeCell ref="L45:R45"/>
    <mergeCell ref="A46:R46"/>
    <mergeCell ref="A47:R47"/>
    <mergeCell ref="A48:R48"/>
    <mergeCell ref="A88:R88"/>
    <mergeCell ref="A89:B89"/>
    <mergeCell ref="C89:M89"/>
    <mergeCell ref="A90:B90"/>
    <mergeCell ref="C90:M90"/>
    <mergeCell ref="P90:P91"/>
    <mergeCell ref="Q90:Q91"/>
    <mergeCell ref="N95:O95"/>
    <mergeCell ref="E64:P64"/>
    <mergeCell ref="A62:R62"/>
    <mergeCell ref="A91:B91"/>
    <mergeCell ref="A104:B104"/>
    <mergeCell ref="C104:R104"/>
    <mergeCell ref="A107:R107"/>
    <mergeCell ref="A109:B109"/>
    <mergeCell ref="C109:R109"/>
    <mergeCell ref="A110:B110"/>
    <mergeCell ref="C110:R110"/>
    <mergeCell ref="A111:B111"/>
    <mergeCell ref="C111:R111"/>
    <mergeCell ref="N89:O89"/>
    <mergeCell ref="N90:O90"/>
    <mergeCell ref="N91:O91"/>
    <mergeCell ref="A123:R127"/>
    <mergeCell ref="A94:M94"/>
    <mergeCell ref="C118:E118"/>
    <mergeCell ref="F118:H118"/>
    <mergeCell ref="C119:E119"/>
    <mergeCell ref="F119:H119"/>
    <mergeCell ref="A98:R98"/>
    <mergeCell ref="A100:B100"/>
    <mergeCell ref="C100:R100"/>
    <mergeCell ref="A101:B101"/>
    <mergeCell ref="C101:R101"/>
    <mergeCell ref="A102:B102"/>
    <mergeCell ref="C102:R102"/>
    <mergeCell ref="A103:B103"/>
    <mergeCell ref="C103:R103"/>
    <mergeCell ref="I118:J118"/>
    <mergeCell ref="K118:L118"/>
    <mergeCell ref="M118:N118"/>
    <mergeCell ref="I119:J119"/>
    <mergeCell ref="K119:L119"/>
    <mergeCell ref="M119:N119"/>
  </mergeCells>
  <phoneticPr fontId="4" type="noConversion"/>
  <dataValidations count="2">
    <dataValidation type="date" allowBlank="1" showInputMessage="1" showErrorMessage="1" errorTitle="ERROR" error="Fecha no válida_x000a_" sqref="J6:R7">
      <formula1>43983</formula1>
      <formula2>46022</formula2>
    </dataValidation>
    <dataValidation type="date" allowBlank="1" showInputMessage="1" showErrorMessage="1" errorTitle="ERROR" error="Fecha no válida. Debe diligenciarse la fecha en la que vence la poliza_x000a_" sqref="J54:J57">
      <formula1>43983</formula1>
      <formula2>46022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scale="4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Contrato de interventoría no valido_x000a_">
          <x14:formula1>
            <xm:f>AUX!$M$5:$M$19</xm:f>
          </x14:formula1>
          <xm:sqref>J8:R8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8"/>
  <sheetViews>
    <sheetView showGridLines="0" view="pageLayout" topLeftCell="A4" zoomScale="60" zoomScaleNormal="60" zoomScalePageLayoutView="60" workbookViewId="0">
      <selection activeCell="J8" sqref="J8:L8"/>
    </sheetView>
  </sheetViews>
  <sheetFormatPr baseColWidth="10" defaultColWidth="10.85546875" defaultRowHeight="12.75" x14ac:dyDescent="0.25"/>
  <cols>
    <col min="1" max="1" width="12.140625" style="150" customWidth="1"/>
    <col min="2" max="2" width="18.85546875" style="150" customWidth="1"/>
    <col min="3" max="3" width="27.140625" style="150" customWidth="1"/>
    <col min="4" max="4" width="17.42578125" style="150" customWidth="1"/>
    <col min="5" max="5" width="20.85546875" style="150" customWidth="1"/>
    <col min="6" max="6" width="30" style="150" customWidth="1"/>
    <col min="7" max="11" width="15.7109375" style="150" customWidth="1"/>
    <col min="12" max="12" width="26" style="150" customWidth="1"/>
    <col min="13" max="16384" width="10.85546875" style="150"/>
  </cols>
  <sheetData>
    <row r="1" spans="1:12" ht="101.1" customHeight="1" x14ac:dyDescent="0.2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ht="101.1" customHeight="1" x14ac:dyDescent="0.25">
      <c r="A2" s="151"/>
      <c r="B2" s="152"/>
      <c r="C2" s="152"/>
      <c r="D2" s="388" t="s">
        <v>0</v>
      </c>
      <c r="E2" s="389"/>
      <c r="F2" s="389"/>
      <c r="G2" s="389"/>
      <c r="H2" s="389"/>
      <c r="I2" s="389"/>
      <c r="J2" s="390"/>
      <c r="K2" s="386" t="s">
        <v>566</v>
      </c>
      <c r="L2" s="387"/>
    </row>
    <row r="3" spans="1:12" s="40" customFormat="1" ht="26.1" customHeight="1" x14ac:dyDescent="0.25">
      <c r="A3" s="167" t="s">
        <v>135</v>
      </c>
      <c r="B3" s="384" t="s">
        <v>158</v>
      </c>
      <c r="C3" s="384"/>
      <c r="D3" s="384"/>
      <c r="E3" s="153" t="s">
        <v>159</v>
      </c>
      <c r="F3" s="153"/>
      <c r="G3" s="72"/>
      <c r="H3" s="154" t="s">
        <v>3</v>
      </c>
      <c r="I3" s="385"/>
      <c r="J3" s="384"/>
      <c r="K3" s="154" t="s">
        <v>4</v>
      </c>
      <c r="L3" s="71"/>
    </row>
    <row r="4" spans="1:12" s="40" customFormat="1" ht="26.1" customHeight="1" x14ac:dyDescent="0.2">
      <c r="A4" s="171"/>
      <c r="B4" s="172"/>
      <c r="C4" s="172"/>
      <c r="D4" s="172"/>
      <c r="E4" s="173"/>
      <c r="F4" s="173"/>
      <c r="G4" s="172"/>
      <c r="H4" s="174"/>
      <c r="I4" s="175"/>
      <c r="J4" s="172"/>
      <c r="K4" s="174"/>
      <c r="L4" s="176"/>
    </row>
    <row r="5" spans="1:12" ht="26.1" customHeight="1" x14ac:dyDescent="0.25">
      <c r="A5" s="364" t="s">
        <v>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6"/>
    </row>
    <row r="6" spans="1:12" ht="53.1" customHeight="1" x14ac:dyDescent="0.25">
      <c r="A6" s="379" t="s">
        <v>9</v>
      </c>
      <c r="B6" s="379"/>
      <c r="C6" s="155"/>
      <c r="D6" s="380" t="s">
        <v>160</v>
      </c>
      <c r="E6" s="380"/>
      <c r="F6" s="380"/>
      <c r="G6" s="380"/>
      <c r="H6" s="380"/>
      <c r="I6" s="380"/>
      <c r="J6" s="380"/>
      <c r="K6" s="380"/>
      <c r="L6" s="380"/>
    </row>
    <row r="7" spans="1:12" ht="26.1" customHeight="1" x14ac:dyDescent="0.25">
      <c r="A7" s="370" t="s">
        <v>11</v>
      </c>
      <c r="B7" s="371"/>
      <c r="C7" s="371"/>
      <c r="D7" s="371"/>
      <c r="E7" s="371"/>
      <c r="F7" s="371"/>
      <c r="G7" s="371"/>
      <c r="H7" s="370" t="s">
        <v>12</v>
      </c>
      <c r="I7" s="371"/>
      <c r="J7" s="371"/>
      <c r="K7" s="371"/>
      <c r="L7" s="372"/>
    </row>
    <row r="8" spans="1:12" ht="26.1" customHeight="1" x14ac:dyDescent="0.25">
      <c r="A8" s="373" t="s">
        <v>13</v>
      </c>
      <c r="B8" s="373"/>
      <c r="C8" s="157"/>
      <c r="D8" s="374" t="s">
        <v>161</v>
      </c>
      <c r="E8" s="375"/>
      <c r="F8" s="375"/>
      <c r="G8" s="375"/>
      <c r="H8" s="376" t="s">
        <v>13</v>
      </c>
      <c r="I8" s="377"/>
      <c r="J8" s="374" t="s">
        <v>161</v>
      </c>
      <c r="K8" s="375"/>
      <c r="L8" s="378"/>
    </row>
    <row r="9" spans="1:12" ht="26.1" customHeight="1" x14ac:dyDescent="0.2">
      <c r="A9" s="364" t="s">
        <v>162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6"/>
    </row>
    <row r="10" spans="1:12" ht="26.1" customHeight="1" x14ac:dyDescent="0.2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70"/>
    </row>
    <row r="11" spans="1:12" ht="117" customHeight="1" x14ac:dyDescent="0.25">
      <c r="A11" s="166" t="s">
        <v>163</v>
      </c>
      <c r="B11" s="166" t="s">
        <v>164</v>
      </c>
      <c r="C11" s="160" t="s">
        <v>547</v>
      </c>
      <c r="D11" s="160" t="s">
        <v>165</v>
      </c>
      <c r="E11" s="160" t="s">
        <v>166</v>
      </c>
      <c r="F11" s="187" t="s">
        <v>553</v>
      </c>
      <c r="G11" s="367" t="s">
        <v>554</v>
      </c>
      <c r="H11" s="368"/>
      <c r="I11" s="367" t="s">
        <v>555</v>
      </c>
      <c r="J11" s="368"/>
      <c r="K11" s="367" t="s">
        <v>556</v>
      </c>
      <c r="L11" s="369"/>
    </row>
    <row r="12" spans="1:12" ht="26.1" customHeight="1" x14ac:dyDescent="0.2">
      <c r="A12" s="54"/>
      <c r="B12" s="54"/>
      <c r="C12" s="54"/>
      <c r="D12" s="55"/>
      <c r="E12" s="55"/>
      <c r="F12" s="55"/>
      <c r="G12" s="361"/>
      <c r="H12" s="362"/>
      <c r="I12" s="361"/>
      <c r="J12" s="362"/>
      <c r="K12" s="361">
        <f>+SUM(G12:J12)</f>
        <v>0</v>
      </c>
      <c r="L12" s="362"/>
    </row>
    <row r="13" spans="1:12" ht="26.1" customHeight="1" x14ac:dyDescent="0.2">
      <c r="A13" s="54"/>
      <c r="B13" s="54"/>
      <c r="C13" s="54"/>
      <c r="D13" s="55"/>
      <c r="E13" s="55"/>
      <c r="F13" s="55"/>
      <c r="G13" s="361"/>
      <c r="H13" s="362"/>
      <c r="I13" s="361"/>
      <c r="J13" s="362"/>
      <c r="K13" s="361">
        <f t="shared" ref="K13:K19" si="0">+SUM(G13:J13)</f>
        <v>0</v>
      </c>
      <c r="L13" s="362"/>
    </row>
    <row r="14" spans="1:12" ht="26.1" customHeight="1" x14ac:dyDescent="0.2">
      <c r="A14" s="54"/>
      <c r="B14" s="54"/>
      <c r="C14" s="54"/>
      <c r="D14" s="55"/>
      <c r="E14" s="55"/>
      <c r="F14" s="55"/>
      <c r="G14" s="361"/>
      <c r="H14" s="362"/>
      <c r="I14" s="361"/>
      <c r="J14" s="362"/>
      <c r="K14" s="361">
        <f t="shared" si="0"/>
        <v>0</v>
      </c>
      <c r="L14" s="362"/>
    </row>
    <row r="15" spans="1:12" ht="26.1" customHeight="1" x14ac:dyDescent="0.2">
      <c r="A15" s="54"/>
      <c r="B15" s="54"/>
      <c r="C15" s="54"/>
      <c r="D15" s="55"/>
      <c r="E15" s="55"/>
      <c r="F15" s="55"/>
      <c r="G15" s="361"/>
      <c r="H15" s="362"/>
      <c r="I15" s="361"/>
      <c r="J15" s="362"/>
      <c r="K15" s="361">
        <f t="shared" si="0"/>
        <v>0</v>
      </c>
      <c r="L15" s="362"/>
    </row>
    <row r="16" spans="1:12" ht="26.1" customHeight="1" x14ac:dyDescent="0.2">
      <c r="A16" s="54"/>
      <c r="B16" s="54"/>
      <c r="C16" s="54"/>
      <c r="D16" s="55"/>
      <c r="E16" s="55"/>
      <c r="F16" s="55"/>
      <c r="G16" s="361"/>
      <c r="H16" s="362"/>
      <c r="I16" s="361"/>
      <c r="J16" s="362"/>
      <c r="K16" s="361">
        <f t="shared" si="0"/>
        <v>0</v>
      </c>
      <c r="L16" s="362"/>
    </row>
    <row r="17" spans="1:12" ht="26.1" customHeight="1" x14ac:dyDescent="0.2">
      <c r="A17" s="54"/>
      <c r="B17" s="54"/>
      <c r="C17" s="54"/>
      <c r="D17" s="55"/>
      <c r="E17" s="55"/>
      <c r="F17" s="55"/>
      <c r="G17" s="361"/>
      <c r="H17" s="362"/>
      <c r="I17" s="361"/>
      <c r="J17" s="362"/>
      <c r="K17" s="361">
        <f t="shared" si="0"/>
        <v>0</v>
      </c>
      <c r="L17" s="362"/>
    </row>
    <row r="18" spans="1:12" ht="26.1" customHeight="1" x14ac:dyDescent="0.2">
      <c r="A18" s="54"/>
      <c r="B18" s="54"/>
      <c r="C18" s="54"/>
      <c r="D18" s="55"/>
      <c r="E18" s="55"/>
      <c r="F18" s="55"/>
      <c r="G18" s="361"/>
      <c r="H18" s="362"/>
      <c r="I18" s="361"/>
      <c r="J18" s="362"/>
      <c r="K18" s="361">
        <f t="shared" si="0"/>
        <v>0</v>
      </c>
      <c r="L18" s="362"/>
    </row>
    <row r="19" spans="1:12" ht="26.1" customHeight="1" x14ac:dyDescent="0.2">
      <c r="A19" s="54"/>
      <c r="B19" s="54"/>
      <c r="C19" s="54"/>
      <c r="D19" s="55"/>
      <c r="E19" s="55"/>
      <c r="F19" s="55"/>
      <c r="G19" s="361"/>
      <c r="H19" s="362"/>
      <c r="I19" s="361"/>
      <c r="J19" s="362"/>
      <c r="K19" s="361">
        <f t="shared" si="0"/>
        <v>0</v>
      </c>
      <c r="L19" s="362"/>
    </row>
    <row r="20" spans="1:12" ht="26.1" customHeight="1" thickBot="1" x14ac:dyDescent="0.3">
      <c r="A20" s="158"/>
      <c r="B20" s="161"/>
      <c r="C20" s="161"/>
      <c r="D20" s="363"/>
      <c r="E20" s="363"/>
      <c r="F20" s="363"/>
      <c r="G20" s="363"/>
      <c r="H20" s="363"/>
      <c r="I20" s="363"/>
      <c r="J20" s="363"/>
      <c r="K20" s="363"/>
      <c r="L20" s="363"/>
    </row>
    <row r="21" spans="1:12" ht="26.1" customHeight="1" x14ac:dyDescent="0.25">
      <c r="A21" s="352" t="s">
        <v>169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4"/>
    </row>
    <row r="22" spans="1:12" ht="26.1" customHeight="1" x14ac:dyDescent="0.25">
      <c r="A22" s="355" t="s">
        <v>152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7"/>
    </row>
    <row r="23" spans="1:12" ht="72" customHeight="1" x14ac:dyDescent="0.25">
      <c r="A23" s="358" t="s">
        <v>170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60"/>
    </row>
    <row r="24" spans="1:12" ht="23.25" thickBot="1" x14ac:dyDescent="0.3">
      <c r="A24" s="158"/>
      <c r="B24" s="61"/>
      <c r="C24" s="61"/>
      <c r="D24" s="61" t="s">
        <v>171</v>
      </c>
      <c r="E24" s="63"/>
      <c r="F24" s="63"/>
      <c r="G24" s="63"/>
      <c r="H24" s="63"/>
      <c r="I24" s="162"/>
      <c r="J24" s="162"/>
      <c r="K24" s="159"/>
      <c r="L24" s="163"/>
    </row>
    <row r="25" spans="1:12" ht="22.5" x14ac:dyDescent="0.25">
      <c r="A25" s="158"/>
      <c r="B25" s="61"/>
      <c r="C25" s="61"/>
      <c r="D25" s="61" t="s">
        <v>172</v>
      </c>
      <c r="E25" s="61"/>
      <c r="F25" s="61"/>
      <c r="G25" s="61"/>
      <c r="H25" s="61"/>
      <c r="I25" s="159"/>
      <c r="J25" s="159"/>
      <c r="K25" s="159"/>
      <c r="L25" s="163"/>
    </row>
    <row r="26" spans="1:12" ht="22.5" x14ac:dyDescent="0.25">
      <c r="A26" s="158"/>
      <c r="B26" s="61"/>
      <c r="C26" s="61"/>
      <c r="D26" s="61" t="s">
        <v>173</v>
      </c>
      <c r="E26" s="61"/>
      <c r="F26" s="61"/>
      <c r="G26" s="61"/>
      <c r="H26" s="61"/>
      <c r="I26" s="159"/>
      <c r="J26" s="159"/>
      <c r="K26" s="159"/>
      <c r="L26" s="163"/>
    </row>
    <row r="27" spans="1:12" ht="23.25" x14ac:dyDescent="0.25">
      <c r="A27" s="158"/>
      <c r="B27" s="67"/>
      <c r="C27" s="67"/>
      <c r="D27" s="67" t="s">
        <v>174</v>
      </c>
      <c r="E27" s="69"/>
      <c r="F27" s="69"/>
      <c r="G27" s="69"/>
      <c r="H27" s="69"/>
      <c r="I27" s="159"/>
      <c r="J27" s="159"/>
      <c r="K27" s="159"/>
      <c r="L27" s="163"/>
    </row>
    <row r="28" spans="1:12" ht="26.1" customHeight="1" thickBot="1" x14ac:dyDescent="0.3">
      <c r="A28" s="164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5"/>
    </row>
  </sheetData>
  <mergeCells count="47">
    <mergeCell ref="A6:B6"/>
    <mergeCell ref="D6:L6"/>
    <mergeCell ref="A1:L1"/>
    <mergeCell ref="B3:D3"/>
    <mergeCell ref="I3:J3"/>
    <mergeCell ref="A5:L5"/>
    <mergeCell ref="K2:L2"/>
    <mergeCell ref="D2:J2"/>
    <mergeCell ref="A7:G7"/>
    <mergeCell ref="H7:L7"/>
    <mergeCell ref="A8:B8"/>
    <mergeCell ref="D8:G8"/>
    <mergeCell ref="H8:I8"/>
    <mergeCell ref="J8:L8"/>
    <mergeCell ref="A9:L9"/>
    <mergeCell ref="G11:H11"/>
    <mergeCell ref="I11:J11"/>
    <mergeCell ref="K11:L11"/>
    <mergeCell ref="G12:H12"/>
    <mergeCell ref="I12:J12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  <mergeCell ref="G18:H18"/>
    <mergeCell ref="I18:J18"/>
    <mergeCell ref="K18:L18"/>
    <mergeCell ref="A21:L21"/>
    <mergeCell ref="A22:L22"/>
    <mergeCell ref="A23:L23"/>
    <mergeCell ref="G19:H19"/>
    <mergeCell ref="I19:J19"/>
    <mergeCell ref="K19:L19"/>
    <mergeCell ref="D20:H20"/>
    <mergeCell ref="I20:L20"/>
  </mergeCells>
  <phoneticPr fontId="4" type="noConversion"/>
  <pageMargins left="0.51181102362204722" right="0.51181102362204722" top="0.55118110236220474" bottom="0.55118110236220474" header="0.31496062992125984" footer="0.31496062992125984"/>
  <pageSetup scale="55" fitToHeight="0"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O1" zoomScale="65" zoomScaleNormal="150" zoomScalePageLayoutView="150" workbookViewId="0">
      <selection activeCell="Q2" sqref="Q2"/>
    </sheetView>
  </sheetViews>
  <sheetFormatPr baseColWidth="10" defaultColWidth="28.28515625" defaultRowHeight="26.25" x14ac:dyDescent="0.4"/>
  <cols>
    <col min="1" max="6" width="28.28515625" style="5"/>
    <col min="7" max="7" width="151.28515625" style="5" customWidth="1"/>
    <col min="8" max="16384" width="28.28515625" style="5"/>
  </cols>
  <sheetData>
    <row r="1" spans="1:25" ht="210" x14ac:dyDescent="0.4">
      <c r="A1" s="2" t="s">
        <v>175</v>
      </c>
      <c r="B1" s="3" t="s">
        <v>176</v>
      </c>
      <c r="C1" s="3" t="s">
        <v>177</v>
      </c>
      <c r="D1" s="3" t="s">
        <v>178</v>
      </c>
      <c r="E1" s="3" t="s">
        <v>179</v>
      </c>
      <c r="F1" s="3" t="s">
        <v>180</v>
      </c>
      <c r="G1" s="3" t="s">
        <v>181</v>
      </c>
      <c r="H1" s="3" t="s">
        <v>182</v>
      </c>
      <c r="I1" s="4" t="s">
        <v>183</v>
      </c>
      <c r="J1" s="4" t="s">
        <v>184</v>
      </c>
      <c r="K1" s="3" t="s">
        <v>185</v>
      </c>
      <c r="L1" s="4" t="s">
        <v>186</v>
      </c>
      <c r="M1" s="4" t="s">
        <v>187</v>
      </c>
      <c r="N1" s="4" t="s">
        <v>188</v>
      </c>
      <c r="O1" s="3" t="s">
        <v>189</v>
      </c>
      <c r="P1" s="4" t="s">
        <v>190</v>
      </c>
      <c r="Q1" s="4" t="s">
        <v>191</v>
      </c>
      <c r="R1" s="4" t="s">
        <v>192</v>
      </c>
      <c r="S1" s="4" t="s">
        <v>193</v>
      </c>
      <c r="T1" s="4" t="s">
        <v>194</v>
      </c>
      <c r="U1" s="4" t="s">
        <v>195</v>
      </c>
      <c r="V1" s="4" t="s">
        <v>196</v>
      </c>
      <c r="W1" s="4" t="s">
        <v>197</v>
      </c>
      <c r="X1" s="3" t="s">
        <v>198</v>
      </c>
      <c r="Y1" s="4" t="s">
        <v>199</v>
      </c>
    </row>
    <row r="2" spans="1:25" ht="204" x14ac:dyDescent="0.4">
      <c r="A2" s="6" t="s">
        <v>200</v>
      </c>
      <c r="B2" s="7" t="str">
        <f t="shared" ref="B2:B38" si="0">+CONCATENATE(A2,"-",C2," ",E2)</f>
        <v>2019-O-001-SOLEDAD G1</v>
      </c>
      <c r="C2" s="7" t="s">
        <v>201</v>
      </c>
      <c r="D2" s="7" t="s">
        <v>202</v>
      </c>
      <c r="E2" s="7" t="s">
        <v>203</v>
      </c>
      <c r="F2" s="7" t="s">
        <v>204</v>
      </c>
      <c r="G2" s="7" t="s">
        <v>205</v>
      </c>
      <c r="H2" s="8">
        <v>43705</v>
      </c>
      <c r="I2" s="8">
        <v>43721</v>
      </c>
      <c r="J2" s="8">
        <v>43727</v>
      </c>
      <c r="K2" s="8">
        <v>43712</v>
      </c>
      <c r="L2" s="8">
        <v>43888</v>
      </c>
      <c r="M2" s="8">
        <v>43892</v>
      </c>
      <c r="N2" s="8">
        <v>43896</v>
      </c>
      <c r="O2" s="8">
        <v>43896</v>
      </c>
      <c r="P2" s="9">
        <v>4561262928</v>
      </c>
      <c r="Q2" s="7" t="s">
        <v>206</v>
      </c>
      <c r="R2" s="7" t="s">
        <v>207</v>
      </c>
      <c r="S2" s="7" t="s">
        <v>208</v>
      </c>
      <c r="T2" s="7" t="s">
        <v>208</v>
      </c>
      <c r="U2" s="10" t="s">
        <v>209</v>
      </c>
      <c r="V2" s="11" t="s">
        <v>210</v>
      </c>
      <c r="W2" s="7" t="s">
        <v>211</v>
      </c>
      <c r="X2" s="7" t="s">
        <v>212</v>
      </c>
      <c r="Y2" s="5">
        <v>459</v>
      </c>
    </row>
    <row r="3" spans="1:25" ht="178.5" x14ac:dyDescent="0.4">
      <c r="A3" s="12" t="s">
        <v>200</v>
      </c>
      <c r="B3" s="7" t="str">
        <f t="shared" si="0"/>
        <v>2019-O-001-SOLEDAD G2</v>
      </c>
      <c r="C3" s="7" t="s">
        <v>201</v>
      </c>
      <c r="D3" s="7" t="s">
        <v>202</v>
      </c>
      <c r="E3" s="7" t="s">
        <v>213</v>
      </c>
      <c r="F3" s="7" t="s">
        <v>214</v>
      </c>
      <c r="G3" s="7" t="s">
        <v>205</v>
      </c>
      <c r="H3" s="8">
        <v>43705</v>
      </c>
      <c r="I3" s="8">
        <v>43734</v>
      </c>
      <c r="J3" s="8">
        <v>43753</v>
      </c>
      <c r="K3" s="8">
        <v>43753</v>
      </c>
      <c r="L3" s="8">
        <v>43888</v>
      </c>
      <c r="M3" s="8">
        <v>43892</v>
      </c>
      <c r="N3" s="8">
        <v>43964</v>
      </c>
      <c r="O3" s="8" t="s">
        <v>215</v>
      </c>
      <c r="P3" s="9">
        <v>4561262928</v>
      </c>
      <c r="Q3" s="7" t="s">
        <v>216</v>
      </c>
      <c r="R3" s="7" t="s">
        <v>217</v>
      </c>
      <c r="S3" s="7" t="s">
        <v>208</v>
      </c>
      <c r="T3" s="7" t="s">
        <v>208</v>
      </c>
      <c r="U3" s="10" t="s">
        <v>218</v>
      </c>
      <c r="V3" s="11" t="s">
        <v>219</v>
      </c>
      <c r="W3" s="7" t="s">
        <v>220</v>
      </c>
      <c r="X3" s="7" t="s">
        <v>212</v>
      </c>
      <c r="Y3" s="5">
        <v>459</v>
      </c>
    </row>
    <row r="4" spans="1:25" ht="255" x14ac:dyDescent="0.4">
      <c r="A4" s="12" t="s">
        <v>221</v>
      </c>
      <c r="B4" s="7" t="str">
        <f t="shared" si="0"/>
        <v xml:space="preserve">2019-I-031-SOLEDAD </v>
      </c>
      <c r="C4" s="13" t="s">
        <v>201</v>
      </c>
      <c r="D4" s="7" t="s">
        <v>202</v>
      </c>
      <c r="E4" s="13"/>
      <c r="F4" s="13" t="s">
        <v>222</v>
      </c>
      <c r="G4" s="13" t="s">
        <v>223</v>
      </c>
      <c r="H4" s="14">
        <v>43770</v>
      </c>
      <c r="I4" s="14">
        <v>43777</v>
      </c>
      <c r="J4" s="14">
        <v>43984</v>
      </c>
      <c r="K4" s="14" t="s">
        <v>224</v>
      </c>
      <c r="L4" s="14" t="s">
        <v>208</v>
      </c>
      <c r="M4" s="14" t="s">
        <v>208</v>
      </c>
      <c r="N4" s="14" t="s">
        <v>208</v>
      </c>
      <c r="O4" s="14" t="s">
        <v>208</v>
      </c>
      <c r="P4" s="15">
        <v>859037851</v>
      </c>
      <c r="Q4" s="13" t="s">
        <v>225</v>
      </c>
      <c r="R4" s="13" t="s">
        <v>226</v>
      </c>
      <c r="S4" s="13" t="s">
        <v>208</v>
      </c>
      <c r="T4" s="13" t="s">
        <v>208</v>
      </c>
      <c r="U4" s="16" t="s">
        <v>227</v>
      </c>
      <c r="V4" s="17" t="s">
        <v>208</v>
      </c>
      <c r="W4" s="13" t="s">
        <v>228</v>
      </c>
      <c r="X4" s="13" t="s">
        <v>229</v>
      </c>
      <c r="Y4" s="5">
        <v>918</v>
      </c>
    </row>
    <row r="5" spans="1:25" ht="178.5" x14ac:dyDescent="0.4">
      <c r="A5" s="18" t="s">
        <v>230</v>
      </c>
      <c r="B5" s="7" t="str">
        <f t="shared" si="0"/>
        <v>2019-O-003-NEIVA G1</v>
      </c>
      <c r="C5" s="19" t="s">
        <v>231</v>
      </c>
      <c r="D5" s="19" t="s">
        <v>232</v>
      </c>
      <c r="E5" s="7" t="s">
        <v>203</v>
      </c>
      <c r="F5" s="19" t="s">
        <v>233</v>
      </c>
      <c r="G5" s="19" t="s">
        <v>234</v>
      </c>
      <c r="H5" s="8">
        <v>43705</v>
      </c>
      <c r="I5" s="8">
        <v>43741</v>
      </c>
      <c r="J5" s="8">
        <v>43746</v>
      </c>
      <c r="K5" s="8">
        <v>43746</v>
      </c>
      <c r="L5" s="8">
        <v>43888</v>
      </c>
      <c r="M5" s="8">
        <v>43892</v>
      </c>
      <c r="N5" s="8">
        <v>43896</v>
      </c>
      <c r="O5" s="20">
        <v>43896</v>
      </c>
      <c r="P5" s="9">
        <v>4561262928</v>
      </c>
      <c r="Q5" s="7" t="s">
        <v>235</v>
      </c>
      <c r="R5" s="7" t="s">
        <v>236</v>
      </c>
      <c r="S5" s="7" t="s">
        <v>208</v>
      </c>
      <c r="T5" s="7" t="s">
        <v>208</v>
      </c>
      <c r="U5" s="10" t="s">
        <v>237</v>
      </c>
      <c r="V5" s="11" t="s">
        <v>238</v>
      </c>
      <c r="W5" s="7" t="s">
        <v>239</v>
      </c>
      <c r="X5" s="7" t="s">
        <v>212</v>
      </c>
      <c r="Y5" s="5">
        <v>459</v>
      </c>
    </row>
    <row r="6" spans="1:25" ht="178.5" x14ac:dyDescent="0.4">
      <c r="A6" s="18" t="s">
        <v>230</v>
      </c>
      <c r="B6" s="7" t="str">
        <f t="shared" si="0"/>
        <v>2019-O-003-NEIVA G2</v>
      </c>
      <c r="C6" s="19" t="s">
        <v>231</v>
      </c>
      <c r="D6" s="19" t="s">
        <v>232</v>
      </c>
      <c r="E6" s="7" t="s">
        <v>213</v>
      </c>
      <c r="F6" s="19" t="s">
        <v>233</v>
      </c>
      <c r="G6" s="19" t="s">
        <v>234</v>
      </c>
      <c r="H6" s="8">
        <v>43705</v>
      </c>
      <c r="I6" s="8">
        <v>43741</v>
      </c>
      <c r="J6" s="8">
        <v>43746</v>
      </c>
      <c r="K6" s="8">
        <v>43746</v>
      </c>
      <c r="L6" s="8">
        <v>43888</v>
      </c>
      <c r="M6" s="8">
        <v>43892</v>
      </c>
      <c r="N6" s="8">
        <v>43896</v>
      </c>
      <c r="O6" s="20">
        <v>43896</v>
      </c>
      <c r="P6" s="9">
        <v>4561262928</v>
      </c>
      <c r="Q6" s="7" t="s">
        <v>235</v>
      </c>
      <c r="R6" s="7" t="s">
        <v>236</v>
      </c>
      <c r="S6" s="7" t="s">
        <v>208</v>
      </c>
      <c r="T6" s="7" t="s">
        <v>208</v>
      </c>
      <c r="U6" s="10" t="s">
        <v>240</v>
      </c>
      <c r="V6" s="11" t="s">
        <v>238</v>
      </c>
      <c r="W6" s="7" t="s">
        <v>239</v>
      </c>
      <c r="X6" s="7" t="s">
        <v>212</v>
      </c>
      <c r="Y6" s="5">
        <v>459</v>
      </c>
    </row>
    <row r="7" spans="1:25" ht="204" x14ac:dyDescent="0.4">
      <c r="A7" s="6" t="s">
        <v>241</v>
      </c>
      <c r="B7" s="7" t="str">
        <f t="shared" si="0"/>
        <v xml:space="preserve">2019-I-022-NEIVA </v>
      </c>
      <c r="C7" s="7" t="s">
        <v>231</v>
      </c>
      <c r="D7" s="19" t="s">
        <v>232</v>
      </c>
      <c r="E7" s="7"/>
      <c r="F7" s="7" t="s">
        <v>242</v>
      </c>
      <c r="G7" s="7" t="s">
        <v>243</v>
      </c>
      <c r="H7" s="8">
        <v>43734</v>
      </c>
      <c r="I7" s="8">
        <v>43755</v>
      </c>
      <c r="J7" s="8">
        <v>43769</v>
      </c>
      <c r="K7" s="8">
        <v>43769</v>
      </c>
      <c r="L7" s="8" t="s">
        <v>208</v>
      </c>
      <c r="M7" s="8" t="s">
        <v>208</v>
      </c>
      <c r="N7" s="8" t="s">
        <v>208</v>
      </c>
      <c r="O7" s="8" t="s">
        <v>208</v>
      </c>
      <c r="P7" s="9">
        <v>859037851</v>
      </c>
      <c r="Q7" s="7" t="s">
        <v>244</v>
      </c>
      <c r="R7" s="7" t="s">
        <v>245</v>
      </c>
      <c r="S7" s="7" t="s">
        <v>246</v>
      </c>
      <c r="T7" s="7" t="s">
        <v>247</v>
      </c>
      <c r="U7" s="10" t="s">
        <v>248</v>
      </c>
      <c r="V7" s="11" t="s">
        <v>249</v>
      </c>
      <c r="W7" s="7" t="s">
        <v>250</v>
      </c>
      <c r="X7" s="7" t="s">
        <v>212</v>
      </c>
      <c r="Y7" s="5">
        <v>918</v>
      </c>
    </row>
    <row r="8" spans="1:25" ht="178.5" x14ac:dyDescent="0.4">
      <c r="A8" s="18" t="s">
        <v>251</v>
      </c>
      <c r="B8" s="7" t="str">
        <f t="shared" si="0"/>
        <v xml:space="preserve">2019-O-007-RIONEGRO </v>
      </c>
      <c r="C8" s="19" t="s">
        <v>252</v>
      </c>
      <c r="D8" s="19" t="s">
        <v>253</v>
      </c>
      <c r="E8" s="19"/>
      <c r="F8" s="19" t="s">
        <v>254</v>
      </c>
      <c r="G8" s="19" t="s">
        <v>255</v>
      </c>
      <c r="H8" s="8">
        <v>43724</v>
      </c>
      <c r="I8" s="8">
        <v>43741</v>
      </c>
      <c r="J8" s="8">
        <v>43745</v>
      </c>
      <c r="K8" s="8">
        <v>43745</v>
      </c>
      <c r="L8" s="8">
        <v>43888</v>
      </c>
      <c r="M8" s="8">
        <v>43892</v>
      </c>
      <c r="N8" s="8">
        <v>43893</v>
      </c>
      <c r="O8" s="20">
        <v>43893</v>
      </c>
      <c r="P8" s="9">
        <v>3637085472</v>
      </c>
      <c r="Q8" s="7" t="s">
        <v>256</v>
      </c>
      <c r="R8" s="7" t="s">
        <v>257</v>
      </c>
      <c r="S8" s="7" t="s">
        <v>208</v>
      </c>
      <c r="T8" s="7" t="s">
        <v>208</v>
      </c>
      <c r="U8" s="10" t="s">
        <v>258</v>
      </c>
      <c r="V8" s="11" t="s">
        <v>259</v>
      </c>
      <c r="W8" s="7">
        <v>5815030</v>
      </c>
      <c r="X8" s="7" t="s">
        <v>212</v>
      </c>
      <c r="Y8" s="5">
        <v>366</v>
      </c>
    </row>
    <row r="9" spans="1:25" ht="229.5" x14ac:dyDescent="0.4">
      <c r="A9" s="6" t="s">
        <v>260</v>
      </c>
      <c r="B9" s="7" t="str">
        <f t="shared" si="0"/>
        <v xml:space="preserve">2019-I-008-RIONEGRO </v>
      </c>
      <c r="C9" s="7" t="s">
        <v>252</v>
      </c>
      <c r="D9" s="19" t="s">
        <v>253</v>
      </c>
      <c r="E9" s="7"/>
      <c r="F9" s="7" t="s">
        <v>261</v>
      </c>
      <c r="G9" s="7" t="s">
        <v>262</v>
      </c>
      <c r="H9" s="8">
        <v>43725</v>
      </c>
      <c r="I9" s="8">
        <v>43753</v>
      </c>
      <c r="J9" s="8">
        <v>43755</v>
      </c>
      <c r="K9" s="8">
        <v>43755</v>
      </c>
      <c r="L9" s="8" t="s">
        <v>208</v>
      </c>
      <c r="M9" s="8" t="s">
        <v>208</v>
      </c>
      <c r="N9" s="8" t="s">
        <v>208</v>
      </c>
      <c r="O9" s="8" t="s">
        <v>208</v>
      </c>
      <c r="P9" s="9">
        <v>342492215</v>
      </c>
      <c r="Q9" s="7" t="s">
        <v>244</v>
      </c>
      <c r="R9" s="7" t="s">
        <v>263</v>
      </c>
      <c r="S9" s="7" t="s">
        <v>264</v>
      </c>
      <c r="T9" s="7" t="s">
        <v>265</v>
      </c>
      <c r="U9" s="10" t="s">
        <v>266</v>
      </c>
      <c r="V9" s="11" t="s">
        <v>249</v>
      </c>
      <c r="W9" s="7" t="s">
        <v>267</v>
      </c>
      <c r="X9" s="7" t="s">
        <v>212</v>
      </c>
      <c r="Y9" s="5">
        <v>366</v>
      </c>
    </row>
    <row r="10" spans="1:25" ht="255" x14ac:dyDescent="0.4">
      <c r="A10" s="6" t="s">
        <v>268</v>
      </c>
      <c r="B10" s="7" t="str">
        <f t="shared" si="0"/>
        <v xml:space="preserve">2019-I-020-VALLEDUPAR </v>
      </c>
      <c r="C10" s="7" t="s">
        <v>269</v>
      </c>
      <c r="D10" s="7" t="s">
        <v>270</v>
      </c>
      <c r="E10" s="7"/>
      <c r="F10" s="7" t="s">
        <v>271</v>
      </c>
      <c r="G10" s="7" t="s">
        <v>272</v>
      </c>
      <c r="H10" s="8">
        <v>43732</v>
      </c>
      <c r="I10" s="8">
        <v>43747</v>
      </c>
      <c r="J10" s="8">
        <v>43753</v>
      </c>
      <c r="K10" s="8">
        <v>43753</v>
      </c>
      <c r="L10" s="8" t="s">
        <v>208</v>
      </c>
      <c r="M10" s="8" t="s">
        <v>208</v>
      </c>
      <c r="N10" s="8" t="s">
        <v>208</v>
      </c>
      <c r="O10" s="8" t="s">
        <v>208</v>
      </c>
      <c r="P10" s="9">
        <v>300382517</v>
      </c>
      <c r="Q10" s="7" t="s">
        <v>244</v>
      </c>
      <c r="R10" s="7" t="s">
        <v>263</v>
      </c>
      <c r="S10" s="7" t="s">
        <v>273</v>
      </c>
      <c r="T10" s="7" t="s">
        <v>274</v>
      </c>
      <c r="U10" s="10" t="s">
        <v>275</v>
      </c>
      <c r="V10" s="11" t="s">
        <v>249</v>
      </c>
      <c r="W10" s="7"/>
      <c r="X10" s="7" t="s">
        <v>212</v>
      </c>
      <c r="Y10" s="5">
        <v>321</v>
      </c>
    </row>
    <row r="11" spans="1:25" ht="204" x14ac:dyDescent="0.4">
      <c r="A11" s="12" t="s">
        <v>276</v>
      </c>
      <c r="B11" s="7" t="str">
        <f t="shared" si="0"/>
        <v xml:space="preserve">2019-O-019-VALLEDUPAR </v>
      </c>
      <c r="C11" s="7" t="s">
        <v>269</v>
      </c>
      <c r="D11" s="7" t="s">
        <v>270</v>
      </c>
      <c r="E11" s="7"/>
      <c r="F11" s="7" t="s">
        <v>214</v>
      </c>
      <c r="G11" s="7" t="s">
        <v>277</v>
      </c>
      <c r="H11" s="8">
        <v>43732</v>
      </c>
      <c r="I11" s="8">
        <v>43747</v>
      </c>
      <c r="J11" s="8">
        <v>43753</v>
      </c>
      <c r="K11" s="20">
        <v>43753</v>
      </c>
      <c r="L11" s="8">
        <v>43888</v>
      </c>
      <c r="M11" s="8">
        <v>43892</v>
      </c>
      <c r="N11" s="8">
        <v>43964</v>
      </c>
      <c r="O11" s="8" t="s">
        <v>278</v>
      </c>
      <c r="P11" s="9">
        <v>3189902832</v>
      </c>
      <c r="Q11" s="7" t="s">
        <v>216</v>
      </c>
      <c r="R11" s="7" t="s">
        <v>217</v>
      </c>
      <c r="S11" s="7" t="s">
        <v>208</v>
      </c>
      <c r="T11" s="7" t="s">
        <v>208</v>
      </c>
      <c r="U11" s="10" t="s">
        <v>218</v>
      </c>
      <c r="V11" s="11" t="s">
        <v>219</v>
      </c>
      <c r="W11" s="7" t="s">
        <v>220</v>
      </c>
      <c r="X11" s="7" t="s">
        <v>212</v>
      </c>
      <c r="Y11" s="5">
        <v>321</v>
      </c>
    </row>
    <row r="12" spans="1:25" ht="178.5" x14ac:dyDescent="0.4">
      <c r="A12" s="18" t="s">
        <v>279</v>
      </c>
      <c r="B12" s="7" t="str">
        <f t="shared" si="0"/>
        <v>2019-O-023-CARTAGENA G1</v>
      </c>
      <c r="C12" s="19" t="s">
        <v>280</v>
      </c>
      <c r="D12" s="19" t="s">
        <v>281</v>
      </c>
      <c r="E12" s="7" t="s">
        <v>203</v>
      </c>
      <c r="F12" s="19" t="s">
        <v>282</v>
      </c>
      <c r="G12" s="19" t="s">
        <v>283</v>
      </c>
      <c r="H12" s="8">
        <v>43762</v>
      </c>
      <c r="I12" s="8">
        <v>43768</v>
      </c>
      <c r="J12" s="8">
        <v>43794</v>
      </c>
      <c r="K12" s="8">
        <v>43789</v>
      </c>
      <c r="L12" s="8">
        <v>43888</v>
      </c>
      <c r="M12" s="8">
        <v>43892</v>
      </c>
      <c r="N12" s="8">
        <v>43895</v>
      </c>
      <c r="O12" s="20">
        <v>43895</v>
      </c>
      <c r="P12" s="9">
        <v>4561262928</v>
      </c>
      <c r="Q12" s="7" t="s">
        <v>284</v>
      </c>
      <c r="R12" s="7" t="s">
        <v>285</v>
      </c>
      <c r="S12" s="7" t="s">
        <v>208</v>
      </c>
      <c r="T12" s="7" t="s">
        <v>208</v>
      </c>
      <c r="U12" s="21" t="s">
        <v>286</v>
      </c>
      <c r="V12" s="11" t="s">
        <v>287</v>
      </c>
      <c r="W12" s="7" t="s">
        <v>288</v>
      </c>
      <c r="X12" s="7" t="s">
        <v>212</v>
      </c>
      <c r="Y12" s="5">
        <v>459</v>
      </c>
    </row>
    <row r="13" spans="1:25" ht="204" x14ac:dyDescent="0.4">
      <c r="A13" s="18" t="s">
        <v>279</v>
      </c>
      <c r="B13" s="7" t="str">
        <f t="shared" si="0"/>
        <v>2019-O-023-CARTAGENA G2</v>
      </c>
      <c r="C13" s="19" t="s">
        <v>280</v>
      </c>
      <c r="D13" s="19" t="s">
        <v>281</v>
      </c>
      <c r="E13" s="7" t="s">
        <v>213</v>
      </c>
      <c r="F13" s="19" t="s">
        <v>204</v>
      </c>
      <c r="G13" s="19" t="s">
        <v>283</v>
      </c>
      <c r="H13" s="8">
        <v>43762</v>
      </c>
      <c r="I13" s="8">
        <v>43768</v>
      </c>
      <c r="J13" s="8">
        <v>43783</v>
      </c>
      <c r="K13" s="8">
        <v>43783</v>
      </c>
      <c r="L13" s="8">
        <v>43889</v>
      </c>
      <c r="M13" s="8">
        <v>43892</v>
      </c>
      <c r="N13" s="8">
        <v>43895</v>
      </c>
      <c r="O13" s="20">
        <v>43895</v>
      </c>
      <c r="P13" s="9">
        <v>4561262928</v>
      </c>
      <c r="Q13" s="7" t="s">
        <v>206</v>
      </c>
      <c r="R13" s="7" t="s">
        <v>207</v>
      </c>
      <c r="S13" s="7" t="s">
        <v>208</v>
      </c>
      <c r="T13" s="7" t="s">
        <v>208</v>
      </c>
      <c r="U13" s="21" t="s">
        <v>209</v>
      </c>
      <c r="V13" s="11" t="s">
        <v>210</v>
      </c>
      <c r="W13" s="7" t="s">
        <v>289</v>
      </c>
      <c r="X13" s="7" t="s">
        <v>212</v>
      </c>
      <c r="Y13" s="5">
        <v>459</v>
      </c>
    </row>
    <row r="14" spans="1:25" ht="178.5" x14ac:dyDescent="0.4">
      <c r="A14" s="12" t="s">
        <v>279</v>
      </c>
      <c r="B14" s="7" t="str">
        <f t="shared" si="0"/>
        <v>2019-O-023-CARTAGENA G3</v>
      </c>
      <c r="C14" s="7" t="s">
        <v>280</v>
      </c>
      <c r="D14" s="19" t="s">
        <v>281</v>
      </c>
      <c r="E14" s="7" t="s">
        <v>290</v>
      </c>
      <c r="F14" s="7" t="s">
        <v>214</v>
      </c>
      <c r="G14" s="7" t="s">
        <v>283</v>
      </c>
      <c r="H14" s="8">
        <v>43762</v>
      </c>
      <c r="I14" s="8" t="s">
        <v>291</v>
      </c>
      <c r="J14" s="8">
        <v>43783</v>
      </c>
      <c r="K14" s="8">
        <v>43784</v>
      </c>
      <c r="L14" s="8">
        <v>43888</v>
      </c>
      <c r="M14" s="8">
        <v>43892</v>
      </c>
      <c r="N14" s="8">
        <v>43964</v>
      </c>
      <c r="O14" s="8" t="s">
        <v>278</v>
      </c>
      <c r="P14" s="9">
        <v>4561262928</v>
      </c>
      <c r="Q14" s="7" t="s">
        <v>216</v>
      </c>
      <c r="R14" s="7" t="s">
        <v>217</v>
      </c>
      <c r="S14" s="7" t="s">
        <v>208</v>
      </c>
      <c r="T14" s="7" t="s">
        <v>208</v>
      </c>
      <c r="U14" s="10" t="s">
        <v>218</v>
      </c>
      <c r="V14" s="11" t="s">
        <v>219</v>
      </c>
      <c r="W14" s="7" t="s">
        <v>220</v>
      </c>
      <c r="X14" s="7" t="s">
        <v>212</v>
      </c>
      <c r="Y14" s="5">
        <v>459</v>
      </c>
    </row>
    <row r="15" spans="1:25" ht="204" x14ac:dyDescent="0.4">
      <c r="A15" s="18" t="s">
        <v>279</v>
      </c>
      <c r="B15" s="7" t="str">
        <f t="shared" si="0"/>
        <v>2019-O-023-CARTAGENA G4</v>
      </c>
      <c r="C15" s="19" t="s">
        <v>280</v>
      </c>
      <c r="D15" s="19" t="s">
        <v>281</v>
      </c>
      <c r="E15" s="19" t="s">
        <v>292</v>
      </c>
      <c r="F15" s="19" t="s">
        <v>204</v>
      </c>
      <c r="G15" s="19" t="s">
        <v>283</v>
      </c>
      <c r="H15" s="8">
        <v>43762</v>
      </c>
      <c r="I15" s="8">
        <v>43768</v>
      </c>
      <c r="J15" s="8">
        <v>43783</v>
      </c>
      <c r="K15" s="8">
        <v>43783</v>
      </c>
      <c r="L15" s="8">
        <v>43888</v>
      </c>
      <c r="M15" s="8">
        <v>43892</v>
      </c>
      <c r="N15" s="8">
        <v>43896</v>
      </c>
      <c r="O15" s="20">
        <v>43895</v>
      </c>
      <c r="P15" s="9">
        <v>4561262928</v>
      </c>
      <c r="Q15" s="7" t="s">
        <v>206</v>
      </c>
      <c r="R15" s="7" t="s">
        <v>207</v>
      </c>
      <c r="S15" s="7" t="s">
        <v>208</v>
      </c>
      <c r="T15" s="7" t="s">
        <v>208</v>
      </c>
      <c r="U15" s="10" t="s">
        <v>209</v>
      </c>
      <c r="V15" s="11" t="s">
        <v>210</v>
      </c>
      <c r="W15" s="7" t="s">
        <v>211</v>
      </c>
      <c r="X15" s="7" t="s">
        <v>212</v>
      </c>
      <c r="Y15" s="5">
        <v>459</v>
      </c>
    </row>
    <row r="16" spans="1:25" ht="255" x14ac:dyDescent="0.4">
      <c r="A16" s="6" t="s">
        <v>293</v>
      </c>
      <c r="B16" s="7" t="str">
        <f t="shared" si="0"/>
        <v>2019-I-024-CARTAGENA G1</v>
      </c>
      <c r="C16" s="7" t="s">
        <v>280</v>
      </c>
      <c r="D16" s="19" t="s">
        <v>281</v>
      </c>
      <c r="E16" s="7" t="s">
        <v>203</v>
      </c>
      <c r="F16" s="7" t="s">
        <v>294</v>
      </c>
      <c r="G16" s="7" t="s">
        <v>295</v>
      </c>
      <c r="H16" s="8">
        <v>43755</v>
      </c>
      <c r="I16" s="8">
        <v>43761</v>
      </c>
      <c r="J16" s="8">
        <v>43766</v>
      </c>
      <c r="K16" s="8">
        <v>43766</v>
      </c>
      <c r="L16" s="8" t="s">
        <v>208</v>
      </c>
      <c r="M16" s="8" t="s">
        <v>208</v>
      </c>
      <c r="N16" s="8" t="s">
        <v>208</v>
      </c>
      <c r="O16" s="8" t="s">
        <v>208</v>
      </c>
      <c r="P16" s="9">
        <v>859037851</v>
      </c>
      <c r="Q16" s="7" t="s">
        <v>296</v>
      </c>
      <c r="R16" s="7" t="s">
        <v>297</v>
      </c>
      <c r="S16" s="7" t="s">
        <v>298</v>
      </c>
      <c r="T16" s="7" t="s">
        <v>299</v>
      </c>
      <c r="U16" s="10" t="s">
        <v>300</v>
      </c>
      <c r="V16" s="11" t="s">
        <v>301</v>
      </c>
      <c r="W16" s="7" t="s">
        <v>302</v>
      </c>
      <c r="X16" s="7" t="s">
        <v>212</v>
      </c>
      <c r="Y16" s="5">
        <v>918</v>
      </c>
    </row>
    <row r="17" spans="1:25" ht="229.5" x14ac:dyDescent="0.4">
      <c r="A17" s="6" t="s">
        <v>303</v>
      </c>
      <c r="B17" s="7" t="str">
        <f t="shared" si="0"/>
        <v xml:space="preserve">2019-I-046-CARTAGENA </v>
      </c>
      <c r="C17" s="7" t="s">
        <v>280</v>
      </c>
      <c r="D17" s="19" t="s">
        <v>281</v>
      </c>
      <c r="E17" s="7"/>
      <c r="F17" s="7" t="s">
        <v>304</v>
      </c>
      <c r="G17" s="7" t="s">
        <v>295</v>
      </c>
      <c r="H17" s="8">
        <v>43838</v>
      </c>
      <c r="I17" s="8">
        <v>43873</v>
      </c>
      <c r="J17" s="8">
        <v>43879</v>
      </c>
      <c r="K17" s="8">
        <v>43873</v>
      </c>
      <c r="L17" s="8" t="s">
        <v>208</v>
      </c>
      <c r="M17" s="8" t="s">
        <v>208</v>
      </c>
      <c r="N17" s="8" t="s">
        <v>208</v>
      </c>
      <c r="O17" s="8" t="s">
        <v>208</v>
      </c>
      <c r="P17" s="9">
        <v>859037851</v>
      </c>
      <c r="Q17" s="7" t="s">
        <v>305</v>
      </c>
      <c r="R17" s="7" t="s">
        <v>208</v>
      </c>
      <c r="S17" s="7" t="s">
        <v>208</v>
      </c>
      <c r="T17" s="7" t="s">
        <v>208</v>
      </c>
      <c r="U17" s="10" t="s">
        <v>306</v>
      </c>
      <c r="V17" s="11" t="s">
        <v>208</v>
      </c>
      <c r="W17" s="7" t="s">
        <v>208</v>
      </c>
      <c r="X17" s="7" t="s">
        <v>212</v>
      </c>
      <c r="Y17" s="5">
        <v>918</v>
      </c>
    </row>
    <row r="18" spans="1:25" ht="178.5" x14ac:dyDescent="0.4">
      <c r="A18" s="18" t="s">
        <v>307</v>
      </c>
      <c r="B18" s="7" t="str">
        <f t="shared" si="0"/>
        <v xml:space="preserve">2019-O-025-RIOHACHA </v>
      </c>
      <c r="C18" s="19" t="s">
        <v>308</v>
      </c>
      <c r="D18" s="19" t="s">
        <v>309</v>
      </c>
      <c r="E18" s="19"/>
      <c r="F18" s="19" t="s">
        <v>310</v>
      </c>
      <c r="G18" s="19" t="s">
        <v>311</v>
      </c>
      <c r="H18" s="8">
        <v>43762</v>
      </c>
      <c r="I18" s="8">
        <v>43768</v>
      </c>
      <c r="J18" s="8">
        <v>43783</v>
      </c>
      <c r="K18" s="8">
        <v>43783</v>
      </c>
      <c r="L18" s="8">
        <v>43888</v>
      </c>
      <c r="M18" s="8">
        <v>43892</v>
      </c>
      <c r="N18" s="8">
        <v>43901</v>
      </c>
      <c r="O18" s="20">
        <v>43901</v>
      </c>
      <c r="P18" s="9">
        <v>1818542736</v>
      </c>
      <c r="Q18" s="7" t="s">
        <v>310</v>
      </c>
      <c r="R18" s="7" t="s">
        <v>310</v>
      </c>
      <c r="S18" s="7" t="s">
        <v>208</v>
      </c>
      <c r="T18" s="7" t="s">
        <v>208</v>
      </c>
      <c r="U18" s="21" t="s">
        <v>312</v>
      </c>
      <c r="V18" s="11" t="s">
        <v>313</v>
      </c>
      <c r="W18" s="7">
        <v>5713355</v>
      </c>
      <c r="X18" s="7" t="s">
        <v>212</v>
      </c>
      <c r="Y18" s="5">
        <v>183</v>
      </c>
    </row>
    <row r="19" spans="1:25" ht="280.5" x14ac:dyDescent="0.4">
      <c r="A19" s="6" t="s">
        <v>314</v>
      </c>
      <c r="B19" s="7" t="str">
        <f t="shared" si="0"/>
        <v xml:space="preserve">2019-I-036-RIOHACHA </v>
      </c>
      <c r="C19" s="7" t="s">
        <v>308</v>
      </c>
      <c r="D19" s="19" t="s">
        <v>309</v>
      </c>
      <c r="E19" s="7"/>
      <c r="F19" s="7" t="s">
        <v>315</v>
      </c>
      <c r="G19" s="7" t="s">
        <v>316</v>
      </c>
      <c r="H19" s="8">
        <v>43776</v>
      </c>
      <c r="I19" s="8">
        <v>43783</v>
      </c>
      <c r="J19" s="8">
        <v>43787</v>
      </c>
      <c r="K19" s="8">
        <v>43787</v>
      </c>
      <c r="L19" s="8" t="s">
        <v>208</v>
      </c>
      <c r="M19" s="8" t="s">
        <v>208</v>
      </c>
      <c r="N19" s="8" t="s">
        <v>208</v>
      </c>
      <c r="O19" s="8" t="s">
        <v>208</v>
      </c>
      <c r="P19" s="9">
        <v>171246108</v>
      </c>
      <c r="Q19" s="7" t="s">
        <v>296</v>
      </c>
      <c r="R19" s="7" t="s">
        <v>297</v>
      </c>
      <c r="S19" s="7" t="s">
        <v>317</v>
      </c>
      <c r="T19" s="7" t="s">
        <v>318</v>
      </c>
      <c r="U19" s="10" t="s">
        <v>319</v>
      </c>
      <c r="V19" s="11" t="s">
        <v>320</v>
      </c>
      <c r="W19" s="7">
        <v>7446234</v>
      </c>
      <c r="X19" s="7" t="s">
        <v>212</v>
      </c>
      <c r="Y19" s="5">
        <v>183</v>
      </c>
    </row>
    <row r="20" spans="1:25" ht="255" x14ac:dyDescent="0.4">
      <c r="A20" s="6" t="s">
        <v>321</v>
      </c>
      <c r="B20" s="7" t="str">
        <f t="shared" si="0"/>
        <v xml:space="preserve">2019-I-010-CALI </v>
      </c>
      <c r="C20" s="7" t="s">
        <v>322</v>
      </c>
      <c r="D20" s="7" t="s">
        <v>323</v>
      </c>
      <c r="E20" s="7"/>
      <c r="F20" s="7" t="s">
        <v>324</v>
      </c>
      <c r="G20" s="7" t="s">
        <v>325</v>
      </c>
      <c r="H20" s="8">
        <v>43726</v>
      </c>
      <c r="I20" s="8">
        <v>43746</v>
      </c>
      <c r="J20" s="8">
        <v>43753</v>
      </c>
      <c r="K20" s="8">
        <v>43753</v>
      </c>
      <c r="L20" s="8" t="s">
        <v>208</v>
      </c>
      <c r="M20" s="8" t="s">
        <v>208</v>
      </c>
      <c r="N20" s="8" t="s">
        <v>208</v>
      </c>
      <c r="O20" s="8" t="s">
        <v>208</v>
      </c>
      <c r="P20" s="9">
        <v>342492215</v>
      </c>
      <c r="Q20" s="7" t="s">
        <v>244</v>
      </c>
      <c r="R20" s="7" t="s">
        <v>263</v>
      </c>
      <c r="S20" s="7" t="s">
        <v>326</v>
      </c>
      <c r="T20" s="7" t="s">
        <v>327</v>
      </c>
      <c r="U20" s="10" t="s">
        <v>328</v>
      </c>
      <c r="V20" s="11" t="s">
        <v>249</v>
      </c>
      <c r="W20" s="7" t="s">
        <v>267</v>
      </c>
      <c r="X20" s="7" t="s">
        <v>212</v>
      </c>
      <c r="Y20" s="5">
        <v>366</v>
      </c>
    </row>
    <row r="21" spans="1:25" ht="178.5" x14ac:dyDescent="0.4">
      <c r="A21" s="18" t="s">
        <v>329</v>
      </c>
      <c r="B21" s="7" t="str">
        <f t="shared" si="0"/>
        <v xml:space="preserve">2019-O-027-CALI </v>
      </c>
      <c r="C21" s="19" t="s">
        <v>322</v>
      </c>
      <c r="D21" s="7" t="s">
        <v>323</v>
      </c>
      <c r="E21" s="19"/>
      <c r="F21" s="19" t="s">
        <v>330</v>
      </c>
      <c r="G21" s="19" t="s">
        <v>331</v>
      </c>
      <c r="H21" s="8">
        <v>43762</v>
      </c>
      <c r="I21" s="8">
        <v>43768</v>
      </c>
      <c r="J21" s="8">
        <v>43770</v>
      </c>
      <c r="K21" s="8">
        <v>43769</v>
      </c>
      <c r="L21" s="8">
        <v>43889</v>
      </c>
      <c r="M21" s="8">
        <v>43892</v>
      </c>
      <c r="N21" s="8">
        <v>43895</v>
      </c>
      <c r="O21" s="20">
        <v>43895</v>
      </c>
      <c r="P21" s="9">
        <v>3637085472</v>
      </c>
      <c r="Q21" s="7" t="s">
        <v>284</v>
      </c>
      <c r="R21" s="7" t="s">
        <v>285</v>
      </c>
      <c r="S21" s="7" t="s">
        <v>208</v>
      </c>
      <c r="T21" s="7" t="s">
        <v>208</v>
      </c>
      <c r="U21" s="21" t="s">
        <v>286</v>
      </c>
      <c r="V21" s="11" t="s">
        <v>332</v>
      </c>
      <c r="W21" s="7" t="s">
        <v>208</v>
      </c>
      <c r="X21" s="7" t="s">
        <v>212</v>
      </c>
      <c r="Y21" s="5">
        <v>366</v>
      </c>
    </row>
    <row r="22" spans="1:25" ht="178.5" x14ac:dyDescent="0.4">
      <c r="A22" s="18" t="s">
        <v>333</v>
      </c>
      <c r="B22" s="7" t="str">
        <f t="shared" si="0"/>
        <v>2019-O-013-PASTO G1</v>
      </c>
      <c r="C22" s="19" t="s">
        <v>334</v>
      </c>
      <c r="D22" s="19" t="s">
        <v>335</v>
      </c>
      <c r="E22" s="7" t="s">
        <v>203</v>
      </c>
      <c r="F22" s="19" t="s">
        <v>336</v>
      </c>
      <c r="G22" s="19" t="s">
        <v>337</v>
      </c>
      <c r="H22" s="8">
        <v>43769</v>
      </c>
      <c r="I22" s="8">
        <v>43777</v>
      </c>
      <c r="J22" s="8">
        <v>43784</v>
      </c>
      <c r="K22" s="8">
        <v>43784</v>
      </c>
      <c r="L22" s="8">
        <v>43889</v>
      </c>
      <c r="M22" s="8">
        <v>43892</v>
      </c>
      <c r="N22" s="8">
        <v>43901</v>
      </c>
      <c r="O22" s="20">
        <v>43901</v>
      </c>
      <c r="P22" s="9">
        <v>2961342816</v>
      </c>
      <c r="Q22" s="7" t="s">
        <v>338</v>
      </c>
      <c r="R22" s="7" t="s">
        <v>339</v>
      </c>
      <c r="S22" s="7" t="s">
        <v>208</v>
      </c>
      <c r="T22" s="7" t="s">
        <v>208</v>
      </c>
      <c r="U22" s="21" t="s">
        <v>340</v>
      </c>
      <c r="V22" s="11" t="s">
        <v>341</v>
      </c>
      <c r="W22" s="7">
        <v>3045452531</v>
      </c>
      <c r="X22" s="7" t="s">
        <v>212</v>
      </c>
      <c r="Y22" s="5">
        <v>298</v>
      </c>
    </row>
    <row r="23" spans="1:25" ht="229.5" x14ac:dyDescent="0.4">
      <c r="A23" s="18" t="s">
        <v>333</v>
      </c>
      <c r="B23" s="7" t="str">
        <f t="shared" si="0"/>
        <v>2019-O-013-PASTO G2</v>
      </c>
      <c r="C23" s="19" t="s">
        <v>334</v>
      </c>
      <c r="D23" s="19" t="s">
        <v>335</v>
      </c>
      <c r="E23" s="7" t="s">
        <v>213</v>
      </c>
      <c r="F23" s="19" t="s">
        <v>342</v>
      </c>
      <c r="G23" s="19" t="s">
        <v>337</v>
      </c>
      <c r="H23" s="8">
        <v>43769</v>
      </c>
      <c r="I23" s="8">
        <v>43777</v>
      </c>
      <c r="J23" s="8">
        <v>43782</v>
      </c>
      <c r="K23" s="20">
        <v>43781</v>
      </c>
      <c r="L23" s="8">
        <v>43889</v>
      </c>
      <c r="M23" s="8">
        <v>43892</v>
      </c>
      <c r="N23" s="8">
        <v>43895</v>
      </c>
      <c r="O23" s="20">
        <v>43895</v>
      </c>
      <c r="P23" s="9">
        <v>2961342816</v>
      </c>
      <c r="Q23" s="7" t="s">
        <v>284</v>
      </c>
      <c r="R23" s="7" t="s">
        <v>343</v>
      </c>
      <c r="S23" s="7" t="s">
        <v>208</v>
      </c>
      <c r="T23" s="7" t="s">
        <v>208</v>
      </c>
      <c r="U23" s="10" t="s">
        <v>344</v>
      </c>
      <c r="V23" s="11" t="s">
        <v>332</v>
      </c>
      <c r="W23" s="7">
        <v>3004708</v>
      </c>
      <c r="X23" s="7" t="s">
        <v>212</v>
      </c>
      <c r="Y23" s="5">
        <v>298</v>
      </c>
    </row>
    <row r="24" spans="1:25" ht="204" x14ac:dyDescent="0.4">
      <c r="A24" s="6" t="s">
        <v>345</v>
      </c>
      <c r="B24" s="7" t="str">
        <f t="shared" si="0"/>
        <v xml:space="preserve">2019-I-037-PASTO </v>
      </c>
      <c r="C24" s="7" t="s">
        <v>334</v>
      </c>
      <c r="D24" s="19" t="s">
        <v>335</v>
      </c>
      <c r="E24" s="7"/>
      <c r="F24" s="7" t="s">
        <v>346</v>
      </c>
      <c r="G24" s="7" t="s">
        <v>347</v>
      </c>
      <c r="H24" s="8">
        <v>43787</v>
      </c>
      <c r="I24" s="8">
        <v>43794</v>
      </c>
      <c r="J24" s="8">
        <v>43829</v>
      </c>
      <c r="K24" s="8">
        <v>43829</v>
      </c>
      <c r="L24" s="8" t="s">
        <v>208</v>
      </c>
      <c r="M24" s="8" t="s">
        <v>208</v>
      </c>
      <c r="N24" s="8" t="s">
        <v>208</v>
      </c>
      <c r="O24" s="8" t="s">
        <v>208</v>
      </c>
      <c r="P24" s="9">
        <v>557719564</v>
      </c>
      <c r="Q24" s="7" t="s">
        <v>348</v>
      </c>
      <c r="R24" s="7" t="s">
        <v>349</v>
      </c>
      <c r="S24" s="7" t="s">
        <v>208</v>
      </c>
      <c r="T24" s="7" t="s">
        <v>208</v>
      </c>
      <c r="U24" s="10" t="s">
        <v>350</v>
      </c>
      <c r="V24" s="11" t="s">
        <v>351</v>
      </c>
      <c r="W24" s="7">
        <v>3003053</v>
      </c>
      <c r="X24" s="7" t="s">
        <v>212</v>
      </c>
      <c r="Y24" s="5">
        <v>596</v>
      </c>
    </row>
    <row r="25" spans="1:25" ht="178.5" x14ac:dyDescent="0.4">
      <c r="A25" s="6" t="s">
        <v>352</v>
      </c>
      <c r="B25" s="7" t="str">
        <f t="shared" si="0"/>
        <v xml:space="preserve">2019-O-029-SANTA MARTA </v>
      </c>
      <c r="C25" s="7" t="s">
        <v>353</v>
      </c>
      <c r="D25" s="7" t="s">
        <v>354</v>
      </c>
      <c r="E25" s="7"/>
      <c r="F25" s="7" t="s">
        <v>355</v>
      </c>
      <c r="G25" s="7" t="s">
        <v>356</v>
      </c>
      <c r="H25" s="8">
        <v>43770</v>
      </c>
      <c r="I25" s="8">
        <v>43776</v>
      </c>
      <c r="J25" s="8">
        <v>43787</v>
      </c>
      <c r="K25" s="8">
        <v>43787</v>
      </c>
      <c r="L25" s="8">
        <v>43889</v>
      </c>
      <c r="M25" s="8">
        <v>43892</v>
      </c>
      <c r="N25" s="8">
        <v>43894</v>
      </c>
      <c r="O25" s="8">
        <v>43894</v>
      </c>
      <c r="P25" s="9">
        <v>2732782800</v>
      </c>
      <c r="Q25" s="7" t="s">
        <v>357</v>
      </c>
      <c r="R25" s="7" t="s">
        <v>358</v>
      </c>
      <c r="S25" s="7" t="s">
        <v>208</v>
      </c>
      <c r="T25" s="7" t="s">
        <v>208</v>
      </c>
      <c r="U25" s="10" t="s">
        <v>359</v>
      </c>
      <c r="V25" s="11" t="s">
        <v>208</v>
      </c>
      <c r="W25" s="7">
        <v>4447448</v>
      </c>
      <c r="X25" s="7" t="s">
        <v>212</v>
      </c>
      <c r="Y25" s="5">
        <v>275</v>
      </c>
    </row>
    <row r="26" spans="1:25" ht="204" x14ac:dyDescent="0.4">
      <c r="A26" s="6" t="s">
        <v>360</v>
      </c>
      <c r="B26" s="7" t="str">
        <f t="shared" si="0"/>
        <v xml:space="preserve">2019-I-035-SANTA MARTA </v>
      </c>
      <c r="C26" s="7" t="s">
        <v>353</v>
      </c>
      <c r="D26" s="7" t="s">
        <v>354</v>
      </c>
      <c r="E26" s="7"/>
      <c r="F26" s="7" t="s">
        <v>361</v>
      </c>
      <c r="G26" s="7" t="s">
        <v>262</v>
      </c>
      <c r="H26" s="8">
        <v>43776</v>
      </c>
      <c r="I26" s="8">
        <v>43783</v>
      </c>
      <c r="J26" s="8">
        <v>43787</v>
      </c>
      <c r="K26" s="8">
        <v>43787</v>
      </c>
      <c r="L26" s="8" t="s">
        <v>208</v>
      </c>
      <c r="M26" s="8" t="s">
        <v>208</v>
      </c>
      <c r="N26" s="8" t="s">
        <v>208</v>
      </c>
      <c r="O26" s="8" t="s">
        <v>208</v>
      </c>
      <c r="P26" s="9">
        <v>257337047</v>
      </c>
      <c r="Q26" s="7" t="s">
        <v>362</v>
      </c>
      <c r="R26" s="7" t="s">
        <v>363</v>
      </c>
      <c r="S26" s="7" t="s">
        <v>317</v>
      </c>
      <c r="T26" s="7" t="s">
        <v>318</v>
      </c>
      <c r="U26" s="10" t="s">
        <v>364</v>
      </c>
      <c r="V26" s="11" t="s">
        <v>365</v>
      </c>
      <c r="W26" s="7">
        <v>5898171</v>
      </c>
      <c r="X26" s="7" t="s">
        <v>212</v>
      </c>
      <c r="Y26" s="5">
        <v>275</v>
      </c>
    </row>
    <row r="27" spans="1:25" ht="178.5" x14ac:dyDescent="0.4">
      <c r="A27" s="6" t="s">
        <v>366</v>
      </c>
      <c r="B27" s="7" t="str">
        <f t="shared" si="0"/>
        <v>2019-O-028-IBAGUÉ G1</v>
      </c>
      <c r="C27" s="7" t="s">
        <v>367</v>
      </c>
      <c r="D27" s="7" t="s">
        <v>368</v>
      </c>
      <c r="E27" s="7" t="s">
        <v>203</v>
      </c>
      <c r="F27" s="13" t="s">
        <v>369</v>
      </c>
      <c r="G27" s="7" t="s">
        <v>370</v>
      </c>
      <c r="H27" s="8">
        <v>43774</v>
      </c>
      <c r="I27" s="8">
        <v>43781</v>
      </c>
      <c r="J27" s="8">
        <v>43798</v>
      </c>
      <c r="K27" s="8">
        <v>43798</v>
      </c>
      <c r="L27" s="8">
        <v>43889</v>
      </c>
      <c r="M27" s="8">
        <v>43892</v>
      </c>
      <c r="N27" s="8">
        <v>43894</v>
      </c>
      <c r="O27" s="8">
        <v>43894</v>
      </c>
      <c r="P27" s="9">
        <v>4561262928</v>
      </c>
      <c r="Q27" s="7" t="s">
        <v>371</v>
      </c>
      <c r="R27" s="7" t="s">
        <v>371</v>
      </c>
      <c r="S27" s="7" t="s">
        <v>208</v>
      </c>
      <c r="T27" s="7" t="s">
        <v>208</v>
      </c>
      <c r="U27" s="10" t="s">
        <v>372</v>
      </c>
      <c r="V27" s="11" t="s">
        <v>373</v>
      </c>
      <c r="W27" s="7">
        <v>3112081149</v>
      </c>
      <c r="X27" s="7" t="s">
        <v>212</v>
      </c>
      <c r="Y27" s="5">
        <v>459</v>
      </c>
    </row>
    <row r="28" spans="1:25" ht="178.5" x14ac:dyDescent="0.4">
      <c r="A28" s="18" t="s">
        <v>366</v>
      </c>
      <c r="B28" s="7" t="str">
        <f t="shared" si="0"/>
        <v>2019-O-028-IBAGUÉ G2</v>
      </c>
      <c r="C28" s="19" t="s">
        <v>367</v>
      </c>
      <c r="D28" s="7" t="s">
        <v>368</v>
      </c>
      <c r="E28" s="7" t="s">
        <v>213</v>
      </c>
      <c r="F28" s="19" t="s">
        <v>374</v>
      </c>
      <c r="G28" s="19" t="s">
        <v>370</v>
      </c>
      <c r="H28" s="8">
        <v>43774</v>
      </c>
      <c r="I28" s="8">
        <v>43781</v>
      </c>
      <c r="J28" s="8">
        <v>43783</v>
      </c>
      <c r="K28" s="8">
        <v>43783</v>
      </c>
      <c r="L28" s="8">
        <v>43889</v>
      </c>
      <c r="M28" s="8">
        <v>43892</v>
      </c>
      <c r="N28" s="8">
        <v>43896</v>
      </c>
      <c r="O28" s="20">
        <v>43896</v>
      </c>
      <c r="P28" s="9">
        <v>4561262928</v>
      </c>
      <c r="Q28" s="7" t="s">
        <v>375</v>
      </c>
      <c r="R28" s="7" t="s">
        <v>376</v>
      </c>
      <c r="S28" s="7" t="s">
        <v>208</v>
      </c>
      <c r="T28" s="7" t="s">
        <v>208</v>
      </c>
      <c r="U28" s="10" t="s">
        <v>377</v>
      </c>
      <c r="V28" s="11" t="s">
        <v>378</v>
      </c>
      <c r="W28" s="7">
        <v>2102004</v>
      </c>
      <c r="X28" s="7" t="s">
        <v>212</v>
      </c>
      <c r="Y28" s="5">
        <v>459</v>
      </c>
    </row>
    <row r="29" spans="1:25" ht="204" x14ac:dyDescent="0.4">
      <c r="A29" s="6" t="s">
        <v>379</v>
      </c>
      <c r="B29" s="7" t="str">
        <f t="shared" si="0"/>
        <v>2019-I-032-IBAGUÉ G1</v>
      </c>
      <c r="C29" s="7" t="s">
        <v>367</v>
      </c>
      <c r="D29" s="7" t="s">
        <v>368</v>
      </c>
      <c r="E29" s="7" t="s">
        <v>203</v>
      </c>
      <c r="F29" s="13" t="s">
        <v>380</v>
      </c>
      <c r="G29" s="7" t="s">
        <v>381</v>
      </c>
      <c r="H29" s="8">
        <v>43774</v>
      </c>
      <c r="I29" s="8">
        <v>43781</v>
      </c>
      <c r="J29" s="8">
        <v>43782</v>
      </c>
      <c r="K29" s="8">
        <v>43782</v>
      </c>
      <c r="L29" s="8" t="s">
        <v>208</v>
      </c>
      <c r="M29" s="8" t="s">
        <v>208</v>
      </c>
      <c r="N29" s="8" t="s">
        <v>208</v>
      </c>
      <c r="O29" s="8" t="s">
        <v>208</v>
      </c>
      <c r="P29" s="9">
        <v>859037851</v>
      </c>
      <c r="Q29" s="7" t="s">
        <v>382</v>
      </c>
      <c r="R29" s="7" t="s">
        <v>383</v>
      </c>
      <c r="S29" s="7" t="s">
        <v>208</v>
      </c>
      <c r="T29" s="7" t="s">
        <v>208</v>
      </c>
      <c r="U29" s="10" t="s">
        <v>384</v>
      </c>
      <c r="V29" s="11" t="s">
        <v>341</v>
      </c>
      <c r="W29" s="7">
        <v>3045452531</v>
      </c>
      <c r="X29" s="7" t="s">
        <v>212</v>
      </c>
      <c r="Y29" s="5">
        <v>918</v>
      </c>
    </row>
    <row r="30" spans="1:25" ht="280.5" x14ac:dyDescent="0.4">
      <c r="A30" s="6" t="s">
        <v>379</v>
      </c>
      <c r="B30" s="7" t="str">
        <f t="shared" si="0"/>
        <v>2019-I-032-IBAGUÉ G2</v>
      </c>
      <c r="C30" s="7" t="s">
        <v>367</v>
      </c>
      <c r="D30" s="7" t="s">
        <v>368</v>
      </c>
      <c r="E30" s="7" t="s">
        <v>213</v>
      </c>
      <c r="F30" s="13" t="s">
        <v>294</v>
      </c>
      <c r="G30" s="7" t="s">
        <v>381</v>
      </c>
      <c r="H30" s="8">
        <v>43774</v>
      </c>
      <c r="I30" s="8">
        <v>43781</v>
      </c>
      <c r="J30" s="8">
        <v>43781</v>
      </c>
      <c r="K30" s="8">
        <v>43781</v>
      </c>
      <c r="L30" s="8" t="s">
        <v>208</v>
      </c>
      <c r="M30" s="8" t="s">
        <v>208</v>
      </c>
      <c r="N30" s="8" t="s">
        <v>208</v>
      </c>
      <c r="O30" s="8" t="s">
        <v>208</v>
      </c>
      <c r="P30" s="9">
        <v>859037851</v>
      </c>
      <c r="Q30" s="7" t="s">
        <v>296</v>
      </c>
      <c r="R30" s="7" t="s">
        <v>297</v>
      </c>
      <c r="S30" s="7" t="s">
        <v>208</v>
      </c>
      <c r="T30" s="7" t="s">
        <v>208</v>
      </c>
      <c r="U30" s="10" t="s">
        <v>385</v>
      </c>
      <c r="V30" s="11" t="s">
        <v>320</v>
      </c>
      <c r="W30" s="7" t="s">
        <v>302</v>
      </c>
      <c r="X30" s="7" t="s">
        <v>212</v>
      </c>
      <c r="Y30" s="5">
        <v>918</v>
      </c>
    </row>
    <row r="31" spans="1:25" ht="178.5" x14ac:dyDescent="0.4">
      <c r="A31" s="6" t="s">
        <v>386</v>
      </c>
      <c r="B31" s="7" t="str">
        <f t="shared" si="0"/>
        <v>2019-O-040-IBAGUÉ G3</v>
      </c>
      <c r="C31" s="7" t="s">
        <v>367</v>
      </c>
      <c r="D31" s="7" t="s">
        <v>368</v>
      </c>
      <c r="E31" s="7" t="s">
        <v>290</v>
      </c>
      <c r="F31" s="13" t="s">
        <v>387</v>
      </c>
      <c r="G31" s="7" t="s">
        <v>370</v>
      </c>
      <c r="H31" s="8">
        <v>43789</v>
      </c>
      <c r="I31" s="8">
        <v>43819</v>
      </c>
      <c r="J31" s="8">
        <v>43829</v>
      </c>
      <c r="K31" s="8">
        <v>43826</v>
      </c>
      <c r="L31" s="8">
        <v>43889</v>
      </c>
      <c r="M31" s="8">
        <v>43893</v>
      </c>
      <c r="N31" s="8">
        <v>43963</v>
      </c>
      <c r="O31" s="8">
        <v>43963</v>
      </c>
      <c r="P31" s="9">
        <v>4561262928</v>
      </c>
      <c r="Q31" s="7" t="s">
        <v>388</v>
      </c>
      <c r="R31" s="7" t="s">
        <v>388</v>
      </c>
      <c r="S31" s="7" t="s">
        <v>208</v>
      </c>
      <c r="T31" s="7" t="s">
        <v>208</v>
      </c>
      <c r="U31" s="21" t="s">
        <v>389</v>
      </c>
      <c r="V31" s="11" t="s">
        <v>390</v>
      </c>
      <c r="W31" s="7">
        <v>7430070</v>
      </c>
      <c r="X31" s="7" t="s">
        <v>212</v>
      </c>
      <c r="Y31" s="5">
        <v>459</v>
      </c>
    </row>
    <row r="32" spans="1:25" ht="178.5" x14ac:dyDescent="0.4">
      <c r="A32" s="6" t="s">
        <v>386</v>
      </c>
      <c r="B32" s="7" t="str">
        <f t="shared" si="0"/>
        <v>2019-O-040-IBAGUÉ G4</v>
      </c>
      <c r="C32" s="7" t="s">
        <v>367</v>
      </c>
      <c r="D32" s="7" t="s">
        <v>368</v>
      </c>
      <c r="E32" s="7" t="s">
        <v>292</v>
      </c>
      <c r="F32" s="13" t="s">
        <v>387</v>
      </c>
      <c r="G32" s="7" t="s">
        <v>370</v>
      </c>
      <c r="H32" s="8">
        <v>43789</v>
      </c>
      <c r="I32" s="8">
        <v>43819</v>
      </c>
      <c r="J32" s="8">
        <v>43829</v>
      </c>
      <c r="K32" s="8">
        <v>43826</v>
      </c>
      <c r="L32" s="8">
        <v>43889</v>
      </c>
      <c r="M32" s="8">
        <v>43893</v>
      </c>
      <c r="N32" s="8">
        <v>43963</v>
      </c>
      <c r="O32" s="8">
        <v>43963</v>
      </c>
      <c r="P32" s="9">
        <v>4561262928</v>
      </c>
      <c r="Q32" s="7" t="s">
        <v>388</v>
      </c>
      <c r="R32" s="7" t="s">
        <v>388</v>
      </c>
      <c r="S32" s="7" t="s">
        <v>208</v>
      </c>
      <c r="T32" s="7" t="s">
        <v>208</v>
      </c>
      <c r="U32" s="21" t="s">
        <v>389</v>
      </c>
      <c r="V32" s="11" t="s">
        <v>390</v>
      </c>
      <c r="W32" s="7">
        <v>7430070</v>
      </c>
      <c r="X32" s="7" t="s">
        <v>212</v>
      </c>
      <c r="Y32" s="5">
        <v>459</v>
      </c>
    </row>
    <row r="33" spans="1:25" ht="255" x14ac:dyDescent="0.4">
      <c r="A33" s="18" t="s">
        <v>391</v>
      </c>
      <c r="B33" s="7" t="str">
        <f t="shared" si="0"/>
        <v xml:space="preserve">2019-O-015-TUNJA </v>
      </c>
      <c r="C33" s="19" t="s">
        <v>392</v>
      </c>
      <c r="D33" s="19" t="s">
        <v>393</v>
      </c>
      <c r="E33" s="19"/>
      <c r="F33" s="19" t="s">
        <v>394</v>
      </c>
      <c r="G33" s="19" t="s">
        <v>395</v>
      </c>
      <c r="H33" s="8">
        <v>43720</v>
      </c>
      <c r="I33" s="8">
        <v>43749</v>
      </c>
      <c r="J33" s="8">
        <v>43748</v>
      </c>
      <c r="K33" s="8">
        <v>43748</v>
      </c>
      <c r="L33" s="8">
        <v>43889</v>
      </c>
      <c r="M33" s="8">
        <v>43892</v>
      </c>
      <c r="N33" s="8">
        <v>43895</v>
      </c>
      <c r="O33" s="20">
        <v>43895</v>
      </c>
      <c r="P33" s="9">
        <v>1818542736</v>
      </c>
      <c r="Q33" s="7" t="s">
        <v>284</v>
      </c>
      <c r="R33" s="7" t="s">
        <v>285</v>
      </c>
      <c r="S33" s="7" t="s">
        <v>208</v>
      </c>
      <c r="T33" s="7" t="s">
        <v>208</v>
      </c>
      <c r="U33" s="10" t="s">
        <v>286</v>
      </c>
      <c r="V33" s="11" t="s">
        <v>396</v>
      </c>
      <c r="W33" s="7">
        <v>3004708</v>
      </c>
      <c r="X33" s="7" t="s">
        <v>212</v>
      </c>
      <c r="Y33" s="5">
        <v>183</v>
      </c>
    </row>
    <row r="34" spans="1:25" ht="204" x14ac:dyDescent="0.4">
      <c r="A34" s="6" t="s">
        <v>397</v>
      </c>
      <c r="B34" s="7" t="str">
        <f t="shared" si="0"/>
        <v xml:space="preserve">2019-I-034-TUNJA </v>
      </c>
      <c r="C34" s="7" t="s">
        <v>392</v>
      </c>
      <c r="D34" s="19" t="s">
        <v>393</v>
      </c>
      <c r="E34" s="7"/>
      <c r="F34" s="7" t="s">
        <v>398</v>
      </c>
      <c r="G34" s="7" t="s">
        <v>399</v>
      </c>
      <c r="H34" s="8">
        <v>43787</v>
      </c>
      <c r="I34" s="8">
        <v>43788</v>
      </c>
      <c r="J34" s="8">
        <v>43795</v>
      </c>
      <c r="K34" s="8">
        <v>43795</v>
      </c>
      <c r="L34" s="8" t="s">
        <v>208</v>
      </c>
      <c r="M34" s="8" t="s">
        <v>208</v>
      </c>
      <c r="N34" s="8" t="s">
        <v>208</v>
      </c>
      <c r="O34" s="8" t="s">
        <v>208</v>
      </c>
      <c r="P34" s="9">
        <v>171246108</v>
      </c>
      <c r="Q34" s="7" t="s">
        <v>383</v>
      </c>
      <c r="R34" s="7" t="s">
        <v>383</v>
      </c>
      <c r="S34" s="7" t="s">
        <v>208</v>
      </c>
      <c r="T34" s="7" t="s">
        <v>208</v>
      </c>
      <c r="U34" s="10" t="s">
        <v>400</v>
      </c>
      <c r="V34" s="11" t="s">
        <v>401</v>
      </c>
      <c r="W34" s="7" t="s">
        <v>402</v>
      </c>
      <c r="X34" s="7" t="s">
        <v>212</v>
      </c>
      <c r="Y34" s="5">
        <v>183</v>
      </c>
    </row>
    <row r="35" spans="1:25" ht="229.5" x14ac:dyDescent="0.4">
      <c r="A35" s="6" t="s">
        <v>403</v>
      </c>
      <c r="B35" s="7" t="str">
        <f t="shared" si="0"/>
        <v xml:space="preserve">2019-I-045-BUENAVENTURA </v>
      </c>
      <c r="C35" s="7" t="s">
        <v>404</v>
      </c>
      <c r="D35" s="7" t="s">
        <v>323</v>
      </c>
      <c r="E35" s="7"/>
      <c r="F35" s="7" t="s">
        <v>405</v>
      </c>
      <c r="G35" s="7" t="s">
        <v>406</v>
      </c>
      <c r="H35" s="8">
        <v>43825</v>
      </c>
      <c r="I35" s="8">
        <v>43888</v>
      </c>
      <c r="J35" s="8">
        <v>43917</v>
      </c>
      <c r="K35" s="8">
        <v>43917</v>
      </c>
      <c r="L35" s="8" t="s">
        <v>208</v>
      </c>
      <c r="M35" s="8" t="s">
        <v>208</v>
      </c>
      <c r="N35" s="8" t="s">
        <v>208</v>
      </c>
      <c r="O35" s="8" t="s">
        <v>208</v>
      </c>
      <c r="P35" s="9">
        <v>171246108</v>
      </c>
      <c r="Q35" s="7" t="s">
        <v>407</v>
      </c>
      <c r="R35" s="7" t="s">
        <v>297</v>
      </c>
      <c r="S35" s="7" t="s">
        <v>208</v>
      </c>
      <c r="T35" s="7" t="s">
        <v>208</v>
      </c>
      <c r="U35" s="21" t="s">
        <v>408</v>
      </c>
      <c r="V35" s="11" t="s">
        <v>409</v>
      </c>
      <c r="W35" s="7">
        <v>7446234</v>
      </c>
      <c r="X35" s="7" t="s">
        <v>212</v>
      </c>
      <c r="Y35" s="5">
        <v>183</v>
      </c>
    </row>
    <row r="36" spans="1:25" ht="178.5" x14ac:dyDescent="0.4">
      <c r="A36" s="6" t="s">
        <v>410</v>
      </c>
      <c r="B36" s="7" t="str">
        <f t="shared" si="0"/>
        <v xml:space="preserve">2019-O-038-BUENAVENTURA </v>
      </c>
      <c r="C36" s="7" t="s">
        <v>404</v>
      </c>
      <c r="D36" s="7" t="s">
        <v>323</v>
      </c>
      <c r="E36" s="7"/>
      <c r="F36" s="7" t="s">
        <v>411</v>
      </c>
      <c r="G36" s="7" t="s">
        <v>412</v>
      </c>
      <c r="H36" s="8">
        <v>43787</v>
      </c>
      <c r="I36" s="8">
        <v>43788</v>
      </c>
      <c r="J36" s="8">
        <v>43802</v>
      </c>
      <c r="K36" s="8">
        <v>43802</v>
      </c>
      <c r="L36" s="8">
        <v>43889</v>
      </c>
      <c r="M36" s="8">
        <v>43892</v>
      </c>
      <c r="N36" s="8">
        <v>43903</v>
      </c>
      <c r="O36" s="8">
        <v>43908</v>
      </c>
      <c r="P36" s="9">
        <v>1818542736</v>
      </c>
      <c r="Q36" s="7" t="s">
        <v>413</v>
      </c>
      <c r="R36" s="7" t="s">
        <v>414</v>
      </c>
      <c r="S36" s="7" t="s">
        <v>208</v>
      </c>
      <c r="T36" s="7" t="s">
        <v>208</v>
      </c>
      <c r="U36" s="10" t="s">
        <v>415</v>
      </c>
      <c r="V36" s="11" t="s">
        <v>416</v>
      </c>
      <c r="W36" s="7" t="s">
        <v>417</v>
      </c>
      <c r="X36" s="7" t="s">
        <v>212</v>
      </c>
      <c r="Y36" s="5">
        <v>183</v>
      </c>
    </row>
    <row r="37" spans="1:25" ht="229.5" x14ac:dyDescent="0.4">
      <c r="A37" s="6" t="s">
        <v>418</v>
      </c>
      <c r="B37" s="7" t="str">
        <f t="shared" si="0"/>
        <v xml:space="preserve">2019-I-041-ARAUCA </v>
      </c>
      <c r="C37" s="7" t="s">
        <v>419</v>
      </c>
      <c r="D37" s="7" t="s">
        <v>419</v>
      </c>
      <c r="E37" s="7"/>
      <c r="F37" s="7" t="s">
        <v>346</v>
      </c>
      <c r="G37" s="7" t="s">
        <v>420</v>
      </c>
      <c r="H37" s="8">
        <v>43798</v>
      </c>
      <c r="I37" s="8">
        <v>43808</v>
      </c>
      <c r="J37" s="8">
        <v>43826</v>
      </c>
      <c r="K37" s="8">
        <v>43826</v>
      </c>
      <c r="L37" s="8" t="s">
        <v>208</v>
      </c>
      <c r="M37" s="8" t="s">
        <v>208</v>
      </c>
      <c r="N37" s="8" t="s">
        <v>208</v>
      </c>
      <c r="O37" s="8" t="s">
        <v>208</v>
      </c>
      <c r="P37" s="9">
        <v>171246108</v>
      </c>
      <c r="Q37" s="7" t="s">
        <v>421</v>
      </c>
      <c r="R37" s="7" t="s">
        <v>422</v>
      </c>
      <c r="S37" s="7" t="s">
        <v>208</v>
      </c>
      <c r="T37" s="7" t="s">
        <v>208</v>
      </c>
      <c r="U37" s="10" t="s">
        <v>423</v>
      </c>
      <c r="V37" s="11" t="s">
        <v>424</v>
      </c>
      <c r="W37" s="7">
        <v>3138384045</v>
      </c>
      <c r="X37" s="7" t="s">
        <v>212</v>
      </c>
      <c r="Y37" s="5">
        <v>183</v>
      </c>
    </row>
    <row r="38" spans="1:25" ht="178.5" x14ac:dyDescent="0.4">
      <c r="A38" s="22" t="s">
        <v>425</v>
      </c>
      <c r="B38" s="24" t="str">
        <f t="shared" si="0"/>
        <v xml:space="preserve">2019-O-043-ARAUCA </v>
      </c>
      <c r="C38" s="23" t="s">
        <v>419</v>
      </c>
      <c r="D38" s="7" t="s">
        <v>419</v>
      </c>
      <c r="E38" s="23"/>
      <c r="F38" s="23" t="s">
        <v>426</v>
      </c>
      <c r="G38" s="23" t="s">
        <v>427</v>
      </c>
      <c r="H38" s="25">
        <v>43804</v>
      </c>
      <c r="I38" s="25">
        <v>43809</v>
      </c>
      <c r="J38" s="25">
        <v>43838</v>
      </c>
      <c r="K38" s="25">
        <v>43838</v>
      </c>
      <c r="L38" s="25">
        <v>43889</v>
      </c>
      <c r="M38" s="25">
        <v>43892</v>
      </c>
      <c r="N38" s="25">
        <v>43909</v>
      </c>
      <c r="O38" s="26">
        <v>43910</v>
      </c>
      <c r="P38" s="27">
        <v>1818542736</v>
      </c>
      <c r="Q38" s="24" t="s">
        <v>428</v>
      </c>
      <c r="R38" s="24" t="s">
        <v>429</v>
      </c>
      <c r="S38" s="24" t="s">
        <v>208</v>
      </c>
      <c r="T38" s="24" t="s">
        <v>208</v>
      </c>
      <c r="U38" s="28" t="s">
        <v>430</v>
      </c>
      <c r="V38" s="29" t="s">
        <v>431</v>
      </c>
      <c r="W38" s="24"/>
      <c r="X38" s="24" t="s">
        <v>212</v>
      </c>
      <c r="Y38" s="5">
        <v>183</v>
      </c>
    </row>
  </sheetData>
  <hyperlinks>
    <hyperlink ref="U24" r:id="rId1" display="mailto:comercial@jasb.com.co"/>
    <hyperlink ref="U26" r:id="rId2"/>
    <hyperlink ref="U25" r:id="rId3"/>
    <hyperlink ref="U15" r:id="rId4"/>
    <hyperlink ref="U22" r:id="rId5"/>
    <hyperlink ref="U37" r:id="rId6"/>
    <hyperlink ref="U35" r:id="rId7"/>
    <hyperlink ref="U21" r:id="rId8"/>
    <hyperlink ref="U12" r:id="rId9"/>
    <hyperlink ref="U13" r:id="rId10"/>
    <hyperlink ref="U31" r:id="rId11"/>
    <hyperlink ref="U32" r:id="rId12"/>
    <hyperlink ref="U18" r:id="rId13"/>
  </hyperlinks>
  <pageMargins left="0.7" right="0.7" top="0.75" bottom="0.75" header="0.3" footer="0.3"/>
  <pageSetup orientation="portrait" horizontalDpi="0" verticalDpi="0"/>
  <tableParts count="1"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6"/>
  <sheetViews>
    <sheetView workbookViewId="0">
      <selection activeCell="D5" sqref="D5"/>
    </sheetView>
  </sheetViews>
  <sheetFormatPr baseColWidth="10" defaultColWidth="11.42578125" defaultRowHeight="15" x14ac:dyDescent="0.25"/>
  <cols>
    <col min="2" max="2" width="18.85546875" style="1" bestFit="1" customWidth="1"/>
    <col min="3" max="3" width="10.28515625" style="1" bestFit="1" customWidth="1"/>
    <col min="4" max="4" width="11.7109375" style="1" customWidth="1"/>
    <col min="5" max="5" width="18.85546875" style="1" bestFit="1" customWidth="1"/>
    <col min="6" max="6" width="11.7109375" style="1" customWidth="1"/>
    <col min="7" max="7" width="11.42578125" style="1"/>
    <col min="8" max="8" width="17.140625" style="1" bestFit="1" customWidth="1"/>
    <col min="9" max="9" width="10.28515625" style="1" bestFit="1" customWidth="1"/>
    <col min="10" max="10" width="11.7109375" style="1" customWidth="1"/>
    <col min="11" max="11" width="18.28515625" style="1" bestFit="1" customWidth="1"/>
    <col min="13" max="13" width="32.7109375" customWidth="1"/>
    <col min="15" max="15" width="24.42578125" customWidth="1"/>
  </cols>
  <sheetData>
    <row r="4" spans="2:15" x14ac:dyDescent="0.2">
      <c r="B4" s="1" t="s">
        <v>432</v>
      </c>
      <c r="C4" s="1" t="s">
        <v>433</v>
      </c>
      <c r="D4" s="1" t="s">
        <v>434</v>
      </c>
      <c r="E4" s="1" t="s">
        <v>435</v>
      </c>
      <c r="H4" s="1" t="s">
        <v>436</v>
      </c>
      <c r="I4" s="1" t="s">
        <v>433</v>
      </c>
      <c r="J4" s="1" t="s">
        <v>434</v>
      </c>
      <c r="K4" s="1" t="s">
        <v>437</v>
      </c>
      <c r="M4" t="s">
        <v>438</v>
      </c>
      <c r="O4" s="30" t="s">
        <v>439</v>
      </c>
    </row>
    <row r="5" spans="2:15" x14ac:dyDescent="0.2">
      <c r="B5" s="1" t="str">
        <f>+CONCATENATE(C5," ","(",D5,")"," Meses")</f>
        <v>Cero (0) Meses</v>
      </c>
      <c r="C5" s="1" t="s">
        <v>440</v>
      </c>
      <c r="D5" s="1">
        <v>0</v>
      </c>
      <c r="E5" s="31" t="str">
        <f>+Tabla2[[#This Row],[PLAZO (MESES)]]</f>
        <v>Cero (0) Meses</v>
      </c>
      <c r="H5" s="1" t="str">
        <f>+CONCATENATE("y ",I5," ","(",J5,")"," Día")</f>
        <v>y un (1) Día</v>
      </c>
      <c r="I5" s="1" t="s">
        <v>441</v>
      </c>
      <c r="J5" s="1">
        <v>1</v>
      </c>
      <c r="K5" s="1" t="str">
        <f>+Tabla3[[#This Row],[PLAZO (DIAS)]]</f>
        <v>y un (1) Día</v>
      </c>
      <c r="M5" t="s">
        <v>442</v>
      </c>
      <c r="O5" t="s">
        <v>443</v>
      </c>
    </row>
    <row r="6" spans="2:15" x14ac:dyDescent="0.2">
      <c r="B6" s="1" t="str">
        <f>+CONCATENATE(C6," ","(",D6,")"," Mes")</f>
        <v>Un (1) Mes</v>
      </c>
      <c r="C6" s="1" t="s">
        <v>444</v>
      </c>
      <c r="D6" s="1">
        <v>1</v>
      </c>
      <c r="E6" s="31" t="str">
        <f>+Tabla2[[#This Row],[PLAZO (MESES)]]</f>
        <v>Un (1) Mes</v>
      </c>
      <c r="H6" s="1" t="str">
        <f>+CONCATENATE("y ",I6," ","(",J6,")"," Días")</f>
        <v>y dos (2) Días</v>
      </c>
      <c r="I6" s="1" t="s">
        <v>445</v>
      </c>
      <c r="J6" s="1">
        <f>+J5+1</f>
        <v>2</v>
      </c>
      <c r="K6" s="1" t="str">
        <f>+Tabla3[[#This Row],[PLAZO (DIAS)]]</f>
        <v>y dos (2) Días</v>
      </c>
      <c r="M6" t="s">
        <v>446</v>
      </c>
      <c r="O6" t="s">
        <v>447</v>
      </c>
    </row>
    <row r="7" spans="2:15" x14ac:dyDescent="0.2">
      <c r="B7" s="1" t="str">
        <f>+CONCATENATE(C7," ","(",D7,")"," Meses")</f>
        <v>Dos (2) Meses</v>
      </c>
      <c r="C7" s="1" t="s">
        <v>448</v>
      </c>
      <c r="D7" s="1">
        <f>+D6+1</f>
        <v>2</v>
      </c>
      <c r="E7" s="31" t="str">
        <f>+Tabla2[[#This Row],[PLAZO (MESES)]]</f>
        <v>Dos (2) Meses</v>
      </c>
      <c r="H7" s="1" t="str">
        <f t="shared" ref="H7:H35" si="0">+CONCATENATE("y ",I7," ","(",J7,")"," Días")</f>
        <v>y tres (3) Días</v>
      </c>
      <c r="I7" s="1" t="s">
        <v>449</v>
      </c>
      <c r="J7" s="1">
        <f t="shared" ref="J7:J35" si="1">+J6+1</f>
        <v>3</v>
      </c>
      <c r="K7" s="1" t="str">
        <f>+Tabla3[[#This Row],[PLAZO (DIAS)]]</f>
        <v>y tres (3) Días</v>
      </c>
      <c r="M7" t="s">
        <v>450</v>
      </c>
      <c r="O7" t="s">
        <v>451</v>
      </c>
    </row>
    <row r="8" spans="2:15" x14ac:dyDescent="0.2">
      <c r="B8" s="1" t="str">
        <f t="shared" ref="B8:B29" si="2">+CONCATENATE(C8," ","(",D8,")"," Meses")</f>
        <v>Tres (3) Meses</v>
      </c>
      <c r="C8" s="1" t="s">
        <v>452</v>
      </c>
      <c r="D8" s="1">
        <f t="shared" ref="D8:D29" si="3">+D7+1</f>
        <v>3</v>
      </c>
      <c r="E8" s="31" t="str">
        <f>+Tabla2[[#This Row],[PLAZO (MESES)]]</f>
        <v>Tres (3) Meses</v>
      </c>
      <c r="H8" s="1" t="str">
        <f t="shared" si="0"/>
        <v>y cuatro (4) Días</v>
      </c>
      <c r="I8" s="1" t="s">
        <v>453</v>
      </c>
      <c r="J8" s="1">
        <f t="shared" si="1"/>
        <v>4</v>
      </c>
      <c r="K8" s="1" t="str">
        <f>+Tabla3[[#This Row],[PLAZO (DIAS)]]</f>
        <v>y cuatro (4) Días</v>
      </c>
      <c r="M8" t="s">
        <v>454</v>
      </c>
      <c r="O8" t="s">
        <v>455</v>
      </c>
    </row>
    <row r="9" spans="2:15" x14ac:dyDescent="0.2">
      <c r="B9" s="1" t="str">
        <f t="shared" si="2"/>
        <v>Cuatro (4) Meses</v>
      </c>
      <c r="C9" s="1" t="s">
        <v>456</v>
      </c>
      <c r="D9" s="1">
        <f t="shared" si="3"/>
        <v>4</v>
      </c>
      <c r="E9" s="31" t="str">
        <f>+Tabla2[[#This Row],[PLAZO (MESES)]]</f>
        <v>Cuatro (4) Meses</v>
      </c>
      <c r="H9" s="1" t="str">
        <f t="shared" si="0"/>
        <v>y cinco (5) Días</v>
      </c>
      <c r="I9" s="1" t="s">
        <v>457</v>
      </c>
      <c r="J9" s="1">
        <f t="shared" si="1"/>
        <v>5</v>
      </c>
      <c r="K9" s="1" t="str">
        <f>+Tabla3[[#This Row],[PLAZO (DIAS)]]</f>
        <v>y cinco (5) Días</v>
      </c>
      <c r="M9" t="s">
        <v>458</v>
      </c>
      <c r="O9" t="s">
        <v>459</v>
      </c>
    </row>
    <row r="10" spans="2:15" x14ac:dyDescent="0.2">
      <c r="B10" s="1" t="str">
        <f t="shared" si="2"/>
        <v>Cinco (5) Meses</v>
      </c>
      <c r="C10" s="1" t="s">
        <v>460</v>
      </c>
      <c r="D10" s="1">
        <f t="shared" si="3"/>
        <v>5</v>
      </c>
      <c r="E10" s="31" t="str">
        <f>+Tabla2[[#This Row],[PLAZO (MESES)]]</f>
        <v>Cinco (5) Meses</v>
      </c>
      <c r="H10" s="1" t="str">
        <f t="shared" si="0"/>
        <v>y seis (6) Días</v>
      </c>
      <c r="I10" s="1" t="s">
        <v>461</v>
      </c>
      <c r="J10" s="1">
        <f t="shared" si="1"/>
        <v>6</v>
      </c>
      <c r="K10" s="1" t="str">
        <f>+Tabla3[[#This Row],[PLAZO (DIAS)]]</f>
        <v>y seis (6) Días</v>
      </c>
      <c r="M10" t="s">
        <v>462</v>
      </c>
      <c r="O10" t="s">
        <v>463</v>
      </c>
    </row>
    <row r="11" spans="2:15" x14ac:dyDescent="0.2">
      <c r="B11" s="1" t="str">
        <f t="shared" si="2"/>
        <v>Seis (6) Meses</v>
      </c>
      <c r="C11" s="1" t="s">
        <v>464</v>
      </c>
      <c r="D11" s="1">
        <f t="shared" si="3"/>
        <v>6</v>
      </c>
      <c r="E11" s="31" t="str">
        <f>+Tabla2[[#This Row],[PLAZO (MESES)]]</f>
        <v>Seis (6) Meses</v>
      </c>
      <c r="H11" s="1" t="str">
        <f t="shared" si="0"/>
        <v>y siete (7) Días</v>
      </c>
      <c r="I11" s="1" t="s">
        <v>465</v>
      </c>
      <c r="J11" s="1">
        <f t="shared" si="1"/>
        <v>7</v>
      </c>
      <c r="K11" s="1" t="str">
        <f>+Tabla3[[#This Row],[PLAZO (DIAS)]]</f>
        <v>y siete (7) Días</v>
      </c>
      <c r="M11" t="s">
        <v>466</v>
      </c>
      <c r="O11" t="s">
        <v>467</v>
      </c>
    </row>
    <row r="12" spans="2:15" x14ac:dyDescent="0.2">
      <c r="B12" s="1" t="str">
        <f t="shared" si="2"/>
        <v>Siete (7) Meses</v>
      </c>
      <c r="C12" s="1" t="s">
        <v>468</v>
      </c>
      <c r="D12" s="1">
        <f t="shared" si="3"/>
        <v>7</v>
      </c>
      <c r="E12" s="31" t="str">
        <f>+Tabla2[[#This Row],[PLAZO (MESES)]]</f>
        <v>Siete (7) Meses</v>
      </c>
      <c r="H12" s="1" t="str">
        <f t="shared" si="0"/>
        <v>y ocho (8) Días</v>
      </c>
      <c r="I12" s="1" t="s">
        <v>469</v>
      </c>
      <c r="J12" s="1">
        <f t="shared" si="1"/>
        <v>8</v>
      </c>
      <c r="K12" s="1" t="str">
        <f>+Tabla3[[#This Row],[PLAZO (DIAS)]]</f>
        <v>y ocho (8) Días</v>
      </c>
      <c r="M12" t="s">
        <v>470</v>
      </c>
      <c r="O12" t="s">
        <v>471</v>
      </c>
    </row>
    <row r="13" spans="2:15" x14ac:dyDescent="0.2">
      <c r="B13" s="1" t="str">
        <f t="shared" si="2"/>
        <v>Ocho (8) Meses</v>
      </c>
      <c r="C13" s="1" t="s">
        <v>472</v>
      </c>
      <c r="D13" s="1">
        <f t="shared" si="3"/>
        <v>8</v>
      </c>
      <c r="E13" s="31" t="str">
        <f>+Tabla2[[#This Row],[PLAZO (MESES)]]</f>
        <v>Ocho (8) Meses</v>
      </c>
      <c r="H13" s="1" t="str">
        <f t="shared" si="0"/>
        <v>y nuevo (9) Días</v>
      </c>
      <c r="I13" s="1" t="s">
        <v>473</v>
      </c>
      <c r="J13" s="1">
        <f t="shared" si="1"/>
        <v>9</v>
      </c>
      <c r="K13" s="1" t="str">
        <f>+Tabla3[[#This Row],[PLAZO (DIAS)]]</f>
        <v>y nuevo (9) Días</v>
      </c>
      <c r="M13" t="s">
        <v>474</v>
      </c>
      <c r="O13" t="s">
        <v>475</v>
      </c>
    </row>
    <row r="14" spans="2:15" x14ac:dyDescent="0.2">
      <c r="B14" s="1" t="str">
        <f t="shared" si="2"/>
        <v>Nuevo (9) Meses</v>
      </c>
      <c r="C14" s="1" t="s">
        <v>476</v>
      </c>
      <c r="D14" s="1">
        <f t="shared" si="3"/>
        <v>9</v>
      </c>
      <c r="E14" s="31" t="str">
        <f>+Tabla2[[#This Row],[PLAZO (MESES)]]</f>
        <v>Nuevo (9) Meses</v>
      </c>
      <c r="H14" s="1" t="str">
        <f t="shared" si="0"/>
        <v>y diez (10) Días</v>
      </c>
      <c r="I14" s="1" t="s">
        <v>477</v>
      </c>
      <c r="J14" s="1">
        <f t="shared" si="1"/>
        <v>10</v>
      </c>
      <c r="K14" s="1" t="str">
        <f>+Tabla3[[#This Row],[PLAZO (DIAS)]]</f>
        <v>y diez (10) Días</v>
      </c>
      <c r="M14" t="s">
        <v>478</v>
      </c>
      <c r="O14" t="s">
        <v>479</v>
      </c>
    </row>
    <row r="15" spans="2:15" x14ac:dyDescent="0.25">
      <c r="B15" s="1" t="str">
        <f t="shared" si="2"/>
        <v>Diez (10) Meses</v>
      </c>
      <c r="C15" s="1" t="s">
        <v>480</v>
      </c>
      <c r="D15" s="1">
        <f t="shared" si="3"/>
        <v>10</v>
      </c>
      <c r="E15" s="31" t="str">
        <f>+Tabla2[[#This Row],[PLAZO (MESES)]]</f>
        <v>Diez (10) Meses</v>
      </c>
      <c r="H15" s="1" t="str">
        <f t="shared" si="0"/>
        <v>y once (11) Días</v>
      </c>
      <c r="I15" s="1" t="s">
        <v>481</v>
      </c>
      <c r="J15" s="1">
        <f t="shared" si="1"/>
        <v>11</v>
      </c>
      <c r="K15" s="1" t="str">
        <f>+Tabla3[[#This Row],[PLAZO (DIAS)]]</f>
        <v>y once (11) Días</v>
      </c>
      <c r="M15" t="s">
        <v>482</v>
      </c>
      <c r="O15" t="s">
        <v>483</v>
      </c>
    </row>
    <row r="16" spans="2:15" x14ac:dyDescent="0.25">
      <c r="B16" s="1" t="str">
        <f t="shared" si="2"/>
        <v>Once (11) Meses</v>
      </c>
      <c r="C16" s="1" t="s">
        <v>484</v>
      </c>
      <c r="D16" s="1">
        <f t="shared" si="3"/>
        <v>11</v>
      </c>
      <c r="E16" s="31" t="str">
        <f>+Tabla2[[#This Row],[PLAZO (MESES)]]</f>
        <v>Once (11) Meses</v>
      </c>
      <c r="H16" s="1" t="str">
        <f t="shared" si="0"/>
        <v>y doce (12) Días</v>
      </c>
      <c r="I16" s="1" t="s">
        <v>485</v>
      </c>
      <c r="J16" s="1">
        <f t="shared" si="1"/>
        <v>12</v>
      </c>
      <c r="K16" s="1" t="str">
        <f>+Tabla3[[#This Row],[PLAZO (DIAS)]]</f>
        <v>y doce (12) Días</v>
      </c>
      <c r="M16" t="s">
        <v>486</v>
      </c>
      <c r="O16" t="s">
        <v>487</v>
      </c>
    </row>
    <row r="17" spans="2:15" x14ac:dyDescent="0.2">
      <c r="B17" s="1" t="str">
        <f t="shared" si="2"/>
        <v>Doce (12) Meses</v>
      </c>
      <c r="C17" s="1" t="s">
        <v>488</v>
      </c>
      <c r="D17" s="1">
        <f t="shared" si="3"/>
        <v>12</v>
      </c>
      <c r="E17" s="31" t="str">
        <f>+Tabla2[[#This Row],[PLAZO (MESES)]]</f>
        <v>Doce (12) Meses</v>
      </c>
      <c r="H17" s="1" t="str">
        <f t="shared" si="0"/>
        <v>y trece (13) Días</v>
      </c>
      <c r="I17" s="1" t="s">
        <v>489</v>
      </c>
      <c r="J17" s="1">
        <f t="shared" si="1"/>
        <v>13</v>
      </c>
      <c r="K17" s="1" t="str">
        <f>+Tabla3[[#This Row],[PLAZO (DIAS)]]</f>
        <v>y trece (13) Días</v>
      </c>
      <c r="M17" t="s">
        <v>490</v>
      </c>
      <c r="O17" t="s">
        <v>491</v>
      </c>
    </row>
    <row r="18" spans="2:15" x14ac:dyDescent="0.2">
      <c r="B18" s="1" t="str">
        <f t="shared" si="2"/>
        <v>Trece (13) Meses</v>
      </c>
      <c r="C18" s="1" t="s">
        <v>492</v>
      </c>
      <c r="D18" s="1">
        <f t="shared" si="3"/>
        <v>13</v>
      </c>
      <c r="E18" s="31" t="str">
        <f>+Tabla2[[#This Row],[PLAZO (MESES)]]</f>
        <v>Trece (13) Meses</v>
      </c>
      <c r="H18" s="1" t="str">
        <f t="shared" si="0"/>
        <v>y catorce (14) Días</v>
      </c>
      <c r="I18" s="1" t="s">
        <v>493</v>
      </c>
      <c r="J18" s="1">
        <f t="shared" si="1"/>
        <v>14</v>
      </c>
      <c r="K18" s="1" t="str">
        <f>+Tabla3[[#This Row],[PLAZO (DIAS)]]</f>
        <v>y catorce (14) Días</v>
      </c>
      <c r="M18" t="s">
        <v>494</v>
      </c>
      <c r="O18" t="s">
        <v>495</v>
      </c>
    </row>
    <row r="19" spans="2:15" x14ac:dyDescent="0.2">
      <c r="B19" s="1" t="str">
        <f t="shared" si="2"/>
        <v>Catorce (14) Meses</v>
      </c>
      <c r="C19" s="1" t="s">
        <v>496</v>
      </c>
      <c r="D19" s="1">
        <f t="shared" si="3"/>
        <v>14</v>
      </c>
      <c r="E19" s="31" t="str">
        <f>+Tabla2[[#This Row],[PLAZO (MESES)]]</f>
        <v>Catorce (14) Meses</v>
      </c>
      <c r="H19" s="1" t="str">
        <f t="shared" si="0"/>
        <v>y quince (15) Días</v>
      </c>
      <c r="I19" s="1" t="s">
        <v>497</v>
      </c>
      <c r="J19" s="1">
        <f t="shared" si="1"/>
        <v>15</v>
      </c>
      <c r="K19" s="1" t="str">
        <f>+Tabla3[[#This Row],[PLAZO (DIAS)]]</f>
        <v>y quince (15) Días</v>
      </c>
      <c r="M19" t="s">
        <v>498</v>
      </c>
      <c r="O19" t="s">
        <v>499</v>
      </c>
    </row>
    <row r="20" spans="2:15" x14ac:dyDescent="0.25">
      <c r="B20" s="1" t="str">
        <f t="shared" si="2"/>
        <v>Quince (15) Meses</v>
      </c>
      <c r="C20" s="1" t="s">
        <v>500</v>
      </c>
      <c r="D20" s="1">
        <f t="shared" si="3"/>
        <v>15</v>
      </c>
      <c r="E20" s="31" t="str">
        <f>+Tabla2[[#This Row],[PLAZO (MESES)]]</f>
        <v>Quince (15) Meses</v>
      </c>
      <c r="H20" s="1" t="str">
        <f t="shared" si="0"/>
        <v>y dieciseis (16) Días</v>
      </c>
      <c r="I20" s="1" t="s">
        <v>501</v>
      </c>
      <c r="J20" s="1">
        <f t="shared" si="1"/>
        <v>16</v>
      </c>
      <c r="K20" s="1" t="str">
        <f>+Tabla3[[#This Row],[PLAZO (DIAS)]]</f>
        <v>y dieciseis (16) Días</v>
      </c>
      <c r="O20" t="s">
        <v>502</v>
      </c>
    </row>
    <row r="21" spans="2:15" x14ac:dyDescent="0.25">
      <c r="B21" s="1" t="str">
        <f t="shared" si="2"/>
        <v>Dieciseis (16) Meses</v>
      </c>
      <c r="C21" s="1" t="s">
        <v>503</v>
      </c>
      <c r="D21" s="1">
        <f t="shared" si="3"/>
        <v>16</v>
      </c>
      <c r="E21" s="31" t="str">
        <f>+Tabla2[[#This Row],[PLAZO (MESES)]]</f>
        <v>Dieciseis (16) Meses</v>
      </c>
      <c r="H21" s="1" t="str">
        <f t="shared" si="0"/>
        <v>y diecisiete (17) Días</v>
      </c>
      <c r="I21" s="1" t="s">
        <v>504</v>
      </c>
      <c r="J21" s="1">
        <f t="shared" si="1"/>
        <v>17</v>
      </c>
      <c r="K21" s="1" t="str">
        <f>+Tabla3[[#This Row],[PLAZO (DIAS)]]</f>
        <v>y diecisiete (17) Días</v>
      </c>
      <c r="O21" t="s">
        <v>505</v>
      </c>
    </row>
    <row r="22" spans="2:15" x14ac:dyDescent="0.25">
      <c r="B22" s="1" t="str">
        <f t="shared" si="2"/>
        <v>Diecisiete (17) Meses</v>
      </c>
      <c r="C22" s="1" t="s">
        <v>506</v>
      </c>
      <c r="D22" s="1">
        <f t="shared" si="3"/>
        <v>17</v>
      </c>
      <c r="E22" s="31" t="str">
        <f>+Tabla2[[#This Row],[PLAZO (MESES)]]</f>
        <v>Diecisiete (17) Meses</v>
      </c>
      <c r="H22" s="1" t="str">
        <f t="shared" si="0"/>
        <v>y dieciocho (18) Días</v>
      </c>
      <c r="I22" s="1" t="s">
        <v>507</v>
      </c>
      <c r="J22" s="1">
        <f t="shared" si="1"/>
        <v>18</v>
      </c>
      <c r="K22" s="1" t="str">
        <f>+Tabla3[[#This Row],[PLAZO (DIAS)]]</f>
        <v>y dieciocho (18) Días</v>
      </c>
      <c r="O22" t="s">
        <v>508</v>
      </c>
    </row>
    <row r="23" spans="2:15" x14ac:dyDescent="0.25">
      <c r="B23" s="1" t="str">
        <f t="shared" si="2"/>
        <v>Dieciocho (18) Meses</v>
      </c>
      <c r="C23" s="1" t="s">
        <v>509</v>
      </c>
      <c r="D23" s="1">
        <f t="shared" si="3"/>
        <v>18</v>
      </c>
      <c r="E23" s="31" t="str">
        <f>+Tabla2[[#This Row],[PLAZO (MESES)]]</f>
        <v>Dieciocho (18) Meses</v>
      </c>
      <c r="H23" s="1" t="str">
        <f t="shared" si="0"/>
        <v>y diecinueve (19) Días</v>
      </c>
      <c r="I23" s="1" t="s">
        <v>510</v>
      </c>
      <c r="J23" s="1">
        <f t="shared" si="1"/>
        <v>19</v>
      </c>
      <c r="K23" s="1" t="str">
        <f>+Tabla3[[#This Row],[PLAZO (DIAS)]]</f>
        <v>y diecinueve (19) Días</v>
      </c>
      <c r="O23" t="s">
        <v>511</v>
      </c>
    </row>
    <row r="24" spans="2:15" x14ac:dyDescent="0.2">
      <c r="B24" s="1" t="str">
        <f t="shared" si="2"/>
        <v>Diecinueve (19) Meses</v>
      </c>
      <c r="C24" s="1" t="s">
        <v>512</v>
      </c>
      <c r="D24" s="1">
        <f t="shared" si="3"/>
        <v>19</v>
      </c>
      <c r="E24" s="31" t="str">
        <f>+Tabla2[[#This Row],[PLAZO (MESES)]]</f>
        <v>Diecinueve (19) Meses</v>
      </c>
      <c r="H24" s="1" t="str">
        <f t="shared" si="0"/>
        <v>y viente (20) Días</v>
      </c>
      <c r="I24" s="1" t="s">
        <v>513</v>
      </c>
      <c r="J24" s="1">
        <f t="shared" si="1"/>
        <v>20</v>
      </c>
      <c r="K24" s="1" t="str">
        <f>+Tabla3[[#This Row],[PLAZO (DIAS)]]</f>
        <v>y viente (20) Días</v>
      </c>
      <c r="O24" t="s">
        <v>514</v>
      </c>
    </row>
    <row r="25" spans="2:15" x14ac:dyDescent="0.2">
      <c r="B25" s="1" t="str">
        <f t="shared" si="2"/>
        <v>Viente (20) Meses</v>
      </c>
      <c r="C25" s="1" t="s">
        <v>515</v>
      </c>
      <c r="D25" s="1">
        <f t="shared" si="3"/>
        <v>20</v>
      </c>
      <c r="E25" s="31" t="str">
        <f>+Tabla2[[#This Row],[PLAZO (MESES)]]</f>
        <v>Viente (20) Meses</v>
      </c>
      <c r="H25" s="1" t="str">
        <f t="shared" si="0"/>
        <v>y veintiun (21) Días</v>
      </c>
      <c r="I25" s="1" t="s">
        <v>516</v>
      </c>
      <c r="J25" s="1">
        <f t="shared" si="1"/>
        <v>21</v>
      </c>
      <c r="K25" s="1" t="str">
        <f>+Tabla3[[#This Row],[PLAZO (DIAS)]]</f>
        <v>y veintiun (21) Días</v>
      </c>
      <c r="O25" t="s">
        <v>517</v>
      </c>
    </row>
    <row r="26" spans="2:15" x14ac:dyDescent="0.2">
      <c r="B26" s="1" t="str">
        <f t="shared" si="2"/>
        <v>Veintiun (21) Meses</v>
      </c>
      <c r="C26" s="1" t="s">
        <v>518</v>
      </c>
      <c r="D26" s="1">
        <f t="shared" si="3"/>
        <v>21</v>
      </c>
      <c r="E26" s="31" t="str">
        <f>+Tabla2[[#This Row],[PLAZO (MESES)]]</f>
        <v>Veintiun (21) Meses</v>
      </c>
      <c r="H26" s="1" t="str">
        <f t="shared" si="0"/>
        <v>y veintidos (22) Días</v>
      </c>
      <c r="I26" s="1" t="s">
        <v>519</v>
      </c>
      <c r="J26" s="1">
        <f t="shared" si="1"/>
        <v>22</v>
      </c>
      <c r="K26" s="1" t="str">
        <f>+Tabla3[[#This Row],[PLAZO (DIAS)]]</f>
        <v>y veintidos (22) Días</v>
      </c>
      <c r="O26" t="s">
        <v>520</v>
      </c>
    </row>
    <row r="27" spans="2:15" x14ac:dyDescent="0.25">
      <c r="B27" s="1" t="str">
        <f t="shared" si="2"/>
        <v>Veintidos (22) Meses</v>
      </c>
      <c r="C27" s="1" t="s">
        <v>521</v>
      </c>
      <c r="D27" s="1">
        <f t="shared" si="3"/>
        <v>22</v>
      </c>
      <c r="E27" s="31" t="str">
        <f>+Tabla2[[#This Row],[PLAZO (MESES)]]</f>
        <v>Veintidos (22) Meses</v>
      </c>
      <c r="H27" s="1" t="str">
        <f t="shared" si="0"/>
        <v>y veintitres (23) Días</v>
      </c>
      <c r="I27" s="1" t="s">
        <v>522</v>
      </c>
      <c r="J27" s="1">
        <f t="shared" si="1"/>
        <v>23</v>
      </c>
      <c r="K27" s="1" t="str">
        <f>+Tabla3[[#This Row],[PLAZO (DIAS)]]</f>
        <v>y veintitres (23) Días</v>
      </c>
    </row>
    <row r="28" spans="2:15" x14ac:dyDescent="0.25">
      <c r="B28" s="1" t="str">
        <f t="shared" si="2"/>
        <v>Veintitres (23) Meses</v>
      </c>
      <c r="C28" s="1" t="s">
        <v>523</v>
      </c>
      <c r="D28" s="1">
        <f t="shared" si="3"/>
        <v>23</v>
      </c>
      <c r="E28" s="31" t="str">
        <f>+Tabla2[[#This Row],[PLAZO (MESES)]]</f>
        <v>Veintitres (23) Meses</v>
      </c>
      <c r="H28" s="1" t="str">
        <f t="shared" si="0"/>
        <v>y veinticuatro (24) Días</v>
      </c>
      <c r="I28" s="1" t="s">
        <v>524</v>
      </c>
      <c r="J28" s="1">
        <f t="shared" si="1"/>
        <v>24</v>
      </c>
      <c r="K28" s="1" t="str">
        <f>+Tabla3[[#This Row],[PLAZO (DIAS)]]</f>
        <v>y veinticuatro (24) Días</v>
      </c>
    </row>
    <row r="29" spans="2:15" x14ac:dyDescent="0.25">
      <c r="B29" s="1" t="str">
        <f t="shared" si="2"/>
        <v>Veinticuatro (24) Meses</v>
      </c>
      <c r="C29" s="1" t="s">
        <v>525</v>
      </c>
      <c r="D29" s="1">
        <f t="shared" si="3"/>
        <v>24</v>
      </c>
      <c r="E29" s="1" t="str">
        <f>+Tabla2[[#This Row],[PLAZO (MESES)]]</f>
        <v>Veinticuatro (24) Meses</v>
      </c>
      <c r="H29" s="1" t="str">
        <f t="shared" si="0"/>
        <v>y veinticinco (25) Días</v>
      </c>
      <c r="I29" s="1" t="s">
        <v>526</v>
      </c>
      <c r="J29" s="1">
        <f t="shared" si="1"/>
        <v>25</v>
      </c>
      <c r="K29" s="1" t="str">
        <f>+Tabla3[[#This Row],[PLAZO (DIAS)]]</f>
        <v>y veinticinco (25) Días</v>
      </c>
    </row>
    <row r="30" spans="2:15" x14ac:dyDescent="0.25">
      <c r="H30" s="1" t="str">
        <f t="shared" si="0"/>
        <v>y veintiseis (26) Días</v>
      </c>
      <c r="I30" s="1" t="s">
        <v>527</v>
      </c>
      <c r="J30" s="1">
        <f t="shared" si="1"/>
        <v>26</v>
      </c>
      <c r="K30" s="1" t="str">
        <f>+Tabla3[[#This Row],[PLAZO (DIAS)]]</f>
        <v>y veintiseis (26) Días</v>
      </c>
    </row>
    <row r="31" spans="2:15" x14ac:dyDescent="0.25">
      <c r="H31" s="1" t="str">
        <f t="shared" si="0"/>
        <v>y veintisiete (27) Días</v>
      </c>
      <c r="I31" s="1" t="s">
        <v>528</v>
      </c>
      <c r="J31" s="1">
        <f t="shared" si="1"/>
        <v>27</v>
      </c>
      <c r="K31" s="1" t="str">
        <f>+Tabla3[[#This Row],[PLAZO (DIAS)]]</f>
        <v>y veintisiete (27) Días</v>
      </c>
    </row>
    <row r="32" spans="2:15" x14ac:dyDescent="0.25">
      <c r="H32" s="1" t="str">
        <f t="shared" si="0"/>
        <v>y veintiocho (28) Días</v>
      </c>
      <c r="I32" s="1" t="s">
        <v>529</v>
      </c>
      <c r="J32" s="1">
        <f t="shared" si="1"/>
        <v>28</v>
      </c>
      <c r="K32" s="1" t="str">
        <f>+Tabla3[[#This Row],[PLAZO (DIAS)]]</f>
        <v>y veintiocho (28) Días</v>
      </c>
    </row>
    <row r="33" spans="8:11" x14ac:dyDescent="0.25">
      <c r="H33" s="1" t="str">
        <f t="shared" si="0"/>
        <v>y veintinueve (29) Días</v>
      </c>
      <c r="I33" s="1" t="s">
        <v>530</v>
      </c>
      <c r="J33" s="1">
        <f t="shared" si="1"/>
        <v>29</v>
      </c>
      <c r="K33" s="1" t="str">
        <f>+Tabla3[[#This Row],[PLAZO (DIAS)]]</f>
        <v>y veintinueve (29) Días</v>
      </c>
    </row>
    <row r="34" spans="8:11" x14ac:dyDescent="0.25">
      <c r="H34" s="1" t="str">
        <f t="shared" si="0"/>
        <v>y treinta (30) Días</v>
      </c>
      <c r="I34" s="1" t="s">
        <v>531</v>
      </c>
      <c r="J34" s="1">
        <f t="shared" si="1"/>
        <v>30</v>
      </c>
      <c r="K34" s="1" t="str">
        <f>+Tabla3[[#This Row],[PLAZO (DIAS)]]</f>
        <v>y treinta (30) Días</v>
      </c>
    </row>
    <row r="35" spans="8:11" x14ac:dyDescent="0.25">
      <c r="H35" s="1" t="str">
        <f t="shared" si="0"/>
        <v>y treintaiun (31) Días</v>
      </c>
      <c r="I35" s="1" t="s">
        <v>532</v>
      </c>
      <c r="J35" s="1">
        <f t="shared" si="1"/>
        <v>31</v>
      </c>
      <c r="K35" s="1" t="str">
        <f>+Tabla3[[#This Row],[PLAZO (DIAS)]]</f>
        <v>y treintaiun (31) Días</v>
      </c>
    </row>
    <row r="36" spans="8:11" x14ac:dyDescent="0.25">
      <c r="K36" s="1">
        <f>+Tabla3[[#This Row],[PLAZO (DIAS)]]</f>
        <v>0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8"/>
  <sheetViews>
    <sheetView showGridLines="0" view="pageBreakPreview" zoomScale="87" zoomScaleNormal="60" zoomScaleSheetLayoutView="87" zoomScalePageLayoutView="60" workbookViewId="0">
      <selection activeCell="G10" sqref="G10"/>
    </sheetView>
  </sheetViews>
  <sheetFormatPr baseColWidth="10" defaultColWidth="11.42578125" defaultRowHeight="12.75" x14ac:dyDescent="0.2"/>
  <cols>
    <col min="1" max="1" width="18.85546875" style="32" customWidth="1"/>
    <col min="2" max="2" width="15" style="32" customWidth="1"/>
    <col min="3" max="3" width="20.42578125" style="32" bestFit="1" customWidth="1"/>
    <col min="4" max="4" width="22.85546875" style="32" customWidth="1"/>
    <col min="5" max="5" width="22.28515625" style="32" bestFit="1" customWidth="1"/>
    <col min="6" max="6" width="26.28515625" style="32" bestFit="1" customWidth="1"/>
    <col min="7" max="7" width="18.28515625" style="32" customWidth="1"/>
    <col min="8" max="8" width="27.85546875" style="32" customWidth="1"/>
    <col min="9" max="16384" width="11.42578125" style="32"/>
  </cols>
  <sheetData>
    <row r="1" spans="1:8" ht="66" customHeight="1" x14ac:dyDescent="0.15">
      <c r="A1" s="393"/>
      <c r="B1" s="394"/>
      <c r="C1" s="394"/>
      <c r="D1" s="394"/>
      <c r="E1" s="394"/>
      <c r="F1" s="394"/>
      <c r="G1" s="394"/>
      <c r="H1" s="395"/>
    </row>
    <row r="2" spans="1:8" ht="78.75" customHeight="1" x14ac:dyDescent="0.2">
      <c r="A2" s="33"/>
      <c r="B2" s="177"/>
      <c r="C2" s="367" t="s">
        <v>0</v>
      </c>
      <c r="D2" s="401"/>
      <c r="E2" s="401"/>
      <c r="F2" s="401"/>
      <c r="G2" s="368"/>
      <c r="H2" s="34" t="s">
        <v>566</v>
      </c>
    </row>
    <row r="3" spans="1:8" s="40" customFormat="1" ht="26.1" customHeight="1" x14ac:dyDescent="0.25">
      <c r="A3" s="35" t="s">
        <v>135</v>
      </c>
      <c r="B3" s="36"/>
      <c r="C3" s="37" t="s">
        <v>159</v>
      </c>
      <c r="D3" s="45"/>
      <c r="E3" s="38" t="s">
        <v>3</v>
      </c>
      <c r="F3" s="38"/>
      <c r="G3" s="38" t="s">
        <v>4</v>
      </c>
      <c r="H3" s="39"/>
    </row>
    <row r="4" spans="1:8" ht="26.1" customHeight="1" x14ac:dyDescent="0.2">
      <c r="A4" s="396" t="s">
        <v>8</v>
      </c>
      <c r="B4" s="397"/>
      <c r="C4" s="397"/>
      <c r="D4" s="397"/>
      <c r="E4" s="397"/>
      <c r="F4" s="397"/>
      <c r="G4" s="397"/>
      <c r="H4" s="398"/>
    </row>
    <row r="5" spans="1:8" s="41" customFormat="1" ht="33.75" customHeight="1" x14ac:dyDescent="0.25">
      <c r="A5" s="399" t="s">
        <v>9</v>
      </c>
      <c r="B5" s="399"/>
      <c r="C5" s="400"/>
      <c r="D5" s="400"/>
      <c r="E5" s="400"/>
      <c r="F5" s="400"/>
      <c r="G5" s="400"/>
      <c r="H5" s="400"/>
    </row>
    <row r="6" spans="1:8" s="41" customFormat="1" ht="15.75" x14ac:dyDescent="0.25">
      <c r="A6" s="391" t="s">
        <v>11</v>
      </c>
      <c r="B6" s="392"/>
      <c r="C6" s="392"/>
      <c r="D6" s="392"/>
      <c r="E6" s="392"/>
      <c r="F6" s="42" t="s">
        <v>12</v>
      </c>
      <c r="G6" s="43"/>
      <c r="H6" s="44"/>
    </row>
    <row r="7" spans="1:8" s="41" customFormat="1" ht="15.95" x14ac:dyDescent="0.2">
      <c r="A7" s="404" t="s">
        <v>13</v>
      </c>
      <c r="B7" s="404"/>
      <c r="C7" s="405"/>
      <c r="D7" s="405"/>
      <c r="E7" s="406"/>
      <c r="F7" s="407" t="s">
        <v>13</v>
      </c>
      <c r="G7" s="408"/>
      <c r="H7" s="46"/>
    </row>
    <row r="8" spans="1:8" ht="26.1" customHeight="1" x14ac:dyDescent="0.2">
      <c r="A8" s="396" t="s">
        <v>533</v>
      </c>
      <c r="B8" s="397"/>
      <c r="C8" s="397"/>
      <c r="D8" s="397"/>
      <c r="E8" s="397"/>
      <c r="F8" s="397"/>
      <c r="G8" s="397"/>
      <c r="H8" s="398"/>
    </row>
    <row r="9" spans="1:8" ht="12" customHeight="1" x14ac:dyDescent="0.15">
      <c r="A9" s="47"/>
      <c r="B9" s="48"/>
      <c r="C9" s="48"/>
      <c r="D9" s="48"/>
      <c r="E9" s="48"/>
      <c r="F9" s="48"/>
      <c r="G9" s="48"/>
      <c r="H9" s="49"/>
    </row>
    <row r="10" spans="1:8" ht="50.25" customHeight="1" x14ac:dyDescent="0.2">
      <c r="A10" s="50"/>
      <c r="B10" s="51" t="s">
        <v>163</v>
      </c>
      <c r="C10" s="51" t="s">
        <v>164</v>
      </c>
      <c r="D10" s="51" t="s">
        <v>534</v>
      </c>
      <c r="E10" s="51" t="s">
        <v>165</v>
      </c>
      <c r="F10" s="51" t="s">
        <v>166</v>
      </c>
      <c r="G10" s="51" t="s">
        <v>535</v>
      </c>
      <c r="H10" s="52"/>
    </row>
    <row r="11" spans="1:8" ht="26.1" customHeight="1" x14ac:dyDescent="0.15">
      <c r="A11" s="53"/>
      <c r="B11" s="54"/>
      <c r="C11" s="55"/>
      <c r="D11" s="55"/>
      <c r="E11" s="56"/>
      <c r="F11" s="56"/>
      <c r="G11" s="56"/>
      <c r="H11" s="57"/>
    </row>
    <row r="12" spans="1:8" ht="26.1" customHeight="1" x14ac:dyDescent="0.15">
      <c r="A12" s="53"/>
      <c r="B12" s="54"/>
      <c r="C12" s="55"/>
      <c r="D12" s="55"/>
      <c r="E12" s="56"/>
      <c r="F12" s="56"/>
      <c r="G12" s="56"/>
      <c r="H12" s="57"/>
    </row>
    <row r="13" spans="1:8" ht="26.1" customHeight="1" x14ac:dyDescent="0.15">
      <c r="A13" s="53"/>
      <c r="B13" s="54"/>
      <c r="C13" s="55"/>
      <c r="D13" s="55"/>
      <c r="E13" s="56"/>
      <c r="F13" s="56"/>
      <c r="G13" s="56"/>
      <c r="H13" s="57"/>
    </row>
    <row r="14" spans="1:8" ht="26.1" customHeight="1" x14ac:dyDescent="0.15">
      <c r="A14" s="53"/>
      <c r="B14" s="54"/>
      <c r="C14" s="55"/>
      <c r="D14" s="55"/>
      <c r="E14" s="56"/>
      <c r="F14" s="56"/>
      <c r="G14" s="56"/>
      <c r="H14" s="57"/>
    </row>
    <row r="15" spans="1:8" ht="26.1" customHeight="1" x14ac:dyDescent="0.2">
      <c r="A15" s="53"/>
      <c r="B15" s="54"/>
      <c r="C15" s="55"/>
      <c r="D15" s="55"/>
      <c r="E15" s="56"/>
      <c r="F15" s="56"/>
      <c r="G15" s="56"/>
      <c r="H15" s="57"/>
    </row>
    <row r="16" spans="1:8" ht="26.1" customHeight="1" x14ac:dyDescent="0.2">
      <c r="A16" s="53"/>
      <c r="B16" s="54"/>
      <c r="C16" s="55"/>
      <c r="D16" s="55"/>
      <c r="E16" s="56"/>
      <c r="F16" s="56"/>
      <c r="G16" s="56"/>
      <c r="H16" s="57"/>
    </row>
    <row r="17" spans="1:8" ht="26.1" customHeight="1" x14ac:dyDescent="0.2">
      <c r="A17" s="53"/>
      <c r="B17" s="54"/>
      <c r="C17" s="55"/>
      <c r="D17" s="55"/>
      <c r="E17" s="56"/>
      <c r="F17" s="56"/>
      <c r="G17" s="56"/>
      <c r="H17" s="57"/>
    </row>
    <row r="18" spans="1:8" ht="26.1" customHeight="1" x14ac:dyDescent="0.2">
      <c r="A18" s="53"/>
      <c r="B18" s="54"/>
      <c r="C18" s="55"/>
      <c r="D18" s="55"/>
      <c r="E18" s="56"/>
      <c r="F18" s="56"/>
      <c r="G18" s="56"/>
      <c r="H18" s="57"/>
    </row>
    <row r="19" spans="1:8" ht="26.1" customHeight="1" x14ac:dyDescent="0.2">
      <c r="A19" s="53"/>
      <c r="B19" s="54"/>
      <c r="C19" s="55"/>
      <c r="D19" s="55"/>
      <c r="E19" s="56"/>
      <c r="F19" s="56"/>
      <c r="G19" s="56"/>
      <c r="H19" s="57"/>
    </row>
    <row r="20" spans="1:8" ht="15.75" customHeight="1" x14ac:dyDescent="0.2">
      <c r="A20" s="58"/>
      <c r="B20" s="59"/>
      <c r="C20" s="409"/>
      <c r="D20" s="409"/>
      <c r="E20" s="409"/>
      <c r="F20" s="409"/>
      <c r="G20" s="409"/>
      <c r="H20" s="410"/>
    </row>
    <row r="21" spans="1:8" ht="15.75" x14ac:dyDescent="0.2">
      <c r="A21" s="396" t="s">
        <v>169</v>
      </c>
      <c r="B21" s="397"/>
      <c r="C21" s="397"/>
      <c r="D21" s="397"/>
      <c r="E21" s="397"/>
      <c r="F21" s="397"/>
      <c r="G21" s="397"/>
      <c r="H21" s="398"/>
    </row>
    <row r="22" spans="1:8" ht="15.75" x14ac:dyDescent="0.2">
      <c r="A22" s="396" t="s">
        <v>152</v>
      </c>
      <c r="B22" s="397"/>
      <c r="C22" s="397"/>
      <c r="D22" s="397"/>
      <c r="E22" s="397"/>
      <c r="F22" s="397"/>
      <c r="G22" s="397"/>
      <c r="H22" s="398"/>
    </row>
    <row r="23" spans="1:8" ht="21.75" customHeight="1" x14ac:dyDescent="0.2">
      <c r="A23" s="402"/>
      <c r="B23" s="359"/>
      <c r="C23" s="359"/>
      <c r="D23" s="359"/>
      <c r="E23" s="359"/>
      <c r="F23" s="359"/>
      <c r="G23" s="359"/>
      <c r="H23" s="403"/>
    </row>
    <row r="24" spans="1:8" ht="23.25" thickBot="1" x14ac:dyDescent="0.25">
      <c r="A24" s="60"/>
      <c r="B24" s="61"/>
      <c r="C24" s="62" t="s">
        <v>171</v>
      </c>
      <c r="D24" s="63"/>
      <c r="E24" s="63"/>
      <c r="F24" s="63"/>
      <c r="G24" s="64"/>
      <c r="H24" s="65"/>
    </row>
    <row r="25" spans="1:8" ht="22.5" x14ac:dyDescent="0.2">
      <c r="A25" s="60"/>
      <c r="B25" s="61"/>
      <c r="C25" s="62" t="s">
        <v>172</v>
      </c>
      <c r="D25" s="61"/>
      <c r="E25" s="61"/>
      <c r="F25" s="61"/>
      <c r="G25" s="66"/>
      <c r="H25" s="65"/>
    </row>
    <row r="26" spans="1:8" ht="22.5" x14ac:dyDescent="0.2">
      <c r="A26" s="60"/>
      <c r="B26" s="61"/>
      <c r="C26" s="62" t="s">
        <v>173</v>
      </c>
      <c r="D26" s="61"/>
      <c r="E26" s="61"/>
      <c r="F26" s="61"/>
      <c r="G26" s="66"/>
      <c r="H26" s="65"/>
    </row>
    <row r="27" spans="1:8" ht="23.25" x14ac:dyDescent="0.2">
      <c r="A27" s="60"/>
      <c r="B27" s="67"/>
      <c r="C27" s="68" t="s">
        <v>174</v>
      </c>
      <c r="D27" s="69"/>
      <c r="E27" s="69"/>
      <c r="F27" s="69"/>
      <c r="G27" s="66"/>
      <c r="H27" s="65"/>
    </row>
    <row r="28" spans="1:8" ht="5.25" customHeight="1" x14ac:dyDescent="0.2">
      <c r="A28" s="58"/>
      <c r="B28" s="59"/>
      <c r="C28" s="59"/>
      <c r="D28" s="59"/>
      <c r="E28" s="59"/>
      <c r="F28" s="59"/>
      <c r="G28" s="59"/>
      <c r="H28" s="70"/>
    </row>
  </sheetData>
  <mergeCells count="15">
    <mergeCell ref="A21:H21"/>
    <mergeCell ref="A22:H22"/>
    <mergeCell ref="A23:H23"/>
    <mergeCell ref="A7:B7"/>
    <mergeCell ref="C7:E7"/>
    <mergeCell ref="F7:G7"/>
    <mergeCell ref="A8:H8"/>
    <mergeCell ref="C20:F20"/>
    <mergeCell ref="G20:H20"/>
    <mergeCell ref="A6:E6"/>
    <mergeCell ref="A1:H1"/>
    <mergeCell ref="A4:H4"/>
    <mergeCell ref="A5:B5"/>
    <mergeCell ref="C5:H5"/>
    <mergeCell ref="C2:G2"/>
  </mergeCells>
  <phoneticPr fontId="4" type="noConversion"/>
  <pageMargins left="0.31496062992125984" right="0.31496062992125984" top="0.35433070866141736" bottom="0.35433070866141736" header="0.31496062992125984" footer="0.31496062992125984"/>
  <pageSetup scale="7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9"/>
  <sheetViews>
    <sheetView showGridLines="0" zoomScale="60" zoomScaleNormal="60" zoomScalePageLayoutView="60" workbookViewId="0">
      <selection activeCell="N2" sqref="N2"/>
    </sheetView>
  </sheetViews>
  <sheetFormatPr baseColWidth="10" defaultColWidth="10.85546875" defaultRowHeight="12.75" x14ac:dyDescent="0.25"/>
  <cols>
    <col min="1" max="1" width="24.28515625" style="150" customWidth="1"/>
    <col min="2" max="2" width="30" style="150" customWidth="1"/>
    <col min="3" max="3" width="23.7109375" style="150" customWidth="1"/>
    <col min="4" max="4" width="24.7109375" style="150" customWidth="1"/>
    <col min="5" max="9" width="15.7109375" style="150" customWidth="1"/>
    <col min="10" max="10" width="27.140625" style="150" customWidth="1"/>
    <col min="11" max="16384" width="10.85546875" style="150"/>
  </cols>
  <sheetData>
    <row r="1" spans="1:10" ht="101.1" customHeight="1" x14ac:dyDescent="0.2">
      <c r="A1" s="415"/>
      <c r="B1" s="416"/>
      <c r="C1" s="416"/>
      <c r="D1" s="416"/>
      <c r="E1" s="416"/>
      <c r="F1" s="416"/>
      <c r="G1" s="416"/>
      <c r="H1" s="416"/>
      <c r="I1" s="416"/>
      <c r="J1" s="417"/>
    </row>
    <row r="2" spans="1:10" ht="101.1" customHeight="1" x14ac:dyDescent="0.25">
      <c r="A2" s="184"/>
      <c r="B2" s="152"/>
      <c r="C2" s="388" t="s">
        <v>0</v>
      </c>
      <c r="D2" s="389"/>
      <c r="E2" s="389"/>
      <c r="F2" s="389"/>
      <c r="G2" s="389"/>
      <c r="H2" s="389"/>
      <c r="I2" s="390"/>
      <c r="J2" s="34" t="s">
        <v>566</v>
      </c>
    </row>
    <row r="3" spans="1:10" s="40" customFormat="1" ht="26.1" customHeight="1" x14ac:dyDescent="0.25">
      <c r="A3" s="167" t="s">
        <v>135</v>
      </c>
      <c r="B3" s="384" t="s">
        <v>158</v>
      </c>
      <c r="C3" s="384"/>
      <c r="D3" s="156" t="s">
        <v>159</v>
      </c>
      <c r="E3" s="149"/>
      <c r="F3" s="154" t="s">
        <v>3</v>
      </c>
      <c r="G3" s="384"/>
      <c r="H3" s="384"/>
      <c r="I3" s="154" t="s">
        <v>4</v>
      </c>
      <c r="J3" s="183"/>
    </row>
    <row r="4" spans="1:10" ht="26.1" customHeight="1" x14ac:dyDescent="0.25">
      <c r="A4" s="412" t="s">
        <v>8</v>
      </c>
      <c r="B4" s="413"/>
      <c r="C4" s="413"/>
      <c r="D4" s="413"/>
      <c r="E4" s="413"/>
      <c r="F4" s="413"/>
      <c r="G4" s="413"/>
      <c r="H4" s="413"/>
      <c r="I4" s="413"/>
      <c r="J4" s="414"/>
    </row>
    <row r="5" spans="1:10" ht="53.1" customHeight="1" x14ac:dyDescent="0.25">
      <c r="A5" s="379" t="s">
        <v>9</v>
      </c>
      <c r="B5" s="379"/>
      <c r="C5" s="380" t="s">
        <v>160</v>
      </c>
      <c r="D5" s="380"/>
      <c r="E5" s="380"/>
      <c r="F5" s="380"/>
      <c r="G5" s="380"/>
      <c r="H5" s="380"/>
      <c r="I5" s="380"/>
      <c r="J5" s="380"/>
    </row>
    <row r="6" spans="1:10" ht="26.1" customHeight="1" x14ac:dyDescent="0.25">
      <c r="A6" s="370" t="s">
        <v>11</v>
      </c>
      <c r="B6" s="371"/>
      <c r="C6" s="371"/>
      <c r="D6" s="371"/>
      <c r="E6" s="371"/>
      <c r="F6" s="370" t="s">
        <v>12</v>
      </c>
      <c r="G6" s="371"/>
      <c r="H6" s="371"/>
      <c r="I6" s="371"/>
      <c r="J6" s="372"/>
    </row>
    <row r="7" spans="1:10" ht="26.1" customHeight="1" x14ac:dyDescent="0.25">
      <c r="A7" s="373" t="s">
        <v>13</v>
      </c>
      <c r="B7" s="373"/>
      <c r="C7" s="374" t="s">
        <v>161</v>
      </c>
      <c r="D7" s="375"/>
      <c r="E7" s="375"/>
      <c r="F7" s="376" t="s">
        <v>13</v>
      </c>
      <c r="G7" s="377"/>
      <c r="H7" s="374" t="s">
        <v>161</v>
      </c>
      <c r="I7" s="375"/>
      <c r="J7" s="378"/>
    </row>
    <row r="8" spans="1:10" ht="26.1" customHeight="1" x14ac:dyDescent="0.2">
      <c r="A8" s="412" t="s">
        <v>536</v>
      </c>
      <c r="B8" s="413"/>
      <c r="C8" s="413"/>
      <c r="D8" s="413"/>
      <c r="E8" s="413"/>
      <c r="F8" s="413"/>
      <c r="G8" s="413"/>
      <c r="H8" s="413"/>
      <c r="I8" s="413"/>
      <c r="J8" s="414"/>
    </row>
    <row r="9" spans="1:10" ht="26.1" customHeight="1" x14ac:dyDescent="0.2">
      <c r="A9" s="185"/>
      <c r="B9" s="159"/>
      <c r="C9" s="159"/>
      <c r="D9" s="159"/>
      <c r="E9" s="159"/>
      <c r="F9" s="159"/>
      <c r="G9" s="159"/>
      <c r="H9" s="159"/>
      <c r="I9" s="159"/>
      <c r="J9" s="186"/>
    </row>
    <row r="10" spans="1:10" ht="69" customHeight="1" x14ac:dyDescent="0.25">
      <c r="A10" s="160" t="s">
        <v>564</v>
      </c>
      <c r="B10" s="160" t="s">
        <v>565</v>
      </c>
      <c r="C10" s="160" t="s">
        <v>165</v>
      </c>
      <c r="D10" s="160" t="s">
        <v>166</v>
      </c>
      <c r="E10" s="367" t="s">
        <v>167</v>
      </c>
      <c r="F10" s="368"/>
      <c r="G10" s="367" t="s">
        <v>537</v>
      </c>
      <c r="H10" s="368"/>
      <c r="I10" s="367" t="s">
        <v>168</v>
      </c>
      <c r="J10" s="368"/>
    </row>
    <row r="11" spans="1:10" ht="26.1" customHeight="1" x14ac:dyDescent="0.2">
      <c r="A11" s="54"/>
      <c r="B11" s="54"/>
      <c r="C11" s="55"/>
      <c r="D11" s="55"/>
      <c r="E11" s="361"/>
      <c r="F11" s="362"/>
      <c r="G11" s="361"/>
      <c r="H11" s="362"/>
      <c r="I11" s="361">
        <f>+SUM(E11:H11)</f>
        <v>0</v>
      </c>
      <c r="J11" s="362"/>
    </row>
    <row r="12" spans="1:10" ht="26.1" customHeight="1" x14ac:dyDescent="0.2">
      <c r="A12" s="54"/>
      <c r="B12" s="54"/>
      <c r="C12" s="55"/>
      <c r="D12" s="55"/>
      <c r="E12" s="361"/>
      <c r="F12" s="362"/>
      <c r="G12" s="361"/>
      <c r="H12" s="362"/>
      <c r="I12" s="361">
        <f t="shared" ref="I12:I20" si="0">+SUM(E12:H12)</f>
        <v>0</v>
      </c>
      <c r="J12" s="362"/>
    </row>
    <row r="13" spans="1:10" ht="26.1" customHeight="1" x14ac:dyDescent="0.2">
      <c r="A13" s="54"/>
      <c r="B13" s="54"/>
      <c r="C13" s="55"/>
      <c r="D13" s="55"/>
      <c r="E13" s="361"/>
      <c r="F13" s="362"/>
      <c r="G13" s="361"/>
      <c r="H13" s="362"/>
      <c r="I13" s="361">
        <f t="shared" si="0"/>
        <v>0</v>
      </c>
      <c r="J13" s="362"/>
    </row>
    <row r="14" spans="1:10" ht="26.1" customHeight="1" x14ac:dyDescent="0.2">
      <c r="A14" s="54"/>
      <c r="B14" s="54"/>
      <c r="C14" s="55"/>
      <c r="D14" s="55"/>
      <c r="E14" s="361"/>
      <c r="F14" s="362"/>
      <c r="G14" s="361"/>
      <c r="H14" s="362"/>
      <c r="I14" s="361">
        <f t="shared" si="0"/>
        <v>0</v>
      </c>
      <c r="J14" s="362"/>
    </row>
    <row r="15" spans="1:10" ht="26.1" customHeight="1" x14ac:dyDescent="0.2">
      <c r="A15" s="54"/>
      <c r="B15" s="54"/>
      <c r="C15" s="55"/>
      <c r="D15" s="55"/>
      <c r="E15" s="361"/>
      <c r="F15" s="362"/>
      <c r="G15" s="361"/>
      <c r="H15" s="362"/>
      <c r="I15" s="361">
        <f t="shared" si="0"/>
        <v>0</v>
      </c>
      <c r="J15" s="362"/>
    </row>
    <row r="16" spans="1:10" ht="26.1" customHeight="1" x14ac:dyDescent="0.2">
      <c r="A16" s="54"/>
      <c r="B16" s="54"/>
      <c r="C16" s="55"/>
      <c r="D16" s="55"/>
      <c r="E16" s="361"/>
      <c r="F16" s="362"/>
      <c r="G16" s="361"/>
      <c r="H16" s="362"/>
      <c r="I16" s="361">
        <f t="shared" si="0"/>
        <v>0</v>
      </c>
      <c r="J16" s="362"/>
    </row>
    <row r="17" spans="1:10" ht="26.1" customHeight="1" x14ac:dyDescent="0.2">
      <c r="A17" s="54"/>
      <c r="B17" s="54"/>
      <c r="C17" s="55"/>
      <c r="D17" s="55"/>
      <c r="E17" s="361"/>
      <c r="F17" s="362"/>
      <c r="G17" s="361"/>
      <c r="H17" s="362"/>
      <c r="I17" s="361">
        <f t="shared" si="0"/>
        <v>0</v>
      </c>
      <c r="J17" s="362"/>
    </row>
    <row r="18" spans="1:10" ht="26.1" customHeight="1" x14ac:dyDescent="0.25">
      <c r="A18" s="54"/>
      <c r="B18" s="54"/>
      <c r="C18" s="55"/>
      <c r="D18" s="55"/>
      <c r="E18" s="361"/>
      <c r="F18" s="362"/>
      <c r="G18" s="361"/>
      <c r="H18" s="362"/>
      <c r="I18" s="361">
        <f t="shared" si="0"/>
        <v>0</v>
      </c>
      <c r="J18" s="362"/>
    </row>
    <row r="19" spans="1:10" ht="26.1" customHeight="1" x14ac:dyDescent="0.25">
      <c r="A19" s="54"/>
      <c r="B19" s="54"/>
      <c r="C19" s="55"/>
      <c r="D19" s="55"/>
      <c r="E19" s="361"/>
      <c r="F19" s="362"/>
      <c r="G19" s="361"/>
      <c r="H19" s="362"/>
      <c r="I19" s="361">
        <f t="shared" si="0"/>
        <v>0</v>
      </c>
      <c r="J19" s="362"/>
    </row>
    <row r="20" spans="1:10" ht="26.1" customHeight="1" x14ac:dyDescent="0.25">
      <c r="A20" s="54"/>
      <c r="B20" s="54"/>
      <c r="C20" s="55"/>
      <c r="D20" s="55"/>
      <c r="E20" s="361"/>
      <c r="F20" s="362"/>
      <c r="G20" s="361"/>
      <c r="H20" s="362"/>
      <c r="I20" s="361">
        <f t="shared" si="0"/>
        <v>0</v>
      </c>
      <c r="J20" s="362"/>
    </row>
    <row r="21" spans="1:10" ht="26.1" customHeight="1" x14ac:dyDescent="0.25">
      <c r="A21" s="185"/>
      <c r="B21" s="161"/>
      <c r="C21" s="363"/>
      <c r="D21" s="363"/>
      <c r="E21" s="363"/>
      <c r="F21" s="363"/>
      <c r="G21" s="363"/>
      <c r="H21" s="363"/>
      <c r="I21" s="363"/>
      <c r="J21" s="411"/>
    </row>
    <row r="22" spans="1:10" ht="26.1" customHeight="1" x14ac:dyDescent="0.25">
      <c r="A22" s="356" t="s">
        <v>169</v>
      </c>
      <c r="B22" s="356"/>
      <c r="C22" s="356"/>
      <c r="D22" s="356"/>
      <c r="E22" s="356"/>
      <c r="F22" s="356"/>
      <c r="G22" s="356"/>
      <c r="H22" s="356"/>
      <c r="I22" s="356"/>
      <c r="J22" s="356"/>
    </row>
    <row r="23" spans="1:10" ht="26.1" customHeight="1" x14ac:dyDescent="0.25">
      <c r="A23" s="356" t="s">
        <v>152</v>
      </c>
      <c r="B23" s="356"/>
      <c r="C23" s="356"/>
      <c r="D23" s="356"/>
      <c r="E23" s="356"/>
      <c r="F23" s="356"/>
      <c r="G23" s="356"/>
      <c r="H23" s="356"/>
      <c r="I23" s="356"/>
      <c r="J23" s="356"/>
    </row>
    <row r="24" spans="1:10" ht="72" customHeight="1" x14ac:dyDescent="0.25">
      <c r="A24" s="402" t="s">
        <v>170</v>
      </c>
      <c r="B24" s="359"/>
      <c r="C24" s="359"/>
      <c r="D24" s="359"/>
      <c r="E24" s="359"/>
      <c r="F24" s="359"/>
      <c r="G24" s="359"/>
      <c r="H24" s="359"/>
      <c r="I24" s="359"/>
      <c r="J24" s="403"/>
    </row>
    <row r="25" spans="1:10" ht="23.25" thickBot="1" x14ac:dyDescent="0.3">
      <c r="A25" s="185"/>
      <c r="B25" s="61"/>
      <c r="C25" s="61" t="s">
        <v>171</v>
      </c>
      <c r="D25" s="63"/>
      <c r="E25" s="63"/>
      <c r="F25" s="63"/>
      <c r="G25" s="162"/>
      <c r="H25" s="162"/>
      <c r="I25" s="159"/>
      <c r="J25" s="186"/>
    </row>
    <row r="26" spans="1:10" ht="22.5" x14ac:dyDescent="0.25">
      <c r="A26" s="185"/>
      <c r="B26" s="61"/>
      <c r="C26" s="61" t="s">
        <v>172</v>
      </c>
      <c r="D26" s="61"/>
      <c r="E26" s="61"/>
      <c r="F26" s="61"/>
      <c r="G26" s="159"/>
      <c r="H26" s="159"/>
      <c r="I26" s="159"/>
      <c r="J26" s="186"/>
    </row>
    <row r="27" spans="1:10" ht="22.5" x14ac:dyDescent="0.25">
      <c r="A27" s="185"/>
      <c r="B27" s="61"/>
      <c r="C27" s="61" t="s">
        <v>173</v>
      </c>
      <c r="D27" s="61"/>
      <c r="E27" s="61"/>
      <c r="F27" s="61"/>
      <c r="G27" s="159"/>
      <c r="H27" s="159"/>
      <c r="I27" s="159"/>
      <c r="J27" s="186"/>
    </row>
    <row r="28" spans="1:10" ht="23.25" x14ac:dyDescent="0.25">
      <c r="A28" s="185"/>
      <c r="B28" s="67"/>
      <c r="C28" s="67" t="s">
        <v>174</v>
      </c>
      <c r="D28" s="69"/>
      <c r="E28" s="69"/>
      <c r="F28" s="69"/>
      <c r="G28" s="159"/>
      <c r="H28" s="159"/>
      <c r="I28" s="159"/>
      <c r="J28" s="186"/>
    </row>
    <row r="29" spans="1:10" ht="26.1" customHeight="1" x14ac:dyDescent="0.25">
      <c r="A29" s="168"/>
      <c r="B29" s="169"/>
      <c r="C29" s="169"/>
      <c r="D29" s="169"/>
      <c r="E29" s="169"/>
      <c r="F29" s="169"/>
      <c r="G29" s="169"/>
      <c r="H29" s="169"/>
      <c r="I29" s="169"/>
      <c r="J29" s="170"/>
    </row>
  </sheetData>
  <mergeCells count="52">
    <mergeCell ref="A7:B7"/>
    <mergeCell ref="C7:E7"/>
    <mergeCell ref="F7:G7"/>
    <mergeCell ref="H7:J7"/>
    <mergeCell ref="A1:J1"/>
    <mergeCell ref="B3:C3"/>
    <mergeCell ref="G3:H3"/>
    <mergeCell ref="A4:J4"/>
    <mergeCell ref="A5:B5"/>
    <mergeCell ref="C5:J5"/>
    <mergeCell ref="A6:E6"/>
    <mergeCell ref="F6:J6"/>
    <mergeCell ref="C2:I2"/>
    <mergeCell ref="A8:J8"/>
    <mergeCell ref="E10:F10"/>
    <mergeCell ref="G10:H10"/>
    <mergeCell ref="I10:J10"/>
    <mergeCell ref="E11:F11"/>
    <mergeCell ref="G11:H11"/>
    <mergeCell ref="I11:J11"/>
    <mergeCell ref="E12:F12"/>
    <mergeCell ref="G12:H12"/>
    <mergeCell ref="I12:J12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A22:J22"/>
    <mergeCell ref="A23:J23"/>
    <mergeCell ref="A24:J24"/>
    <mergeCell ref="E20:F20"/>
    <mergeCell ref="G20:H20"/>
    <mergeCell ref="I20:J20"/>
    <mergeCell ref="C21:F21"/>
    <mergeCell ref="G21:J21"/>
  </mergeCells>
  <phoneticPr fontId="4" type="noConversion"/>
  <pageMargins left="0.51181102362204722" right="0.51181102362204722" top="0.55118110236220474" bottom="0.55118110236220474" header="0.31496062992125984" footer="0.31496062992125984"/>
  <pageSetup scale="5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K6"/>
  <sheetViews>
    <sheetView workbookViewId="0">
      <selection activeCell="H12" sqref="H12"/>
    </sheetView>
  </sheetViews>
  <sheetFormatPr baseColWidth="10" defaultColWidth="11.42578125" defaultRowHeight="15" x14ac:dyDescent="0.25"/>
  <cols>
    <col min="6" max="6" width="9.28515625" style="1" bestFit="1" customWidth="1"/>
    <col min="7" max="7" width="11.42578125" style="1"/>
    <col min="8" max="8" width="20.28515625" style="1" bestFit="1" customWidth="1"/>
    <col min="9" max="9" width="11.42578125" style="1"/>
    <col min="10" max="10" width="18.28515625" style="1" bestFit="1" customWidth="1"/>
    <col min="11" max="11" width="11.42578125" style="1"/>
  </cols>
  <sheetData>
    <row r="4" spans="6:10" x14ac:dyDescent="0.25">
      <c r="F4" s="1" t="s">
        <v>538</v>
      </c>
      <c r="H4" s="1" t="s">
        <v>539</v>
      </c>
      <c r="J4" s="1" t="s">
        <v>540</v>
      </c>
    </row>
    <row r="5" spans="6:10" x14ac:dyDescent="0.25">
      <c r="F5" s="1" t="s">
        <v>541</v>
      </c>
      <c r="H5" s="1" t="s">
        <v>542</v>
      </c>
      <c r="J5" s="1" t="s">
        <v>543</v>
      </c>
    </row>
    <row r="6" spans="6:10" x14ac:dyDescent="0.2">
      <c r="F6" s="1" t="s">
        <v>544</v>
      </c>
      <c r="H6" s="1" t="s">
        <v>545</v>
      </c>
      <c r="J6" s="1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061EBCC017B04180349242902E2543" ma:contentTypeVersion="21" ma:contentTypeDescription="Crear nuevo documento." ma:contentTypeScope="" ma:versionID="6d2b9c88d09bff276367970e9e060d35">
  <xsd:schema xmlns:xsd="http://www.w3.org/2001/XMLSchema" xmlns:xs="http://www.w3.org/2001/XMLSchema" xmlns:p="http://schemas.microsoft.com/office/2006/metadata/properties" xmlns:ns2="ac56c1f3-31c0-453f-a621-bb840a5ce20c" xmlns:ns3="0ed227f2-6739-4257-89f1-7c6ba58b139c" targetNamespace="http://schemas.microsoft.com/office/2006/metadata/properties" ma:root="true" ma:fieldsID="254c10840fa9dfa5af590441a2781e19" ns2:_="" ns3:_="">
    <xsd:import namespace="ac56c1f3-31c0-453f-a621-bb840a5ce20c"/>
    <xsd:import namespace="0ed227f2-6739-4257-89f1-7c6ba58b1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6c1f3-31c0-453f-a621-bb840a5ce2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227f2-6739-4257-89f1-7c6ba58b1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ed227f2-6739-4257-89f1-7c6ba58b139c">
      <UserInfo>
        <DisplayName>JOHANNA RIOS MESA</DisplayName>
        <AccountId>106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57A4393-FC71-4DD6-9426-39271C605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6c1f3-31c0-453f-a621-bb840a5ce20c"/>
    <ds:schemaRef ds:uri="0ed227f2-6739-4257-89f1-7c6ba58b1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30C5F5-1A05-4931-BD35-46EA0E0B01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6DC4A2-6B8F-4735-BF2E-32E7B91C5DF0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ed227f2-6739-4257-89f1-7c6ba58b139c"/>
    <ds:schemaRef ds:uri="ac56c1f3-31c0-453f-a621-bb840a5ce2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MENSUAL SUPERVISIÓN</vt:lpstr>
      <vt:lpstr> VISITAS Nº1 </vt:lpstr>
      <vt:lpstr>CONTRATOS</vt:lpstr>
      <vt:lpstr>AUX</vt:lpstr>
      <vt:lpstr>VISITAS Nº2</vt:lpstr>
      <vt:lpstr>CERT. DE EXISTENCIA</vt:lpstr>
      <vt:lpstr>PARÁMETROS</vt:lpstr>
      <vt:lpstr>' VISITAS Nº1 '!Títulos_a_imprimir</vt:lpstr>
      <vt:lpstr>'CERT. DE EXISTENCIA'!Títulos_a_imprimir</vt:lpstr>
      <vt:lpstr>'MENSUAL SUPERVISIÓN'!Títulos_a_imprimir</vt:lpstr>
      <vt:lpstr>'VISITAS Nº2'!Títulos_a_imprimir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GUIOMAR LAMILLA DURAN</cp:lastModifiedBy>
  <cp:revision/>
  <cp:lastPrinted>2021-03-06T00:02:44Z</cp:lastPrinted>
  <dcterms:created xsi:type="dcterms:W3CDTF">2020-07-08T02:10:05Z</dcterms:created>
  <dcterms:modified xsi:type="dcterms:W3CDTF">2021-05-10T15:10:05Z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0x0101007F061EBCC017B04180349242902E2543</vt:lpwstr>
  </property>
</Properties>
</file>