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LADINO\Desktop\para enviar completo\envio del 04062021\"/>
    </mc:Choice>
  </mc:AlternateContent>
  <bookViews>
    <workbookView xWindow="0" yWindow="0" windowWidth="24000" windowHeight="8835" activeTab="2"/>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Matriz'!$B$6:$U$50</definedName>
    <definedName name="_xlnm.Print_Area" localSheetId="2">'Formato Matriz'!$B$1:$Q$61</definedName>
    <definedName name="_xlnm.Print_Area" localSheetId="4">'Prob. e Impacto'!$A$1:$K$18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53" i="7" l="1"/>
  <c r="O53" i="7"/>
  <c r="M53" i="7"/>
  <c r="P52" i="7"/>
  <c r="O52" i="7"/>
  <c r="M52" i="7"/>
  <c r="O22" i="7"/>
  <c r="N22" i="7"/>
  <c r="P22" i="7" s="1"/>
  <c r="M22" i="7"/>
  <c r="O21" i="7"/>
  <c r="N21" i="7"/>
  <c r="P21" i="7" s="1"/>
  <c r="M21" i="7"/>
  <c r="P13" i="7"/>
  <c r="O13" i="7"/>
  <c r="N13" i="7"/>
  <c r="M13" i="7"/>
  <c r="O9" i="7"/>
  <c r="N9" i="7"/>
  <c r="P9" i="7" s="1"/>
  <c r="M9" i="7"/>
  <c r="P54" i="7" l="1"/>
  <c r="P51" i="7"/>
  <c r="O51" i="7"/>
  <c r="M51" i="7"/>
  <c r="O35" i="7"/>
  <c r="M35" i="7"/>
  <c r="M34" i="7"/>
  <c r="N33" i="7"/>
  <c r="N34" i="7"/>
  <c r="N28" i="7"/>
  <c r="M7" i="7" l="1"/>
  <c r="O7" i="7"/>
  <c r="M19" i="7" l="1"/>
  <c r="O29" i="7" l="1"/>
  <c r="N29" i="7"/>
  <c r="P29" i="7" s="1"/>
  <c r="M29" i="7"/>
  <c r="O28" i="7" l="1"/>
  <c r="P28" i="7"/>
  <c r="M28" i="7"/>
  <c r="O49" i="7" l="1"/>
  <c r="N49" i="7"/>
  <c r="P49" i="7" s="1"/>
  <c r="O20" i="7" l="1"/>
  <c r="N20" i="7"/>
  <c r="P20" i="7" s="1"/>
  <c r="M20" i="7"/>
  <c r="U5" i="7" l="1"/>
  <c r="M16" i="7"/>
  <c r="N16" i="7"/>
  <c r="P16" i="7" s="1"/>
  <c r="O16" i="7"/>
  <c r="M17" i="7"/>
  <c r="N17" i="7"/>
  <c r="P17" i="7" s="1"/>
  <c r="O17" i="7"/>
  <c r="M18" i="7"/>
  <c r="N18" i="7"/>
  <c r="P18" i="7" s="1"/>
  <c r="O18" i="7"/>
  <c r="N19" i="7"/>
  <c r="P19" i="7" s="1"/>
  <c r="O19" i="7"/>
  <c r="M23" i="7"/>
  <c r="N23" i="7"/>
  <c r="P23" i="7" s="1"/>
  <c r="O23" i="7"/>
  <c r="M24" i="7"/>
  <c r="N24" i="7"/>
  <c r="P24" i="7" s="1"/>
  <c r="O24" i="7"/>
  <c r="M25" i="7"/>
  <c r="N25" i="7"/>
  <c r="P25" i="7" s="1"/>
  <c r="O25" i="7"/>
  <c r="M26" i="7"/>
  <c r="N26" i="7"/>
  <c r="P26" i="7" s="1"/>
  <c r="O26" i="7"/>
  <c r="M27" i="7"/>
  <c r="N27" i="7"/>
  <c r="P27" i="7" s="1"/>
  <c r="O27" i="7"/>
  <c r="M30" i="7"/>
  <c r="N30" i="7"/>
  <c r="P30" i="7" s="1"/>
  <c r="O30" i="7"/>
  <c r="M31" i="7"/>
  <c r="N31" i="7"/>
  <c r="P31" i="7" s="1"/>
  <c r="O31" i="7"/>
  <c r="M32" i="7"/>
  <c r="N32" i="7"/>
  <c r="P32" i="7" s="1"/>
  <c r="O32" i="7"/>
  <c r="M33" i="7"/>
  <c r="P33" i="7"/>
  <c r="O33" i="7"/>
  <c r="P34" i="7"/>
  <c r="O34" i="7"/>
  <c r="M36" i="7"/>
  <c r="N36" i="7"/>
  <c r="P36" i="7" s="1"/>
  <c r="O36" i="7"/>
  <c r="M37" i="7"/>
  <c r="N37" i="7"/>
  <c r="P37" i="7" s="1"/>
  <c r="O37" i="7"/>
  <c r="M38" i="7"/>
  <c r="N38" i="7"/>
  <c r="P38" i="7" s="1"/>
  <c r="O38" i="7"/>
  <c r="M39" i="7"/>
  <c r="N39" i="7"/>
  <c r="P39" i="7" s="1"/>
  <c r="O39" i="7"/>
  <c r="M40" i="7"/>
  <c r="N40" i="7"/>
  <c r="P40" i="7" s="1"/>
  <c r="O40" i="7"/>
  <c r="M41" i="7"/>
  <c r="N41" i="7"/>
  <c r="P41" i="7" s="1"/>
  <c r="O41" i="7"/>
  <c r="M42" i="7"/>
  <c r="N42" i="7"/>
  <c r="P42" i="7" s="1"/>
  <c r="O42" i="7"/>
  <c r="M43" i="7"/>
  <c r="N43" i="7"/>
  <c r="P43" i="7" s="1"/>
  <c r="O43" i="7"/>
  <c r="M44" i="7"/>
  <c r="N44" i="7"/>
  <c r="P44" i="7" s="1"/>
  <c r="O44" i="7"/>
  <c r="M45" i="7"/>
  <c r="N45" i="7"/>
  <c r="P45" i="7" s="1"/>
  <c r="O45" i="7"/>
  <c r="M46" i="7"/>
  <c r="N46" i="7"/>
  <c r="P46" i="7" s="1"/>
  <c r="O46" i="7"/>
  <c r="M47" i="7"/>
  <c r="N47" i="7"/>
  <c r="P47" i="7" s="1"/>
  <c r="O47" i="7"/>
  <c r="M48" i="7"/>
  <c r="N48" i="7"/>
  <c r="P48" i="7" s="1"/>
  <c r="O48" i="7"/>
  <c r="M50" i="7"/>
  <c r="N50" i="7"/>
  <c r="P50" i="7" s="1"/>
  <c r="O50" i="7"/>
  <c r="N14" i="7"/>
  <c r="P14" i="7" s="1"/>
  <c r="O14" i="7"/>
  <c r="N12" i="7"/>
  <c r="P12" i="7" s="1"/>
  <c r="O12" i="7"/>
  <c r="M12" i="7"/>
  <c r="M14" i="7"/>
  <c r="M15" i="7"/>
  <c r="M8" i="7"/>
  <c r="M10" i="7"/>
  <c r="M11" i="7"/>
  <c r="N7" i="7"/>
  <c r="P7" i="7" s="1"/>
  <c r="U3" i="7" l="1"/>
  <c r="U15" i="7"/>
  <c r="U6" i="7" l="1"/>
  <c r="N8" i="7"/>
  <c r="O8" i="7"/>
  <c r="O10" i="7"/>
  <c r="O11" i="7"/>
  <c r="O15" i="7"/>
  <c r="U4" i="7" l="1"/>
  <c r="P8" i="7"/>
  <c r="N15" i="7"/>
  <c r="N11" i="7"/>
  <c r="N10" i="7"/>
  <c r="P10" i="7" l="1"/>
  <c r="P11" i="7"/>
  <c r="P15"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<sst xmlns="http://schemas.openxmlformats.org/spreadsheetml/2006/main" count="369" uniqueCount="245">
  <si>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</si>
  <si>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</si>
  <si>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</si>
  <si>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</si>
  <si>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</si>
  <si>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</si>
  <si>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</si>
  <si>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</si>
  <si>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</si>
  <si>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</si>
  <si>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</si>
  <si>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</si>
  <si>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</si>
  <si>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</si>
  <si>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</si>
  <si>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</si>
  <si>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</si>
  <si>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</si>
  <si>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</si>
  <si>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</si>
  <si>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</si>
  <si>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</si>
  <si>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</si>
  <si>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</si>
  <si>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</si>
  <si>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</si>
  <si>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</si>
  <si>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</si>
  <si>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</si>
  <si>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</si>
  <si>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</si>
  <si>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</si>
  <si>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</si>
  <si>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</si>
  <si>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</si>
  <si>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</si>
  <si>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</si>
  <si>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</si>
  <si>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</si>
  <si>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</si>
  <si>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</si>
  <si>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</si>
  <si>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</si>
  <si>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</si>
  <si>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</si>
  <si>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</si>
  <si>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</si>
  <si>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</si>
  <si>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</si>
  <si>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</si>
  <si>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</si>
  <si>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</si>
  <si>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</si>
  <si>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</si>
  <si>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</si>
  <si>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</si>
  <si>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</si>
  <si>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</si>
  <si>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</si>
  <si>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</si>
  <si>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</si>
  <si>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</si>
  <si>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</si>
  <si>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</si>
  <si>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</si>
  <si>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</si>
  <si>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</si>
  <si>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</si>
  <si>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</si>
  <si>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Daños causados a bienes o propiedades de terceros debido a la ejecución propia del contrato.</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</si>
  <si>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</si>
  <si>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</si>
  <si>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</si>
  <si>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</si>
  <si>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</si>
  <si>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</si>
  <si>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</si>
  <si>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</si>
  <si>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</si>
  <si>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</si>
  <si>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</si>
  <si>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</si>
  <si>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</si>
  <si>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</si>
  <si>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Falta de disponibilidad de predios y servidumbres debido a la deficiencia en la verificación o legalización de la titularidad de los predios y servidumbres.</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</si>
  <si>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</si>
  <si>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</si>
  <si>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</si>
  <si>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</si>
  <si>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</si>
  <si>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</si>
  <si>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</si>
  <si>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</si>
  <si>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</si>
  <si>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</si>
  <si>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</si>
  <si>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</si>
  <si>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</si>
  <si>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</si>
  <si>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</si>
  <si>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</si>
  <si>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</si>
  <si>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</si>
  <si>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</si>
  <si>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</si>
  <si>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</si>
  <si>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</si>
  <si>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</si>
  <si>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</si>
  <si>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</si>
  <si>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</si>
  <si>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la existencia de características o condiciones del terreno adversas.</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</si>
  <si>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</si>
  <si>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</si>
  <si>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</si>
  <si>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escasez de materiales y equipos requeridos.</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</si>
  <si>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</si>
  <si>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</si>
  <si>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</si>
  <si>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</si>
  <si>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</si>
  <si>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</si>
  <si>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</si>
  <si>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</si>
  <si>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</si>
  <si>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</si>
  <si>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</si>
  <si>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</si>
  <si>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</si>
  <si>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</si>
  <si>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</si>
  <si>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</si>
  <si>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</si>
  <si>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</si>
  <si>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</si>
  <si>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</si>
  <si>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</si>
  <si>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</si>
  <si>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</si>
  <si>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</si>
  <si>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</si>
  <si>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</si>
  <si>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</si>
  <si>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</si>
  <si>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</si>
  <si>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</si>
  <si>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</si>
  <si>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</si>
  <si>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</si>
  <si>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</si>
  <si>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</si>
  <si>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</si>
  <si>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</si>
  <si>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</si>
  <si>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</si>
  <si>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</si>
  <si>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</si>
  <si>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Modificaciones o ajustes contractuales debido a cambios normativos en el marco regulatorio o normatividad aplicable al proyecto.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</si>
  <si>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</si>
  <si>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</si>
  <si>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</si>
  <si>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</si>
  <si>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y sus derivados (interventoría) debido al abandono del mismo</t>
  </si>
  <si>
    <t>Afectación a la ejecución del contrato debido a demandas o condenas instauradas por diferentes actores al contratista/interventor.</t>
  </si>
  <si>
    <t>Contratante</t>
  </si>
  <si>
    <t>Mitigantes Sugeridos</t>
  </si>
  <si>
    <t>La entidad debe mantenerse actualizada frente a los cambios normativos que se presenten.</t>
  </si>
  <si>
    <t>Análisis del sector y estudio de mercado por parte de la entidad contratante.</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</si>
  <si>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</si>
  <si>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</si>
  <si>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El contratista deberá contemplar planes de contingencia y continuidad del negocio.</t>
  </si>
  <si>
    <t>Moderado</t>
  </si>
  <si>
    <t>Elaboración de planes de contingencia frente a posibles situaciones de afectación a terceros que se presente en el marco de la ejecución contractual</t>
  </si>
  <si>
    <t>Realizar pruebas y ensayos pertinentes de la efectividad de las metodologías propuestas.</t>
  </si>
  <si>
    <t>Verificar el cumplimiento de los requisitos establecidos, previo a la entrega de los productos.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</si>
  <si>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</si>
  <si>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</si>
  <si>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</si>
  <si>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</si>
  <si>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</si>
  <si>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</si>
  <si>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 xml:space="preserve">El contratista presentará las garantías respectivas y requeridas dentro del contrato las cuales aseguraran el cumplimiento del objeto contractual y de sus obligaciones.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</si>
  <si>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</si>
  <si>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</si>
  <si>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</si>
  <si>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</si>
  <si>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</si>
  <si>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</si>
  <si>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Observaciones Vp. Riesgos Findeter</t>
  </si>
  <si>
    <t>Evaluación Probabilidad Inherente</t>
  </si>
  <si>
    <t>Evaluación Impacto Inherente</t>
  </si>
  <si>
    <t>Evaluación Probabilidad Residual</t>
  </si>
  <si>
    <t>Evaluación Impacto Residual</t>
  </si>
  <si>
    <t>Deberá asumir el costo por entrega de productos que presenten deficiencias o fallas.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</si>
  <si>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</si>
  <si>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</si>
  <si>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Seguimiento en materia  ambiental a la ejecución del contrato y emisión de alertas tempranas.</t>
  </si>
  <si>
    <t>Terremotos, huracanes, tornados, volcanes, inundaciones fluviales, deslizamientos exorbitantes, vientos exorbitantes, incendios no provocados y/o demás fuerzas de la naturaleza.</t>
  </si>
  <si>
    <t xml:space="preserve">Afectación a la ejecución del contrato debido a condiciones climáticas de la zona. </t>
  </si>
  <si>
    <t>Se deberá adoptar las medidas contractules necesarias para ajustar la ejecución del contrato a la situación y los hechos que generaron la necesidad de modificación de las condiciones inicialmente pactadas.</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</si>
  <si>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</si>
  <si>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</si>
  <si>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</si>
  <si>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</si>
  <si>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</si>
  <si>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RIESGOS ASOCIADOS CON TERCEROS</t>
  </si>
  <si>
    <t xml:space="preserve">Afectación en el inicio del contrato debido a la demora de trámites y expedición de permisos y licencias ante las entidades competentes. </t>
  </si>
  <si>
    <t xml:space="preserve">Afectación a la ejecución del contrato debido a declaratorias de estado de emergencia de cualquier indole en el territorio nacional. </t>
  </si>
  <si>
    <t>Deberá asumir el costo de los mayores tiempos ocasionados por estas demoras.</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</si>
  <si>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</si>
  <si>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Afectación a la ejecución del contrato por el impacto económico en los precios unitarios debido a la variación de la TRM o aspectos macroeconómicos</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</si>
  <si>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</si>
  <si>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</si>
  <si>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</si>
  <si>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</si>
  <si>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</si>
  <si>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</si>
  <si>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</si>
  <si>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Afectaciones en la ejecución del contrato debido a mayores cantidades de obra o ítems no previstos  que afecten el presupuesto</t>
  </si>
  <si>
    <t>Emitir alertas a la entidad Contratante sobre mayores cantidades de obra o items que afecten el presupuesto con su debida justificación.
Suscripción de los documentos modificatorios correspondientes.</t>
  </si>
  <si>
    <t>Afectación a la ejecución del contrato en la etapa de obra con ocasión a retrasos o demoras en la entrega de las edificaciones y/o áreas a intervenir.</t>
  </si>
  <si>
    <t>Afectación en la ejecución del contrato debido a errores o fallas en las metodologías adoptadas por el contratista.</t>
  </si>
  <si>
    <t>Solicitud de pago de prebendas para permitir el desarrollo del contrato debido a presencia de grupos al margen de la ley en la zona.</t>
  </si>
  <si>
    <t>Afectación a la ejecución del contrato debido a alteraciones o factores de orden público (paros, huelgas sindicales, etc).</t>
  </si>
  <si>
    <t>Anexo No. 1 Matriz de Riesgo
Objeto: “ LA REVISION Y/O AJUSTE Y/O ACTUALIZACION Y/O MODIFICACION Y/O COMPLEMENTACION DE LOS ESTUDIOS Y DISEÑOS Y LA EJECUCIÓN DE LAS OBRAS PARA EL MEJORAMIENTO DE LA VÍA EL DELIRIO - PUERTO VIEJO EN LOS MUNICIPIOS DE SAN ANTONIO DE PALMITO Y TOLÚ EN EL DEPARTAMENTO DE SUCRE"</t>
  </si>
  <si>
    <t>Deberá contemplar dentro de su metodologia y plan de trabajo y de acuerdo al territorio en el cual se llevará a cabo el contrato, la materialización de este riesgo, sin que su constancia impida la implementación de mesas de trabajo entre el contratista y la contratante con el fin de implemetar acciones que permitan superar la situación.</t>
  </si>
  <si>
    <t xml:space="preserve">El contratista deberá contemplar dentro de su modelo de negocio y cronograma de ejecución contractual situaciones relacionadas con este riesgo. </t>
  </si>
  <si>
    <t>El contratista deberá tener en cuenta dichas variaciones y variables en la estructuración del modelo económico del negocio</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</si>
  <si>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</si>
  <si>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 xml:space="preserve">Fluctuación de precios  y/o ajustes ocasionados durante la ejecución del contrato en el costo de insumos, tarifas, jornales, materiales, asesorías, honorarios, etc, regulados y no regulados por el Gobierno. </t>
  </si>
  <si>
    <t>Recopilación de datos estadísticos e información sobre comportamiento Histórico de precios, durante la etapa precontractual. Atención al comportamiento de precios en la etapa contractual</t>
  </si>
  <si>
    <t>Cambio en la ubicación de las obras menores. Se refiere a solicitudes realizadas por Autoridades Municipales, usuarios o vecinos de la carretera invocando derechos de petición u otras herramientas legales.</t>
  </si>
  <si>
    <t xml:space="preserve">Efectuar la socialización del proyecto, para conocimiento de autoridades y comunidad. Control y Gestión con los solicitantes, para que los cambios en la ubicación de obras menores  afecten en menor medida  o no afecten las previsiones del proyecto tanto técnicas, como en costos y tiempo. </t>
  </si>
  <si>
    <t>Accidentalidad: Se refiere a los perjuicios ocasionados por la deficiente colocación de señalización preventiva en obra, falta o deficiencia en la señalización de aproximación e iluminación, equipos de radio para cierres parciales, temporales y demás señalización necesaria, y de seguridad industrial y de señalización y dotación de los operarios y trabajadores ,etc., por parte del CONTRATISTA</t>
  </si>
  <si>
    <t xml:space="preserve">El Interventor debe exigir  el estricto cumplimiento de la normatividad vigente sobre señalización temporal de obras, y seguridad industrial, verificar permanentemente su implementación, recurrir a medidas sancionatorias contractuales de ser necesario. Seguimiento por parte de la Entidad en visitas técnicas. </t>
  </si>
  <si>
    <t>Desde la Fase Precontractual y en la etapa contractual  solicitar a las Entidades encargadas de Servicios Públicos informar  con el mayor detalle posible sobre la existencia de redes de servicios que puedan interferir con el proyecto.  En caso de detección de una red no referenciada, gestionar de inmediato lo pertinente con la Empresa de Servicios, para la menor afectación al proyecto.</t>
  </si>
  <si>
    <t>Pasivos  Ambientales: Pasivos ambientales generados en el proceso constructivo, desde el punto de vista ambiental.</t>
  </si>
  <si>
    <t xml:space="preserve">Seguimiento por parte del Interventor a los procesos constructivos, para evitar que se generen pasivos ambientales por esta causa, acompañamiento de Especialistas Ambientales del proyecto cuando sea necesario. Una vez causados, exigir el cumplimiento de las medidas compensatorias de los mismos impuestas por la autoridad ambiental. Seguimiento por parte la Supervisión.  De ser necesario llevar a cabo procesos sancionatorios para conminar su cumplimiento o sancionar el incumplimiento. </t>
  </si>
  <si>
    <t>Ambiental: Riesgos derivados de las obligaciones que emanan de las licencias ambientales, de los planes de manejo ambiental, de los permisos y autorizaciones ambientales, tasas retributivas y compensatorias, obligaciones de mitigación, tareas de monitoreo, control y seguimiento.  También riesgos  de las condiciones ambientales o ecologicas exigidas, y de la ejecución de actividades como la explotacion minera, ocupacion de cauces e intervenciones forestales sin los debidos permisos de las autoridades ambientales.</t>
  </si>
  <si>
    <t>Aplicación de la normatividad ambiental y exigencia de la licencia y/o permisos y/o autorizaciones ambientales al contratista.  Verificación de cumplimiento  del contratista de las obligaciones que emanan de los mismos. De ser necesario llevar a cabo procesos sancionatorios para conminar su cumplimiento o sancionar el incumplimiento.</t>
  </si>
  <si>
    <t>Afectación a la ejecución del contrato debido a  la Interferencia con las de redes de servicios públicos existentes: Ocurre por la presencia de redes existentes, que puedan interferir con el proyecto, afectando el normal desarrollo de las obras.</t>
  </si>
  <si>
    <t>Instalación de mesas de trabajo entre el contratista y el contratante, en las cuales se revisen este tipo de situaciones.
Monitoreo del corredor vial por parte de los Especialistas competentes  para recomendar medidas preventivas, correctivas ó de mitigación  de las condiciones adversaas del terreno. Análisis e implementación de medidas pertinentes con este fin, contemplando de ser necesario la elaboración de estudios respectivos. En las emergencias que se presenten, atención inmediata de las mismas dando prioridad a las obras de transitabilidad y seguridad vial; recomendación de especialistas para solución definitiva, provisional ó de mitigación, análisis e implementación.  En todos los casos, adoptar las medidas contractuales a que haya lugar,  en cuanto a mayores cantidades de obra y plazos si fuere necesario.</t>
  </si>
  <si>
    <t>Tanto la Entidad como el contratista deberán informarse sobre las anomalias en el orden público que puedan afectar el cumplimiento del contrato.
Solicitud de Gestión Gubernamental para solución de conflicto a cargo de las partes, aseguramiento de bienes por parte del contratista, medidas de contingencia para superar atrasos.</t>
  </si>
  <si>
    <t xml:space="preserve">Deberá asumir el costo de los mayores tiempos ocasionados por estas demoras.
Seguimiento por parte del Interventor a la gestión  documentada del contratista para la obtención de licencias, permisos y autorizaciones ambientales. </t>
  </si>
  <si>
    <t>Seguimiento en materia climática la ejecución del contrato y emisión de alertas tempranas.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</si>
</sst>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quot;$&quot;* #,##0.00_-;_-&quot;$&quot;* &quot;-&quot;??_-;_-@_-"/>
    <numFmt numFmtId="165" formatCode="0.0%"/>
  </numFmts>
  <fonts count="17"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00"/>
      <name val="Calibri"/>
      <family val="2"/>
    </font>
    <font>
      <sz val="10"/>
      <color rgb="FF000000"/>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D4D4D4"/>
      </right>
      <top style="medium">
        <color rgb="FFD4D4D4"/>
      </top>
      <bottom style="medium">
        <color rgb="FFD4D4D4"/>
      </bottom>
      <diagonal/>
    </border>
  </borders>
  <cellStyleXfs count="6">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xf numFmtId="164" fontId="1" fillId="0" borderId="0" applyFont="0" applyFill="0" applyBorder="0" applyAlignment="0" applyProtection="0"/>
  </cellStyleXfs>
  <cellXfs count="163">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Fill="1" applyBorder="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0" xfId="0" applyFont="1" applyAlignment="1">
      <alignment vertical="center"/>
    </xf>
    <xf numFmtId="0" fontId="0" fillId="0" borderId="0" xfId="0"/>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4" fillId="0" borderId="1" xfId="0" applyFont="1" applyBorder="1" applyAlignment="1">
      <alignment vertical="center" wrapText="1"/>
    </xf>
    <xf numFmtId="0" fontId="4" fillId="0" borderId="0" xfId="0" applyFont="1" applyAlignment="1">
      <alignment vertical="center"/>
    </xf>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0" xfId="0" applyFont="1" applyFill="1" applyAlignment="1">
      <alignment vertical="center"/>
    </xf>
    <xf numFmtId="0" fontId="4" fillId="0" borderId="1" xfId="0" applyFont="1" applyBorder="1" applyAlignment="1">
      <alignment horizontal="left" vertical="center" wrapText="1"/>
    </xf>
    <xf numFmtId="0" fontId="8"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1" xfId="0" applyFont="1" applyBorder="1" applyAlignment="1">
      <alignment horizontal="justify" vertical="center" wrapText="1"/>
    </xf>
    <xf numFmtId="0" fontId="16" fillId="0" borderId="0" xfId="0" applyFont="1" applyAlignment="1">
      <alignment horizontal="justify" vertical="center" wrapText="1"/>
    </xf>
    <xf numFmtId="0" fontId="4" fillId="13" borderId="1" xfId="0" applyFont="1" applyFill="1" applyBorder="1" applyAlignment="1">
      <alignment horizontal="justify" vertical="center" wrapText="1"/>
    </xf>
    <xf numFmtId="0" fontId="15" fillId="14" borderId="25" xfId="0" applyFont="1" applyFill="1" applyBorder="1" applyAlignment="1">
      <alignment horizontal="justify" vertical="center" wrapText="1"/>
    </xf>
    <xf numFmtId="0" fontId="8" fillId="0" borderId="1" xfId="0" applyFont="1" applyBorder="1" applyAlignment="1">
      <alignment horizontal="justify" vertical="center" wrapText="1"/>
    </xf>
    <xf numFmtId="0" fontId="8"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5" fillId="4" borderId="1"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8" fillId="0" borderId="1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4" fillId="0" borderId="0" xfId="0" applyFont="1" applyFill="1" applyAlignment="1">
      <alignment horizontal="justify" vertical="justify" wrapText="1"/>
    </xf>
    <xf numFmtId="0" fontId="4" fillId="0" borderId="0" xfId="0" applyFont="1" applyFill="1" applyAlignment="1">
      <alignment horizontal="justify" vertical="center" wrapText="1"/>
    </xf>
    <xf numFmtId="0" fontId="4" fillId="0" borderId="0" xfId="0" applyFont="1" applyFill="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4" fillId="0" borderId="1" xfId="0" applyFont="1" applyBorder="1" applyAlignment="1">
      <alignment horizontal="left" vertical="center" wrapText="1"/>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6">
    <cellStyle name="Moneda 2" xfId="1"/>
    <cellStyle name="Moneda 2 2" xfId="5"/>
    <cellStyle name="Normal" xfId="0" builtinId="0"/>
    <cellStyle name="Normal 2" xfId="2"/>
    <cellStyle name="Normal 3" xfId="3"/>
    <cellStyle name="Porcentaje" xfId="4" builtinId="5"/>
  </cellStyles>
  <dxfs count="60">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zoomScale="115" zoomScaleNormal="115" zoomScaleSheetLayoutView="85" zoomScalePageLayoutView="85" workbookViewId="0"/>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7"/>
      <c r="B1" s="58" t="s">
        <v>121</v>
      </c>
      <c r="C1" s="37"/>
    </row>
    <row r="2" spans="1:17" x14ac:dyDescent="0.25">
      <c r="A2" s="37"/>
      <c r="B2" s="53" t="s">
        <v>90</v>
      </c>
      <c r="C2" s="37"/>
    </row>
    <row r="3" spans="1:17" x14ac:dyDescent="0.25">
      <c r="A3" s="37"/>
      <c r="B3" s="55" t="s">
        <v>89</v>
      </c>
      <c r="C3" s="37"/>
    </row>
    <row r="4" spans="1:17" x14ac:dyDescent="0.25">
      <c r="A4" s="37"/>
      <c r="B4" s="55" t="s">
        <v>91</v>
      </c>
      <c r="C4" s="37"/>
    </row>
    <row r="5" spans="1:17" x14ac:dyDescent="0.25">
      <c r="A5" s="37"/>
      <c r="B5" s="55" t="s">
        <v>122</v>
      </c>
      <c r="C5" s="37"/>
    </row>
    <row r="6" spans="1:17" ht="15.75" thickBot="1" x14ac:dyDescent="0.3">
      <c r="B6" s="54" t="s">
        <v>123</v>
      </c>
    </row>
    <row r="7" spans="1:17" ht="15.75" thickBot="1" x14ac:dyDescent="0.3">
      <c r="B7" s="55" t="s">
        <v>159</v>
      </c>
    </row>
    <row r="8" spans="1:17" ht="15" customHeight="1" x14ac:dyDescent="0.25">
      <c r="B8" s="94" t="s">
        <v>195</v>
      </c>
      <c r="C8" s="45"/>
      <c r="D8" s="45"/>
      <c r="E8" s="45"/>
      <c r="F8" s="45"/>
      <c r="G8" s="45"/>
      <c r="H8" s="45"/>
      <c r="I8" s="45"/>
      <c r="J8" s="45"/>
      <c r="K8" s="45"/>
      <c r="L8" s="45"/>
      <c r="M8" s="45"/>
      <c r="N8" s="45"/>
      <c r="O8" s="45"/>
      <c r="P8" s="45"/>
      <c r="Q8" s="45"/>
    </row>
    <row r="9" spans="1:17" x14ac:dyDescent="0.25">
      <c r="B9" s="95"/>
    </row>
    <row r="10" spans="1:17" x14ac:dyDescent="0.25">
      <c r="B10" s="95"/>
    </row>
    <row r="11" spans="1:17" x14ac:dyDescent="0.25">
      <c r="B11" s="95"/>
    </row>
    <row r="12" spans="1:17" x14ac:dyDescent="0.25">
      <c r="B12" s="95"/>
    </row>
    <row r="13" spans="1:17" x14ac:dyDescent="0.25">
      <c r="B13" s="95"/>
    </row>
    <row r="14" spans="1:17" x14ac:dyDescent="0.25">
      <c r="B14" s="95"/>
    </row>
    <row r="15" spans="1:17" x14ac:dyDescent="0.25">
      <c r="B15" s="95"/>
    </row>
    <row r="16" spans="1:17" x14ac:dyDescent="0.25">
      <c r="B16" s="95"/>
    </row>
    <row r="17" spans="2:2" x14ac:dyDescent="0.25">
      <c r="B17" s="95"/>
    </row>
    <row r="18" spans="2:2" x14ac:dyDescent="0.25">
      <c r="B18" s="95"/>
    </row>
    <row r="19" spans="2:2" x14ac:dyDescent="0.25">
      <c r="B19" s="95"/>
    </row>
    <row r="20" spans="2:2" x14ac:dyDescent="0.25">
      <c r="B20" s="95"/>
    </row>
    <row r="21" spans="2:2" x14ac:dyDescent="0.25">
      <c r="B21" s="95"/>
    </row>
    <row r="22" spans="2:2" x14ac:dyDescent="0.25">
      <c r="B22" s="95"/>
    </row>
    <row r="23" spans="2:2" x14ac:dyDescent="0.25">
      <c r="B23" s="95"/>
    </row>
    <row r="24" spans="2:2" x14ac:dyDescent="0.25">
      <c r="B24" s="95"/>
    </row>
    <row r="25" spans="2:2" ht="15.75" thickBot="1" x14ac:dyDescent="0.3">
      <c r="B25" s="96"/>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C19" sqref="C19"/>
    </sheetView>
  </sheetViews>
  <sheetFormatPr baseColWidth="10" defaultRowHeight="15" x14ac:dyDescent="0.25"/>
  <cols>
    <col min="2" max="2" width="39" bestFit="1" customWidth="1"/>
    <col min="3" max="3" width="25.42578125" bestFit="1" customWidth="1"/>
  </cols>
  <sheetData>
    <row r="1" spans="1:8" ht="15.75" thickBot="1" x14ac:dyDescent="0.3">
      <c r="A1" s="56" t="s">
        <v>131</v>
      </c>
      <c r="B1" s="56" t="s">
        <v>129</v>
      </c>
      <c r="C1" s="56" t="s">
        <v>130</v>
      </c>
    </row>
    <row r="2" spans="1:8" x14ac:dyDescent="0.25">
      <c r="A2" s="57">
        <v>1</v>
      </c>
      <c r="B2" s="62" t="s">
        <v>135</v>
      </c>
      <c r="C2" s="60" t="s">
        <v>133</v>
      </c>
      <c r="E2" s="97" t="s">
        <v>134</v>
      </c>
      <c r="F2" s="98"/>
      <c r="G2" s="98"/>
      <c r="H2" s="99"/>
    </row>
    <row r="3" spans="1:8" x14ac:dyDescent="0.25">
      <c r="A3" s="57">
        <v>2</v>
      </c>
      <c r="B3" s="62" t="s">
        <v>136</v>
      </c>
      <c r="C3" s="60" t="s">
        <v>133</v>
      </c>
      <c r="E3" s="100"/>
      <c r="F3" s="101"/>
      <c r="G3" s="101"/>
      <c r="H3" s="102"/>
    </row>
    <row r="4" spans="1:8" x14ac:dyDescent="0.25">
      <c r="A4" s="57">
        <v>3</v>
      </c>
      <c r="B4" s="62" t="s">
        <v>137</v>
      </c>
      <c r="C4" s="60" t="s">
        <v>133</v>
      </c>
      <c r="E4" s="100"/>
      <c r="F4" s="101"/>
      <c r="G4" s="101"/>
      <c r="H4" s="102"/>
    </row>
    <row r="5" spans="1:8" x14ac:dyDescent="0.25">
      <c r="A5" s="57">
        <v>4</v>
      </c>
      <c r="B5" s="62" t="s">
        <v>138</v>
      </c>
      <c r="C5" s="60" t="s">
        <v>133</v>
      </c>
      <c r="E5" s="100"/>
      <c r="F5" s="101"/>
      <c r="G5" s="101"/>
      <c r="H5" s="102"/>
    </row>
    <row r="6" spans="1:8" x14ac:dyDescent="0.25">
      <c r="A6" s="57">
        <v>5</v>
      </c>
      <c r="B6" s="62" t="s">
        <v>139</v>
      </c>
      <c r="C6" s="60" t="s">
        <v>133</v>
      </c>
      <c r="E6" s="100"/>
      <c r="F6" s="101"/>
      <c r="G6" s="101"/>
      <c r="H6" s="102"/>
    </row>
    <row r="7" spans="1:8" ht="15.75" thickBot="1" x14ac:dyDescent="0.3">
      <c r="A7" s="57">
        <v>6</v>
      </c>
      <c r="B7" s="62" t="s">
        <v>140</v>
      </c>
      <c r="C7" s="60" t="s">
        <v>133</v>
      </c>
      <c r="E7" s="103"/>
      <c r="F7" s="104"/>
      <c r="G7" s="104"/>
      <c r="H7" s="105"/>
    </row>
    <row r="8" spans="1:8" x14ac:dyDescent="0.25">
      <c r="A8" s="57">
        <v>7</v>
      </c>
      <c r="B8" s="62" t="s">
        <v>141</v>
      </c>
      <c r="C8" s="60" t="s">
        <v>133</v>
      </c>
    </row>
    <row r="9" spans="1:8" x14ac:dyDescent="0.25">
      <c r="A9" s="57">
        <v>8</v>
      </c>
      <c r="B9" s="62" t="s">
        <v>142</v>
      </c>
      <c r="C9" s="60" t="s">
        <v>132</v>
      </c>
    </row>
    <row r="10" spans="1:8" x14ac:dyDescent="0.25">
      <c r="A10" s="57">
        <v>9</v>
      </c>
      <c r="B10" s="62" t="s">
        <v>143</v>
      </c>
      <c r="C10" s="60" t="s">
        <v>132</v>
      </c>
    </row>
    <row r="11" spans="1:8" x14ac:dyDescent="0.25">
      <c r="A11" s="57">
        <v>10</v>
      </c>
      <c r="B11" s="62" t="s">
        <v>144</v>
      </c>
      <c r="C11" s="60" t="s">
        <v>132</v>
      </c>
    </row>
    <row r="12" spans="1:8" x14ac:dyDescent="0.25">
      <c r="A12" s="57">
        <v>11</v>
      </c>
      <c r="B12" s="62" t="s">
        <v>145</v>
      </c>
      <c r="C12" s="60" t="s">
        <v>132</v>
      </c>
    </row>
    <row r="13" spans="1:8" x14ac:dyDescent="0.25">
      <c r="A13" s="57">
        <v>12</v>
      </c>
      <c r="B13" s="62" t="s">
        <v>146</v>
      </c>
      <c r="C13" s="60" t="s">
        <v>132</v>
      </c>
    </row>
    <row r="14" spans="1:8" x14ac:dyDescent="0.25">
      <c r="A14" s="57">
        <v>13</v>
      </c>
      <c r="B14" s="62" t="s">
        <v>147</v>
      </c>
      <c r="C14" s="60" t="s">
        <v>132</v>
      </c>
    </row>
    <row r="15" spans="1:8" x14ac:dyDescent="0.25">
      <c r="A15" s="57">
        <v>14</v>
      </c>
      <c r="B15" s="62" t="s">
        <v>148</v>
      </c>
      <c r="C15" s="60" t="s">
        <v>133</v>
      </c>
    </row>
    <row r="16" spans="1:8" x14ac:dyDescent="0.25">
      <c r="A16" s="57">
        <v>15</v>
      </c>
      <c r="B16" s="62" t="s">
        <v>149</v>
      </c>
      <c r="C16" s="60" t="s">
        <v>133</v>
      </c>
    </row>
    <row r="17" spans="1:3" x14ac:dyDescent="0.25">
      <c r="A17" s="57">
        <v>16</v>
      </c>
      <c r="B17" s="62" t="s">
        <v>150</v>
      </c>
      <c r="C17" s="60" t="s">
        <v>132</v>
      </c>
    </row>
    <row r="18" spans="1:3" x14ac:dyDescent="0.25">
      <c r="A18" s="57">
        <v>17</v>
      </c>
      <c r="B18" s="62" t="s">
        <v>151</v>
      </c>
      <c r="C18" s="60" t="s">
        <v>133</v>
      </c>
    </row>
    <row r="19" spans="1:3" x14ac:dyDescent="0.25">
      <c r="A19" s="57">
        <v>18</v>
      </c>
      <c r="B19" s="62" t="s">
        <v>152</v>
      </c>
      <c r="C19" s="60" t="s">
        <v>133</v>
      </c>
    </row>
    <row r="20" spans="1:3" x14ac:dyDescent="0.25">
      <c r="A20" s="57">
        <v>19</v>
      </c>
      <c r="B20" s="62" t="s">
        <v>153</v>
      </c>
      <c r="C20" s="60" t="s">
        <v>133</v>
      </c>
    </row>
    <row r="21" spans="1:3" x14ac:dyDescent="0.25">
      <c r="A21" s="57">
        <v>20</v>
      </c>
      <c r="B21" s="62" t="s">
        <v>154</v>
      </c>
      <c r="C21" s="60" t="s">
        <v>133</v>
      </c>
    </row>
    <row r="22" spans="1:3" x14ac:dyDescent="0.25">
      <c r="A22" s="57">
        <v>21</v>
      </c>
      <c r="B22" s="62" t="s">
        <v>155</v>
      </c>
      <c r="C22" s="60" t="s">
        <v>133</v>
      </c>
    </row>
    <row r="23" spans="1:3" x14ac:dyDescent="0.25">
      <c r="A23" s="61">
        <v>22</v>
      </c>
      <c r="B23" s="62" t="s">
        <v>156</v>
      </c>
      <c r="C23" s="60" t="s">
        <v>133</v>
      </c>
    </row>
  </sheetData>
  <mergeCells count="1">
    <mergeCell ref="E2:H7"/>
  </mergeCells>
  <dataValidations count="1">
    <dataValidation type="list" allowBlank="1" showInputMessage="1" showErrorMessage="1" sqref="C2:C23">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U61"/>
  <sheetViews>
    <sheetView showGridLines="0" tabSelected="1" view="pageBreakPreview" topLeftCell="B1" zoomScale="80" zoomScaleNormal="100" zoomScaleSheetLayoutView="80" zoomScalePageLayoutView="85" workbookViewId="0">
      <pane ySplit="6" topLeftCell="A52" activePane="bottomLeft" state="frozen"/>
      <selection activeCell="B1" sqref="B1"/>
      <selection pane="bottomLeft" activeCell="B60" sqref="B60:Q60"/>
    </sheetView>
  </sheetViews>
  <sheetFormatPr baseColWidth="10" defaultColWidth="11.42578125" defaultRowHeight="12.75" x14ac:dyDescent="0.25"/>
  <cols>
    <col min="1" max="1" width="4.140625" style="25" hidden="1" customWidth="1"/>
    <col min="2" max="2" width="5.28515625" style="25" customWidth="1"/>
    <col min="3" max="3" width="14.42578125" style="25" customWidth="1"/>
    <col min="4" max="4" width="44.42578125" style="25" customWidth="1"/>
    <col min="5" max="5" width="12.140625" style="25" customWidth="1"/>
    <col min="6" max="6" width="10.28515625" style="25" customWidth="1"/>
    <col min="7" max="7" width="11.42578125" style="25" customWidth="1"/>
    <col min="8" max="8" width="7" style="25" bestFit="1" customWidth="1"/>
    <col min="9" max="9" width="6.7109375" style="25" bestFit="1" customWidth="1"/>
    <col min="10" max="10" width="11.140625" style="25" bestFit="1" customWidth="1"/>
    <col min="11" max="11" width="5" style="25" bestFit="1" customWidth="1"/>
    <col min="12" max="12" width="11" style="25" bestFit="1" customWidth="1"/>
    <col min="13" max="13" width="7.7109375" style="44" customWidth="1"/>
    <col min="14" max="14" width="15.140625" style="25" customWidth="1"/>
    <col min="15" max="15" width="4.28515625" style="44" customWidth="1"/>
    <col min="16" max="16" width="11.42578125" style="25" customWidth="1"/>
    <col min="17" max="17" width="53.5703125" style="25" customWidth="1"/>
    <col min="18" max="18" width="26.85546875" style="25" customWidth="1"/>
    <col min="19" max="19" width="4.140625" style="25" customWidth="1"/>
    <col min="20" max="20" width="30.42578125" style="25" customWidth="1"/>
    <col min="21" max="16384" width="11.42578125" style="25"/>
  </cols>
  <sheetData>
    <row r="1" spans="2:21" ht="17.25" customHeight="1" x14ac:dyDescent="0.25"/>
    <row r="2" spans="2:21" ht="15.75" customHeight="1" x14ac:dyDescent="0.25">
      <c r="B2" s="115"/>
      <c r="C2" s="116"/>
      <c r="D2" s="106" t="s">
        <v>224</v>
      </c>
      <c r="E2" s="106"/>
      <c r="F2" s="106"/>
      <c r="G2" s="106"/>
      <c r="H2" s="106"/>
      <c r="I2" s="106"/>
      <c r="J2" s="106"/>
      <c r="K2" s="106"/>
      <c r="L2" s="106"/>
      <c r="M2" s="106"/>
      <c r="N2" s="106"/>
      <c r="O2" s="106"/>
      <c r="P2" s="106"/>
      <c r="Q2" s="64"/>
      <c r="R2" s="64"/>
    </row>
    <row r="3" spans="2:21" ht="15.75" customHeight="1" x14ac:dyDescent="0.25">
      <c r="B3" s="117"/>
      <c r="C3" s="118"/>
      <c r="D3" s="106"/>
      <c r="E3" s="106"/>
      <c r="F3" s="106"/>
      <c r="G3" s="106"/>
      <c r="H3" s="106"/>
      <c r="I3" s="106"/>
      <c r="J3" s="106"/>
      <c r="K3" s="106"/>
      <c r="L3" s="106"/>
      <c r="M3" s="106"/>
      <c r="N3" s="106"/>
      <c r="O3" s="106"/>
      <c r="P3" s="106"/>
      <c r="Q3" s="64"/>
      <c r="R3" s="64"/>
      <c r="T3" s="52" t="s">
        <v>189</v>
      </c>
      <c r="U3" s="4">
        <f>INT(AVERAGE(M7:M115))</f>
        <v>2</v>
      </c>
    </row>
    <row r="4" spans="2:21" ht="21.75" customHeight="1" x14ac:dyDescent="0.25">
      <c r="B4" s="119"/>
      <c r="C4" s="120"/>
      <c r="D4" s="106"/>
      <c r="E4" s="106"/>
      <c r="F4" s="106"/>
      <c r="G4" s="106"/>
      <c r="H4" s="106"/>
      <c r="I4" s="106"/>
      <c r="J4" s="106"/>
      <c r="K4" s="106"/>
      <c r="L4" s="106"/>
      <c r="M4" s="106"/>
      <c r="N4" s="106"/>
      <c r="O4" s="106"/>
      <c r="P4" s="106"/>
      <c r="Q4" s="129"/>
      <c r="R4" s="129"/>
      <c r="T4" s="52" t="s">
        <v>190</v>
      </c>
      <c r="U4" s="4">
        <f>INT(AVERAGE(O7:O115))</f>
        <v>2</v>
      </c>
    </row>
    <row r="5" spans="2:21" ht="12.75" customHeight="1" x14ac:dyDescent="0.25">
      <c r="B5" s="108" t="s">
        <v>3</v>
      </c>
      <c r="C5" s="121" t="s">
        <v>86</v>
      </c>
      <c r="D5" s="122"/>
      <c r="E5" s="108" t="s">
        <v>63</v>
      </c>
      <c r="F5" s="110" t="s">
        <v>2</v>
      </c>
      <c r="G5" s="111"/>
      <c r="H5" s="111"/>
      <c r="I5" s="111"/>
      <c r="J5" s="111"/>
      <c r="K5" s="112"/>
      <c r="L5" s="113" t="s">
        <v>105</v>
      </c>
      <c r="M5" s="113" t="s">
        <v>107</v>
      </c>
      <c r="N5" s="113" t="s">
        <v>2</v>
      </c>
      <c r="O5" s="113" t="s">
        <v>108</v>
      </c>
      <c r="P5" s="113" t="s">
        <v>64</v>
      </c>
      <c r="Q5" s="132" t="s">
        <v>165</v>
      </c>
      <c r="R5" s="125" t="s">
        <v>188</v>
      </c>
      <c r="T5" s="52" t="s">
        <v>191</v>
      </c>
      <c r="U5" s="4" t="e">
        <f>+INT(AVERAGE(#REF!))</f>
        <v>#REF!</v>
      </c>
    </row>
    <row r="6" spans="2:21" ht="25.5" x14ac:dyDescent="0.25">
      <c r="B6" s="109"/>
      <c r="C6" s="123"/>
      <c r="D6" s="124"/>
      <c r="E6" s="109"/>
      <c r="F6" s="38" t="s">
        <v>73</v>
      </c>
      <c r="G6" s="38" t="s">
        <v>74</v>
      </c>
      <c r="H6" s="38" t="s">
        <v>65</v>
      </c>
      <c r="I6" s="38" t="s">
        <v>66</v>
      </c>
      <c r="J6" s="38" t="s">
        <v>67</v>
      </c>
      <c r="K6" s="38" t="s">
        <v>68</v>
      </c>
      <c r="L6" s="114"/>
      <c r="M6" s="125"/>
      <c r="N6" s="114"/>
      <c r="O6" s="125"/>
      <c r="P6" s="114"/>
      <c r="Q6" s="132"/>
      <c r="R6" s="129"/>
      <c r="T6" s="52" t="s">
        <v>192</v>
      </c>
      <c r="U6" s="4" t="e">
        <f>+INT(AVERAGE(#REF!))</f>
        <v>#REF!</v>
      </c>
    </row>
    <row r="7" spans="2:21" ht="51" x14ac:dyDescent="0.25">
      <c r="B7" s="78">
        <v>1</v>
      </c>
      <c r="C7" s="130" t="s">
        <v>100</v>
      </c>
      <c r="D7" s="82" t="s">
        <v>88</v>
      </c>
      <c r="E7" s="67" t="s">
        <v>0</v>
      </c>
      <c r="F7" s="75">
        <v>2</v>
      </c>
      <c r="G7" s="75">
        <v>2</v>
      </c>
      <c r="H7" s="75">
        <v>2</v>
      </c>
      <c r="I7" s="75">
        <v>2</v>
      </c>
      <c r="J7" s="75">
        <v>2</v>
      </c>
      <c r="K7" s="59">
        <v>1</v>
      </c>
      <c r="L7" s="59" t="s">
        <v>126</v>
      </c>
      <c r="M7" s="39">
        <f>IF(L7="Raro",1,IF(L7="Improbable",2,IF(L7="Posible",3,IF(L7="Probable",4,IF(L7="Certeza","5")))))</f>
        <v>3</v>
      </c>
      <c r="N7" s="39" t="str">
        <f>IF(MAX(F7:K7)=1,"Insignificante",IF(MAX(F7:K7)=2,"Menor",IF(MAX(F7:K7)=3,"Moderado",IF(MAX(F7:K7)=4,"Mayor",IF(MAX(F7:K7)=5,"Catastrofico","0")))))</f>
        <v>Menor</v>
      </c>
      <c r="O7" s="39">
        <f>MAX(F7:K7)</f>
        <v>2</v>
      </c>
      <c r="P7" s="63"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83" t="s">
        <v>187</v>
      </c>
      <c r="R7" s="3"/>
      <c r="T7" s="65"/>
      <c r="U7" s="65"/>
    </row>
    <row r="8" spans="2:21" ht="35.25" customHeight="1" x14ac:dyDescent="0.25">
      <c r="B8" s="78">
        <v>2</v>
      </c>
      <c r="C8" s="130"/>
      <c r="D8" s="82" t="s">
        <v>110</v>
      </c>
      <c r="E8" s="67" t="s">
        <v>164</v>
      </c>
      <c r="F8" s="59">
        <v>1</v>
      </c>
      <c r="G8" s="59">
        <v>1</v>
      </c>
      <c r="H8" s="59">
        <v>1</v>
      </c>
      <c r="I8" s="59">
        <v>1</v>
      </c>
      <c r="J8" s="59">
        <v>2</v>
      </c>
      <c r="K8" s="59">
        <v>1</v>
      </c>
      <c r="L8" s="59" t="s">
        <v>126</v>
      </c>
      <c r="M8" s="39">
        <f t="shared" ref="M8:M15" si="0">IF(L8="Raro",1,IF(L8="Improbable",2,IF(L8="Posible",3,IF(L8="Probable",4,IF(L8="Certeza","5")))))</f>
        <v>3</v>
      </c>
      <c r="N8" s="39" t="str">
        <f t="shared" ref="N8:N15" si="1">IF(MAX(F8:K8)=1,"Insignificante",IF(MAX(F8:K8)=2,"Menor",IF(MAX(F8:K8)=3,"Moderado",IF(MAX(F8:K8)=4,"Mayor",IF(MAX(F8:K8)=5,"Catastrofico","0")))))</f>
        <v>Menor</v>
      </c>
      <c r="O8" s="39">
        <f>MAX(F8:K8)</f>
        <v>2</v>
      </c>
      <c r="P8" s="63"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83" t="s">
        <v>167</v>
      </c>
      <c r="R8" s="3"/>
      <c r="T8" s="65">
        <v>3</v>
      </c>
      <c r="U8" s="65" t="s">
        <v>126</v>
      </c>
    </row>
    <row r="9" spans="2:21" s="73" customFormat="1" ht="74.25" customHeight="1" x14ac:dyDescent="0.25">
      <c r="B9" s="93">
        <v>3</v>
      </c>
      <c r="C9" s="130"/>
      <c r="D9" s="82" t="s">
        <v>229</v>
      </c>
      <c r="E9" s="67" t="s">
        <v>0</v>
      </c>
      <c r="F9" s="75">
        <v>2</v>
      </c>
      <c r="G9" s="75">
        <v>2</v>
      </c>
      <c r="H9" s="75">
        <v>2</v>
      </c>
      <c r="I9" s="75">
        <v>1</v>
      </c>
      <c r="J9" s="75">
        <v>1</v>
      </c>
      <c r="K9" s="75">
        <v>1</v>
      </c>
      <c r="L9" s="75" t="s">
        <v>126</v>
      </c>
      <c r="M9" s="74">
        <f>IF(L9="Raro",1,IF(L9="Improbable",2,IF(L9="Posible",3,IF(L9="Probable",4,IF(L9="Certeza","5")))))</f>
        <v>3</v>
      </c>
      <c r="N9" s="74" t="str">
        <f>IF(MAX(F9:K9)=1,"Insignificante",IF(MAX(F9:K9)=2,"Menor",IF(MAX(F9:K9)=3,"Moderado",IF(MAX(F9:K9)=4,"Mayor",IF(MAX(F9:K9)=5,"Catastrofico","0")))))</f>
        <v>Menor</v>
      </c>
      <c r="O9" s="74">
        <f>MAX(F9:K9)</f>
        <v>2</v>
      </c>
      <c r="P9" s="76" t="str">
        <f>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Bajo</v>
      </c>
      <c r="Q9" s="83" t="s">
        <v>230</v>
      </c>
      <c r="R9" s="3"/>
      <c r="T9" s="65"/>
      <c r="U9" s="65"/>
    </row>
    <row r="10" spans="2:21" ht="105" customHeight="1" x14ac:dyDescent="0.25">
      <c r="B10" s="78">
        <v>4</v>
      </c>
      <c r="C10" s="131"/>
      <c r="D10" s="82" t="s">
        <v>70</v>
      </c>
      <c r="E10" s="67" t="s">
        <v>0</v>
      </c>
      <c r="F10" s="59">
        <v>1</v>
      </c>
      <c r="G10" s="59">
        <v>2</v>
      </c>
      <c r="H10" s="59">
        <v>1</v>
      </c>
      <c r="I10" s="59">
        <v>1</v>
      </c>
      <c r="J10" s="59">
        <v>2</v>
      </c>
      <c r="K10" s="59">
        <v>2</v>
      </c>
      <c r="L10" s="59" t="s">
        <v>126</v>
      </c>
      <c r="M10" s="39">
        <f t="shared" si="0"/>
        <v>3</v>
      </c>
      <c r="N10" s="39" t="str">
        <f t="shared" si="1"/>
        <v>Menor</v>
      </c>
      <c r="O10" s="39">
        <f t="shared" ref="O10:O15" si="2">MAX(F10:K10)</f>
        <v>2</v>
      </c>
      <c r="P10" s="63" t="str">
        <f t="shared" ref="P10:P15" si="3">IF(AND(L10="Raro",N10="Insignificante"),"Inusual",IF(AND(L10="Raro",N10="Menor"),"Bajo",IF(AND(L10="Raro",N10="Moderado"),"Medio",IF(AND(L10="Raro",N10="Mayor"),"Medio",IF(AND(L10="Raro",N10="Catastrofico"),"Alto",IF(AND(L10="Improbable",N10="Insignificante"),"Bajo",IF(AND(L10="Improbable",N10="Menor"),"Bajo",IF(AND(L10="Improbable",N10="Moderado"),"Medio",IF(AND(L10="Improbable",N10="Mayor"),"Alto",IF(AND(L10="Improbable",N10="Catastrofico"),"Alto",IF(AND(L10="Posible",N10="Insignificante"),"Bajo",IF(AND(L10="Posible",N10="Menor"),"Bajo",IF(AND(L10="Posible",N10="Moderado"),"Medio",IF(AND(L10="Posible",N10="Mayor"),"Alto",IF(AND(L10="Posible",N10="Catastrofico"),"Extremo",IF(AND(L10="Probable",N10="Insignificante"),"Medio",IF(AND(L10="Probable",N10="Menor"),"Medio",IF(AND(L10="Probable",N10="Moderado"),"Alto",IF(AND(L10="Probable",N10="Mayor"),"Extremo",IF(AND(L10="Probable",N10="Catastrofico"),"Extremo",IF(AND(L10="Certeza",N10="Insignificante"),"Medio",IF(AND(L10="Certeza",N10="Menor"),"Alto",IF(AND(L10="Certeza",N10="Moderado"),"Alto",IF(AND(L10="Certeza",N10="Mayor"),"Extremo",IF(AND(L10="Certeza",N10="Catastrofico"),"Extremo",0)))))))))))))))))))))))))</f>
        <v>Bajo</v>
      </c>
      <c r="Q10" s="83" t="s">
        <v>209</v>
      </c>
      <c r="R10" s="66"/>
      <c r="T10" s="65">
        <v>4</v>
      </c>
      <c r="U10" s="65" t="s">
        <v>127</v>
      </c>
    </row>
    <row r="11" spans="2:21" ht="51" x14ac:dyDescent="0.25">
      <c r="B11" s="78">
        <v>5</v>
      </c>
      <c r="C11" s="107" t="s">
        <v>101</v>
      </c>
      <c r="D11" s="82" t="s">
        <v>120</v>
      </c>
      <c r="E11" s="67" t="s">
        <v>0</v>
      </c>
      <c r="F11" s="59">
        <v>3</v>
      </c>
      <c r="G11" s="59">
        <v>3</v>
      </c>
      <c r="H11" s="59">
        <v>3</v>
      </c>
      <c r="I11" s="59">
        <v>3</v>
      </c>
      <c r="J11" s="59">
        <v>3</v>
      </c>
      <c r="K11" s="59">
        <v>3</v>
      </c>
      <c r="L11" s="59" t="s">
        <v>126</v>
      </c>
      <c r="M11" s="39">
        <f t="shared" si="0"/>
        <v>3</v>
      </c>
      <c r="N11" s="39" t="str">
        <f t="shared" si="1"/>
        <v>Moderado</v>
      </c>
      <c r="O11" s="39">
        <f t="shared" si="2"/>
        <v>3</v>
      </c>
      <c r="P11" s="63" t="str">
        <f t="shared" si="3"/>
        <v>Medio</v>
      </c>
      <c r="Q11" s="83" t="s">
        <v>193</v>
      </c>
      <c r="R11" s="3"/>
      <c r="T11" s="65">
        <v>5</v>
      </c>
      <c r="U11" s="65" t="s">
        <v>128</v>
      </c>
    </row>
    <row r="12" spans="2:21" ht="84" customHeight="1" x14ac:dyDescent="0.25">
      <c r="B12" s="93">
        <v>6</v>
      </c>
      <c r="C12" s="107"/>
      <c r="D12" s="82" t="s">
        <v>218</v>
      </c>
      <c r="E12" s="67" t="s">
        <v>102</v>
      </c>
      <c r="F12" s="59">
        <v>3</v>
      </c>
      <c r="G12" s="59">
        <v>2</v>
      </c>
      <c r="H12" s="59">
        <v>1</v>
      </c>
      <c r="I12" s="59">
        <v>1</v>
      </c>
      <c r="J12" s="59">
        <v>1</v>
      </c>
      <c r="K12" s="59">
        <v>1</v>
      </c>
      <c r="L12" s="59" t="s">
        <v>126</v>
      </c>
      <c r="M12" s="39">
        <f t="shared" si="0"/>
        <v>3</v>
      </c>
      <c r="N12" s="39" t="str">
        <f t="shared" si="1"/>
        <v>Moderado</v>
      </c>
      <c r="O12" s="39">
        <f t="shared" si="2"/>
        <v>3</v>
      </c>
      <c r="P12" s="63" t="str">
        <f t="shared" si="3"/>
        <v>Medio</v>
      </c>
      <c r="Q12" s="83" t="s">
        <v>219</v>
      </c>
      <c r="R12" s="66"/>
      <c r="T12" s="65"/>
      <c r="U12" s="65"/>
    </row>
    <row r="13" spans="2:21" s="73" customFormat="1" ht="94.5" customHeight="1" x14ac:dyDescent="0.25">
      <c r="B13" s="78">
        <v>7</v>
      </c>
      <c r="C13" s="107"/>
      <c r="D13" s="82" t="s">
        <v>231</v>
      </c>
      <c r="E13" s="67" t="s">
        <v>0</v>
      </c>
      <c r="F13" s="75">
        <v>1</v>
      </c>
      <c r="G13" s="75">
        <v>2</v>
      </c>
      <c r="H13" s="75">
        <v>1</v>
      </c>
      <c r="I13" s="75">
        <v>1</v>
      </c>
      <c r="J13" s="75">
        <v>1</v>
      </c>
      <c r="K13" s="75">
        <v>1</v>
      </c>
      <c r="L13" s="75" t="s">
        <v>126</v>
      </c>
      <c r="M13" s="74">
        <f t="shared" si="0"/>
        <v>3</v>
      </c>
      <c r="N13" s="74" t="str">
        <f t="shared" si="1"/>
        <v>Menor</v>
      </c>
      <c r="O13" s="74">
        <f t="shared" si="2"/>
        <v>2</v>
      </c>
      <c r="P13" s="76" t="str">
        <f t="shared" si="3"/>
        <v>Bajo</v>
      </c>
      <c r="Q13" s="83" t="s">
        <v>232</v>
      </c>
      <c r="R13" s="66"/>
      <c r="T13" s="65"/>
      <c r="U13" s="65"/>
    </row>
    <row r="14" spans="2:21" ht="38.25" x14ac:dyDescent="0.25">
      <c r="B14" s="78">
        <v>8</v>
      </c>
      <c r="C14" s="107"/>
      <c r="D14" s="82" t="s">
        <v>221</v>
      </c>
      <c r="E14" s="67" t="s">
        <v>0</v>
      </c>
      <c r="F14" s="59">
        <v>2</v>
      </c>
      <c r="G14" s="59">
        <v>2</v>
      </c>
      <c r="H14" s="59">
        <v>1</v>
      </c>
      <c r="I14" s="59">
        <v>2</v>
      </c>
      <c r="J14" s="59">
        <v>1</v>
      </c>
      <c r="K14" s="59">
        <v>2</v>
      </c>
      <c r="L14" s="59" t="s">
        <v>125</v>
      </c>
      <c r="M14" s="39">
        <f t="shared" si="0"/>
        <v>2</v>
      </c>
      <c r="N14" s="39" t="str">
        <f t="shared" si="1"/>
        <v>Menor</v>
      </c>
      <c r="O14" s="39">
        <f t="shared" si="2"/>
        <v>2</v>
      </c>
      <c r="P14" s="63" t="str">
        <f t="shared" si="3"/>
        <v>Bajo</v>
      </c>
      <c r="Q14" s="83" t="s">
        <v>173</v>
      </c>
      <c r="R14" s="3"/>
      <c r="T14" s="65"/>
      <c r="U14" s="65"/>
    </row>
    <row r="15" spans="2:21" ht="51" x14ac:dyDescent="0.25">
      <c r="B15" s="93">
        <v>9</v>
      </c>
      <c r="C15" s="107"/>
      <c r="D15" s="82" t="s">
        <v>118</v>
      </c>
      <c r="E15" s="67" t="s">
        <v>0</v>
      </c>
      <c r="F15" s="59">
        <v>3</v>
      </c>
      <c r="G15" s="59">
        <v>3</v>
      </c>
      <c r="H15" s="59">
        <v>3</v>
      </c>
      <c r="I15" s="59">
        <v>3</v>
      </c>
      <c r="J15" s="59">
        <v>3</v>
      </c>
      <c r="K15" s="59">
        <v>3</v>
      </c>
      <c r="L15" s="59" t="s">
        <v>126</v>
      </c>
      <c r="M15" s="39">
        <f t="shared" si="0"/>
        <v>3</v>
      </c>
      <c r="N15" s="39" t="str">
        <f t="shared" si="1"/>
        <v>Moderado</v>
      </c>
      <c r="O15" s="39">
        <f t="shared" si="2"/>
        <v>3</v>
      </c>
      <c r="P15" s="63" t="str">
        <f t="shared" si="3"/>
        <v>Medio</v>
      </c>
      <c r="Q15" s="83" t="s">
        <v>174</v>
      </c>
      <c r="R15" s="3"/>
      <c r="T15" s="65"/>
      <c r="U15" s="65" t="e">
        <f ca="1">VLOOKUP(RANDBETWEEN(1,5),$T$7:$U$11,2,FALSE)</f>
        <v>#N/A</v>
      </c>
    </row>
    <row r="16" spans="2:21" ht="58.5" customHeight="1" x14ac:dyDescent="0.25">
      <c r="B16" s="78">
        <v>10</v>
      </c>
      <c r="C16" s="142" t="s">
        <v>93</v>
      </c>
      <c r="D16" s="82" t="s">
        <v>119</v>
      </c>
      <c r="E16" s="67" t="s">
        <v>0</v>
      </c>
      <c r="F16" s="59">
        <v>1</v>
      </c>
      <c r="G16" s="59">
        <v>2</v>
      </c>
      <c r="H16" s="59">
        <v>2</v>
      </c>
      <c r="I16" s="59">
        <v>1</v>
      </c>
      <c r="J16" s="59">
        <v>1</v>
      </c>
      <c r="K16" s="59">
        <v>1</v>
      </c>
      <c r="L16" s="59" t="s">
        <v>125</v>
      </c>
      <c r="M16" s="39">
        <f t="shared" ref="M16:M51" si="4">IF(L16="Raro",1,IF(L16="Improbable",2,IF(L16="Posible",3,IF(L16="Probable",4,IF(L16="Certeza","5")))))</f>
        <v>2</v>
      </c>
      <c r="N16" s="39" t="str">
        <f t="shared" ref="N16:N50" si="5">IF(MAX(F16:K16)=1,"Insignificante",IF(MAX(F16:K16)=2,"Menor",IF(MAX(F16:K16)=3,"Moderado",IF(MAX(F16:K16)=4,"Mayor",IF(MAX(F16:K16)=5,"Catastrofico","0")))))</f>
        <v>Menor</v>
      </c>
      <c r="O16" s="39">
        <f t="shared" ref="O16:O51" si="6">MAX(F16:K16)</f>
        <v>2</v>
      </c>
      <c r="P16" s="63" t="str">
        <f t="shared" ref="P16:P54" si="7">IF(AND(L16="Raro",N16="Insignificante"),"Inusual",IF(AND(L16="Raro",N16="Menor"),"Bajo",IF(AND(L16="Raro",N16="Moderado"),"Medio",IF(AND(L16="Raro",N16="Mayor"),"Medio",IF(AND(L16="Raro",N16="Catastrofico"),"Alto",IF(AND(L16="Improbable",N16="Insignificante"),"Bajo",IF(AND(L16="Improbable",N16="Menor"),"Bajo",IF(AND(L16="Improbable",N16="Moderado"),"Medio",IF(AND(L16="Improbable",N16="Mayor"),"Alto",IF(AND(L16="Improbable",N16="Catastrofico"),"Alto",IF(AND(L16="Posible",N16="Insignificante"),"Bajo",IF(AND(L16="Posible",N16="Menor"),"Bajo",IF(AND(L16="Posible",N16="Moderado"),"Medio",IF(AND(L16="Posible",N16="Mayor"),"Alto",IF(AND(L16="Posible",N16="Catastrofico"),"Extremo",IF(AND(L16="Probable",N16="Insignificante"),"Medio",IF(AND(L16="Probable",N16="Menor"),"Medio",IF(AND(L16="Probable",N16="Moderado"),"Alto",IF(AND(L16="Probable",N16="Mayor"),"Extremo",IF(AND(L16="Probable",N16="Catastrofico"),"Extremo",IF(AND(L16="Certeza",N16="Insignificante"),"Medio",IF(AND(L16="Certeza",N16="Menor"),"Alto",IF(AND(L16="Certeza",N16="Moderado"),"Alto",IF(AND(L16="Certeza",N16="Mayor"),"Extremo",IF(AND(L16="Certeza",N16="Catastrofico"),"Extremo",0)))))))))))))))))))))))))</f>
        <v>Bajo</v>
      </c>
      <c r="Q16" s="83" t="s">
        <v>186</v>
      </c>
      <c r="R16" s="66"/>
    </row>
    <row r="17" spans="2:18" ht="56.25" customHeight="1" x14ac:dyDescent="0.25">
      <c r="B17" s="78">
        <v>11</v>
      </c>
      <c r="C17" s="143"/>
      <c r="D17" s="82" t="s">
        <v>85</v>
      </c>
      <c r="E17" s="67" t="s">
        <v>0</v>
      </c>
      <c r="F17" s="59">
        <v>1</v>
      </c>
      <c r="G17" s="59">
        <v>2</v>
      </c>
      <c r="H17" s="59">
        <v>1</v>
      </c>
      <c r="I17" s="59">
        <v>2</v>
      </c>
      <c r="J17" s="59">
        <v>2</v>
      </c>
      <c r="K17" s="59">
        <v>1</v>
      </c>
      <c r="L17" s="59" t="s">
        <v>126</v>
      </c>
      <c r="M17" s="39">
        <f t="shared" si="4"/>
        <v>3</v>
      </c>
      <c r="N17" s="39" t="str">
        <f t="shared" si="5"/>
        <v>Menor</v>
      </c>
      <c r="O17" s="39">
        <f t="shared" si="6"/>
        <v>2</v>
      </c>
      <c r="P17" s="63" t="str">
        <f t="shared" si="7"/>
        <v>Bajo</v>
      </c>
      <c r="Q17" s="83" t="s">
        <v>183</v>
      </c>
      <c r="R17" s="3"/>
    </row>
    <row r="18" spans="2:18" ht="47.25" customHeight="1" x14ac:dyDescent="0.25">
      <c r="B18" s="93">
        <v>12</v>
      </c>
      <c r="C18" s="143"/>
      <c r="D18" s="82" t="s">
        <v>169</v>
      </c>
      <c r="E18" s="67" t="s">
        <v>0</v>
      </c>
      <c r="F18" s="59">
        <v>1</v>
      </c>
      <c r="G18" s="59">
        <v>1</v>
      </c>
      <c r="H18" s="59">
        <v>1</v>
      </c>
      <c r="I18" s="59">
        <v>1</v>
      </c>
      <c r="J18" s="59">
        <v>3</v>
      </c>
      <c r="K18" s="59">
        <v>3</v>
      </c>
      <c r="L18" s="59" t="s">
        <v>126</v>
      </c>
      <c r="M18" s="39">
        <f t="shared" si="4"/>
        <v>3</v>
      </c>
      <c r="N18" s="39" t="str">
        <f t="shared" si="5"/>
        <v>Moderado</v>
      </c>
      <c r="O18" s="39">
        <f t="shared" si="6"/>
        <v>3</v>
      </c>
      <c r="P18" s="63" t="str">
        <f t="shared" si="7"/>
        <v>Medio</v>
      </c>
      <c r="Q18" s="83" t="s">
        <v>185</v>
      </c>
      <c r="R18" s="3"/>
    </row>
    <row r="19" spans="2:18" ht="43.5" customHeight="1" x14ac:dyDescent="0.25">
      <c r="B19" s="78">
        <v>13</v>
      </c>
      <c r="C19" s="136" t="s">
        <v>95</v>
      </c>
      <c r="D19" s="82" t="s">
        <v>198</v>
      </c>
      <c r="E19" s="67" t="s">
        <v>0</v>
      </c>
      <c r="F19" s="59">
        <v>3</v>
      </c>
      <c r="G19" s="59">
        <v>3</v>
      </c>
      <c r="H19" s="59">
        <v>1</v>
      </c>
      <c r="I19" s="59">
        <v>1</v>
      </c>
      <c r="J19" s="59">
        <v>1</v>
      </c>
      <c r="K19" s="59">
        <v>1</v>
      </c>
      <c r="L19" s="59" t="s">
        <v>127</v>
      </c>
      <c r="M19" s="39">
        <f t="shared" si="4"/>
        <v>4</v>
      </c>
      <c r="N19" s="39" t="str">
        <f t="shared" si="5"/>
        <v>Moderado</v>
      </c>
      <c r="O19" s="39">
        <f t="shared" si="6"/>
        <v>3</v>
      </c>
      <c r="P19" s="63" t="str">
        <f t="shared" si="7"/>
        <v>Alto</v>
      </c>
      <c r="Q19" s="83" t="s">
        <v>244</v>
      </c>
      <c r="R19" s="66"/>
    </row>
    <row r="20" spans="2:18" ht="51" x14ac:dyDescent="0.25">
      <c r="B20" s="78">
        <v>14</v>
      </c>
      <c r="C20" s="130"/>
      <c r="D20" s="82" t="s">
        <v>197</v>
      </c>
      <c r="E20" s="67" t="s">
        <v>102</v>
      </c>
      <c r="F20" s="59">
        <v>3</v>
      </c>
      <c r="G20" s="59">
        <v>3</v>
      </c>
      <c r="H20" s="59">
        <v>1</v>
      </c>
      <c r="I20" s="59">
        <v>1</v>
      </c>
      <c r="J20" s="59">
        <v>1</v>
      </c>
      <c r="K20" s="59">
        <v>1</v>
      </c>
      <c r="L20" s="59" t="s">
        <v>127</v>
      </c>
      <c r="M20" s="39">
        <f t="shared" ref="M20:M22" si="8">IF(L20="Raro",1,IF(L20="Improbable",2,IF(L20="Posible",3,IF(L20="Probable",4,IF(L20="Certeza","5")))))</f>
        <v>4</v>
      </c>
      <c r="N20" s="39" t="str">
        <f t="shared" ref="N20:N22" si="9">IF(MAX(F20:K20)=1,"Insignificante",IF(MAX(F20:K20)=2,"Menor",IF(MAX(F20:K20)=3,"Moderado",IF(MAX(F20:K20)=4,"Mayor",IF(MAX(F20:K20)=5,"Catastrofico","0")))))</f>
        <v>Moderado</v>
      </c>
      <c r="O20" s="39">
        <f t="shared" ref="O20:O22" si="10">MAX(F20:K20)</f>
        <v>3</v>
      </c>
      <c r="P20" s="63" t="str">
        <f t="shared" ref="P20:P22" si="11">IF(AND(L20="Raro",N20="Insignificante"),"Inusual",IF(AND(L20="Raro",N20="Menor"),"Bajo",IF(AND(L20="Raro",N20="Moderado"),"Medio",IF(AND(L20="Raro",N20="Mayor"),"Medio",IF(AND(L20="Raro",N20="Catastrofico"),"Alto",IF(AND(L20="Improbable",N20="Insignificante"),"Bajo",IF(AND(L20="Improbable",N20="Menor"),"Bajo",IF(AND(L20="Improbable",N20="Moderado"),"Medio",IF(AND(L20="Improbable",N20="Mayor"),"Alto",IF(AND(L20="Improbable",N20="Catastrofico"),"Alto",IF(AND(L20="Posible",N20="Insignificante"),"Bajo",IF(AND(L20="Posible",N20="Menor"),"Bajo",IF(AND(L20="Posible",N20="Moderado"),"Medio",IF(AND(L20="Posible",N20="Mayor"),"Alto",IF(AND(L20="Posible",N20="Catastrofico"),"Extremo",IF(AND(L20="Probable",N20="Insignificante"),"Medio",IF(AND(L20="Probable",N20="Menor"),"Medio",IF(AND(L20="Probable",N20="Moderado"),"Alto",IF(AND(L20="Probable",N20="Mayor"),"Extremo",IF(AND(L20="Probable",N20="Catastrofico"),"Extremo",IF(AND(L20="Certeza",N20="Insignificante"),"Medio",IF(AND(L20="Certeza",N20="Menor"),"Alto",IF(AND(L20="Certeza",N20="Moderado"),"Alto",IF(AND(L20="Certeza",N20="Mayor"),"Extremo",IF(AND(L20="Certeza",N20="Catastrofico"),"Extremo",0)))))))))))))))))))))))))</f>
        <v>Alto</v>
      </c>
      <c r="Q20" s="83" t="s">
        <v>196</v>
      </c>
      <c r="R20" s="66"/>
    </row>
    <row r="21" spans="2:18" s="73" customFormat="1" ht="154.5" customHeight="1" x14ac:dyDescent="0.25">
      <c r="B21" s="93">
        <v>15</v>
      </c>
      <c r="C21" s="130"/>
      <c r="D21" s="82" t="s">
        <v>238</v>
      </c>
      <c r="E21" s="67" t="s">
        <v>0</v>
      </c>
      <c r="F21" s="75">
        <v>2</v>
      </c>
      <c r="G21" s="75">
        <v>1</v>
      </c>
      <c r="H21" s="75">
        <v>1</v>
      </c>
      <c r="I21" s="75">
        <v>1</v>
      </c>
      <c r="J21" s="75">
        <v>2</v>
      </c>
      <c r="K21" s="75">
        <v>2</v>
      </c>
      <c r="L21" s="75" t="s">
        <v>126</v>
      </c>
      <c r="M21" s="74">
        <f t="shared" si="8"/>
        <v>3</v>
      </c>
      <c r="N21" s="74" t="str">
        <f t="shared" si="9"/>
        <v>Menor</v>
      </c>
      <c r="O21" s="74">
        <f t="shared" si="10"/>
        <v>2</v>
      </c>
      <c r="P21" s="76" t="str">
        <f t="shared" si="11"/>
        <v>Bajo</v>
      </c>
      <c r="Q21" s="83" t="s">
        <v>239</v>
      </c>
      <c r="R21" s="66"/>
    </row>
    <row r="22" spans="2:18" s="73" customFormat="1" ht="183.75" customHeight="1" x14ac:dyDescent="0.25">
      <c r="B22" s="78">
        <v>16</v>
      </c>
      <c r="C22" s="130"/>
      <c r="D22" s="82" t="s">
        <v>236</v>
      </c>
      <c r="E22" s="67" t="s">
        <v>0</v>
      </c>
      <c r="F22" s="75">
        <v>2</v>
      </c>
      <c r="G22" s="75">
        <v>1</v>
      </c>
      <c r="H22" s="75">
        <v>1</v>
      </c>
      <c r="I22" s="75">
        <v>1</v>
      </c>
      <c r="J22" s="75">
        <v>2</v>
      </c>
      <c r="K22" s="75">
        <v>2</v>
      </c>
      <c r="L22" s="75" t="s">
        <v>126</v>
      </c>
      <c r="M22" s="74">
        <f t="shared" si="8"/>
        <v>3</v>
      </c>
      <c r="N22" s="74" t="str">
        <f t="shared" si="9"/>
        <v>Menor</v>
      </c>
      <c r="O22" s="74">
        <f t="shared" si="10"/>
        <v>2</v>
      </c>
      <c r="P22" s="76" t="str">
        <f t="shared" si="11"/>
        <v>Bajo</v>
      </c>
      <c r="Q22" s="83" t="s">
        <v>237</v>
      </c>
      <c r="R22" s="66"/>
    </row>
    <row r="23" spans="2:18" ht="206.25" customHeight="1" x14ac:dyDescent="0.25">
      <c r="B23" s="78">
        <v>17</v>
      </c>
      <c r="C23" s="130"/>
      <c r="D23" s="82" t="s">
        <v>111</v>
      </c>
      <c r="E23" s="67" t="s">
        <v>0</v>
      </c>
      <c r="F23" s="59">
        <v>3</v>
      </c>
      <c r="G23" s="59">
        <v>2</v>
      </c>
      <c r="H23" s="59">
        <v>1</v>
      </c>
      <c r="I23" s="59">
        <v>1</v>
      </c>
      <c r="J23" s="59">
        <v>1</v>
      </c>
      <c r="K23" s="59">
        <v>1</v>
      </c>
      <c r="L23" s="59" t="s">
        <v>126</v>
      </c>
      <c r="M23" s="39">
        <f t="shared" si="4"/>
        <v>3</v>
      </c>
      <c r="N23" s="39" t="str">
        <f t="shared" si="5"/>
        <v>Moderado</v>
      </c>
      <c r="O23" s="39">
        <f t="shared" si="6"/>
        <v>3</v>
      </c>
      <c r="P23" s="63" t="str">
        <f t="shared" si="7"/>
        <v>Medio</v>
      </c>
      <c r="Q23" s="83" t="s">
        <v>241</v>
      </c>
      <c r="R23" s="3"/>
    </row>
    <row r="24" spans="2:18" ht="51" x14ac:dyDescent="0.25">
      <c r="B24" s="93">
        <v>18</v>
      </c>
      <c r="C24" s="131"/>
      <c r="D24" s="82" t="s">
        <v>84</v>
      </c>
      <c r="E24" s="93" t="s">
        <v>0</v>
      </c>
      <c r="F24" s="75">
        <v>3</v>
      </c>
      <c r="G24" s="75">
        <v>4</v>
      </c>
      <c r="H24" s="75">
        <v>3</v>
      </c>
      <c r="I24" s="75">
        <v>2</v>
      </c>
      <c r="J24" s="75">
        <v>1</v>
      </c>
      <c r="K24" s="75">
        <v>1</v>
      </c>
      <c r="L24" s="75" t="s">
        <v>126</v>
      </c>
      <c r="M24" s="78">
        <f t="shared" si="4"/>
        <v>3</v>
      </c>
      <c r="N24" s="78" t="str">
        <f t="shared" si="5"/>
        <v>Mayor</v>
      </c>
      <c r="O24" s="78">
        <f t="shared" si="6"/>
        <v>4</v>
      </c>
      <c r="P24" s="90" t="str">
        <f t="shared" si="7"/>
        <v>Alto</v>
      </c>
      <c r="Q24" s="82" t="s">
        <v>208</v>
      </c>
      <c r="R24" s="92"/>
    </row>
    <row r="25" spans="2:18" ht="114.75" customHeight="1" x14ac:dyDescent="0.25">
      <c r="B25" s="78">
        <v>19</v>
      </c>
      <c r="C25" s="142" t="s">
        <v>205</v>
      </c>
      <c r="D25" s="82" t="s">
        <v>223</v>
      </c>
      <c r="E25" s="67" t="s">
        <v>102</v>
      </c>
      <c r="F25" s="59">
        <v>4</v>
      </c>
      <c r="G25" s="59">
        <v>4</v>
      </c>
      <c r="H25" s="59">
        <v>1</v>
      </c>
      <c r="I25" s="59">
        <v>1</v>
      </c>
      <c r="J25" s="59">
        <v>1</v>
      </c>
      <c r="K25" s="59">
        <v>1</v>
      </c>
      <c r="L25" s="59" t="s">
        <v>126</v>
      </c>
      <c r="M25" s="39">
        <f t="shared" si="4"/>
        <v>3</v>
      </c>
      <c r="N25" s="39" t="str">
        <f t="shared" si="5"/>
        <v>Mayor</v>
      </c>
      <c r="O25" s="39">
        <f t="shared" si="6"/>
        <v>4</v>
      </c>
      <c r="P25" s="63" t="str">
        <f t="shared" si="7"/>
        <v>Alto</v>
      </c>
      <c r="Q25" s="83" t="s">
        <v>242</v>
      </c>
      <c r="R25" s="66"/>
    </row>
    <row r="26" spans="2:18" ht="63.75" x14ac:dyDescent="0.25">
      <c r="B26" s="78">
        <v>20</v>
      </c>
      <c r="C26" s="143"/>
      <c r="D26" s="83" t="s">
        <v>112</v>
      </c>
      <c r="E26" s="67" t="s">
        <v>0</v>
      </c>
      <c r="F26" s="59">
        <v>3</v>
      </c>
      <c r="G26" s="59">
        <v>3</v>
      </c>
      <c r="H26" s="59">
        <v>1</v>
      </c>
      <c r="I26" s="59">
        <v>1</v>
      </c>
      <c r="J26" s="59">
        <v>1</v>
      </c>
      <c r="K26" s="59">
        <v>1</v>
      </c>
      <c r="L26" s="59" t="s">
        <v>126</v>
      </c>
      <c r="M26" s="39">
        <f t="shared" si="4"/>
        <v>3</v>
      </c>
      <c r="N26" s="39" t="str">
        <f t="shared" si="5"/>
        <v>Moderado</v>
      </c>
      <c r="O26" s="39">
        <f t="shared" si="6"/>
        <v>3</v>
      </c>
      <c r="P26" s="63" t="str">
        <f t="shared" si="7"/>
        <v>Medio</v>
      </c>
      <c r="Q26" s="86" t="s">
        <v>243</v>
      </c>
      <c r="R26" s="3"/>
    </row>
    <row r="27" spans="2:18" ht="58.5" customHeight="1" x14ac:dyDescent="0.25">
      <c r="B27" s="93">
        <v>21</v>
      </c>
      <c r="C27" s="143"/>
      <c r="D27" s="83" t="s">
        <v>69</v>
      </c>
      <c r="E27" s="67" t="s">
        <v>0</v>
      </c>
      <c r="F27" s="59">
        <v>2</v>
      </c>
      <c r="G27" s="59">
        <v>1</v>
      </c>
      <c r="H27" s="59">
        <v>1</v>
      </c>
      <c r="I27" s="59">
        <v>1</v>
      </c>
      <c r="J27" s="59">
        <v>3</v>
      </c>
      <c r="K27" s="59">
        <v>3</v>
      </c>
      <c r="L27" s="59" t="s">
        <v>127</v>
      </c>
      <c r="M27" s="39">
        <f t="shared" si="4"/>
        <v>4</v>
      </c>
      <c r="N27" s="39" t="str">
        <f t="shared" si="5"/>
        <v>Moderado</v>
      </c>
      <c r="O27" s="39">
        <f t="shared" si="6"/>
        <v>3</v>
      </c>
      <c r="P27" s="63" t="str">
        <f t="shared" si="7"/>
        <v>Alto</v>
      </c>
      <c r="Q27" s="83" t="s">
        <v>172</v>
      </c>
      <c r="R27" s="3"/>
    </row>
    <row r="28" spans="2:18" s="73" customFormat="1" ht="66" customHeight="1" x14ac:dyDescent="0.25">
      <c r="B28" s="78">
        <v>22</v>
      </c>
      <c r="C28" s="143"/>
      <c r="D28" s="82" t="s">
        <v>206</v>
      </c>
      <c r="E28" s="67" t="s">
        <v>0</v>
      </c>
      <c r="F28" s="75">
        <v>2</v>
      </c>
      <c r="G28" s="75">
        <v>3</v>
      </c>
      <c r="H28" s="75">
        <v>1</v>
      </c>
      <c r="I28" s="75">
        <v>1</v>
      </c>
      <c r="J28" s="75">
        <v>2</v>
      </c>
      <c r="K28" s="75">
        <v>2</v>
      </c>
      <c r="L28" s="75" t="s">
        <v>126</v>
      </c>
      <c r="M28" s="74">
        <f t="shared" ref="M28:M29" si="12">IF(L28="Raro",1,IF(L28="Improbable",2,IF(L28="Posible",3,IF(L28="Probable",4,IF(L28="Certeza","5")))))</f>
        <v>3</v>
      </c>
      <c r="N28" s="74" t="str">
        <f>IF(MAX(F28:K28)=1,"Insignificante",IF(MAX(F28:K28)=2,"Menor",IF(MAX(F28:K28)=3,"Moderado",IF(MAX(F28:K28)=4,"Mayor",IF(MAX(F28:K28)=5,"Catastrofico","0")))))</f>
        <v>Moderado</v>
      </c>
      <c r="O28" s="74">
        <f t="shared" ref="O28:O29" si="13">MAX(F28:K28)</f>
        <v>3</v>
      </c>
      <c r="P28" s="76" t="str">
        <f t="shared" ref="P28:P29" si="14">IF(AND(L28="Raro",N28="Insignificante"),"Inusual",IF(AND(L28="Raro",N28="Menor"),"Bajo",IF(AND(L28="Raro",N28="Moderado"),"Medio",IF(AND(L28="Raro",N28="Mayor"),"Medio",IF(AND(L28="Raro",N28="Catastrofico"),"Alto",IF(AND(L28="Improbable",N28="Insignificante"),"Bajo",IF(AND(L28="Improbable",N28="Menor"),"Bajo",IF(AND(L28="Improbable",N28="Moderado"),"Medio",IF(AND(L28="Improbable",N28="Mayor"),"Alto",IF(AND(L28="Improbable",N28="Catastrofico"),"Alto",IF(AND(L28="Posible",N28="Insignificante"),"Bajo",IF(AND(L28="Posible",N28="Menor"),"Bajo",IF(AND(L28="Posible",N28="Moderado"),"Medio",IF(AND(L28="Posible",N28="Mayor"),"Alto",IF(AND(L28="Posible",N28="Catastrofico"),"Extremo",IF(AND(L28="Probable",N28="Insignificante"),"Medio",IF(AND(L28="Probable",N28="Menor"),"Medio",IF(AND(L28="Probable",N28="Moderado"),"Alto",IF(AND(L28="Probable",N28="Mayor"),"Extremo",IF(AND(L28="Probable",N28="Catastrofico"),"Extremo",IF(AND(L28="Certeza",N28="Insignificante"),"Medio",IF(AND(L28="Certeza",N28="Menor"),"Alto",IF(AND(L28="Certeza",N28="Moderado"),"Alto",IF(AND(L28="Certeza",N28="Mayor"),"Extremo",IF(AND(L28="Certeza",N28="Catastrofico"),"Extremo",0)))))))))))))))))))))))))</f>
        <v>Medio</v>
      </c>
      <c r="Q28" s="86" t="s">
        <v>243</v>
      </c>
      <c r="R28" s="3"/>
    </row>
    <row r="29" spans="2:18" s="73" customFormat="1" ht="97.5" customHeight="1" x14ac:dyDescent="0.25">
      <c r="B29" s="78">
        <v>23</v>
      </c>
      <c r="C29" s="143"/>
      <c r="D29" s="92" t="s">
        <v>220</v>
      </c>
      <c r="E29" s="93" t="s">
        <v>0</v>
      </c>
      <c r="F29" s="89">
        <v>3</v>
      </c>
      <c r="G29" s="89">
        <v>3</v>
      </c>
      <c r="H29" s="89">
        <v>2</v>
      </c>
      <c r="I29" s="89">
        <v>1</v>
      </c>
      <c r="J29" s="89">
        <v>1</v>
      </c>
      <c r="K29" s="89">
        <v>2</v>
      </c>
      <c r="L29" s="89" t="s">
        <v>126</v>
      </c>
      <c r="M29" s="78">
        <f t="shared" si="12"/>
        <v>3</v>
      </c>
      <c r="N29" s="78" t="str">
        <f t="shared" ref="N29" si="15">IF(MAX(F29:K29)=1,"Insignificante",IF(MAX(F29:K29)=2,"Menor",IF(MAX(F29:K29)=3,"Moderado",IF(MAX(F29:K29)=4,"Mayor",IF(MAX(F29:K29)=5,"Catastrofico","0")))))</f>
        <v>Moderado</v>
      </c>
      <c r="O29" s="78">
        <f t="shared" si="13"/>
        <v>3</v>
      </c>
      <c r="P29" s="90" t="str">
        <f t="shared" si="14"/>
        <v>Medio</v>
      </c>
      <c r="Q29" s="91" t="s">
        <v>228</v>
      </c>
      <c r="R29" s="81"/>
    </row>
    <row r="30" spans="2:18" ht="108" customHeight="1" x14ac:dyDescent="0.25">
      <c r="B30" s="93">
        <v>24</v>
      </c>
      <c r="C30" s="143"/>
      <c r="D30" s="83" t="s">
        <v>87</v>
      </c>
      <c r="E30" s="67" t="s">
        <v>0</v>
      </c>
      <c r="F30" s="59">
        <v>2</v>
      </c>
      <c r="G30" s="59">
        <v>3</v>
      </c>
      <c r="H30" s="59">
        <v>1</v>
      </c>
      <c r="I30" s="59">
        <v>1</v>
      </c>
      <c r="J30" s="59">
        <v>1</v>
      </c>
      <c r="K30" s="59">
        <v>1</v>
      </c>
      <c r="L30" s="59" t="s">
        <v>126</v>
      </c>
      <c r="M30" s="39">
        <f t="shared" si="4"/>
        <v>3</v>
      </c>
      <c r="N30" s="39" t="str">
        <f t="shared" si="5"/>
        <v>Moderado</v>
      </c>
      <c r="O30" s="39">
        <f t="shared" si="6"/>
        <v>3</v>
      </c>
      <c r="P30" s="63" t="str">
        <f t="shared" si="7"/>
        <v>Medio</v>
      </c>
      <c r="Q30" s="86" t="s">
        <v>225</v>
      </c>
      <c r="R30" s="66"/>
    </row>
    <row r="31" spans="2:18" ht="112.5" customHeight="1" x14ac:dyDescent="0.25">
      <c r="B31" s="78">
        <v>25</v>
      </c>
      <c r="C31" s="143"/>
      <c r="D31" s="83" t="s">
        <v>222</v>
      </c>
      <c r="E31" s="67" t="s">
        <v>0</v>
      </c>
      <c r="F31" s="59">
        <v>2</v>
      </c>
      <c r="G31" s="59">
        <v>3</v>
      </c>
      <c r="H31" s="59">
        <v>1</v>
      </c>
      <c r="I31" s="59">
        <v>1</v>
      </c>
      <c r="J31" s="59">
        <v>1</v>
      </c>
      <c r="K31" s="59">
        <v>1</v>
      </c>
      <c r="L31" s="59" t="s">
        <v>126</v>
      </c>
      <c r="M31" s="39">
        <f t="shared" si="4"/>
        <v>3</v>
      </c>
      <c r="N31" s="39" t="str">
        <f t="shared" si="5"/>
        <v>Moderado</v>
      </c>
      <c r="O31" s="39">
        <f t="shared" si="6"/>
        <v>3</v>
      </c>
      <c r="P31" s="63" t="str">
        <f t="shared" si="7"/>
        <v>Medio</v>
      </c>
      <c r="Q31" s="83" t="s">
        <v>225</v>
      </c>
      <c r="R31" s="66"/>
    </row>
    <row r="32" spans="2:18" ht="64.5" customHeight="1" x14ac:dyDescent="0.25">
      <c r="B32" s="78">
        <v>26</v>
      </c>
      <c r="C32" s="137" t="s">
        <v>94</v>
      </c>
      <c r="D32" s="83" t="s">
        <v>163</v>
      </c>
      <c r="E32" s="67" t="s">
        <v>0</v>
      </c>
      <c r="F32" s="59">
        <v>2</v>
      </c>
      <c r="G32" s="59">
        <v>1</v>
      </c>
      <c r="H32" s="59">
        <v>1</v>
      </c>
      <c r="I32" s="59">
        <v>1</v>
      </c>
      <c r="J32" s="59">
        <v>3</v>
      </c>
      <c r="K32" s="59">
        <v>3</v>
      </c>
      <c r="L32" s="59" t="s">
        <v>126</v>
      </c>
      <c r="M32" s="39">
        <f t="shared" si="4"/>
        <v>3</v>
      </c>
      <c r="N32" s="39" t="str">
        <f t="shared" si="5"/>
        <v>Moderado</v>
      </c>
      <c r="O32" s="39">
        <f t="shared" si="6"/>
        <v>3</v>
      </c>
      <c r="P32" s="63" t="str">
        <f t="shared" si="7"/>
        <v>Medio</v>
      </c>
      <c r="Q32" s="83" t="s">
        <v>194</v>
      </c>
      <c r="R32" s="3"/>
    </row>
    <row r="33" spans="2:18" ht="38.25" x14ac:dyDescent="0.25">
      <c r="B33" s="93">
        <v>27</v>
      </c>
      <c r="C33" s="139"/>
      <c r="D33" s="83" t="s">
        <v>162</v>
      </c>
      <c r="E33" s="67" t="s">
        <v>0</v>
      </c>
      <c r="F33" s="59">
        <v>4</v>
      </c>
      <c r="G33" s="59">
        <v>4</v>
      </c>
      <c r="H33" s="59">
        <v>4</v>
      </c>
      <c r="I33" s="59">
        <v>4</v>
      </c>
      <c r="J33" s="59">
        <v>4</v>
      </c>
      <c r="K33" s="59">
        <v>4</v>
      </c>
      <c r="L33" s="59" t="s">
        <v>124</v>
      </c>
      <c r="M33" s="39">
        <f t="shared" si="4"/>
        <v>1</v>
      </c>
      <c r="N33" s="39" t="str">
        <f>IF(MAX(F33:K33)=1,"Insignificante",IF(MAX(F33:K33)=2,"Menor",IF(MAX(F33:K33)=3,"Moderado",IF(MAX(F33:K33)=4,"Mayor",IF(MAX(F33:K33)=5,"Catastrofico","0")))))</f>
        <v>Mayor</v>
      </c>
      <c r="O33" s="39">
        <f t="shared" si="6"/>
        <v>4</v>
      </c>
      <c r="P33" s="63" t="str">
        <f t="shared" si="7"/>
        <v>Medio</v>
      </c>
      <c r="Q33" s="83" t="s">
        <v>181</v>
      </c>
      <c r="R33" s="3"/>
    </row>
    <row r="34" spans="2:18" ht="47.25" customHeight="1" thickBot="1" x14ac:dyDescent="0.3">
      <c r="B34" s="78">
        <v>28</v>
      </c>
      <c r="C34" s="137" t="s">
        <v>106</v>
      </c>
      <c r="D34" s="83" t="s">
        <v>157</v>
      </c>
      <c r="E34" s="67" t="s">
        <v>0</v>
      </c>
      <c r="F34" s="59">
        <v>3</v>
      </c>
      <c r="G34" s="59">
        <v>1</v>
      </c>
      <c r="H34" s="59">
        <v>1</v>
      </c>
      <c r="I34" s="59">
        <v>1</v>
      </c>
      <c r="J34" s="59">
        <v>1</v>
      </c>
      <c r="K34" s="59">
        <v>1</v>
      </c>
      <c r="L34" s="59" t="s">
        <v>124</v>
      </c>
      <c r="M34" s="39">
        <f>IF(L34="Raro",1,IF(L34="Improbable",2,IF(L34="Posible",3,IF(L34="Probable",4,IF(L34="Certeza","5")))))</f>
        <v>1</v>
      </c>
      <c r="N34" s="39" t="str">
        <f>IF(MAX(F34:K34)=1,"Insignificante",IF(MAX(F34:K34)=2,"Menor",IF(MAX(F34:K34)=3,"Moderado",IF(MAX(F34:K34)=4,"Mayor",IF(MAX(F34:K34)=5,"Catastrofico","0")))))</f>
        <v>Moderado</v>
      </c>
      <c r="O34" s="39">
        <f t="shared" si="6"/>
        <v>3</v>
      </c>
      <c r="P34" s="63" t="str">
        <f t="shared" si="7"/>
        <v>Medio</v>
      </c>
      <c r="Q34" s="83" t="s">
        <v>166</v>
      </c>
      <c r="R34" s="66"/>
    </row>
    <row r="35" spans="2:18" ht="75" customHeight="1" thickBot="1" x14ac:dyDescent="0.3">
      <c r="B35" s="78">
        <v>29</v>
      </c>
      <c r="C35" s="138"/>
      <c r="D35" s="85" t="s">
        <v>207</v>
      </c>
      <c r="E35" s="67" t="s">
        <v>102</v>
      </c>
      <c r="F35" s="59">
        <v>3</v>
      </c>
      <c r="G35" s="59">
        <v>3</v>
      </c>
      <c r="H35" s="59">
        <v>3</v>
      </c>
      <c r="I35" s="59">
        <v>1</v>
      </c>
      <c r="J35" s="59">
        <v>1</v>
      </c>
      <c r="K35" s="59">
        <v>2</v>
      </c>
      <c r="L35" s="75" t="s">
        <v>127</v>
      </c>
      <c r="M35" s="74">
        <f>IF(L35="Raro",1,IF(L35="Improbable",2,IF(L35="Posible",3,IF(L35="Probable",4,IF(L35="Certeza","5")))))</f>
        <v>4</v>
      </c>
      <c r="N35" s="39" t="s">
        <v>171</v>
      </c>
      <c r="O35" s="74">
        <f t="shared" si="6"/>
        <v>3</v>
      </c>
      <c r="P35" s="63" t="s">
        <v>58</v>
      </c>
      <c r="Q35" s="87" t="s">
        <v>199</v>
      </c>
      <c r="R35" s="3"/>
    </row>
    <row r="36" spans="2:18" ht="57.75" customHeight="1" x14ac:dyDescent="0.25">
      <c r="B36" s="93">
        <v>30</v>
      </c>
      <c r="C36" s="138"/>
      <c r="D36" s="83" t="s">
        <v>158</v>
      </c>
      <c r="E36" s="67" t="s">
        <v>0</v>
      </c>
      <c r="F36" s="59">
        <v>1</v>
      </c>
      <c r="G36" s="59">
        <v>2</v>
      </c>
      <c r="H36" s="59">
        <v>2</v>
      </c>
      <c r="I36" s="59">
        <v>1</v>
      </c>
      <c r="J36" s="59">
        <v>1</v>
      </c>
      <c r="K36" s="59">
        <v>1</v>
      </c>
      <c r="L36" s="59" t="s">
        <v>126</v>
      </c>
      <c r="M36" s="39">
        <f t="shared" si="4"/>
        <v>3</v>
      </c>
      <c r="N36" s="39" t="str">
        <f t="shared" si="5"/>
        <v>Menor</v>
      </c>
      <c r="O36" s="39">
        <f t="shared" si="6"/>
        <v>2</v>
      </c>
      <c r="P36" s="63" t="str">
        <f t="shared" si="7"/>
        <v>Bajo</v>
      </c>
      <c r="Q36" s="86" t="s">
        <v>226</v>
      </c>
      <c r="R36" s="3"/>
    </row>
    <row r="37" spans="2:18" ht="44.25" customHeight="1" x14ac:dyDescent="0.25">
      <c r="B37" s="78">
        <v>31</v>
      </c>
      <c r="C37" s="139"/>
      <c r="D37" s="83" t="s">
        <v>113</v>
      </c>
      <c r="E37" s="67" t="s">
        <v>102</v>
      </c>
      <c r="F37" s="59">
        <v>1</v>
      </c>
      <c r="G37" s="59">
        <v>3</v>
      </c>
      <c r="H37" s="59">
        <v>1</v>
      </c>
      <c r="I37" s="59">
        <v>1</v>
      </c>
      <c r="J37" s="59">
        <v>1</v>
      </c>
      <c r="K37" s="59">
        <v>1</v>
      </c>
      <c r="L37" s="59" t="s">
        <v>126</v>
      </c>
      <c r="M37" s="39">
        <f t="shared" si="4"/>
        <v>3</v>
      </c>
      <c r="N37" s="39" t="str">
        <f t="shared" si="5"/>
        <v>Moderado</v>
      </c>
      <c r="O37" s="39">
        <f t="shared" si="6"/>
        <v>3</v>
      </c>
      <c r="P37" s="63" t="str">
        <f t="shared" si="7"/>
        <v>Medio</v>
      </c>
      <c r="Q37" s="83" t="s">
        <v>182</v>
      </c>
      <c r="R37" s="66"/>
    </row>
    <row r="38" spans="2:18" ht="39.75" customHeight="1" x14ac:dyDescent="0.25">
      <c r="B38" s="78">
        <v>32</v>
      </c>
      <c r="C38" s="140" t="s">
        <v>99</v>
      </c>
      <c r="D38" s="83" t="s">
        <v>114</v>
      </c>
      <c r="E38" s="67" t="s">
        <v>0</v>
      </c>
      <c r="F38" s="59">
        <v>2</v>
      </c>
      <c r="G38" s="59">
        <v>2</v>
      </c>
      <c r="H38" s="59">
        <v>1</v>
      </c>
      <c r="I38" s="59">
        <v>2</v>
      </c>
      <c r="J38" s="59">
        <v>1</v>
      </c>
      <c r="K38" s="59">
        <v>1</v>
      </c>
      <c r="L38" s="59" t="s">
        <v>126</v>
      </c>
      <c r="M38" s="39">
        <f t="shared" si="4"/>
        <v>3</v>
      </c>
      <c r="N38" s="39" t="str">
        <f t="shared" si="5"/>
        <v>Menor</v>
      </c>
      <c r="O38" s="39">
        <f t="shared" si="6"/>
        <v>2</v>
      </c>
      <c r="P38" s="63" t="str">
        <f t="shared" si="7"/>
        <v>Bajo</v>
      </c>
      <c r="Q38" s="83" t="s">
        <v>170</v>
      </c>
      <c r="R38" s="3"/>
    </row>
    <row r="39" spans="2:18" ht="38.25" x14ac:dyDescent="0.25">
      <c r="B39" s="93">
        <v>33</v>
      </c>
      <c r="C39" s="141"/>
      <c r="D39" s="83" t="s">
        <v>168</v>
      </c>
      <c r="E39" s="67" t="s">
        <v>0</v>
      </c>
      <c r="F39" s="59">
        <v>1</v>
      </c>
      <c r="G39" s="59">
        <v>1</v>
      </c>
      <c r="H39" s="59">
        <v>1</v>
      </c>
      <c r="I39" s="59">
        <v>1</v>
      </c>
      <c r="J39" s="59">
        <v>1</v>
      </c>
      <c r="K39" s="59">
        <v>1</v>
      </c>
      <c r="L39" s="59" t="s">
        <v>124</v>
      </c>
      <c r="M39" s="39">
        <f t="shared" si="4"/>
        <v>1</v>
      </c>
      <c r="N39" s="39" t="str">
        <f t="shared" si="5"/>
        <v>Insignificante</v>
      </c>
      <c r="O39" s="39">
        <f t="shared" si="6"/>
        <v>1</v>
      </c>
      <c r="P39" s="63" t="str">
        <f t="shared" si="7"/>
        <v>Inusual</v>
      </c>
      <c r="Q39" s="83" t="s">
        <v>170</v>
      </c>
      <c r="R39" s="3"/>
    </row>
    <row r="40" spans="2:18" ht="39.75" customHeight="1" x14ac:dyDescent="0.25">
      <c r="B40" s="78">
        <v>34</v>
      </c>
      <c r="C40" s="141"/>
      <c r="D40" s="83" t="s">
        <v>160</v>
      </c>
      <c r="E40" s="67" t="s">
        <v>0</v>
      </c>
      <c r="F40" s="59">
        <v>1</v>
      </c>
      <c r="G40" s="59">
        <v>2</v>
      </c>
      <c r="H40" s="59">
        <v>1</v>
      </c>
      <c r="I40" s="59">
        <v>1</v>
      </c>
      <c r="J40" s="59">
        <v>1</v>
      </c>
      <c r="K40" s="59">
        <v>1</v>
      </c>
      <c r="L40" s="59" t="s">
        <v>124</v>
      </c>
      <c r="M40" s="39">
        <f t="shared" si="4"/>
        <v>1</v>
      </c>
      <c r="N40" s="39" t="str">
        <f t="shared" si="5"/>
        <v>Menor</v>
      </c>
      <c r="O40" s="39">
        <f t="shared" si="6"/>
        <v>2</v>
      </c>
      <c r="P40" s="63" t="str">
        <f t="shared" si="7"/>
        <v>Bajo</v>
      </c>
      <c r="Q40" s="83" t="s">
        <v>170</v>
      </c>
      <c r="R40" s="3"/>
    </row>
    <row r="41" spans="2:18" ht="38.25" customHeight="1" x14ac:dyDescent="0.25">
      <c r="B41" s="78">
        <v>35</v>
      </c>
      <c r="C41" s="141"/>
      <c r="D41" s="83" t="s">
        <v>161</v>
      </c>
      <c r="E41" s="67" t="s">
        <v>0</v>
      </c>
      <c r="F41" s="59">
        <v>1</v>
      </c>
      <c r="G41" s="59">
        <v>2</v>
      </c>
      <c r="H41" s="59">
        <v>1</v>
      </c>
      <c r="I41" s="59">
        <v>2</v>
      </c>
      <c r="J41" s="59">
        <v>1</v>
      </c>
      <c r="K41" s="59">
        <v>1</v>
      </c>
      <c r="L41" s="59" t="s">
        <v>126</v>
      </c>
      <c r="M41" s="39">
        <f t="shared" si="4"/>
        <v>3</v>
      </c>
      <c r="N41" s="39" t="str">
        <f t="shared" si="5"/>
        <v>Menor</v>
      </c>
      <c r="O41" s="39">
        <f t="shared" si="6"/>
        <v>2</v>
      </c>
      <c r="P41" s="63" t="str">
        <f t="shared" si="7"/>
        <v>Bajo</v>
      </c>
      <c r="Q41" s="83" t="s">
        <v>170</v>
      </c>
      <c r="R41" s="3"/>
    </row>
    <row r="42" spans="2:18" ht="28.5" customHeight="1" x14ac:dyDescent="0.25">
      <c r="B42" s="93">
        <v>36</v>
      </c>
      <c r="C42" s="141"/>
      <c r="D42" s="83" t="s">
        <v>115</v>
      </c>
      <c r="E42" s="67" t="s">
        <v>0</v>
      </c>
      <c r="F42" s="59">
        <v>3</v>
      </c>
      <c r="G42" s="59">
        <v>3</v>
      </c>
      <c r="H42" s="59">
        <v>2</v>
      </c>
      <c r="I42" s="59">
        <v>1</v>
      </c>
      <c r="J42" s="59">
        <v>1</v>
      </c>
      <c r="K42" s="59">
        <v>1</v>
      </c>
      <c r="L42" s="59" t="s">
        <v>126</v>
      </c>
      <c r="M42" s="39">
        <f t="shared" si="4"/>
        <v>3</v>
      </c>
      <c r="N42" s="39" t="str">
        <f t="shared" si="5"/>
        <v>Moderado</v>
      </c>
      <c r="O42" s="39">
        <f t="shared" si="6"/>
        <v>3</v>
      </c>
      <c r="P42" s="63" t="str">
        <f t="shared" si="7"/>
        <v>Medio</v>
      </c>
      <c r="Q42" s="83" t="s">
        <v>170</v>
      </c>
      <c r="R42" s="3"/>
    </row>
    <row r="43" spans="2:18" ht="83.25" customHeight="1" x14ac:dyDescent="0.25">
      <c r="B43" s="78">
        <v>37</v>
      </c>
      <c r="C43" s="133" t="s">
        <v>96</v>
      </c>
      <c r="D43" s="83" t="s">
        <v>92</v>
      </c>
      <c r="E43" s="67" t="s">
        <v>0</v>
      </c>
      <c r="F43" s="59">
        <v>1</v>
      </c>
      <c r="G43" s="59">
        <v>1</v>
      </c>
      <c r="H43" s="59">
        <v>1</v>
      </c>
      <c r="I43" s="59">
        <v>1</v>
      </c>
      <c r="J43" s="59">
        <v>1</v>
      </c>
      <c r="K43" s="59">
        <v>2</v>
      </c>
      <c r="L43" s="59" t="s">
        <v>125</v>
      </c>
      <c r="M43" s="39">
        <f t="shared" si="4"/>
        <v>2</v>
      </c>
      <c r="N43" s="39" t="str">
        <f t="shared" si="5"/>
        <v>Menor</v>
      </c>
      <c r="O43" s="39">
        <f t="shared" si="6"/>
        <v>2</v>
      </c>
      <c r="P43" s="63" t="str">
        <f t="shared" si="7"/>
        <v>Bajo</v>
      </c>
      <c r="Q43" s="86" t="s">
        <v>184</v>
      </c>
      <c r="R43" s="3"/>
    </row>
    <row r="44" spans="2:18" ht="56.25" customHeight="1" x14ac:dyDescent="0.25">
      <c r="B44" s="78">
        <v>38</v>
      </c>
      <c r="C44" s="135"/>
      <c r="D44" s="83" t="s">
        <v>103</v>
      </c>
      <c r="E44" s="67" t="s">
        <v>0</v>
      </c>
      <c r="F44" s="59">
        <v>1</v>
      </c>
      <c r="G44" s="59">
        <v>1</v>
      </c>
      <c r="H44" s="59">
        <v>1</v>
      </c>
      <c r="I44" s="59">
        <v>1</v>
      </c>
      <c r="J44" s="59">
        <v>1</v>
      </c>
      <c r="K44" s="59">
        <v>2</v>
      </c>
      <c r="L44" s="59" t="s">
        <v>125</v>
      </c>
      <c r="M44" s="39">
        <f t="shared" si="4"/>
        <v>2</v>
      </c>
      <c r="N44" s="39" t="str">
        <f t="shared" si="5"/>
        <v>Menor</v>
      </c>
      <c r="O44" s="39">
        <f t="shared" si="6"/>
        <v>2</v>
      </c>
      <c r="P44" s="63" t="str">
        <f t="shared" si="7"/>
        <v>Bajo</v>
      </c>
      <c r="Q44" s="86" t="s">
        <v>179</v>
      </c>
      <c r="R44" s="3"/>
    </row>
    <row r="45" spans="2:18" ht="37.5" customHeight="1" x14ac:dyDescent="0.25">
      <c r="B45" s="93">
        <v>39</v>
      </c>
      <c r="C45" s="133" t="s">
        <v>97</v>
      </c>
      <c r="D45" s="83" t="s">
        <v>98</v>
      </c>
      <c r="E45" s="67" t="s">
        <v>0</v>
      </c>
      <c r="F45" s="59">
        <v>3</v>
      </c>
      <c r="G45" s="59">
        <v>2</v>
      </c>
      <c r="H45" s="59">
        <v>2</v>
      </c>
      <c r="I45" s="59">
        <v>1</v>
      </c>
      <c r="J45" s="59">
        <v>2</v>
      </c>
      <c r="K45" s="59">
        <v>2</v>
      </c>
      <c r="L45" s="59" t="s">
        <v>126</v>
      </c>
      <c r="M45" s="39">
        <f t="shared" si="4"/>
        <v>3</v>
      </c>
      <c r="N45" s="39" t="str">
        <f t="shared" si="5"/>
        <v>Moderado</v>
      </c>
      <c r="O45" s="39">
        <f t="shared" si="6"/>
        <v>3</v>
      </c>
      <c r="P45" s="63" t="str">
        <f t="shared" si="7"/>
        <v>Medio</v>
      </c>
      <c r="Q45" s="83" t="s">
        <v>175</v>
      </c>
      <c r="R45" s="3"/>
    </row>
    <row r="46" spans="2:18" ht="45.75" customHeight="1" x14ac:dyDescent="0.25">
      <c r="B46" s="78">
        <v>40</v>
      </c>
      <c r="C46" s="134"/>
      <c r="D46" s="83" t="s">
        <v>83</v>
      </c>
      <c r="E46" s="67" t="s">
        <v>0</v>
      </c>
      <c r="F46" s="59">
        <v>3</v>
      </c>
      <c r="G46" s="59">
        <v>1</v>
      </c>
      <c r="H46" s="59">
        <v>1</v>
      </c>
      <c r="I46" s="59">
        <v>1</v>
      </c>
      <c r="J46" s="59">
        <v>1</v>
      </c>
      <c r="K46" s="59">
        <v>2</v>
      </c>
      <c r="L46" s="59" t="s">
        <v>126</v>
      </c>
      <c r="M46" s="39">
        <f t="shared" si="4"/>
        <v>3</v>
      </c>
      <c r="N46" s="39" t="str">
        <f t="shared" si="5"/>
        <v>Moderado</v>
      </c>
      <c r="O46" s="39">
        <f t="shared" si="6"/>
        <v>3</v>
      </c>
      <c r="P46" s="63" t="str">
        <f t="shared" si="7"/>
        <v>Medio</v>
      </c>
      <c r="Q46" s="86" t="s">
        <v>178</v>
      </c>
      <c r="R46" s="66"/>
    </row>
    <row r="47" spans="2:18" ht="45.75" customHeight="1" x14ac:dyDescent="0.25">
      <c r="B47" s="78">
        <v>41</v>
      </c>
      <c r="C47" s="134"/>
      <c r="D47" s="83" t="s">
        <v>104</v>
      </c>
      <c r="E47" s="67" t="s">
        <v>0</v>
      </c>
      <c r="F47" s="59">
        <v>1</v>
      </c>
      <c r="G47" s="59">
        <v>1</v>
      </c>
      <c r="H47" s="59">
        <v>1</v>
      </c>
      <c r="I47" s="59">
        <v>1</v>
      </c>
      <c r="J47" s="59">
        <v>1</v>
      </c>
      <c r="K47" s="59">
        <v>1</v>
      </c>
      <c r="L47" s="59" t="s">
        <v>126</v>
      </c>
      <c r="M47" s="39">
        <f t="shared" si="4"/>
        <v>3</v>
      </c>
      <c r="N47" s="39" t="str">
        <f t="shared" si="5"/>
        <v>Insignificante</v>
      </c>
      <c r="O47" s="39">
        <f t="shared" si="6"/>
        <v>1</v>
      </c>
      <c r="P47" s="63" t="str">
        <f t="shared" si="7"/>
        <v>Bajo</v>
      </c>
      <c r="Q47" s="83" t="s">
        <v>176</v>
      </c>
      <c r="R47" s="3"/>
    </row>
    <row r="48" spans="2:18" ht="84" customHeight="1" x14ac:dyDescent="0.25">
      <c r="B48" s="93">
        <v>42</v>
      </c>
      <c r="C48" s="134"/>
      <c r="D48" s="83" t="s">
        <v>116</v>
      </c>
      <c r="E48" s="67" t="s">
        <v>0</v>
      </c>
      <c r="F48" s="59">
        <v>4</v>
      </c>
      <c r="G48" s="59">
        <v>4</v>
      </c>
      <c r="H48" s="59">
        <v>2</v>
      </c>
      <c r="I48" s="59">
        <v>2</v>
      </c>
      <c r="J48" s="59">
        <v>2</v>
      </c>
      <c r="K48" s="59">
        <v>3</v>
      </c>
      <c r="L48" s="59" t="s">
        <v>126</v>
      </c>
      <c r="M48" s="39">
        <f t="shared" si="4"/>
        <v>3</v>
      </c>
      <c r="N48" s="39" t="str">
        <f t="shared" si="5"/>
        <v>Mayor</v>
      </c>
      <c r="O48" s="39">
        <f t="shared" si="6"/>
        <v>4</v>
      </c>
      <c r="P48" s="63" t="str">
        <f t="shared" si="7"/>
        <v>Alto</v>
      </c>
      <c r="Q48" s="86" t="s">
        <v>177</v>
      </c>
      <c r="R48" s="3"/>
    </row>
    <row r="49" spans="1:21" s="73" customFormat="1" ht="56.25" customHeight="1" x14ac:dyDescent="0.25">
      <c r="B49" s="78">
        <v>43</v>
      </c>
      <c r="C49" s="134"/>
      <c r="D49" s="82" t="s">
        <v>210</v>
      </c>
      <c r="E49" s="78" t="s">
        <v>0</v>
      </c>
      <c r="F49" s="75">
        <v>3</v>
      </c>
      <c r="G49" s="75">
        <v>2</v>
      </c>
      <c r="H49" s="75">
        <v>1</v>
      </c>
      <c r="I49" s="75">
        <v>2</v>
      </c>
      <c r="J49" s="75">
        <v>1</v>
      </c>
      <c r="K49" s="75">
        <v>2</v>
      </c>
      <c r="L49" s="75" t="s">
        <v>126</v>
      </c>
      <c r="M49" s="78">
        <v>3</v>
      </c>
      <c r="N49" s="78" t="str">
        <f t="shared" si="5"/>
        <v>Moderado</v>
      </c>
      <c r="O49" s="78">
        <f t="shared" si="6"/>
        <v>3</v>
      </c>
      <c r="P49" s="79" t="str">
        <f t="shared" si="7"/>
        <v>Medio</v>
      </c>
      <c r="Q49" s="88" t="s">
        <v>227</v>
      </c>
    </row>
    <row r="50" spans="1:21" ht="63" customHeight="1" x14ac:dyDescent="0.25">
      <c r="B50" s="78">
        <v>44</v>
      </c>
      <c r="C50" s="135"/>
      <c r="D50" s="83" t="s">
        <v>117</v>
      </c>
      <c r="E50" s="67" t="s">
        <v>164</v>
      </c>
      <c r="F50" s="59">
        <v>1</v>
      </c>
      <c r="G50" s="59">
        <v>1</v>
      </c>
      <c r="H50" s="59">
        <v>1</v>
      </c>
      <c r="I50" s="59">
        <v>1</v>
      </c>
      <c r="J50" s="59">
        <v>2</v>
      </c>
      <c r="K50" s="59">
        <v>1</v>
      </c>
      <c r="L50" s="59" t="s">
        <v>126</v>
      </c>
      <c r="M50" s="39">
        <f t="shared" si="4"/>
        <v>3</v>
      </c>
      <c r="N50" s="39" t="str">
        <f t="shared" si="5"/>
        <v>Menor</v>
      </c>
      <c r="O50" s="39">
        <f t="shared" si="6"/>
        <v>2</v>
      </c>
      <c r="P50" s="63" t="str">
        <f t="shared" si="7"/>
        <v>Bajo</v>
      </c>
      <c r="Q50" s="86" t="s">
        <v>180</v>
      </c>
      <c r="R50" s="3"/>
    </row>
    <row r="51" spans="1:21" ht="48" customHeight="1" x14ac:dyDescent="0.25">
      <c r="A51" s="68"/>
      <c r="B51" s="93">
        <v>45</v>
      </c>
      <c r="C51" s="126" t="s">
        <v>200</v>
      </c>
      <c r="D51" s="84" t="s">
        <v>201</v>
      </c>
      <c r="E51" s="72" t="s">
        <v>0</v>
      </c>
      <c r="F51" s="71">
        <v>3</v>
      </c>
      <c r="G51" s="71">
        <v>3</v>
      </c>
      <c r="H51" s="71">
        <v>1</v>
      </c>
      <c r="I51" s="71">
        <v>1</v>
      </c>
      <c r="J51" s="71">
        <v>2</v>
      </c>
      <c r="K51" s="71">
        <v>3</v>
      </c>
      <c r="L51" s="71" t="s">
        <v>126</v>
      </c>
      <c r="M51" s="74">
        <f t="shared" si="4"/>
        <v>3</v>
      </c>
      <c r="N51" s="70" t="s">
        <v>171</v>
      </c>
      <c r="O51" s="74">
        <f t="shared" si="6"/>
        <v>3</v>
      </c>
      <c r="P51" s="76" t="str">
        <f t="shared" si="7"/>
        <v>Medio</v>
      </c>
      <c r="Q51" s="84" t="s">
        <v>202</v>
      </c>
      <c r="R51" s="69"/>
      <c r="S51" s="68"/>
      <c r="T51" s="68"/>
      <c r="U51" s="68"/>
    </row>
    <row r="52" spans="1:21" s="73" customFormat="1" ht="126.75" customHeight="1" x14ac:dyDescent="0.25">
      <c r="B52" s="78">
        <v>46</v>
      </c>
      <c r="C52" s="127"/>
      <c r="D52" s="83" t="s">
        <v>240</v>
      </c>
      <c r="E52" s="77" t="s">
        <v>0</v>
      </c>
      <c r="F52" s="75">
        <v>1</v>
      </c>
      <c r="G52" s="75">
        <v>1</v>
      </c>
      <c r="H52" s="75">
        <v>1</v>
      </c>
      <c r="I52" s="75">
        <v>1</v>
      </c>
      <c r="J52" s="75">
        <v>1</v>
      </c>
      <c r="K52" s="75">
        <v>2</v>
      </c>
      <c r="L52" s="75" t="s">
        <v>126</v>
      </c>
      <c r="M52" s="74">
        <f>IF(L52="Raro",1,IF(L52="Improbable",2,IF(L52="Posible",3,IF(L52="Probable",4,IF(L52="Certeza","5")))))</f>
        <v>3</v>
      </c>
      <c r="N52" s="74" t="s">
        <v>171</v>
      </c>
      <c r="O52" s="74">
        <f>MAX(F52:K52)</f>
        <v>2</v>
      </c>
      <c r="P52" s="76" t="str">
        <f t="shared" si="7"/>
        <v>Medio</v>
      </c>
      <c r="Q52" s="84" t="s">
        <v>235</v>
      </c>
      <c r="R52" s="69"/>
    </row>
    <row r="53" spans="1:21" s="73" customFormat="1" ht="129" customHeight="1" x14ac:dyDescent="0.25">
      <c r="B53" s="78">
        <v>47</v>
      </c>
      <c r="C53" s="127"/>
      <c r="D53" s="83" t="s">
        <v>233</v>
      </c>
      <c r="E53" s="77" t="s">
        <v>0</v>
      </c>
      <c r="F53" s="75">
        <v>3</v>
      </c>
      <c r="G53" s="75">
        <v>2</v>
      </c>
      <c r="H53" s="75">
        <v>1</v>
      </c>
      <c r="I53" s="75">
        <v>1</v>
      </c>
      <c r="J53" s="75">
        <v>2</v>
      </c>
      <c r="K53" s="75">
        <v>3</v>
      </c>
      <c r="L53" s="75" t="s">
        <v>126</v>
      </c>
      <c r="M53" s="74">
        <f t="shared" ref="M53" si="16">IF(L53="Raro",1,IF(L53="Improbable",2,IF(L53="Posible",3,IF(L53="Probable",4,IF(L53="Certeza","5")))))</f>
        <v>3</v>
      </c>
      <c r="N53" s="74" t="s">
        <v>171</v>
      </c>
      <c r="O53" s="74">
        <f t="shared" ref="O53" si="17">MAX(F53:K53)</f>
        <v>3</v>
      </c>
      <c r="P53" s="76" t="str">
        <f t="shared" si="7"/>
        <v>Medio</v>
      </c>
      <c r="Q53" s="84" t="s">
        <v>234</v>
      </c>
      <c r="R53" s="69"/>
    </row>
    <row r="54" spans="1:21" ht="48" customHeight="1" x14ac:dyDescent="0.25">
      <c r="A54" s="73"/>
      <c r="B54" s="93">
        <v>48</v>
      </c>
      <c r="C54" s="128"/>
      <c r="D54" s="84" t="s">
        <v>203</v>
      </c>
      <c r="E54" s="77" t="s">
        <v>204</v>
      </c>
      <c r="F54" s="75">
        <v>1</v>
      </c>
      <c r="G54" s="75">
        <v>2</v>
      </c>
      <c r="H54" s="75">
        <v>3</v>
      </c>
      <c r="I54" s="75">
        <v>1</v>
      </c>
      <c r="J54" s="75">
        <v>3</v>
      </c>
      <c r="K54" s="75">
        <v>3</v>
      </c>
      <c r="L54" s="75" t="s">
        <v>126</v>
      </c>
      <c r="M54" s="74">
        <v>3</v>
      </c>
      <c r="N54" s="74" t="s">
        <v>171</v>
      </c>
      <c r="O54" s="74">
        <v>3</v>
      </c>
      <c r="P54" s="76" t="str">
        <f t="shared" si="7"/>
        <v>Medio</v>
      </c>
      <c r="Q54" s="84" t="s">
        <v>202</v>
      </c>
      <c r="R54" s="40"/>
      <c r="S54" s="73"/>
      <c r="T54" s="73"/>
      <c r="U54" s="73"/>
    </row>
    <row r="55" spans="1:21" s="80" customFormat="1" x14ac:dyDescent="0.25">
      <c r="B55" s="146" t="s">
        <v>211</v>
      </c>
      <c r="C55" s="146"/>
      <c r="D55" s="146"/>
      <c r="E55" s="146"/>
      <c r="F55" s="146"/>
      <c r="G55" s="146"/>
      <c r="H55" s="146"/>
      <c r="I55" s="146"/>
      <c r="J55" s="146"/>
      <c r="K55" s="146"/>
      <c r="L55" s="146"/>
      <c r="M55" s="146"/>
      <c r="N55" s="146"/>
      <c r="O55" s="146"/>
      <c r="P55" s="146"/>
      <c r="Q55" s="146"/>
    </row>
    <row r="56" spans="1:21" s="80" customFormat="1" x14ac:dyDescent="0.25">
      <c r="B56" s="146" t="s">
        <v>212</v>
      </c>
      <c r="C56" s="146"/>
      <c r="D56" s="146"/>
      <c r="E56" s="146"/>
      <c r="F56" s="146"/>
      <c r="G56" s="146"/>
      <c r="H56" s="146"/>
      <c r="I56" s="146"/>
      <c r="J56" s="146"/>
      <c r="K56" s="146"/>
      <c r="L56" s="146"/>
      <c r="M56" s="146"/>
      <c r="N56" s="146"/>
      <c r="O56" s="146"/>
      <c r="P56" s="146"/>
      <c r="Q56" s="146"/>
    </row>
    <row r="57" spans="1:21" s="80" customFormat="1" x14ac:dyDescent="0.25">
      <c r="B57" s="146" t="s">
        <v>213</v>
      </c>
      <c r="C57" s="146"/>
      <c r="D57" s="146"/>
      <c r="E57" s="146"/>
      <c r="F57" s="146"/>
      <c r="G57" s="146"/>
      <c r="H57" s="146"/>
      <c r="I57" s="146"/>
      <c r="J57" s="146"/>
      <c r="K57" s="146"/>
      <c r="L57" s="146"/>
      <c r="M57" s="146"/>
      <c r="N57" s="146"/>
      <c r="O57" s="146"/>
      <c r="P57" s="146"/>
      <c r="Q57" s="146"/>
    </row>
    <row r="58" spans="1:21" s="80" customFormat="1" x14ac:dyDescent="0.25">
      <c r="B58" s="146" t="s">
        <v>214</v>
      </c>
      <c r="C58" s="146"/>
      <c r="D58" s="146"/>
      <c r="E58" s="146"/>
      <c r="F58" s="146"/>
      <c r="G58" s="146"/>
      <c r="H58" s="146"/>
      <c r="I58" s="146"/>
      <c r="J58" s="146"/>
      <c r="K58" s="146"/>
      <c r="L58" s="146"/>
      <c r="M58" s="146"/>
      <c r="N58" s="146"/>
      <c r="O58" s="146"/>
      <c r="P58" s="146"/>
      <c r="Q58" s="146"/>
    </row>
    <row r="59" spans="1:21" s="80" customFormat="1" ht="21" customHeight="1" x14ac:dyDescent="0.25">
      <c r="B59" s="146" t="s">
        <v>215</v>
      </c>
      <c r="C59" s="146"/>
      <c r="D59" s="146"/>
      <c r="E59" s="146"/>
      <c r="F59" s="146"/>
      <c r="G59" s="146"/>
      <c r="H59" s="146"/>
      <c r="I59" s="146"/>
      <c r="J59" s="146"/>
      <c r="K59" s="146"/>
      <c r="L59" s="146"/>
      <c r="M59" s="146"/>
      <c r="N59" s="146"/>
      <c r="O59" s="146"/>
      <c r="P59" s="146"/>
      <c r="Q59" s="146"/>
    </row>
    <row r="60" spans="1:21" s="80" customFormat="1" x14ac:dyDescent="0.25">
      <c r="B60" s="144" t="s">
        <v>216</v>
      </c>
      <c r="C60" s="144"/>
      <c r="D60" s="144"/>
      <c r="E60" s="144"/>
      <c r="F60" s="144"/>
      <c r="G60" s="144"/>
      <c r="H60" s="144"/>
      <c r="I60" s="144"/>
      <c r="J60" s="144"/>
      <c r="K60" s="144"/>
      <c r="L60" s="144"/>
      <c r="M60" s="144"/>
      <c r="N60" s="144"/>
      <c r="O60" s="144"/>
      <c r="P60" s="144"/>
      <c r="Q60" s="144"/>
    </row>
    <row r="61" spans="1:21" s="80" customFormat="1" ht="94.5" customHeight="1" x14ac:dyDescent="0.25">
      <c r="B61" s="145" t="s">
        <v>217</v>
      </c>
      <c r="C61" s="145"/>
      <c r="D61" s="145"/>
      <c r="E61" s="145"/>
      <c r="F61" s="145"/>
      <c r="G61" s="145"/>
      <c r="H61" s="145"/>
      <c r="I61" s="145"/>
      <c r="J61" s="145"/>
      <c r="K61" s="145"/>
      <c r="L61" s="145"/>
      <c r="M61" s="145"/>
      <c r="N61" s="145"/>
      <c r="O61" s="145"/>
      <c r="P61" s="145"/>
      <c r="Q61" s="145"/>
    </row>
  </sheetData>
  <autoFilter ref="B6:U50">
    <filterColumn colId="1" showButton="0"/>
  </autoFilter>
  <mergeCells count="32">
    <mergeCell ref="B60:Q60"/>
    <mergeCell ref="B61:Q61"/>
    <mergeCell ref="B55:Q55"/>
    <mergeCell ref="B56:Q56"/>
    <mergeCell ref="B57:Q57"/>
    <mergeCell ref="B58:Q58"/>
    <mergeCell ref="B59:Q59"/>
    <mergeCell ref="C51:C54"/>
    <mergeCell ref="R5:R6"/>
    <mergeCell ref="Q4:R4"/>
    <mergeCell ref="O5:O6"/>
    <mergeCell ref="C7:C10"/>
    <mergeCell ref="Q5:Q6"/>
    <mergeCell ref="N5:N6"/>
    <mergeCell ref="C45:C50"/>
    <mergeCell ref="C19:C24"/>
    <mergeCell ref="C34:C37"/>
    <mergeCell ref="C38:C42"/>
    <mergeCell ref="C43:C44"/>
    <mergeCell ref="C32:C33"/>
    <mergeCell ref="C16:C18"/>
    <mergeCell ref="C25:C31"/>
    <mergeCell ref="P5:P6"/>
    <mergeCell ref="D2:P4"/>
    <mergeCell ref="C11:C15"/>
    <mergeCell ref="E5:E6"/>
    <mergeCell ref="F5:K5"/>
    <mergeCell ref="L5:L6"/>
    <mergeCell ref="B2:C4"/>
    <mergeCell ref="B5:B6"/>
    <mergeCell ref="C5:D6"/>
    <mergeCell ref="M5:M6"/>
  </mergeCells>
  <conditionalFormatting sqref="O23:P27 M23:M27 O7:P8 M7:M8 M30:M34 O30:P34 O36:P48 M36:M48 M50:M51 O50:P51 M10:M12 O10:P12 O14:P19 M14:M19 O54:P54 M54">
    <cfRule type="containsText" dxfId="59" priority="190" operator="containsText" text="Inusual">
      <formula>NOT(ISERROR(SEARCH("Inusual",M7)))</formula>
    </cfRule>
  </conditionalFormatting>
  <conditionalFormatting sqref="O23:P27 M23:M27 O7:P8 M7:M8 M30:M34 O30:P34 O36:P48 M36:M48 M50:M51 O50:P51 M10:M12 O10:P12 O14:P19 M14:M19 O54:P54 M54">
    <cfRule type="containsText" dxfId="58" priority="189" operator="containsText" text="Bajo">
      <formula>NOT(ISERROR(SEARCH("Bajo",M7)))</formula>
    </cfRule>
  </conditionalFormatting>
  <conditionalFormatting sqref="O23:P27 M23:M27 O7:P8 M7:M8 M30:M34 O30:P34 O36:P48 M36:M48 M50:M51 O50:P51 M10:M12 O10:P12 O14:P19 M14:M19 O54:P54 M54">
    <cfRule type="containsText" dxfId="57" priority="188" operator="containsText" text="Medio">
      <formula>NOT(ISERROR(SEARCH("Medio",M7)))</formula>
    </cfRule>
  </conditionalFormatting>
  <conditionalFormatting sqref="O23:P27 M23:M27 O7:P8 M7:M8 M30:M34 O30:P34 O36:P48 M36:M48 M50:M51 O50:P51 M10:M12 O10:P12 O14:P19 M14:M19 O54:P54 M54">
    <cfRule type="containsText" dxfId="56" priority="187" operator="containsText" text="Alto">
      <formula>NOT(ISERROR(SEARCH("Alto",M7)))</formula>
    </cfRule>
  </conditionalFormatting>
  <conditionalFormatting sqref="O23:P27 M23:M27 O7:P8 M7:M8 M30:M34 O30:P34 O36:P48 M36:M48 M50:M51 O50:P51 M10:M12 O10:P12 O14:P19 M14:M19 O54:P54 M54">
    <cfRule type="containsText" dxfId="55" priority="186" operator="containsText" text="Extremo">
      <formula>NOT(ISERROR(SEARCH("Extremo",M7)))</formula>
    </cfRule>
  </conditionalFormatting>
  <conditionalFormatting sqref="O20:P20 M20">
    <cfRule type="containsText" dxfId="54" priority="105" operator="containsText" text="Inusual">
      <formula>NOT(ISERROR(SEARCH("Inusual",M20)))</formula>
    </cfRule>
  </conditionalFormatting>
  <conditionalFormatting sqref="O20:P20 M20">
    <cfRule type="containsText" dxfId="53" priority="104" operator="containsText" text="Bajo">
      <formula>NOT(ISERROR(SEARCH("Bajo",M20)))</formula>
    </cfRule>
  </conditionalFormatting>
  <conditionalFormatting sqref="O20:P20 M20">
    <cfRule type="containsText" dxfId="52" priority="103" operator="containsText" text="Medio">
      <formula>NOT(ISERROR(SEARCH("Medio",M20)))</formula>
    </cfRule>
  </conditionalFormatting>
  <conditionalFormatting sqref="O20:P20 M20">
    <cfRule type="containsText" dxfId="51" priority="102" operator="containsText" text="Alto">
      <formula>NOT(ISERROR(SEARCH("Alto",M20)))</formula>
    </cfRule>
  </conditionalFormatting>
  <conditionalFormatting sqref="O20:P20 M20">
    <cfRule type="containsText" dxfId="50" priority="101" operator="containsText" text="Extremo">
      <formula>NOT(ISERROR(SEARCH("Extremo",M20)))</formula>
    </cfRule>
  </conditionalFormatting>
  <conditionalFormatting sqref="N35">
    <cfRule type="containsText" dxfId="49" priority="85" operator="containsText" text="Inusual">
      <formula>NOT(ISERROR(SEARCH("Inusual",N35)))</formula>
    </cfRule>
  </conditionalFormatting>
  <conditionalFormatting sqref="N35">
    <cfRule type="containsText" dxfId="48" priority="84" operator="containsText" text="Bajo">
      <formula>NOT(ISERROR(SEARCH("Bajo",N35)))</formula>
    </cfRule>
  </conditionalFormatting>
  <conditionalFormatting sqref="N35">
    <cfRule type="containsText" dxfId="47" priority="83" operator="containsText" text="Medio">
      <formula>NOT(ISERROR(SEARCH("Medio",N35)))</formula>
    </cfRule>
  </conditionalFormatting>
  <conditionalFormatting sqref="N35">
    <cfRule type="containsText" dxfId="46" priority="82" operator="containsText" text="Alto">
      <formula>NOT(ISERROR(SEARCH("Alto",N35)))</formula>
    </cfRule>
  </conditionalFormatting>
  <conditionalFormatting sqref="N35">
    <cfRule type="containsText" dxfId="45" priority="81" operator="containsText" text="Extremo">
      <formula>NOT(ISERROR(SEARCH("Extremo",N35)))</formula>
    </cfRule>
  </conditionalFormatting>
  <conditionalFormatting sqref="P35">
    <cfRule type="containsText" dxfId="44" priority="80" operator="containsText" text="Inusual">
      <formula>NOT(ISERROR(SEARCH("Inusual",P35)))</formula>
    </cfRule>
  </conditionalFormatting>
  <conditionalFormatting sqref="P35">
    <cfRule type="containsText" dxfId="43" priority="79" operator="containsText" text="Bajo">
      <formula>NOT(ISERROR(SEARCH("Bajo",P35)))</formula>
    </cfRule>
  </conditionalFormatting>
  <conditionalFormatting sqref="P35">
    <cfRule type="containsText" dxfId="42" priority="78" operator="containsText" text="Medio">
      <formula>NOT(ISERROR(SEARCH("Medio",P35)))</formula>
    </cfRule>
  </conditionalFormatting>
  <conditionalFormatting sqref="P35">
    <cfRule type="containsText" dxfId="41" priority="77" operator="containsText" text="Alto">
      <formula>NOT(ISERROR(SEARCH("Alto",P35)))</formula>
    </cfRule>
  </conditionalFormatting>
  <conditionalFormatting sqref="P35">
    <cfRule type="containsText" dxfId="40" priority="76" operator="containsText" text="Extremo">
      <formula>NOT(ISERROR(SEARCH("Extremo",P35)))</formula>
    </cfRule>
  </conditionalFormatting>
  <conditionalFormatting sqref="M49 O49:P49">
    <cfRule type="containsText" dxfId="39" priority="55" operator="containsText" text="Inusual">
      <formula>NOT(ISERROR(SEARCH("Inusual",M49)))</formula>
    </cfRule>
  </conditionalFormatting>
  <conditionalFormatting sqref="M49 O49:P49">
    <cfRule type="containsText" dxfId="38" priority="54" operator="containsText" text="Bajo">
      <formula>NOT(ISERROR(SEARCH("Bajo",M49)))</formula>
    </cfRule>
  </conditionalFormatting>
  <conditionalFormatting sqref="M49 O49:P49">
    <cfRule type="containsText" dxfId="37" priority="53" operator="containsText" text="Medio">
      <formula>NOT(ISERROR(SEARCH("Medio",M49)))</formula>
    </cfRule>
  </conditionalFormatting>
  <conditionalFormatting sqref="M49 O49:P49">
    <cfRule type="containsText" dxfId="36" priority="52" operator="containsText" text="Alto">
      <formula>NOT(ISERROR(SEARCH("Alto",M49)))</formula>
    </cfRule>
  </conditionalFormatting>
  <conditionalFormatting sqref="M49 O49:P49">
    <cfRule type="containsText" dxfId="35" priority="51" operator="containsText" text="Extremo">
      <formula>NOT(ISERROR(SEARCH("Extremo",M49)))</formula>
    </cfRule>
  </conditionalFormatting>
  <conditionalFormatting sqref="M28 O28:P28">
    <cfRule type="containsText" dxfId="34" priority="50" operator="containsText" text="Inusual">
      <formula>NOT(ISERROR(SEARCH("Inusual",M28)))</formula>
    </cfRule>
  </conditionalFormatting>
  <conditionalFormatting sqref="M28 O28:P28">
    <cfRule type="containsText" dxfId="33" priority="49" operator="containsText" text="Bajo">
      <formula>NOT(ISERROR(SEARCH("Bajo",M28)))</formula>
    </cfRule>
  </conditionalFormatting>
  <conditionalFormatting sqref="M28 O28:P28">
    <cfRule type="containsText" dxfId="32" priority="48" operator="containsText" text="Medio">
      <formula>NOT(ISERROR(SEARCH("Medio",M28)))</formula>
    </cfRule>
  </conditionalFormatting>
  <conditionalFormatting sqref="M28 O28:P28">
    <cfRule type="containsText" dxfId="31" priority="47" operator="containsText" text="Alto">
      <formula>NOT(ISERROR(SEARCH("Alto",M28)))</formula>
    </cfRule>
  </conditionalFormatting>
  <conditionalFormatting sqref="M28 O28:P28">
    <cfRule type="containsText" dxfId="30" priority="46" operator="containsText" text="Extremo">
      <formula>NOT(ISERROR(SEARCH("Extremo",M28)))</formula>
    </cfRule>
  </conditionalFormatting>
  <conditionalFormatting sqref="M29 O29:P29">
    <cfRule type="containsText" dxfId="29" priority="45" operator="containsText" text="Inusual">
      <formula>NOT(ISERROR(SEARCH("Inusual",M29)))</formula>
    </cfRule>
  </conditionalFormatting>
  <conditionalFormatting sqref="M29 O29:P29">
    <cfRule type="containsText" dxfId="28" priority="44" operator="containsText" text="Bajo">
      <formula>NOT(ISERROR(SEARCH("Bajo",M29)))</formula>
    </cfRule>
  </conditionalFormatting>
  <conditionalFormatting sqref="M29 O29:P29">
    <cfRule type="containsText" dxfId="27" priority="43" operator="containsText" text="Medio">
      <formula>NOT(ISERROR(SEARCH("Medio",M29)))</formula>
    </cfRule>
  </conditionalFormatting>
  <conditionalFormatting sqref="M29 O29:P29">
    <cfRule type="containsText" dxfId="26" priority="42" operator="containsText" text="Alto">
      <formula>NOT(ISERROR(SEARCH("Alto",M29)))</formula>
    </cfRule>
  </conditionalFormatting>
  <conditionalFormatting sqref="M29 O29:P29">
    <cfRule type="containsText" dxfId="25" priority="41" operator="containsText" text="Extremo">
      <formula>NOT(ISERROR(SEARCH("Extremo",M29)))</formula>
    </cfRule>
  </conditionalFormatting>
  <conditionalFormatting sqref="M35">
    <cfRule type="containsText" dxfId="24" priority="40" operator="containsText" text="Inusual">
      <formula>NOT(ISERROR(SEARCH("Inusual",M35)))</formula>
    </cfRule>
  </conditionalFormatting>
  <conditionalFormatting sqref="M35">
    <cfRule type="containsText" dxfId="23" priority="39" operator="containsText" text="Bajo">
      <formula>NOT(ISERROR(SEARCH("Bajo",M35)))</formula>
    </cfRule>
  </conditionalFormatting>
  <conditionalFormatting sqref="M35">
    <cfRule type="containsText" dxfId="22" priority="38" operator="containsText" text="Medio">
      <formula>NOT(ISERROR(SEARCH("Medio",M35)))</formula>
    </cfRule>
  </conditionalFormatting>
  <conditionalFormatting sqref="M35">
    <cfRule type="containsText" dxfId="21" priority="37" operator="containsText" text="Alto">
      <formula>NOT(ISERROR(SEARCH("Alto",M35)))</formula>
    </cfRule>
  </conditionalFormatting>
  <conditionalFormatting sqref="M35">
    <cfRule type="containsText" dxfId="20" priority="36" operator="containsText" text="Extremo">
      <formula>NOT(ISERROR(SEARCH("Extremo",M35)))</formula>
    </cfRule>
  </conditionalFormatting>
  <conditionalFormatting sqref="O35">
    <cfRule type="containsText" dxfId="19" priority="35" operator="containsText" text="Inusual">
      <formula>NOT(ISERROR(SEARCH("Inusual",O35)))</formula>
    </cfRule>
  </conditionalFormatting>
  <conditionalFormatting sqref="O35">
    <cfRule type="containsText" dxfId="18" priority="34" operator="containsText" text="Bajo">
      <formula>NOT(ISERROR(SEARCH("Bajo",O35)))</formula>
    </cfRule>
  </conditionalFormatting>
  <conditionalFormatting sqref="O35">
    <cfRule type="containsText" dxfId="17" priority="33" operator="containsText" text="Medio">
      <formula>NOT(ISERROR(SEARCH("Medio",O35)))</formula>
    </cfRule>
  </conditionalFormatting>
  <conditionalFormatting sqref="O35">
    <cfRule type="containsText" dxfId="16" priority="32" operator="containsText" text="Alto">
      <formula>NOT(ISERROR(SEARCH("Alto",O35)))</formula>
    </cfRule>
  </conditionalFormatting>
  <conditionalFormatting sqref="O35">
    <cfRule type="containsText" dxfId="15" priority="31" operator="containsText" text="Extremo">
      <formula>NOT(ISERROR(SEARCH("Extremo",O35)))</formula>
    </cfRule>
  </conditionalFormatting>
  <conditionalFormatting sqref="O9:P9 M9 M13 O13:P13 O21:P22 M21:M22">
    <cfRule type="containsText" dxfId="14" priority="30" operator="containsText" text="Inusual">
      <formula>NOT(ISERROR(SEARCH("Inusual",#REF!)))</formula>
    </cfRule>
  </conditionalFormatting>
  <conditionalFormatting sqref="O9:P9 M9 M13 O13:P13 O21:P22 M21:M22">
    <cfRule type="containsText" dxfId="13" priority="29" operator="containsText" text="Bajo">
      <formula>NOT(ISERROR(SEARCH("Bajo",#REF!)))</formula>
    </cfRule>
  </conditionalFormatting>
  <conditionalFormatting sqref="O9:P9 M9 M13 O13:P13 O21:P22 M21:M22">
    <cfRule type="containsText" dxfId="12" priority="28" operator="containsText" text="Medio">
      <formula>NOT(ISERROR(SEARCH("Medio",#REF!)))</formula>
    </cfRule>
  </conditionalFormatting>
  <conditionalFormatting sqref="O9:P9 M9 M13 O13:P13 O21:P22 M21:M22">
    <cfRule type="containsText" dxfId="11" priority="27" operator="containsText" text="Alto">
      <formula>NOT(ISERROR(SEARCH("Alto",#REF!)))</formula>
    </cfRule>
  </conditionalFormatting>
  <conditionalFormatting sqref="O9:P9 M9 M13 O13:P13 O21:P22 M21:M22">
    <cfRule type="containsText" dxfId="10" priority="26" operator="containsText" text="Extremo">
      <formula>NOT(ISERROR(SEARCH("Extremo",#REF!)))</formula>
    </cfRule>
  </conditionalFormatting>
  <conditionalFormatting sqref="M53 O53:P53">
    <cfRule type="containsText" dxfId="9" priority="10" operator="containsText" text="Inusual">
      <formula>NOT(ISERROR(SEARCH("Inusual",#REF!)))</formula>
    </cfRule>
  </conditionalFormatting>
  <conditionalFormatting sqref="M53 O53:P53">
    <cfRule type="containsText" dxfId="8" priority="9" operator="containsText" text="Bajo">
      <formula>NOT(ISERROR(SEARCH("Bajo",#REF!)))</formula>
    </cfRule>
  </conditionalFormatting>
  <conditionalFormatting sqref="M53 O53:P53">
    <cfRule type="containsText" dxfId="7" priority="8" operator="containsText" text="Medio">
      <formula>NOT(ISERROR(SEARCH("Medio",#REF!)))</formula>
    </cfRule>
  </conditionalFormatting>
  <conditionalFormatting sqref="M53 O53:P53">
    <cfRule type="containsText" dxfId="6" priority="7" operator="containsText" text="Alto">
      <formula>NOT(ISERROR(SEARCH("Alto",#REF!)))</formula>
    </cfRule>
  </conditionalFormatting>
  <conditionalFormatting sqref="M53 O53:P53">
    <cfRule type="containsText" dxfId="5" priority="6" operator="containsText" text="Extremo">
      <formula>NOT(ISERROR(SEARCH("Extremo",#REF!)))</formula>
    </cfRule>
  </conditionalFormatting>
  <conditionalFormatting sqref="M52 O52:P52">
    <cfRule type="containsText" dxfId="4" priority="5" operator="containsText" text="Inusual">
      <formula>NOT(ISERROR(SEARCH("Inusual",#REF!)))</formula>
    </cfRule>
  </conditionalFormatting>
  <conditionalFormatting sqref="M52 O52:P52">
    <cfRule type="containsText" dxfId="3" priority="4" operator="containsText" text="Bajo">
      <formula>NOT(ISERROR(SEARCH("Bajo",#REF!)))</formula>
    </cfRule>
  </conditionalFormatting>
  <conditionalFormatting sqref="M52 O52:P52">
    <cfRule type="containsText" dxfId="2" priority="3" operator="containsText" text="Medio">
      <formula>NOT(ISERROR(SEARCH("Medio",#REF!)))</formula>
    </cfRule>
  </conditionalFormatting>
  <conditionalFormatting sqref="M52 O52:P52">
    <cfRule type="containsText" dxfId="1" priority="2" operator="containsText" text="Alto">
      <formula>NOT(ISERROR(SEARCH("Alto",#REF!)))</formula>
    </cfRule>
  </conditionalFormatting>
  <conditionalFormatting sqref="M52 O52:P52">
    <cfRule type="containsText" dxfId="0" priority="1" operator="containsText" text="Extremo">
      <formula>NOT(ISERROR(SEARCH("Extremo",#REF!)))</formula>
    </cfRule>
  </conditionalFormatting>
  <dataValidations count="2">
    <dataValidation type="list" allowBlank="1" showInputMessage="1" showErrorMessage="1" sqref="F7:K34 F36:K54">
      <formula1>"1,2,3,4,5"</formula1>
    </dataValidation>
    <dataValidation type="list" allowBlank="1" showInputMessage="1" showErrorMessage="1" sqref="L7:L54">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zoomScale="130" zoomScaleNormal="130" workbookViewId="0">
      <selection activeCell="D3" sqref="D3"/>
    </sheetView>
  </sheetViews>
  <sheetFormatPr baseColWidth="10" defaultColWidth="11.42578125" defaultRowHeight="12.75" customHeight="1" x14ac:dyDescent="0.2"/>
  <cols>
    <col min="1" max="1" width="6.28515625" style="10" customWidth="1"/>
    <col min="2" max="2" width="4.85546875" style="10" customWidth="1"/>
    <col min="3" max="3" width="5" style="10" customWidth="1"/>
    <col min="4" max="8" width="11.42578125" style="10" customWidth="1"/>
    <col min="9" max="16384" width="11.42578125" style="10"/>
  </cols>
  <sheetData>
    <row r="1" spans="1:8" ht="20.25" customHeight="1" x14ac:dyDescent="0.2">
      <c r="A1" s="1"/>
      <c r="B1" s="1"/>
      <c r="C1" s="20"/>
      <c r="D1" s="1"/>
      <c r="E1" s="1"/>
      <c r="F1" s="1"/>
      <c r="G1" s="1"/>
      <c r="H1" s="1"/>
    </row>
    <row r="2" spans="1:8" ht="12.75" customHeight="1" x14ac:dyDescent="0.2">
      <c r="A2" s="1"/>
      <c r="B2" s="147" t="s">
        <v>50</v>
      </c>
      <c r="C2" s="148"/>
      <c r="D2" s="148"/>
      <c r="E2" s="148"/>
      <c r="F2" s="148"/>
      <c r="G2" s="148"/>
      <c r="H2" s="149"/>
    </row>
    <row r="3" spans="1:8" ht="51" customHeight="1" x14ac:dyDescent="0.2">
      <c r="A3" s="1"/>
      <c r="B3" s="150" t="s">
        <v>51</v>
      </c>
      <c r="C3" s="22">
        <v>5</v>
      </c>
      <c r="D3" s="46" t="str">
        <f>IF(AND($C3='Formato Matriz'!$U$3,D$8='Formato Matriz'!$U$4),"PERFIL","")</f>
        <v/>
      </c>
      <c r="E3" s="47" t="str">
        <f>IF(AND($C3='Formato Matriz'!$U$3,E$8='Formato Matriz'!$U$4),"PERFIL","")</f>
        <v/>
      </c>
      <c r="F3" s="47" t="str">
        <f>IF(AND($C3='Formato Matriz'!$U$3,F$8='Formato Matriz'!$U$4),"PERFIL","")</f>
        <v/>
      </c>
      <c r="G3" s="48" t="str">
        <f>IF(AND($C3='Formato Matriz'!$U$3,G$8='Formato Matriz'!$U$4),"PERFIL","")</f>
        <v/>
      </c>
      <c r="H3" s="48" t="str">
        <f>IF(AND($C3='Formato Matriz'!$U$3,H$8='Formato Matriz'!$U$4),"PERFIL","")</f>
        <v/>
      </c>
    </row>
    <row r="4" spans="1:8" ht="51" customHeight="1" x14ac:dyDescent="0.2">
      <c r="A4" s="1"/>
      <c r="B4" s="150"/>
      <c r="C4" s="22">
        <v>4</v>
      </c>
      <c r="D4" s="46" t="str">
        <f>IF(AND($C4='Formato Matriz'!$U$3,D$8='Formato Matriz'!$U$4),"PERFIL","")</f>
        <v/>
      </c>
      <c r="E4" s="46" t="str">
        <f>IF(AND($C4='Formato Matriz'!$U$3,E$8='Formato Matriz'!$U$4),"PERFIL","")</f>
        <v/>
      </c>
      <c r="F4" s="47" t="str">
        <f>IF(AND($C4='Formato Matriz'!$U$3,F$8='Formato Matriz'!$U$4),"PERFIL","")</f>
        <v/>
      </c>
      <c r="G4" s="48" t="str">
        <f>IF(AND($C4='Formato Matriz'!$U$3,G$8='Formato Matriz'!$U$4),"PERFIL","")</f>
        <v/>
      </c>
      <c r="H4" s="48" t="str">
        <f>IF(AND($C4='Formato Matriz'!$U$3,H$8='Formato Matriz'!$U$4),"PERFIL","")</f>
        <v/>
      </c>
    </row>
    <row r="5" spans="1:8" ht="51" customHeight="1" x14ac:dyDescent="0.2">
      <c r="A5" s="1"/>
      <c r="B5" s="150"/>
      <c r="C5" s="22">
        <v>3</v>
      </c>
      <c r="D5" s="49" t="str">
        <f>IF(AND($C5='Formato Matriz'!$U$3,D$8='Formato Matriz'!$U$4),"PERFIL","")</f>
        <v/>
      </c>
      <c r="E5" s="49" t="str">
        <f>IF(AND($C5='Formato Matriz'!$U$3,E$8='Formato Matriz'!$U$4),"PERFIL","")</f>
        <v/>
      </c>
      <c r="F5" s="46" t="str">
        <f>IF(AND($C5='Formato Matriz'!$U$3,F$8='Formato Matriz'!$U$4),"PERFIL","")</f>
        <v/>
      </c>
      <c r="G5" s="47" t="str">
        <f>IF(AND($C5='Formato Matriz'!$U$3,G$8='Formato Matriz'!$U$4),"PERFIL","")</f>
        <v/>
      </c>
      <c r="H5" s="50" t="str">
        <f>IF(AND($C5='Formato Matriz'!$U$3,H$8='Formato Matriz'!$U$4),"PERFIL","")</f>
        <v/>
      </c>
    </row>
    <row r="6" spans="1:8" ht="51" customHeight="1" x14ac:dyDescent="0.2">
      <c r="A6" s="1"/>
      <c r="B6" s="150"/>
      <c r="C6" s="22">
        <v>2</v>
      </c>
      <c r="D6" s="49" t="str">
        <f>IF(AND($C6='Formato Matriz'!$U$3,D$8='Formato Matriz'!$U$4),"PERFIL","")</f>
        <v/>
      </c>
      <c r="E6" s="49" t="str">
        <f>IF(AND($C6='Formato Matriz'!$U$3,E$8='Formato Matriz'!$U$4),"PERFIL","")</f>
        <v>PERFIL</v>
      </c>
      <c r="F6" s="46" t="str">
        <f>IF(AND($C6='Formato Matriz'!$U$3,F$8='Formato Matriz'!$U$4),"PERFIL","")</f>
        <v/>
      </c>
      <c r="G6" s="47" t="str">
        <f>IF(AND($C6='Formato Matriz'!$U$3,G$8='Formato Matriz'!$U$4),"PERFIL","")</f>
        <v/>
      </c>
      <c r="H6" s="47" t="str">
        <f>IF(AND($C6='Formato Matriz'!$U$3,H$8='Formato Matriz'!$U$4),"PERFIL","")</f>
        <v/>
      </c>
    </row>
    <row r="7" spans="1:8" ht="51" customHeight="1" x14ac:dyDescent="0.2">
      <c r="A7" s="1"/>
      <c r="B7" s="150"/>
      <c r="C7" s="22">
        <v>1</v>
      </c>
      <c r="D7" s="51" t="str">
        <f>IF(AND($C7='Formato Matriz'!$U$3,D$8='Formato Matriz'!$U$4),"PERFIL","")</f>
        <v/>
      </c>
      <c r="E7" s="49" t="str">
        <f>IF(AND($C7='Formato Matriz'!$U$3,E$8='Formato Matriz'!$U$4),"PERFIL","")</f>
        <v/>
      </c>
      <c r="F7" s="46" t="str">
        <f>IF(AND($C7='Formato Matriz'!$U$3,F$8='Formato Matriz'!$U$4),"PERFIL","")</f>
        <v/>
      </c>
      <c r="G7" s="46" t="str">
        <f>IF(AND($C7='Formato Matriz'!$U$3,G$8='Formato Matriz'!$U$4),"PERFIL","")</f>
        <v/>
      </c>
      <c r="H7" s="47" t="str">
        <f>IF(AND($C7='Formato Matriz'!$U$3,H$8='Formato Matriz'!$U$4),"PERFIL","")</f>
        <v/>
      </c>
    </row>
    <row r="8" spans="1:8" x14ac:dyDescent="0.2">
      <c r="A8" s="20"/>
      <c r="B8" s="22"/>
      <c r="C8" s="22"/>
      <c r="D8" s="22">
        <v>1</v>
      </c>
      <c r="E8" s="22">
        <v>2</v>
      </c>
      <c r="F8" s="22">
        <v>3</v>
      </c>
      <c r="G8" s="22">
        <v>4</v>
      </c>
      <c r="H8" s="22">
        <v>5</v>
      </c>
    </row>
    <row r="9" spans="1:8" x14ac:dyDescent="0.2">
      <c r="A9" s="1"/>
      <c r="B9" s="24"/>
      <c r="C9" s="22"/>
      <c r="D9" s="151" t="s">
        <v>1</v>
      </c>
      <c r="E9" s="151"/>
      <c r="F9" s="151"/>
      <c r="G9" s="151"/>
      <c r="H9" s="151"/>
    </row>
    <row r="10" spans="1:8" x14ac:dyDescent="0.2">
      <c r="A10" s="1"/>
      <c r="B10" s="21"/>
      <c r="C10" s="23"/>
      <c r="D10" s="21"/>
      <c r="E10" s="21"/>
      <c r="F10" s="21"/>
      <c r="G10" s="21"/>
      <c r="H10" s="21"/>
    </row>
    <row r="11" spans="1:8" ht="13.5" customHeight="1" x14ac:dyDescent="0.2">
      <c r="A11" s="1"/>
      <c r="B11" s="154"/>
      <c r="C11" s="154"/>
      <c r="D11" s="21" t="s">
        <v>52</v>
      </c>
      <c r="E11" s="25" t="s">
        <v>53</v>
      </c>
      <c r="F11" s="1"/>
      <c r="G11" s="1"/>
      <c r="H11" s="1"/>
    </row>
    <row r="12" spans="1:8" ht="13.5" customHeight="1" x14ac:dyDescent="0.2">
      <c r="A12" s="1"/>
      <c r="B12" s="155"/>
      <c r="C12" s="155"/>
      <c r="D12" s="21" t="s">
        <v>54</v>
      </c>
      <c r="E12" s="1" t="s">
        <v>55</v>
      </c>
      <c r="F12" s="1"/>
      <c r="G12" s="1"/>
      <c r="H12" s="1"/>
    </row>
    <row r="13" spans="1:8" ht="13.5" customHeight="1" x14ac:dyDescent="0.2">
      <c r="A13" s="1"/>
      <c r="B13" s="156"/>
      <c r="C13" s="156"/>
      <c r="D13" s="21" t="s">
        <v>56</v>
      </c>
      <c r="E13" s="1" t="s">
        <v>57</v>
      </c>
      <c r="F13" s="1"/>
      <c r="G13" s="1"/>
      <c r="H13" s="1"/>
    </row>
    <row r="14" spans="1:8" ht="13.5" customHeight="1" x14ac:dyDescent="0.2">
      <c r="A14" s="1"/>
      <c r="B14" s="152"/>
      <c r="C14" s="152"/>
      <c r="D14" s="26" t="s">
        <v>58</v>
      </c>
      <c r="E14" s="1" t="s">
        <v>59</v>
      </c>
      <c r="F14" s="1"/>
      <c r="G14" s="1"/>
      <c r="H14" s="1"/>
    </row>
    <row r="15" spans="1:8" ht="13.5" customHeight="1" x14ac:dyDescent="0.2">
      <c r="A15" s="1"/>
      <c r="B15" s="153"/>
      <c r="C15" s="153"/>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8"/>
  <sheetViews>
    <sheetView showGridLines="0" topLeftCell="A10" zoomScale="130" zoomScaleNormal="130" zoomScaleSheetLayoutView="85" zoomScalePageLayoutView="85" workbookViewId="0">
      <selection activeCell="D14" sqref="D14"/>
    </sheetView>
  </sheetViews>
  <sheetFormatPr baseColWidth="10" defaultColWidth="11.42578125" defaultRowHeight="12.75" customHeight="1" x14ac:dyDescent="0.2"/>
  <cols>
    <col min="1" max="1" width="5.85546875" style="10" customWidth="1"/>
    <col min="2" max="2" width="13.42578125" style="10" bestFit="1" customWidth="1"/>
    <col min="3" max="3" width="20" style="10" customWidth="1"/>
    <col min="4" max="4" width="22.85546875" style="10" customWidth="1"/>
    <col min="5" max="5" width="22" style="11" customWidth="1"/>
    <col min="6" max="6" width="24.42578125" style="10" customWidth="1"/>
    <col min="7" max="7" width="23" style="12" customWidth="1"/>
    <col min="8" max="8" width="42.140625" style="13" customWidth="1"/>
    <col min="9" max="9" width="29.42578125" style="10" customWidth="1"/>
    <col min="10" max="10" width="5.28515625" style="10" customWidth="1"/>
    <col min="11" max="16384" width="11.42578125" style="10"/>
  </cols>
  <sheetData>
    <row r="1" spans="2:10" ht="24.75" customHeight="1" x14ac:dyDescent="0.2"/>
    <row r="2" spans="2:10" ht="19.5" customHeight="1" x14ac:dyDescent="0.2">
      <c r="B2" s="162" t="s">
        <v>81</v>
      </c>
      <c r="C2" s="162"/>
      <c r="D2" s="162"/>
      <c r="E2" s="162"/>
      <c r="F2" s="162"/>
      <c r="G2" s="162"/>
      <c r="H2" s="10"/>
    </row>
    <row r="3" spans="2:10" ht="17.25" customHeight="1" x14ac:dyDescent="0.2">
      <c r="B3" s="36" t="s">
        <v>4</v>
      </c>
      <c r="C3" s="36" t="s">
        <v>5</v>
      </c>
      <c r="D3" s="161" t="s">
        <v>6</v>
      </c>
      <c r="E3" s="161"/>
      <c r="F3" s="161"/>
      <c r="G3" s="161"/>
      <c r="H3" s="10"/>
    </row>
    <row r="4" spans="2:10" ht="16.5" customHeight="1" x14ac:dyDescent="0.2">
      <c r="B4" s="4">
        <v>1</v>
      </c>
      <c r="C4" s="5" t="s">
        <v>7</v>
      </c>
      <c r="D4" s="160" t="s">
        <v>8</v>
      </c>
      <c r="E4" s="160"/>
      <c r="F4" s="160"/>
      <c r="G4" s="160"/>
      <c r="H4" s="10"/>
    </row>
    <row r="5" spans="2:10" ht="16.5" customHeight="1" x14ac:dyDescent="0.2">
      <c r="B5" s="4">
        <v>2</v>
      </c>
      <c r="C5" s="35" t="s">
        <v>9</v>
      </c>
      <c r="D5" s="160" t="s">
        <v>10</v>
      </c>
      <c r="E5" s="160"/>
      <c r="F5" s="160"/>
      <c r="G5" s="160"/>
      <c r="H5" s="41"/>
    </row>
    <row r="6" spans="2:10" ht="16.5" customHeight="1" x14ac:dyDescent="0.2">
      <c r="B6" s="4">
        <v>3</v>
      </c>
      <c r="C6" s="7" t="s">
        <v>11</v>
      </c>
      <c r="D6" s="160" t="s">
        <v>12</v>
      </c>
      <c r="E6" s="160"/>
      <c r="F6" s="160"/>
      <c r="G6" s="160"/>
      <c r="H6" s="41"/>
    </row>
    <row r="7" spans="2:10" ht="16.5" customHeight="1" x14ac:dyDescent="0.2">
      <c r="B7" s="4">
        <v>4</v>
      </c>
      <c r="C7" s="8" t="s">
        <v>13</v>
      </c>
      <c r="D7" s="160" t="s">
        <v>14</v>
      </c>
      <c r="E7" s="160"/>
      <c r="F7" s="160"/>
      <c r="G7" s="160"/>
      <c r="H7" s="42"/>
    </row>
    <row r="8" spans="2:10" ht="16.5" customHeight="1" x14ac:dyDescent="0.2">
      <c r="B8" s="4">
        <v>5</v>
      </c>
      <c r="C8" s="9" t="s">
        <v>15</v>
      </c>
      <c r="D8" s="160" t="s">
        <v>78</v>
      </c>
      <c r="E8" s="160"/>
      <c r="F8" s="160"/>
      <c r="G8" s="160"/>
      <c r="H8" s="42"/>
    </row>
    <row r="9" spans="2:10" ht="23.25" customHeight="1" x14ac:dyDescent="0.2">
      <c r="H9" s="43"/>
    </row>
    <row r="10" spans="2:10" ht="18" customHeight="1" x14ac:dyDescent="0.2">
      <c r="B10" s="157" t="s">
        <v>82</v>
      </c>
      <c r="C10" s="158"/>
      <c r="D10" s="158"/>
      <c r="E10" s="158"/>
      <c r="F10" s="158"/>
      <c r="G10" s="158"/>
      <c r="H10" s="158"/>
      <c r="I10" s="159"/>
    </row>
    <row r="11" spans="2:10" ht="17.25" customHeight="1" x14ac:dyDescent="0.2">
      <c r="B11" s="36" t="s">
        <v>4</v>
      </c>
      <c r="C11" s="36" t="s">
        <v>16</v>
      </c>
      <c r="D11" s="28" t="s">
        <v>71</v>
      </c>
      <c r="E11" s="28" t="s">
        <v>72</v>
      </c>
      <c r="F11" s="27" t="s">
        <v>17</v>
      </c>
      <c r="G11" s="29" t="s">
        <v>18</v>
      </c>
      <c r="H11" s="29" t="s">
        <v>19</v>
      </c>
      <c r="I11" s="28" t="s">
        <v>20</v>
      </c>
      <c r="J11" s="14"/>
    </row>
    <row r="12" spans="2:10" ht="38.25" x14ac:dyDescent="0.2">
      <c r="B12" s="15">
        <v>1</v>
      </c>
      <c r="C12" s="5" t="s">
        <v>21</v>
      </c>
      <c r="D12" s="2" t="s">
        <v>22</v>
      </c>
      <c r="E12" s="2" t="s">
        <v>23</v>
      </c>
      <c r="F12" s="16" t="s">
        <v>24</v>
      </c>
      <c r="G12" s="17" t="s">
        <v>25</v>
      </c>
      <c r="H12" s="18" t="s">
        <v>76</v>
      </c>
      <c r="I12" s="2" t="s">
        <v>109</v>
      </c>
      <c r="J12" s="19"/>
    </row>
    <row r="13" spans="2:10" ht="51" x14ac:dyDescent="0.2">
      <c r="B13" s="15">
        <v>2</v>
      </c>
      <c r="C13" s="6" t="s">
        <v>26</v>
      </c>
      <c r="D13" s="2" t="s">
        <v>27</v>
      </c>
      <c r="E13" s="2" t="s">
        <v>28</v>
      </c>
      <c r="F13" s="16" t="s">
        <v>29</v>
      </c>
      <c r="G13" s="17" t="s">
        <v>30</v>
      </c>
      <c r="H13" s="18" t="s">
        <v>75</v>
      </c>
      <c r="I13" s="2" t="s">
        <v>77</v>
      </c>
      <c r="J13" s="19"/>
    </row>
    <row r="14" spans="2:10" ht="63.75" x14ac:dyDescent="0.2">
      <c r="B14" s="15">
        <v>3</v>
      </c>
      <c r="C14" s="7" t="s">
        <v>31</v>
      </c>
      <c r="D14" s="2" t="s">
        <v>32</v>
      </c>
      <c r="E14" s="2" t="s">
        <v>33</v>
      </c>
      <c r="F14" s="16" t="s">
        <v>34</v>
      </c>
      <c r="G14" s="17" t="s">
        <v>35</v>
      </c>
      <c r="H14" s="18" t="s">
        <v>36</v>
      </c>
      <c r="I14" s="2" t="s">
        <v>37</v>
      </c>
      <c r="J14" s="19"/>
    </row>
    <row r="15" spans="2:10" ht="51" x14ac:dyDescent="0.2">
      <c r="B15" s="15">
        <v>4</v>
      </c>
      <c r="C15" s="8" t="s">
        <v>38</v>
      </c>
      <c r="D15" s="2" t="s">
        <v>39</v>
      </c>
      <c r="E15" s="2" t="s">
        <v>40</v>
      </c>
      <c r="F15" s="16" t="s">
        <v>41</v>
      </c>
      <c r="G15" s="17" t="s">
        <v>42</v>
      </c>
      <c r="H15" s="18" t="s">
        <v>79</v>
      </c>
      <c r="I15" s="2" t="s">
        <v>80</v>
      </c>
      <c r="J15" s="19"/>
    </row>
    <row r="16" spans="2:10" ht="63.75" x14ac:dyDescent="0.2">
      <c r="B16" s="15">
        <v>5</v>
      </c>
      <c r="C16" s="9" t="s">
        <v>43</v>
      </c>
      <c r="D16" s="2" t="s">
        <v>44</v>
      </c>
      <c r="E16" s="2" t="s">
        <v>45</v>
      </c>
      <c r="F16" s="16" t="s">
        <v>46</v>
      </c>
      <c r="G16" s="17" t="s">
        <v>47</v>
      </c>
      <c r="H16" s="18" t="s">
        <v>48</v>
      </c>
      <c r="I16" s="2" t="s">
        <v>49</v>
      </c>
      <c r="J16" s="19"/>
    </row>
    <row r="17" spans="2:10" x14ac:dyDescent="0.2">
      <c r="B17" s="34" t="s">
        <v>62</v>
      </c>
      <c r="C17" s="31"/>
      <c r="D17" s="31"/>
      <c r="E17" s="31"/>
      <c r="F17" s="31"/>
      <c r="G17" s="32"/>
      <c r="H17" s="33"/>
      <c r="I17" s="31"/>
      <c r="J17" s="19"/>
    </row>
    <row r="18" spans="2:10" x14ac:dyDescent="0.2">
      <c r="B18" s="30"/>
      <c r="D18" s="31"/>
      <c r="E18" s="31"/>
      <c r="F18" s="31"/>
      <c r="G18" s="32"/>
      <c r="H18" s="33"/>
      <c r="I18" s="31"/>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4994C16E1D29B419F26F71CA01AD3B9" ma:contentTypeVersion="11" ma:contentTypeDescription="Crear nuevo documento." ma:contentTypeScope="" ma:versionID="141b4ac67fb935a08d4b61f0587eae77">
  <xsd:schema xmlns:xsd="http://www.w3.org/2001/XMLSchema" xmlns:xs="http://www.w3.org/2001/XMLSchema" xmlns:p="http://schemas.microsoft.com/office/2006/metadata/properties" xmlns:ns2="398698a5-ab61-4f93-9f95-a43d7c38f110" xmlns:ns3="83242102-c4c6-4310-a183-7aba140eabcf" targetNamespace="http://schemas.microsoft.com/office/2006/metadata/properties" ma:root="true" ma:fieldsID="ee1c5fbac16a1d4115700eb508245165" ns2:_="" ns3:_="">
    <xsd:import namespace="398698a5-ab61-4f93-9f95-a43d7c38f110"/>
    <xsd:import namespace="83242102-c4c6-4310-a183-7aba140eabc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8698a5-ab61-4f93-9f95-a43d7c38f1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242102-c4c6-4310-a183-7aba140eabcf"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689A98-EAF6-4B32-9F63-80437C264B7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73BA7DC-6B87-411D-A384-00E589DC0F13}">
  <ds:schemaRefs>
    <ds:schemaRef ds:uri="http://schemas.microsoft.com/sharepoint/v3/contenttype/forms"/>
  </ds:schemaRefs>
</ds:datastoreItem>
</file>

<file path=customXml/itemProps3.xml><?xml version="1.0" encoding="utf-8"?>
<ds:datastoreItem xmlns:ds="http://schemas.openxmlformats.org/officeDocument/2006/customXml" ds:itemID="{650C3B4E-4C02-427D-921D-D513413478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8698a5-ab61-4f93-9f95-a43d7c38f110"/>
    <ds:schemaRef ds:uri="83242102-c4c6-4310-a183-7aba140eab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Carrillo</dc:creator>
  <cp:lastModifiedBy>ELIECER LADINO VILLADA</cp:lastModifiedBy>
  <cp:lastPrinted>2020-04-22T21:36:59Z</cp:lastPrinted>
  <dcterms:created xsi:type="dcterms:W3CDTF">2017-07-05T14:58:05Z</dcterms:created>
  <dcterms:modified xsi:type="dcterms:W3CDTF">2021-06-04T13:42:22Z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0x01010024994C16E1D29B419F26F71CA01AD3B9</vt:lpwstr>
  </property>
</Properties>
</file>