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jvelasco\AppData\Local\Microsoft\Windows\INetCache\Content.Outlook\Y3AMG1RF\"/>
    </mc:Choice>
  </mc:AlternateContent>
  <bookViews>
    <workbookView xWindow="0" yWindow="0" windowWidth="24000" windowHeight="9135"/>
  </bookViews>
  <sheets>
    <sheet name="Hoja1" sheetId="1" r:id="rId1"/>
    <sheet name="Hoja2" sheetId="2" r:id="rId2"/>
    <sheet name="Hoja3" sheetId="3" r:id="rId3"/>
  </sheets>
  <definedNames>
    <definedName name="_xlnm.Print_Area" localSheetId="0">Hoja1!$B$7:$G$822</definedName>
  </definedNames>
  <calcPr calcId="152511"/>
</workbook>
</file>

<file path=xl/calcChain.xml><?xml version="1.0" encoding="utf-8"?>
<calcChain xmlns="http://schemas.openxmlformats.org/spreadsheetml/2006/main">
  <c r="G807" i="1" l="1"/>
  <c r="G806" i="1"/>
  <c r="G797" i="1"/>
  <c r="G795" i="1"/>
  <c r="G654" i="1"/>
  <c r="G653" i="1"/>
  <c r="G652" i="1"/>
  <c r="G651" i="1"/>
  <c r="G650" i="1"/>
  <c r="G649" i="1"/>
  <c r="G648" i="1"/>
  <c r="G647" i="1"/>
  <c r="G646" i="1"/>
  <c r="G645" i="1"/>
  <c r="G644"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576" i="1"/>
  <c r="G529" i="1"/>
  <c r="G511"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3" i="1"/>
  <c r="G392" i="1"/>
  <c r="G391" i="1"/>
  <c r="G389" i="1"/>
  <c r="G388" i="1"/>
  <c r="G387" i="1"/>
  <c r="G383" i="1"/>
  <c r="G382" i="1"/>
  <c r="G381" i="1"/>
  <c r="G380" i="1"/>
  <c r="G379" i="1"/>
  <c r="G378" i="1"/>
  <c r="G376" i="1"/>
  <c r="G375" i="1"/>
  <c r="G374" i="1"/>
  <c r="G373" i="1"/>
  <c r="G372" i="1"/>
  <c r="G370" i="1"/>
  <c r="G369" i="1"/>
  <c r="G368" i="1"/>
  <c r="G367" i="1"/>
  <c r="G366" i="1"/>
  <c r="G365" i="1"/>
  <c r="G364" i="1"/>
  <c r="G363" i="1"/>
  <c r="G362" i="1"/>
  <c r="G360" i="1"/>
  <c r="G359" i="1"/>
  <c r="G358" i="1"/>
  <c r="G357" i="1"/>
  <c r="G356" i="1"/>
  <c r="G355" i="1"/>
  <c r="G354" i="1"/>
  <c r="G353" i="1"/>
  <c r="G352" i="1"/>
  <c r="G351" i="1"/>
  <c r="G350" i="1"/>
  <c r="G349" i="1"/>
  <c r="G348" i="1"/>
  <c r="G347" i="1"/>
  <c r="G346" i="1"/>
  <c r="G345" i="1"/>
  <c r="G344"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4" i="1"/>
  <c r="G313" i="1"/>
  <c r="G312" i="1"/>
  <c r="G311" i="1"/>
  <c r="G310" i="1"/>
  <c r="G308" i="1"/>
  <c r="G307" i="1"/>
  <c r="G306" i="1"/>
  <c r="G305" i="1"/>
  <c r="G304" i="1"/>
  <c r="G302" i="1"/>
  <c r="G301" i="1"/>
  <c r="G300" i="1"/>
  <c r="G299" i="1"/>
  <c r="G297" i="1"/>
  <c r="G296" i="1"/>
  <c r="G295" i="1"/>
  <c r="G294" i="1"/>
  <c r="G293" i="1"/>
  <c r="G292" i="1"/>
  <c r="G290" i="1"/>
  <c r="G289" i="1"/>
  <c r="G288" i="1"/>
  <c r="G287" i="1"/>
  <c r="G286" i="1"/>
  <c r="G284" i="1"/>
  <c r="G283" i="1"/>
  <c r="G281" i="1"/>
  <c r="G280" i="1"/>
  <c r="G278" i="1"/>
  <c r="G277" i="1"/>
  <c r="G276" i="1"/>
  <c r="G275" i="1"/>
  <c r="G274" i="1"/>
  <c r="G273" i="1"/>
  <c r="G272" i="1"/>
  <c r="G271" i="1"/>
  <c r="G270" i="1"/>
  <c r="G269" i="1"/>
  <c r="G267" i="1"/>
  <c r="G266" i="1"/>
  <c r="G265" i="1"/>
  <c r="G264" i="1"/>
  <c r="G263" i="1"/>
  <c r="G262" i="1"/>
  <c r="G261" i="1"/>
  <c r="G260" i="1"/>
  <c r="G259" i="1"/>
  <c r="G258" i="1"/>
  <c r="G257" i="1"/>
  <c r="G256" i="1"/>
  <c r="G255" i="1"/>
  <c r="G253" i="1"/>
  <c r="G252" i="1"/>
  <c r="G251" i="1"/>
  <c r="G250" i="1"/>
  <c r="G248" i="1"/>
  <c r="G247" i="1"/>
  <c r="G246" i="1"/>
  <c r="G245" i="1"/>
  <c r="G244" i="1"/>
  <c r="G243" i="1"/>
  <c r="G242" i="1"/>
  <c r="G241" i="1"/>
  <c r="G240" i="1"/>
  <c r="G239" i="1"/>
  <c r="G238" i="1"/>
  <c r="G237" i="1"/>
  <c r="G236" i="1"/>
  <c r="G235" i="1"/>
  <c r="G234" i="1"/>
  <c r="G233" i="1"/>
  <c r="G231" i="1"/>
  <c r="G230" i="1"/>
  <c r="G229" i="1"/>
  <c r="G228" i="1"/>
  <c r="G227" i="1"/>
  <c r="G226" i="1"/>
  <c r="G225" i="1"/>
  <c r="G224" i="1"/>
  <c r="G223" i="1"/>
  <c r="G221" i="1"/>
  <c r="G220" i="1"/>
  <c r="G219" i="1"/>
  <c r="G218" i="1"/>
  <c r="G217" i="1"/>
  <c r="G216" i="1"/>
  <c r="G215" i="1"/>
  <c r="G214" i="1"/>
  <c r="G213" i="1"/>
  <c r="G212" i="1"/>
  <c r="G210" i="1"/>
  <c r="G209" i="1"/>
  <c r="G208" i="1"/>
  <c r="G207" i="1"/>
  <c r="G206" i="1"/>
  <c r="G205" i="1"/>
  <c r="G204" i="1"/>
  <c r="G203" i="1"/>
  <c r="G202" i="1"/>
  <c r="G201" i="1"/>
  <c r="G200" i="1"/>
  <c r="G198" i="1"/>
  <c r="G197" i="1"/>
  <c r="G196" i="1"/>
  <c r="G195" i="1"/>
  <c r="G194" i="1"/>
  <c r="G192" i="1"/>
  <c r="G191" i="1"/>
  <c r="G190" i="1"/>
  <c r="G189" i="1"/>
  <c r="G187" i="1"/>
  <c r="G186" i="1"/>
  <c r="G184" i="1"/>
  <c r="G183" i="1"/>
  <c r="G182" i="1"/>
  <c r="G181" i="1"/>
  <c r="G180" i="1"/>
  <c r="G179" i="1"/>
  <c r="G178" i="1"/>
  <c r="G177" i="1"/>
  <c r="G176" i="1"/>
  <c r="G175" i="1"/>
  <c r="G174" i="1"/>
  <c r="G172" i="1"/>
  <c r="G171" i="1"/>
  <c r="G170" i="1"/>
  <c r="G169" i="1"/>
  <c r="G168" i="1"/>
  <c r="G167" i="1"/>
  <c r="G166" i="1"/>
  <c r="G165" i="1"/>
  <c r="G164" i="1"/>
  <c r="G163" i="1"/>
  <c r="G162"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3" i="1"/>
  <c r="G132" i="1"/>
  <c r="G131" i="1"/>
  <c r="G130" i="1"/>
  <c r="G129" i="1"/>
  <c r="G128" i="1"/>
  <c r="G127" i="1"/>
  <c r="G126" i="1"/>
  <c r="G125" i="1"/>
  <c r="G124" i="1"/>
  <c r="G110" i="1"/>
  <c r="G109" i="1"/>
  <c r="G80" i="1"/>
  <c r="G79" i="1"/>
  <c r="G78" i="1"/>
  <c r="G77" i="1"/>
  <c r="G76" i="1"/>
  <c r="G75" i="1"/>
  <c r="G74" i="1"/>
  <c r="G73" i="1"/>
  <c r="G66" i="1"/>
  <c r="G65" i="1"/>
  <c r="G61" i="1"/>
  <c r="G60" i="1"/>
  <c r="G59" i="1"/>
  <c r="G58" i="1"/>
  <c r="G57" i="1"/>
  <c r="G56" i="1"/>
  <c r="G55" i="1"/>
  <c r="G53" i="1"/>
  <c r="G47" i="1"/>
  <c r="G46" i="1"/>
  <c r="G45" i="1"/>
  <c r="G44" i="1"/>
  <c r="G43" i="1"/>
  <c r="G34" i="1"/>
  <c r="G27" i="1"/>
  <c r="G26" i="1"/>
  <c r="G16" i="1"/>
  <c r="G72" i="1" l="1"/>
  <c r="G386" i="1" l="1"/>
  <c r="E756" i="1"/>
  <c r="E753" i="1"/>
  <c r="E752" i="1"/>
  <c r="E751" i="1"/>
  <c r="E747" i="1"/>
  <c r="E746" i="1"/>
  <c r="E745" i="1"/>
  <c r="E744" i="1"/>
  <c r="E742" i="1"/>
  <c r="E741" i="1"/>
  <c r="E740" i="1"/>
  <c r="E739" i="1"/>
  <c r="E737" i="1"/>
  <c r="E736" i="1"/>
  <c r="E735" i="1"/>
  <c r="E734" i="1"/>
  <c r="E727" i="1"/>
  <c r="E726" i="1"/>
  <c r="E725" i="1"/>
  <c r="E724" i="1"/>
  <c r="E716" i="1"/>
  <c r="E677" i="1"/>
  <c r="G603" i="1"/>
  <c r="G602" i="1"/>
  <c r="G291" i="1"/>
  <c r="G108" i="1"/>
  <c r="G52" i="1"/>
  <c r="G725" i="1" l="1"/>
  <c r="G752" i="1"/>
  <c r="G756" i="1"/>
  <c r="G737" i="1"/>
  <c r="G742" i="1"/>
  <c r="G747" i="1"/>
  <c r="G736" i="1"/>
  <c r="G741" i="1"/>
  <c r="G746" i="1"/>
  <c r="G734" i="1"/>
  <c r="G739" i="1"/>
  <c r="G744" i="1"/>
  <c r="G727" i="1"/>
  <c r="G31" i="1"/>
  <c r="G50" i="1"/>
  <c r="G83" i="1"/>
  <c r="G92" i="1"/>
  <c r="G100" i="1"/>
  <c r="G113" i="1"/>
  <c r="G502" i="1"/>
  <c r="G515" i="1"/>
  <c r="G525" i="1"/>
  <c r="G530" i="1"/>
  <c r="G541" i="1"/>
  <c r="G551" i="1"/>
  <c r="G563" i="1"/>
  <c r="G572" i="1"/>
  <c r="G584" i="1"/>
  <c r="G598" i="1"/>
  <c r="G660" i="1"/>
  <c r="G668" i="1"/>
  <c r="G688" i="1"/>
  <c r="G700" i="1"/>
  <c r="G709" i="1"/>
  <c r="G719" i="1"/>
  <c r="G735" i="1"/>
  <c r="G740" i="1"/>
  <c r="G745" i="1"/>
  <c r="G762" i="1"/>
  <c r="G772" i="1"/>
  <c r="G785" i="1"/>
  <c r="G20" i="1"/>
  <c r="G33" i="1"/>
  <c r="G51" i="1"/>
  <c r="G84" i="1"/>
  <c r="G93" i="1"/>
  <c r="G101" i="1"/>
  <c r="G114" i="1"/>
  <c r="G494" i="1"/>
  <c r="G503" i="1"/>
  <c r="G516" i="1"/>
  <c r="G526" i="1"/>
  <c r="G531" i="1"/>
  <c r="G542" i="1"/>
  <c r="G552" i="1"/>
  <c r="G564" i="1"/>
  <c r="G573" i="1"/>
  <c r="G585" i="1"/>
  <c r="G599" i="1"/>
  <c r="G661" i="1"/>
  <c r="G670" i="1"/>
  <c r="G679" i="1"/>
  <c r="G690" i="1"/>
  <c r="G701" i="1"/>
  <c r="G710" i="1"/>
  <c r="G720" i="1"/>
  <c r="G764" i="1"/>
  <c r="G775" i="1"/>
  <c r="G786" i="1"/>
  <c r="G15" i="1"/>
  <c r="G14" i="1" s="1"/>
  <c r="G13" i="1" s="1"/>
  <c r="G21" i="1"/>
  <c r="G35" i="1"/>
  <c r="G86" i="1"/>
  <c r="G94" i="1"/>
  <c r="G102" i="1"/>
  <c r="G115" i="1"/>
  <c r="G495" i="1"/>
  <c r="G505" i="1"/>
  <c r="G517" i="1"/>
  <c r="G532" i="1"/>
  <c r="G544" i="1"/>
  <c r="G554" i="1"/>
  <c r="G565" i="1"/>
  <c r="G574" i="1"/>
  <c r="G588" i="1"/>
  <c r="G600" i="1"/>
  <c r="G662" i="1"/>
  <c r="G671" i="1"/>
  <c r="G680" i="1"/>
  <c r="G691" i="1"/>
  <c r="G702" i="1"/>
  <c r="G712" i="1"/>
  <c r="G722" i="1"/>
  <c r="G721" i="1" s="1"/>
  <c r="G765" i="1"/>
  <c r="G776" i="1"/>
  <c r="G787" i="1"/>
  <c r="G793" i="1"/>
  <c r="G809" i="1"/>
  <c r="G808" i="1" s="1"/>
  <c r="G815" i="1"/>
  <c r="G22" i="1"/>
  <c r="G37" i="1"/>
  <c r="G63" i="1"/>
  <c r="G87" i="1"/>
  <c r="G95" i="1"/>
  <c r="G103" i="1"/>
  <c r="G116" i="1"/>
  <c r="G496" i="1"/>
  <c r="G506" i="1"/>
  <c r="G519" i="1"/>
  <c r="G533" i="1"/>
  <c r="G545" i="1"/>
  <c r="G555" i="1"/>
  <c r="G566" i="1"/>
  <c r="G575" i="1"/>
  <c r="G589" i="1"/>
  <c r="G663" i="1"/>
  <c r="G672" i="1"/>
  <c r="G682" i="1"/>
  <c r="G695" i="1"/>
  <c r="G703" i="1"/>
  <c r="G713" i="1"/>
  <c r="G724" i="1"/>
  <c r="G729" i="1"/>
  <c r="G753" i="1"/>
  <c r="G757" i="1"/>
  <c r="G766" i="1"/>
  <c r="G777" i="1"/>
  <c r="G788" i="1"/>
  <c r="G794" i="1"/>
  <c r="G802" i="1"/>
  <c r="G816" i="1"/>
  <c r="G19" i="1"/>
  <c r="G24" i="1"/>
  <c r="G38" i="1"/>
  <c r="G68" i="1"/>
  <c r="G88" i="1"/>
  <c r="G96" i="1"/>
  <c r="G104" i="1"/>
  <c r="G117" i="1"/>
  <c r="G497" i="1"/>
  <c r="G507" i="1"/>
  <c r="G520" i="1"/>
  <c r="G535" i="1"/>
  <c r="G534" i="1" s="1"/>
  <c r="G546" i="1"/>
  <c r="G558" i="1"/>
  <c r="G567" i="1"/>
  <c r="G578" i="1"/>
  <c r="G590" i="1"/>
  <c r="G664" i="1"/>
  <c r="G673" i="1"/>
  <c r="G683" i="1"/>
  <c r="G696" i="1"/>
  <c r="G704" i="1"/>
  <c r="G714" i="1"/>
  <c r="G730" i="1"/>
  <c r="G758" i="1"/>
  <c r="G767" i="1"/>
  <c r="G778" i="1"/>
  <c r="G790" i="1"/>
  <c r="G789" i="1" s="1"/>
  <c r="G796" i="1"/>
  <c r="G803" i="1"/>
  <c r="G818" i="1"/>
  <c r="G817" i="1" s="1"/>
  <c r="G25" i="1"/>
  <c r="G39" i="1"/>
  <c r="G69" i="1"/>
  <c r="G89" i="1"/>
  <c r="G97" i="1"/>
  <c r="G106" i="1"/>
  <c r="G118" i="1"/>
  <c r="G498" i="1"/>
  <c r="G508" i="1"/>
  <c r="G521" i="1"/>
  <c r="G538" i="1"/>
  <c r="G547" i="1"/>
  <c r="G559" i="1"/>
  <c r="G568" i="1"/>
  <c r="G579" i="1"/>
  <c r="G592" i="1"/>
  <c r="G657" i="1"/>
  <c r="G665" i="1"/>
  <c r="G675" i="1"/>
  <c r="G685" i="1"/>
  <c r="G697" i="1"/>
  <c r="G706" i="1"/>
  <c r="G716" i="1"/>
  <c r="G715" i="1" s="1"/>
  <c r="G731" i="1"/>
  <c r="G759" i="1"/>
  <c r="G768" i="1"/>
  <c r="G779" i="1"/>
  <c r="G798" i="1"/>
  <c r="G805" i="1"/>
  <c r="G29" i="1"/>
  <c r="G40" i="1"/>
  <c r="G70" i="1"/>
  <c r="G90" i="1"/>
  <c r="G98" i="1"/>
  <c r="G107" i="1"/>
  <c r="G119" i="1"/>
  <c r="G499" i="1"/>
  <c r="G510" i="1"/>
  <c r="G509" i="1" s="1"/>
  <c r="G523" i="1"/>
  <c r="G539" i="1"/>
  <c r="G548" i="1"/>
  <c r="G560" i="1"/>
  <c r="G569" i="1"/>
  <c r="G581" i="1"/>
  <c r="G593" i="1"/>
  <c r="G658" i="1"/>
  <c r="G666" i="1"/>
  <c r="G676" i="1"/>
  <c r="G686" i="1"/>
  <c r="G698" i="1"/>
  <c r="G707" i="1"/>
  <c r="G750" i="1"/>
  <c r="G760" i="1"/>
  <c r="G769" i="1"/>
  <c r="G781" i="1"/>
  <c r="G799" i="1"/>
  <c r="G30" i="1"/>
  <c r="G41" i="1"/>
  <c r="G71" i="1"/>
  <c r="G91" i="1"/>
  <c r="G99" i="1"/>
  <c r="G120" i="1"/>
  <c r="G500" i="1"/>
  <c r="G514" i="1"/>
  <c r="G524" i="1"/>
  <c r="G540" i="1"/>
  <c r="G550" i="1"/>
  <c r="G561" i="1"/>
  <c r="G570" i="1"/>
  <c r="G582" i="1"/>
  <c r="G595" i="1"/>
  <c r="G594" i="1" s="1"/>
  <c r="G659" i="1"/>
  <c r="G667" i="1"/>
  <c r="G677" i="1"/>
  <c r="G687" i="1"/>
  <c r="G699" i="1"/>
  <c r="G708" i="1"/>
  <c r="G718" i="1"/>
  <c r="G726" i="1"/>
  <c r="G751" i="1"/>
  <c r="G761" i="1"/>
  <c r="G771" i="1"/>
  <c r="G782" i="1"/>
  <c r="G800" i="1"/>
  <c r="G812" i="1"/>
  <c r="G811" i="1" s="1"/>
  <c r="G810" i="1" s="1"/>
  <c r="G42" i="1"/>
  <c r="G390" i="1"/>
  <c r="G384" i="1" s="1"/>
  <c r="G122" i="1"/>
  <c r="G395" i="1"/>
  <c r="G394" i="1" s="1"/>
  <c r="G64" i="1"/>
  <c r="G315" i="1"/>
  <c r="G643" i="1"/>
  <c r="G49" i="1"/>
  <c r="G604" i="1"/>
  <c r="G770" i="1" l="1"/>
  <c r="G689" i="1"/>
  <c r="G717" i="1"/>
  <c r="G32" i="1"/>
  <c r="G36" i="1"/>
  <c r="G553" i="1"/>
  <c r="G587" i="1"/>
  <c r="G528" i="1"/>
  <c r="G527" i="1" s="1"/>
  <c r="G774" i="1"/>
  <c r="G681" i="1"/>
  <c r="G780" i="1"/>
  <c r="G562" i="1"/>
  <c r="G518" i="1"/>
  <c r="G784" i="1"/>
  <c r="G783" i="1" s="1"/>
  <c r="G543" i="1"/>
  <c r="G537" i="1"/>
  <c r="G763" i="1"/>
  <c r="G67" i="1"/>
  <c r="G54" i="1"/>
  <c r="G591" i="1"/>
  <c r="G580" i="1"/>
  <c r="G814" i="1"/>
  <c r="G813" i="1" s="1"/>
  <c r="G583" i="1"/>
  <c r="G501" i="1"/>
  <c r="G82" i="1"/>
  <c r="G28" i="1"/>
  <c r="G684" i="1"/>
  <c r="G121" i="1"/>
  <c r="G755" i="1"/>
  <c r="G597" i="1"/>
  <c r="G596" i="1" s="1"/>
  <c r="G112" i="1"/>
  <c r="G111" i="1" s="1"/>
  <c r="G85" i="1"/>
  <c r="G557" i="1"/>
  <c r="G105" i="1"/>
  <c r="G23" i="1"/>
  <c r="G669" i="1"/>
  <c r="G18" i="1"/>
  <c r="G804" i="1"/>
  <c r="G601" i="1"/>
  <c r="G693" i="1"/>
  <c r="G674" i="1"/>
  <c r="G749" i="1"/>
  <c r="G748" i="1" s="1"/>
  <c r="G522" i="1"/>
  <c r="G504" i="1"/>
  <c r="G792" i="1"/>
  <c r="G728" i="1"/>
  <c r="G571" i="1"/>
  <c r="G513" i="1"/>
  <c r="G723" i="1"/>
  <c r="G549" i="1"/>
  <c r="G678" i="1"/>
  <c r="G656" i="1"/>
  <c r="G801" i="1"/>
  <c r="G493" i="1"/>
  <c r="G732" i="1"/>
  <c r="G512" i="1" l="1"/>
  <c r="G754" i="1"/>
  <c r="G791" i="1"/>
  <c r="G773" i="1"/>
  <c r="G586" i="1"/>
  <c r="G536" i="1"/>
  <c r="G48" i="1"/>
  <c r="G81" i="1"/>
  <c r="G17" i="1"/>
  <c r="G556" i="1"/>
  <c r="G655" i="1"/>
  <c r="G492" i="1"/>
  <c r="G692" i="1"/>
  <c r="G820" i="1" l="1"/>
  <c r="G825" i="1" s="1"/>
  <c r="G826" i="1" s="1"/>
  <c r="G824" i="1" l="1"/>
  <c r="G823" i="1"/>
  <c r="G822" i="1" l="1"/>
  <c r="G828" i="1" s="1"/>
</calcChain>
</file>

<file path=xl/comments1.xml><?xml version="1.0" encoding="utf-8"?>
<comments xmlns="http://schemas.openxmlformats.org/spreadsheetml/2006/main">
  <authors>
    <author>Maria Teresa Rodriguez Mirke</author>
  </authors>
  <commentList>
    <comment ref="G9" authorId="0" shapeId="0">
      <text>
        <r>
          <rPr>
            <b/>
            <sz val="9"/>
            <color indexed="81"/>
            <rFont val="Tahoma"/>
            <family val="2"/>
          </rPr>
          <t xml:space="preserve">DILIGENCIAR AREA CONSTRUIDA DE LA OBRA
</t>
        </r>
      </text>
    </comment>
  </commentList>
</comments>
</file>

<file path=xl/sharedStrings.xml><?xml version="1.0" encoding="utf-8"?>
<sst xmlns="http://schemas.openxmlformats.org/spreadsheetml/2006/main" count="2466" uniqueCount="1519">
  <si>
    <t>GRUPO 5</t>
  </si>
  <si>
    <t>AREA CONSTRUIDA (M2)</t>
  </si>
  <si>
    <t>ITEM</t>
  </si>
  <si>
    <t>ACTIVIDAD</t>
  </si>
  <si>
    <t>UND</t>
  </si>
  <si>
    <t>CANTIDADES</t>
  </si>
  <si>
    <t>VALOR UNITARIO</t>
  </si>
  <si>
    <t>TOTAL</t>
  </si>
  <si>
    <t>PRELIMINARES</t>
  </si>
  <si>
    <t>LOCALIZACION  y   REPLANTEO</t>
  </si>
  <si>
    <t>ok</t>
  </si>
  <si>
    <t>1.1.1</t>
  </si>
  <si>
    <t>Localizacion y Replanteo   Edificio</t>
  </si>
  <si>
    <t>m2</t>
  </si>
  <si>
    <t>1.1.2</t>
  </si>
  <si>
    <t>Descapote a Máquina E=0.20 M (incluye retiro a una distancia hasta 20KM y dispocisión de sobrantes en sitio autorizado)</t>
  </si>
  <si>
    <t>CIMENTACION (incluye mano de obra, formaleta, transporte interno y hasta su disposición final, equipos, herramientas e insumos, pruebas y ensayos necesarios para su correcta ejecución y recibo. Conforme a los planos y especificaciones técnicas)</t>
  </si>
  <si>
    <t>PILOTAJE  :  Pilotes  Preexcavados  y  Fundidos   In - Situ Proceso Pilotes prexcavados y fudidos en sitio tipo Kelly de diametro D=60 cm.</t>
  </si>
  <si>
    <t>2.0.1</t>
  </si>
  <si>
    <t xml:space="preserve">Proceso  Pilotes  Preexcavados  y  Fundidos   In - Situ Proceso Pilotes prexcavados y fudidos en sitio tipo Kelly de diametro D=60 cm. La actividad incluye: movilizacion, desmovilización, montaje y desmontaje equipo; perforación y excavacion, registro de muestras perfil estatigrafico; cargue, retiro y disposicion final escombros; colocacion de concreto, lodo bentonico con viscosidad cono Marsh entre 38 y 42 segundos y Agua de carrotanque) (son 135 pilotes de 15.70 m de profundidad) </t>
  </si>
  <si>
    <t>ml</t>
  </si>
  <si>
    <t>2.0.2</t>
  </si>
  <si>
    <t>Armado y colocación acero de refuerzo pilotes</t>
  </si>
  <si>
    <t>kg</t>
  </si>
  <si>
    <t>2.0.3</t>
  </si>
  <si>
    <t>Suministro   Concreto   Tremie   f'c=3.000 psi    para   Fundida de    Pilotes   D = 60 cm     f'c=3000 psi. (son 135 pilotes a 15.70 m de profundidad, con una expansión del concreto supuesta del 15%)</t>
  </si>
  <si>
    <t>m3</t>
  </si>
  <si>
    <t>2.0.4</t>
  </si>
  <si>
    <t>Descabe de Pilotes. Incluye equipo demolicion, cargue, retiro y diposicion final de escombros  en sitio autorizado</t>
  </si>
  <si>
    <t>EXCAVACIONES (incluye retiro, cargue y transporte a una distancia hasta 20 km disposición en sitio autorizado)</t>
  </si>
  <si>
    <t>2.1.1</t>
  </si>
  <si>
    <t>Excavacion  Mecanica  Caja  placas  Cimentacion   (incluye retiro, cargue y transporte hasta sitio autorizado)</t>
  </si>
  <si>
    <t>2.1.2</t>
  </si>
  <si>
    <t>Excavacion  Mecanica  para Tanque de Agua  subterraneo   incluye retiro, cargue y transporte hasta sitio autorizado hasta 20 km)</t>
  </si>
  <si>
    <t>2.1.3</t>
  </si>
  <si>
    <t>Excavacion  Manual   Dados  cimentación  (incluye retiro, cargue y transporte hasta sitio autorizado hasta 20 km)</t>
  </si>
  <si>
    <t>2.1.4</t>
  </si>
  <si>
    <t>Excavacion  Manual   Fosos  y  Pozos    incluye retiro, cargue y transporte hasta sitio autorizado hasta 20 km)</t>
  </si>
  <si>
    <t>PERFILADA  y  PROTECCION  (incluye retiro, cargue y transporte a una distancia hasta 20 km em sitio autorizado)</t>
  </si>
  <si>
    <t>2.2.1</t>
  </si>
  <si>
    <t>Perfilada Manual Fondo Excavacion. Incluye el apilado y retiro del material perfilado.</t>
  </si>
  <si>
    <t>2.2.2</t>
  </si>
  <si>
    <t>Perfilada Manual Paredes  Taludes tanque de agua. Incluye el apilado y retiro del material perfilado.</t>
  </si>
  <si>
    <t>2.2.3</t>
  </si>
  <si>
    <t>Pañete Proteccion Paredes  Taludes  tanque de agua</t>
  </si>
  <si>
    <t>RELLENOS   (Incluye :Suministro, Extendido, Nivelación, Humedecimiento y
Compactación).</t>
  </si>
  <si>
    <t>2.3.1</t>
  </si>
  <si>
    <t>Relleno compatado en material Granular  equivalente  a  subbase  B-400, según especificación y recomendación del estudio de suelos,   para mejoramiento fallos fondo de excavación.(Incluye :Suministro, Extendido, Nivelación, Humedecimiento y Compactación).</t>
  </si>
  <si>
    <t>2.3.2</t>
  </si>
  <si>
    <t>Relleno  en  Material  Seleccionado  Proveniente de la Excavacion.  (Incluye :  Extendida, Nivelacion, Humedecimiento y compactación )</t>
  </si>
  <si>
    <t>2.3.3</t>
  </si>
  <si>
    <t>Relleno  en  Grava  de tamaño variable entre 1/2" y  1.1/4",  Incluye : Suministro, Colocación  y compactacion,  para  conformar capa de filtracion contra  muro  de  contencion tanque de agua y otros.  Incluye : Suministro, Extendida,  Nivelacion y compactación.</t>
  </si>
  <si>
    <t>CONCRETOS  CIMENTACION: En concreto color gris, (Incluye bombeo, desmoldantes  y cualquier aditivo que se requieran para obtener un concreto de alto desempeño. El costo de cualquier aditivo que sea empleado en la elaboración de estos concetos deberá ser asumido por el contratista dentro de cada una de las actividades.)</t>
  </si>
  <si>
    <t>2.4.1</t>
  </si>
  <si>
    <t>Concreto  Pobre  e=5cm  f'c=2.500 psi   17.5  Mpa</t>
  </si>
  <si>
    <t>2.4.2</t>
  </si>
  <si>
    <t>Dados de cimentacion  en  concreto  reforzado    f'c=3.000 psi   21 Mpa</t>
  </si>
  <si>
    <t>2.4.3</t>
  </si>
  <si>
    <t>Placa  de  Cimentacion  Aligerada  h=60  cm  con torta superior de 10 cm y sin torta inferior, aligerada con caseton perdido, en  concreto  f'c=3.000 psi  21 Mpa. Niv.+10 cm</t>
  </si>
  <si>
    <t>2.4.4</t>
  </si>
  <si>
    <t xml:space="preserve">Foso Ascensor  en  concreto reforzado f'c=3.000 psi   21 Mpa.  </t>
  </si>
  <si>
    <t>2.4.5</t>
  </si>
  <si>
    <t xml:space="preserve">Pozos   Eyectores  en  concreto reforzado f'c=3.000 psi   21 Mpa.  </t>
  </si>
  <si>
    <t>REFUERZO  CIMENTACION:  Acero de refuerzo Grado 60 f'y=4.200 kg/cm2 (420Mpa) (INCLUYE SUMINISTRO, ALAMBRE NEGRO, FIGURACIÓN, AMARRE, INSTALACIÓN Y TODO LO REQUERIDO PARA LA CORRECTA EJECUCIÓN Y FUNCIONAMIENTO)</t>
  </si>
  <si>
    <t>2.5.1</t>
  </si>
  <si>
    <t>Acero Grado 60    Pilotes</t>
  </si>
  <si>
    <t>2.5.2</t>
  </si>
  <si>
    <t>Acero Grado 60    Dados de Cimentacion</t>
  </si>
  <si>
    <t>2.5.3</t>
  </si>
  <si>
    <t xml:space="preserve">Acero Grado 60    Placas de Cimentacion  </t>
  </si>
  <si>
    <t>2.5.4</t>
  </si>
  <si>
    <t>Acero Grado 60    Fosos  y Pozos</t>
  </si>
  <si>
    <t>2.5.5</t>
  </si>
  <si>
    <t xml:space="preserve">Malla Electrosoldada   f'y=5.000 kg/cm2 (500 Mpa)   M.2.21  Placa  de  Cimentacion  </t>
  </si>
  <si>
    <t>ESTRUCTURA  EN  CONCRETO (Incluye formaleta, elementos de fijación y soporte, herramientas, equipos, transporte interno y externo, mano de obra, pruebas y ensayos para su correcta ejecución y recibo a satisfacción. Conforme a los planos y especificaciones técnicas)</t>
  </si>
  <si>
    <t>3.1</t>
  </si>
  <si>
    <t xml:space="preserve">ELEMENTOS  VERTICALES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</si>
  <si>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3.1.1</t>
  </si>
  <si>
    <t>Columnas  Circulares  en   Concreto   Reforzado  a  la  vista     f'c=4.000  psi  28  Mpa</t>
  </si>
  <si>
    <t>3.1.2</t>
  </si>
  <si>
    <t>Columnas  Rectangulares   en   Concreto   Reforzado  a la vista  f'c=4.000 psi  28 Mpa</t>
  </si>
  <si>
    <t xml:space="preserve">ELEMENTOS  HORIZONTALES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</si>
  <si>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3.2.1</t>
  </si>
  <si>
    <t>Vigas  Aereas en  Concreto  Reforzado  a la vista   f'c=4.000 psi  28 Mpa</t>
  </si>
  <si>
    <t>3.3</t>
  </si>
  <si>
    <t>PLACAS  EN   CONCRETO   AEREAS nen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</si>
  <si>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3.3.1</t>
  </si>
  <si>
    <t>Placa Aligerada h=60 cm  en concreto  reforzado arquitectónico  color gris claro a la vista  f' c=4.000 psi 28 Mpa, con torta superior 6 cm y sin torta inferior,  Niv. +4.15  Cubierta</t>
  </si>
  <si>
    <t>3.3.2</t>
  </si>
  <si>
    <t>Placa Aligerada  h=60 cm  en concreto  reforzado  arquitectónico color gris claro a la vista   f' c=4.000 psi 28 Mpa, con torta superior 6 cm y con torta inferior 4 cm,  Niv. +4.15  Cubierta</t>
  </si>
  <si>
    <t>3.3.3</t>
  </si>
  <si>
    <t>Placa Aligerada h=60 cm en concreto  reforzado arquitectónico  color gris claro a la vista  f' c=4.000 psi 28 Mpa, con torta superior 6 cm y sin torta inferior  Niv. +4.25  Entrepiso</t>
  </si>
  <si>
    <t>3.3.4</t>
  </si>
  <si>
    <t>Placa Aligerada  h=70 cm en concreto reforzado  arquitectónico  color gris  claro a la vista f' c=4.000 psi 28 Mpa, con torta superior 6 cm y con torta inferior 4 cm,  Niv. +4.25  Entrepiso</t>
  </si>
  <si>
    <t>3.3.5</t>
  </si>
  <si>
    <t>Placa Aligerada h=60 cm en concreto reforzado arquitectónico color gris claro a la vista f' c=4.000 psi 28 Mpa, con torta superior 6 cm y sin torta inferior,  Niv. +4.55  Cubierta</t>
  </si>
  <si>
    <t>3.3.6</t>
  </si>
  <si>
    <t>Placa Aligerada h=60 cm  en concreto reforzado arquitectónico color gris claro a la vista f' c=4.000 psi 28 Mpa, con torta superior 6 cm y sin torta inferior,  Niv. +8.45  Cubierta</t>
  </si>
  <si>
    <t>3.3.7</t>
  </si>
  <si>
    <t>Placa Aligerada h=60 cm en concreto reforzado arquitectónico color gris claro a la vista f' c=4.000 psi 28 Mpa, con torta superior 6 cm y con torta inferior 4 cm,  Niv. +8.45  Cubierta</t>
  </si>
  <si>
    <t>Otras  Placas</t>
  </si>
  <si>
    <t>3.3.8</t>
  </si>
  <si>
    <t>Placas Macizas h=25 cm,  en concreto reforzado arquitectónico  color gris claro a la vista  f' c=4.000 psi  Aleros  Placas  Cubierta</t>
  </si>
  <si>
    <t>3.5</t>
  </si>
  <si>
    <t>ESCALERAS    en  Concreto</t>
  </si>
  <si>
    <t>3.5.1</t>
  </si>
  <si>
    <t>Vigas  Aereas Escalera  en  Concreto  Reforzado  Arquitectonico  Color Gris Claro a la vista   f'c=4.000 psi  35 Mpa</t>
  </si>
  <si>
    <t>3.5.2</t>
  </si>
  <si>
    <t>Escalera  Aere  en   Concreto   Reforzado  Arquitectonico   Color  Gris  Claro  a  la  vista     f'c=4.000  psi   28  Mpa  Niv.+6.48/+3.24  y Niv.-3.24/+6.38</t>
  </si>
  <si>
    <t>3.6</t>
  </si>
  <si>
    <t>TANQUES  DE  AGUA :   En Concreto Color Gris.  El concreto debe ser impermeabilizado.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</si>
  <si>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3.6.1</t>
  </si>
  <si>
    <t>Carcamo   Tanque  de  Agua  en concreto reforzado   f'c=4.000 psi   28 Mpa</t>
  </si>
  <si>
    <t>3.6.2</t>
  </si>
  <si>
    <t xml:space="preserve">Placa   Fondo  Tanque de Agua   Maciza  e=30 cm    en  concreto  f'c=4.000 psi  28 Mpa   </t>
  </si>
  <si>
    <t>3.6.3</t>
  </si>
  <si>
    <t xml:space="preserve">Muros  Tanque  de   Agua  en  concreto reforzado f'c=4.000 psi   28 Mpa.  </t>
  </si>
  <si>
    <t>3.6.4</t>
  </si>
  <si>
    <t>Placa  Tapa  Maciza h=25 cm, en concreto reforzado arquitectónico  color gris claro a la vista  f' c=4.000 psi</t>
  </si>
  <si>
    <t>3.7</t>
  </si>
  <si>
    <t>ACERO DE  REFUERZO  ESTRUCTURA   Acero de refuerzo Grado 60 f'y=4.200 kg/cm2 (420Mpa) (INCLUYE SUMINISTRO, ALAMBRE NEGRO, FIGURACIÓN, AMARRE, INSTALACIÓN Y TODO LO REQUERIDO PARA LA CORRECTA EJECUCIÓN Y FUNCIONAMIENTO)</t>
  </si>
  <si>
    <t>3.7.1</t>
  </si>
  <si>
    <t>Acero Grado 60   Columnas</t>
  </si>
  <si>
    <t>3.7.2</t>
  </si>
  <si>
    <t>Acero Grado 60   Vigas  Aereas</t>
  </si>
  <si>
    <t>3.7.3</t>
  </si>
  <si>
    <t xml:space="preserve">Acero Grado 60   Placas  Aligeradas </t>
  </si>
  <si>
    <t>3.7.4</t>
  </si>
  <si>
    <t>Acero Grado 60   Placas  Macizas</t>
  </si>
  <si>
    <t>3.7.5</t>
  </si>
  <si>
    <t>Acero Grado 60   Escaleras</t>
  </si>
  <si>
    <t>3.7.6</t>
  </si>
  <si>
    <t>Acero Grado 60  Tanques  de  Agua</t>
  </si>
  <si>
    <t>3.7.7</t>
  </si>
  <si>
    <t>Malla Electrosoldada   f'y=5.000 kg/cm2 (500 Mpa)   M.2.21 Torta  Superior  Placas  Aligeradas</t>
  </si>
  <si>
    <t>3.7.8</t>
  </si>
  <si>
    <t>Malla Electrosoldada   f'y=5.000 kg/cm2 (500 Mpa)   M.0.84 Torta  Inferior  Placas  Aligeradas</t>
  </si>
  <si>
    <t>CONCRETO ARQUITECTONICO (Incluye formaleta, elementos de fijación y soporte, herramientas, equipos, transporte interno y externo, mano de obra, pruebas y ensayos para su correcta ejecución y recibo a satisfacción. Conforme a los planos y especificaciones técnicas)</t>
  </si>
  <si>
    <t>4.1</t>
  </si>
  <si>
    <t xml:space="preserve">LUCERNARIOS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Metalica y/o Super T en Tablero Liso, con las dimensiones, acabado y diseño especificado en planos,  y  Equipo para soporte de encofrados.   Incluye  costo del equipo pesado y liviano necesario para la colocacion y manejo del concreto </t>
  </si>
  <si>
    <t>4.1.1</t>
  </si>
  <si>
    <t xml:space="preserve">Muros Apoyo  Lucernarios Cubierta, espesor   15 cm    en  concreto  reforzado   arquitectónico  color  gris  claro  a la vista     f' c=3.000 psi  21 Mpa,    </t>
  </si>
  <si>
    <t>4.1.2</t>
  </si>
  <si>
    <t xml:space="preserve">Placas Macizas Planas e Inclinadas h=15 cm, sobre muros de apoyo en concreto reforzado arquitectónico  color gris claro a la vista  f' c=3.000 psi  Lucernarios Cubierta </t>
  </si>
  <si>
    <t>4.2</t>
  </si>
  <si>
    <t xml:space="preserve">ELEMENTOS NO ESTRUCTURALES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</si>
  <si>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4.2.1</t>
  </si>
  <si>
    <t>Bordillo   D-09  de  sección   12 x 20 cm   en   Concreto   Reforzado  Arquitectonico   Color  Gris  Claro  a  la  vista     f'c=3.000  psi,   Borde  Lucarnas  y  Placa  Aleros</t>
  </si>
  <si>
    <t>4.2.2</t>
  </si>
  <si>
    <t>Bordillo  D-10  de  sección   12 x 13 cm   en   Concreto   Reforzado  Arquitectonico   Color  Gris  Claro  a  la  vista     f'c=3.000  psi,   Borde Placa Cubierta</t>
  </si>
  <si>
    <t>4.2.3</t>
  </si>
  <si>
    <t>Bordillo  de  sección   10 x 12.5 cm + 7.5 x 15 cm en   Concreto   Reforzado  Arquitectonico   Color  Gris  Claro  a  la  vista     f'c=3.000  psi,   Base  Barandas</t>
  </si>
  <si>
    <t>4.2.4</t>
  </si>
  <si>
    <t>Bordillo  de  sección   10 x 14 cm en   Concreto   Reforzado  Arquitectonico   Color  Gris  Claro  a  la  vista     f'c=3.000  psi,   Base  Ventanas</t>
  </si>
  <si>
    <t>4.2.5</t>
  </si>
  <si>
    <t>Dintel   D-12  de  sección    38.5 x 12 cm   en   Concreto   Reforzado  Arquitectonico   Color  Gris  Claro  a  la  vista     f'c=3.000  psi,  Ventana  Aulas</t>
  </si>
  <si>
    <t>4.2.6</t>
  </si>
  <si>
    <t>Dintel  D-14  de  sección 11 x 10 cm   en   Concreto   Reforzado  Arquitectonico   Color  Gris  Claro  a  la  vista     f'c=3.000  psi,  Puertas</t>
  </si>
  <si>
    <t>4.2.7</t>
  </si>
  <si>
    <t>Dintel   D-14  de  sección   40 x 10 cm   en   Concreto   Reforzado  Arquitectonico   Color  Gris  Claro  a  la  vista     f'c=3.000  psi,  Ventanas  Aula</t>
  </si>
  <si>
    <t>4.2.8</t>
  </si>
  <si>
    <t>Dintel   D-14  de  sección   61 x 10 cm   en   Concreto   Reforzado  Arquitectonico   Color  Gris  Claro  a  la  vista     f'c=3.000  psi,  Conformacion Umbrales Corredor</t>
  </si>
  <si>
    <t>4.2.9</t>
  </si>
  <si>
    <t xml:space="preserve">Alfajia  de  sección   11 x 7.5 cm   en   Concreto   Reforzado  Arquitectonico   Color  Gris  Claro  a  la  vista     f'c=3.000  psi,   Ventanas </t>
  </si>
  <si>
    <t>4.2.10</t>
  </si>
  <si>
    <t>Banca Doble  D-01  de seccion 35 x 15 cm + 1.05 x 10 cm, en concreto  a la vista, reforzado, f'c=3000 psi.</t>
  </si>
  <si>
    <t>4.2.11</t>
  </si>
  <si>
    <t>Banca Sencilla  D-02, D-04  de seccion 30 x 15 cm + 60 x 10 cm, en concreto  a la vista, reforzado, f'c=3000 psi.</t>
  </si>
  <si>
    <t>4.2.12</t>
  </si>
  <si>
    <t>Banca Sencilla  D-03  de seccion 30 x 15 cm + 40 x 10 cm, en concreto  a la vista, reforzado, f'c=3000 psi.</t>
  </si>
  <si>
    <t>4.2.13</t>
  </si>
  <si>
    <t>Mesone  Prefabricado  D-16, espesor  8 cm  y ancho 116 cm , en concreto reforzado a la vista reforzado f'c=3000 psi.  Cambiadero de  Pañales</t>
  </si>
  <si>
    <t>4.2.14</t>
  </si>
  <si>
    <t>Mesones  Prefabricados, espesor 7 cm  y ancho 60 cm , en concreto reforzado a la vista f'c=3000 psi, para  Porteria</t>
  </si>
  <si>
    <t>4.2.15</t>
  </si>
  <si>
    <t>Entrepaño  Prefabricado  D-06, espesor 8 cm  y ancho 60 cm , en concreto  reforzado, f'c=3000 psi.   Almacenaje  Cocina</t>
  </si>
  <si>
    <t>4.2.16</t>
  </si>
  <si>
    <t>Elemento Prefabricado  D-07  soporte mamposteria volada, de seccion 35 x 15 cm + 70 x 10 cm, en concreto reforzado a la vista f'c=3000 psi.  Almacenaje  Cocina</t>
  </si>
  <si>
    <t>4.2.17</t>
  </si>
  <si>
    <t>Tapa  Prefabricada  D-08  remate mamposteria volada, de seccion  70 x 10 cm, en concreto reforzado a la vista f'c=3000 psi.  Almacenaje  Cocina</t>
  </si>
  <si>
    <t>4.2.18</t>
  </si>
  <si>
    <t>Tapa  Prefabricada  D-11   nicho mamposteria, de seccion  100 x 11 cm, en concreto reforzado a la vista f'c=3000 psi.  Aulas</t>
  </si>
  <si>
    <t>4.2.19</t>
  </si>
  <si>
    <t>Banca con tapa  prefabricada  D-13 en concreto reforzado a la vista f'c=3000 psi, sobre base mamposteria, de seccion  41 x 4 cm. Umbrales Corredor</t>
  </si>
  <si>
    <t>4.3</t>
  </si>
  <si>
    <t xml:space="preserve">ANCLAJES  </t>
  </si>
  <si>
    <t>4.3.1</t>
  </si>
  <si>
    <t>Anclaje : Perforacion + Inyección epoxico   Ø 3/8" L = 14.29 cm</t>
  </si>
  <si>
    <t>und</t>
  </si>
  <si>
    <t>4.3.2</t>
  </si>
  <si>
    <t>Anclaje : Perforacion + Inyeccion epoxico   Ø 1/2"  L = 19.05 cm</t>
  </si>
  <si>
    <t>4.4</t>
  </si>
  <si>
    <t>ACERO DE  REFUERZO. Acero de refuerzo PDR-60 f'y=4.200 kg/cm2 (420Mpa)(INCLUYE SUMINISTRO, ALAMBRE NEGRO, FIGURACIÓN, AMARRE, INSTALACIÓN Y TODO LO REQUERIDO PARA LA CORRECTA EJECUCIÓN Y FUNCIONAMIENTO)</t>
  </si>
  <si>
    <t>4.4.1</t>
  </si>
  <si>
    <t>Acero Grado 60   para Elementos  en Concreto Arquiterctonico</t>
  </si>
  <si>
    <t>4.4.2</t>
  </si>
  <si>
    <t>Malla Electrosoldada   f'y=5.000 kg/cm2 (500 Mpa)   M.2.95   para  elementos  en  concreto  no  estruc turales</t>
  </si>
  <si>
    <t>ESTRUCTURAS   METALICAS (Incluye formaleta, elementos de fijación y soporte, herramientas, equipos, transporte interno y externo, mano de obra, pruebas y ensayos para su correcta ejecución y recibo a satisfacción. Conforme a los planos y especificaciones técnicas)</t>
  </si>
  <si>
    <t>5.1</t>
  </si>
  <si>
    <t>ESTRUCTURA  METALICA  CUBIERTA  LIVIANA</t>
  </si>
  <si>
    <t>5.1.1</t>
  </si>
  <si>
    <t>Suministro, Fabricación, Montaje y  Pintura   Estructura   Metalica   Cubierta  Liviana   en  Perfiles  Estructurales  IPE 200 , según diseño estructural,  Acero ASTM  A500, fy=351 Mpa</t>
  </si>
  <si>
    <t>5.1.2</t>
  </si>
  <si>
    <t>Suministro, Fabricación, Montaje y  Pintura   Estructura   Metalica   Correas Cubierta  Liviana   en Perlines  Estructurales  PHR C 355x110x25x 2.5 mm , según diseño estructural,  Acero ASTM  A500, fy=351 Mpa</t>
  </si>
  <si>
    <t>5.1.3</t>
  </si>
  <si>
    <t>Suministro, Fabricación, Montaje y  Pintura   Estructura   Metalica   Correas Cubierta  Liviana   en Perlines  Estructurales  PHR C 203x67x19x 2.5 mm , según diseño estructural,  Acero ASTM  A500, fy=351 Mpa</t>
  </si>
  <si>
    <t>5.1.4</t>
  </si>
  <si>
    <t>Suministro, Fabricación, Montaje y  Pintura   Estructura   Columnas  Metalicas  de  35x25x20 cm  en Perfil Estructural  HEA200, según diseño estructural,  Acero ASTM  A500, fy=351 Mpa</t>
  </si>
  <si>
    <t>5.1.5</t>
  </si>
  <si>
    <t>Suministro, Fabricación, Montaje y  Pintura   Estructura   Mensula  de  35x25x20 cm  en Platina de 3/8",   según diseño estructural,  Acero ASTM  A500, fy=351 Mpa</t>
  </si>
  <si>
    <t>5.1.6</t>
  </si>
  <si>
    <t>Suministro, Fabricación, Montaje y  Pintura   Estructura   Platina  Metalica  para Columnas  de  25x25 cm x 1/2",   según diseño estructural,  Acero ASTM  A500, fy=351 Mpa.  Incluye pernos</t>
  </si>
  <si>
    <t>5.1.7</t>
  </si>
  <si>
    <t>Suministro, Fabricación, Montaje y  Pintura   Estructura   Platina  Metalica  para Mensulas  de  35x26 cm x 3/8",   según diseño estructural,  Acero ASTM  A500, fy=351 Mpa.  Incluye Pernos</t>
  </si>
  <si>
    <t>5.1.8</t>
  </si>
  <si>
    <t>Suministro, Fabricación, Montaje y  Pintura   Estructura   Conectores  Metalicos  para Vigas IPE  en angulos  de  3.1/2" x 3.1/2" x 1/4",   según diseño estructural,  Acero ASTM  A500, fy=351 Mpa.  Incluye Pernos</t>
  </si>
  <si>
    <t>INSTALACIONES  HIDROSANITARIAS,  INCENDIO  y  GAS (Incluye herramientas, equipos, transporte interno y externo, mano de obra, pruebas y ensayos para su correcta ejecución y recibo a satisfacción. Conforme a los planos y especificaciones técnicas)</t>
  </si>
  <si>
    <t>INSTALACIONES HIDROSANITARIAS</t>
  </si>
  <si>
    <t>ACOMETIDA AGUA FRIA ACUEDUCTO</t>
  </si>
  <si>
    <t>6.1.1</t>
  </si>
  <si>
    <t>TUBERIA PVC-P 1"</t>
  </si>
  <si>
    <t>ML</t>
  </si>
  <si>
    <t>6.1.2</t>
  </si>
  <si>
    <t>TUBERIA H.G  1"</t>
  </si>
  <si>
    <t>6.1.3</t>
  </si>
  <si>
    <t>VALVULA BOLA TIPO PESADA  1"</t>
  </si>
  <si>
    <t>UN</t>
  </si>
  <si>
    <t>6.1.4</t>
  </si>
  <si>
    <t>REGISTRO DE CORTE ANTIFRAUDE 1"</t>
  </si>
  <si>
    <t>6.1.5</t>
  </si>
  <si>
    <t>UNIVERSAL H.G. 1"</t>
  </si>
  <si>
    <t>6.1.6</t>
  </si>
  <si>
    <t>VALVULA DE FLOTADOR 1"</t>
  </si>
  <si>
    <t>6.1.7</t>
  </si>
  <si>
    <t>CHEQUE CORTINA HELBERT 1"</t>
  </si>
  <si>
    <t>6.1.8</t>
  </si>
  <si>
    <t xml:space="preserve">CAJA TOTALIZADORA SEGÚN NORMAS </t>
  </si>
  <si>
    <t>6.1.9</t>
  </si>
  <si>
    <t>MEDIDOR AGUA FRIA 1"</t>
  </si>
  <si>
    <t xml:space="preserve">CAJILLA DOBLE PARA MEDIDORES </t>
  </si>
  <si>
    <t>REDES AGUA EN CUARTO DE BOMBAS (potable)</t>
  </si>
  <si>
    <t>6.2.1</t>
  </si>
  <si>
    <t xml:space="preserve">TUBERIA H.G  4" </t>
  </si>
  <si>
    <t>6.2.2</t>
  </si>
  <si>
    <t>TUBERIA H.G 2"</t>
  </si>
  <si>
    <t>6.2.3</t>
  </si>
  <si>
    <t>VALVULAS DE PIE 4"</t>
  </si>
  <si>
    <t>6.2.4</t>
  </si>
  <si>
    <t>BASTONES DE VENTILACION  4"</t>
  </si>
  <si>
    <t>6.2.5</t>
  </si>
  <si>
    <t>NIPLE PASAMUROS   3"</t>
  </si>
  <si>
    <t>6.2.6</t>
  </si>
  <si>
    <t>NIPLE PASAMUROS   2"</t>
  </si>
  <si>
    <t>6.2.7</t>
  </si>
  <si>
    <t>NIPLE PASAMUROS 1"</t>
  </si>
  <si>
    <t>6.2.8</t>
  </si>
  <si>
    <t>REGISTRO P/D RED WHITE Ó KITS   3"</t>
  </si>
  <si>
    <t>6.2.9</t>
  </si>
  <si>
    <t>CHEQUE CORTINA    3"</t>
  </si>
  <si>
    <t>2,10</t>
  </si>
  <si>
    <t>COPA EXCENTRICA DE 2"x 4"</t>
  </si>
  <si>
    <t>6.2.11</t>
  </si>
  <si>
    <t>MANOMETRO  DE  0 A 200 PSI</t>
  </si>
  <si>
    <t>6.2.12</t>
  </si>
  <si>
    <t>REGISTRO P/D 2"</t>
  </si>
  <si>
    <t>6.2.13</t>
  </si>
  <si>
    <t>REGISTRO P/D 1,1/2"</t>
  </si>
  <si>
    <t>6.2.14</t>
  </si>
  <si>
    <t>JUNTA DE EXPANSION BORRACHA  3"</t>
  </si>
  <si>
    <t>6.2.15</t>
  </si>
  <si>
    <t>BRIDAS EN ACERO ROSCAR  2"</t>
  </si>
  <si>
    <t>6.2.16</t>
  </si>
  <si>
    <t>BRIDAS EN ACERO ROSCAR  1.1/2"</t>
  </si>
  <si>
    <t>6.2.17</t>
  </si>
  <si>
    <t>TUBERIA H.G   1,1/2"</t>
  </si>
  <si>
    <t>6.2.18</t>
  </si>
  <si>
    <t>VALVULA DE ALIVIO  1,1/2"</t>
  </si>
  <si>
    <t>6.2.19</t>
  </si>
  <si>
    <t>CHEQUE PERFORADO   1,1/2"</t>
  </si>
  <si>
    <t>2,20</t>
  </si>
  <si>
    <t xml:space="preserve">TUBERIA H.G  ½" </t>
  </si>
  <si>
    <t>6.2.21</t>
  </si>
  <si>
    <t>REGISTRO P/D   ½"</t>
  </si>
  <si>
    <t>6.2.22</t>
  </si>
  <si>
    <t>TUBERIA H.G   6"</t>
  </si>
  <si>
    <t>6.2.23</t>
  </si>
  <si>
    <t>REGISTRO P/D 3"</t>
  </si>
  <si>
    <t>6.2.24</t>
  </si>
  <si>
    <t>CHEQUE CORTINA 3"</t>
  </si>
  <si>
    <t>6.2.25</t>
  </si>
  <si>
    <t>TUBERIA PVC-P  3"</t>
  </si>
  <si>
    <t>6.2.26</t>
  </si>
  <si>
    <t>BASE ANTIVIBRATORIA</t>
  </si>
  <si>
    <t>PUNTOS HIDRAULICOS DE AGUA FRIA PVC-P (PARAL)</t>
  </si>
  <si>
    <t>6.3.1</t>
  </si>
  <si>
    <t>PUNTO A.F. SANITARIO  FLUXOMETRO  1-¼"</t>
  </si>
  <si>
    <t>6.3.2</t>
  </si>
  <si>
    <t>PUNTO A.F. SANITARIO  DE TANQUE  ½"</t>
  </si>
  <si>
    <t>6.3.3</t>
  </si>
  <si>
    <t>PUNTO A.F. LAVAMANOS ½"</t>
  </si>
  <si>
    <t>6.3.4</t>
  </si>
  <si>
    <t>PUNTO A.F. DUCHA  ½"</t>
  </si>
  <si>
    <t>6.3.5</t>
  </si>
  <si>
    <t>PUNTO A.F. ORINALES 3/4"</t>
  </si>
  <si>
    <t>6.3.6</t>
  </si>
  <si>
    <t>PUNTO A.F. LAVAPLATOS  ½"</t>
  </si>
  <si>
    <t>6.3.7</t>
  </si>
  <si>
    <t>PUNTO A.F. POCETAS COCINA ½"</t>
  </si>
  <si>
    <t>6.3.8</t>
  </si>
  <si>
    <t>PUNTO A.F. LAVADORAS  ½"</t>
  </si>
  <si>
    <t>6.3.9</t>
  </si>
  <si>
    <t>PUNTO A.F CALENTADOR ½"</t>
  </si>
  <si>
    <t>6.3.10</t>
  </si>
  <si>
    <t>PUNTO A.F LLAVES MANGUERA  ½"</t>
  </si>
  <si>
    <t>6.3.11</t>
  </si>
  <si>
    <t>PUNTO A.F NEVERA  ½"</t>
  </si>
  <si>
    <t>REDES DE AGUA FRÍA PVC-P  (TIPO PESADO)</t>
  </si>
  <si>
    <t>6.4.1</t>
  </si>
  <si>
    <t>TUBERIA PVC-P  ½"</t>
  </si>
  <si>
    <t>6.4.2</t>
  </si>
  <si>
    <t>TUBERIA PVC-P ¾"</t>
  </si>
  <si>
    <t>6.4.3</t>
  </si>
  <si>
    <t>TUBERIA PVC-P  1"</t>
  </si>
  <si>
    <t>6.4.4</t>
  </si>
  <si>
    <t>TUBERIA PVC-P  1-¼"</t>
  </si>
  <si>
    <t>6.4.5</t>
  </si>
  <si>
    <t>6.4.6</t>
  </si>
  <si>
    <t>TUBERIA PVC-P  2"</t>
  </si>
  <si>
    <t>6.4.7</t>
  </si>
  <si>
    <t>TUBERIA PVC-P  2,1/2"</t>
  </si>
  <si>
    <t>6.4.8</t>
  </si>
  <si>
    <t>6.4.9</t>
  </si>
  <si>
    <t>TUBERIA PVC-P  4"</t>
  </si>
  <si>
    <t>TUBERIA HG  ½"</t>
  </si>
  <si>
    <t>6.4.11</t>
  </si>
  <si>
    <t>TUBERIA HG  1-¼"</t>
  </si>
  <si>
    <t>REDES DE AGUA CALIENTE EN CPVC</t>
  </si>
  <si>
    <t>6.5.1</t>
  </si>
  <si>
    <t>TUBERIA C-PVC  ½"</t>
  </si>
  <si>
    <t>6.5.2</t>
  </si>
  <si>
    <t>TUBERIA C-PVC  3/4"</t>
  </si>
  <si>
    <t xml:space="preserve">PUNTOS HIDRAULICOS DE AGUA CALIENTE EN C-PVC </t>
  </si>
  <si>
    <t>6.6.1</t>
  </si>
  <si>
    <t>PUNTO A.C. DUCHA  ½"</t>
  </si>
  <si>
    <t>6.6.2</t>
  </si>
  <si>
    <t>PUNTO A.C. LAVAPLATOS  ½"</t>
  </si>
  <si>
    <t>6.6.3</t>
  </si>
  <si>
    <t>PUNTO A.C. LAVADORA  ½"</t>
  </si>
  <si>
    <t>6.6.4</t>
  </si>
  <si>
    <t>PUNTO A.C CALENTADORES  ¾"</t>
  </si>
  <si>
    <t>VALVULAS</t>
  </si>
  <si>
    <t>6.7.1</t>
  </si>
  <si>
    <t>REGISTRO DE BOLA  ½"</t>
  </si>
  <si>
    <t>6.7.2</t>
  </si>
  <si>
    <t>REGISTRO DE BOLA  3/4"</t>
  </si>
  <si>
    <t>6.7.3</t>
  </si>
  <si>
    <t>REGISTRO DE BOLA  1"</t>
  </si>
  <si>
    <t>6.7.4</t>
  </si>
  <si>
    <t>REGISTRO DE BOLA  1-¼"</t>
  </si>
  <si>
    <t>6.7.5</t>
  </si>
  <si>
    <t>REGISTRO DE BOLA  1,1/2"</t>
  </si>
  <si>
    <t>SALIDAS SANITARIAS EN PVC SANITARIA (PARAL)</t>
  </si>
  <si>
    <t>6.8.1</t>
  </si>
  <si>
    <t>PUNTO SANITARIO 4"</t>
  </si>
  <si>
    <t>6.8.2</t>
  </si>
  <si>
    <t>PUNTO LAVAMANOS 2"</t>
  </si>
  <si>
    <t>6.8.3</t>
  </si>
  <si>
    <t>PUNTO DUCHAS 2"</t>
  </si>
  <si>
    <t>6.8.4</t>
  </si>
  <si>
    <t>PUNTO ORINALES  2"</t>
  </si>
  <si>
    <t>6.8.5</t>
  </si>
  <si>
    <t>PUNTO LAVAPLATOS 2"</t>
  </si>
  <si>
    <t>6.8.6</t>
  </si>
  <si>
    <t>PUNTO LAVADORA  2"</t>
  </si>
  <si>
    <t>6.8.7</t>
  </si>
  <si>
    <t>PUNTO POCETAS  COCINA  3"</t>
  </si>
  <si>
    <t>6.8.8</t>
  </si>
  <si>
    <t>SIFON DE PISO  4"</t>
  </si>
  <si>
    <t>6.8.9</t>
  </si>
  <si>
    <t>SIFON DE PISO 3"</t>
  </si>
  <si>
    <t>6.8.10</t>
  </si>
  <si>
    <t>SIFON DE PISO  2"</t>
  </si>
  <si>
    <t>6.8.11</t>
  </si>
  <si>
    <t>PUNTO POCETAS  ASEO  2"</t>
  </si>
  <si>
    <t>RED DE DESAGUES DE AGUAS RESIDUALES , VENTILACIONES Y REVENTILACIONES</t>
  </si>
  <si>
    <t>6.9.1</t>
  </si>
  <si>
    <t>TUBERIA PVC SANITARIA  2"</t>
  </si>
  <si>
    <t>6.9.2</t>
  </si>
  <si>
    <t>TUBERIA PVC SANITARIA  3"</t>
  </si>
  <si>
    <t>6.9.3</t>
  </si>
  <si>
    <t>TUBERIA PVC SANITARIA  4"</t>
  </si>
  <si>
    <t>6.9.4</t>
  </si>
  <si>
    <t>TUBERIA PVC SANITARIA  6"</t>
  </si>
  <si>
    <t>6.9.5</t>
  </si>
  <si>
    <t>TUBERIA PVC LIVIANA 2"</t>
  </si>
  <si>
    <t>6.9.6</t>
  </si>
  <si>
    <t>TUBERIA PVC LIVIANA  3"</t>
  </si>
  <si>
    <t>6.9.7</t>
  </si>
  <si>
    <t>TUBERIA PVC LIVIANA  4"</t>
  </si>
  <si>
    <t>6.9.8</t>
  </si>
  <si>
    <t>JUNTAS DE EXPANSION  4"</t>
  </si>
  <si>
    <t>6.9.9</t>
  </si>
  <si>
    <t>TUBERIA PVC. ESTRUCTURAL  6"</t>
  </si>
  <si>
    <t>6.9.10</t>
  </si>
  <si>
    <t>TUBERIA PVC. ESTRUCTURAL  8"</t>
  </si>
  <si>
    <t>RED DE DESAGUES DE AGUAS LLUVIAS</t>
  </si>
  <si>
    <t>6.10.1</t>
  </si>
  <si>
    <t>6.10.2</t>
  </si>
  <si>
    <t>6.10.3</t>
  </si>
  <si>
    <t>6.10.4</t>
  </si>
  <si>
    <t>TUBERIA ALCANTARILLADO (ESTRUCTURAL)  8"</t>
  </si>
  <si>
    <t>6.10.5</t>
  </si>
  <si>
    <t>TUBERIA ALCANTARILLADO (ESTRUCTURAL)  10"</t>
  </si>
  <si>
    <t>6.10.6</t>
  </si>
  <si>
    <t>JUNTAS DE EXPANSION 4"</t>
  </si>
  <si>
    <t>6.10.7</t>
  </si>
  <si>
    <t>JUNTAS DE EXPANSION 6"</t>
  </si>
  <si>
    <t>6.10.8</t>
  </si>
  <si>
    <t>SIFONES 4"</t>
  </si>
  <si>
    <t>6.10.9</t>
  </si>
  <si>
    <t>TUBERIA ALCANTARILLADO (ESTRUCTURAL)  12"</t>
  </si>
  <si>
    <t xml:space="preserve">REDES AGUA EN CUARTO DE BOMBAS AGUAS LLUVIAS </t>
  </si>
  <si>
    <t>6.11.1</t>
  </si>
  <si>
    <t>6.11.2</t>
  </si>
  <si>
    <t>TUBERIA H.G  1,1/2"</t>
  </si>
  <si>
    <t>6.11.3</t>
  </si>
  <si>
    <t>TUBERIA PVC P  1-¼"</t>
  </si>
  <si>
    <t>6.11.4</t>
  </si>
  <si>
    <t>VALVULAS DE PIE 2"</t>
  </si>
  <si>
    <t>6.11.5</t>
  </si>
  <si>
    <t>NIPLE PASAMURO 2"</t>
  </si>
  <si>
    <t>6.11.6</t>
  </si>
  <si>
    <t>VALVULAS SOLENOIDE  2"</t>
  </si>
  <si>
    <t>6.11.7</t>
  </si>
  <si>
    <t>6.11.8</t>
  </si>
  <si>
    <t>6.11.9</t>
  </si>
  <si>
    <t>REGISTRO P/D 1-¼"</t>
  </si>
  <si>
    <t>UNIVERSAL PVC 1-¼"</t>
  </si>
  <si>
    <t>6.11.11</t>
  </si>
  <si>
    <t>CHEQUE CORTINA 1-¼"</t>
  </si>
  <si>
    <t>6.11.12</t>
  </si>
  <si>
    <t>JUNTA DE EXPANSION BORRACHA  2"</t>
  </si>
  <si>
    <t>6.11.13</t>
  </si>
  <si>
    <t>COPA EXCENTRICA DE 2" x 1,1/2"</t>
  </si>
  <si>
    <t>6.11.14</t>
  </si>
  <si>
    <t>6.11.15</t>
  </si>
  <si>
    <t>BRIDAS EN ACERO ROSCAR  1,1/2"</t>
  </si>
  <si>
    <t>6.11.16</t>
  </si>
  <si>
    <t>CHEQUE HIDRO HELBERT  1,1/2"</t>
  </si>
  <si>
    <t>FOSOS EYECTORES</t>
  </si>
  <si>
    <t>6.12.1</t>
  </si>
  <si>
    <t>TUBERIA PVC.P 2"</t>
  </si>
  <si>
    <t>6.12.2</t>
  </si>
  <si>
    <t>REGISTRO P.D. 2"</t>
  </si>
  <si>
    <t>6.12.3</t>
  </si>
  <si>
    <t>UNIVERSAL PVC 2"</t>
  </si>
  <si>
    <t>6.12.4</t>
  </si>
  <si>
    <t>CHEQUE HIDRO 2"</t>
  </si>
  <si>
    <t>MONTAJE DE APARATOS  Y EQUIPOS (Mano de obra)</t>
  </si>
  <si>
    <t>6.13.1</t>
  </si>
  <si>
    <t>SANITARIO FLUXOMETRO 1.1/4"</t>
  </si>
  <si>
    <t>6.13.2</t>
  </si>
  <si>
    <t>SANITARIO TANQUE ½"</t>
  </si>
  <si>
    <t>6.13.3</t>
  </si>
  <si>
    <t xml:space="preserve">PUNTO LAVAMANOS </t>
  </si>
  <si>
    <t>6.13.4</t>
  </si>
  <si>
    <t xml:space="preserve">PUNTO DUCHAS </t>
  </si>
  <si>
    <t>6.13.5</t>
  </si>
  <si>
    <t>PUNTO ORINALES</t>
  </si>
  <si>
    <t>6.13.6</t>
  </si>
  <si>
    <t xml:space="preserve">PUNTO LAVAPLATOS </t>
  </si>
  <si>
    <t>6.13.7</t>
  </si>
  <si>
    <t>PUNTO LAVADORA</t>
  </si>
  <si>
    <t>6.13.8</t>
  </si>
  <si>
    <t>PUNTO POCETAS  COCINA</t>
  </si>
  <si>
    <t>6.13.9</t>
  </si>
  <si>
    <t>PUNTO POCETAS DE ASEO - LLAVES DE MANGUERA</t>
  </si>
  <si>
    <t>6.13.10</t>
  </si>
  <si>
    <t xml:space="preserve">CALENTADORES </t>
  </si>
  <si>
    <t>6.13.11</t>
  </si>
  <si>
    <t>BOMBAS EYECTORA</t>
  </si>
  <si>
    <t>6.13.12</t>
  </si>
  <si>
    <t>BOMBAS A.POTABLE</t>
  </si>
  <si>
    <t>6.13.13</t>
  </si>
  <si>
    <t>TANQUE HIDRONEUMATICO</t>
  </si>
  <si>
    <t>ABRAZADERAS Y SOPORTES</t>
  </si>
  <si>
    <t>6.14.1</t>
  </si>
  <si>
    <t>ABRAZADERAS  ½"</t>
  </si>
  <si>
    <t>6.14.2</t>
  </si>
  <si>
    <t>ABRAZADERAS  ¾"</t>
  </si>
  <si>
    <t>6.14.3</t>
  </si>
  <si>
    <t>ABRAZADERAS  1"</t>
  </si>
  <si>
    <t>6.14.4</t>
  </si>
  <si>
    <t>ABRAZADERAS  1-¼"</t>
  </si>
  <si>
    <t>6.14.5</t>
  </si>
  <si>
    <t>ABRAZADERAS  1-½"</t>
  </si>
  <si>
    <t>6.14.6</t>
  </si>
  <si>
    <t>ABRAZADERAS  2"</t>
  </si>
  <si>
    <t>6.14.7</t>
  </si>
  <si>
    <t>ABRAZADERAS  2-½"</t>
  </si>
  <si>
    <t>6.14.8</t>
  </si>
  <si>
    <t>ABRAZADERAS  3"</t>
  </si>
  <si>
    <t>6.14.9</t>
  </si>
  <si>
    <t>ABRAZADERAS  4"</t>
  </si>
  <si>
    <t>6.14.10</t>
  </si>
  <si>
    <t>ABRAZADERAS  6"</t>
  </si>
  <si>
    <t>REGATAS Y RESANES EN PLACA Y MUROS (MANO DE OBRA)</t>
  </si>
  <si>
    <t>6.15.1</t>
  </si>
  <si>
    <t>REGATA EN MURO Y PLACA</t>
  </si>
  <si>
    <t>6.15.2</t>
  </si>
  <si>
    <t>RESANE EN MURO Y PLACA</t>
  </si>
  <si>
    <t>PASES ENTRE PLACAS</t>
  </si>
  <si>
    <t>6.16.1</t>
  </si>
  <si>
    <t>PASES PARA PUNTOS SANITARIOS</t>
  </si>
  <si>
    <t>6.16.2</t>
  </si>
  <si>
    <t>PASES PARA PUNTOS HIDRAULICOS</t>
  </si>
  <si>
    <t>ESTRUCTURAS</t>
  </si>
  <si>
    <t>6.17.1</t>
  </si>
  <si>
    <t>CAJAS DE INSPECCION 60x60cms NS-068</t>
  </si>
  <si>
    <t>6.17.2</t>
  </si>
  <si>
    <t>CAJAS DE INSPECCION 80x80cms NS-068</t>
  </si>
  <si>
    <t>6.17.3</t>
  </si>
  <si>
    <t>CAJAS DE INSPECCION 90x90cms NS-068</t>
  </si>
  <si>
    <t>6.17.4</t>
  </si>
  <si>
    <t>TRAMPA DE GRASAS</t>
  </si>
  <si>
    <t>6.17.5</t>
  </si>
  <si>
    <t>CAJA PARA MEDIDOR TOTALIZADOR 1"</t>
  </si>
  <si>
    <t xml:space="preserve">GAS NATURAL RED DE MEDIA PRESION </t>
  </si>
  <si>
    <t>6.18.1</t>
  </si>
  <si>
    <t>TUBERÍA DE POLIETILENO 1"</t>
  </si>
  <si>
    <t>6.18.2</t>
  </si>
  <si>
    <t xml:space="preserve">TUBERÍA DE POLIETILENO  3/4" </t>
  </si>
  <si>
    <t>6.18.3</t>
  </si>
  <si>
    <t>ELEVADOR (TRANSICION POLIE.COBRE)  1"</t>
  </si>
  <si>
    <t>6.18.4</t>
  </si>
  <si>
    <t>ELEVADOR (TRANSICION POLIE.COBRE)  3/4"</t>
  </si>
  <si>
    <t>6.18.5</t>
  </si>
  <si>
    <t xml:space="preserve">VALVULA PARA GAS </t>
  </si>
  <si>
    <t>6.18.6</t>
  </si>
  <si>
    <t>REGULADORES DE  1a  ETAPA</t>
  </si>
  <si>
    <t>GAS NATURAL RED DE BAJA PRESION</t>
  </si>
  <si>
    <t>6.19.1</t>
  </si>
  <si>
    <t>TUBERÍA COBRE TIPO "L"  3/4"</t>
  </si>
  <si>
    <t>6.19.2</t>
  </si>
  <si>
    <t>VALVULA BOLA PARA GAS  3/4"</t>
  </si>
  <si>
    <t>6.19.3</t>
  </si>
  <si>
    <t>REGULADORES DE  2a  ETAPA</t>
  </si>
  <si>
    <t>6.19.4</t>
  </si>
  <si>
    <t>PLAQUETAS DE IDENTIFICACIÓN</t>
  </si>
  <si>
    <t>PUNTOS DE GAS</t>
  </si>
  <si>
    <t>6.20.1</t>
  </si>
  <si>
    <t xml:space="preserve">ESTUFAS </t>
  </si>
  <si>
    <t>6.20.2</t>
  </si>
  <si>
    <t>HORNO</t>
  </si>
  <si>
    <t>6.20.3</t>
  </si>
  <si>
    <t>B.MARIA</t>
  </si>
  <si>
    <t>6.20.4</t>
  </si>
  <si>
    <t>ENANA</t>
  </si>
  <si>
    <t>6.20.5</t>
  </si>
  <si>
    <t>CALENTADOR TIRO FORZADO</t>
  </si>
  <si>
    <t>CONEXIÓN GASODOMESTICOS</t>
  </si>
  <si>
    <t>6.21.1</t>
  </si>
  <si>
    <t>6.21.2</t>
  </si>
  <si>
    <t>6.21.3</t>
  </si>
  <si>
    <t>6.21.4</t>
  </si>
  <si>
    <t>6.21.5</t>
  </si>
  <si>
    <t>CALENTADOR DE TIRO FORZADO</t>
  </si>
  <si>
    <t>RED DE INCENDIO</t>
  </si>
  <si>
    <t>6.22.1</t>
  </si>
  <si>
    <t>TUBERÍA PVC C 900   4"</t>
  </si>
  <si>
    <t>6.22.2</t>
  </si>
  <si>
    <t>TUBERÍA EN ACERO AL CARBÓN RANURADA SCH 10  4"</t>
  </si>
  <si>
    <t>6.22.3</t>
  </si>
  <si>
    <t>TUBERÍA EN ACERO AL CARBÓN RANURADA SCH 10  3"</t>
  </si>
  <si>
    <t>6.22.4</t>
  </si>
  <si>
    <t>TUBERÍA EN ACERO AL CARBÓN RANURADA SCH 10   2,1/2"</t>
  </si>
  <si>
    <t>6.22.5</t>
  </si>
  <si>
    <t>TUBERÍA EN ACERO AL CARBÓN RANURADA SCH 10  2"</t>
  </si>
  <si>
    <t>6.22.6</t>
  </si>
  <si>
    <t>TUBERÍA EN ACERO AL CARBÓN RANURADA SCH 10  1-½"</t>
  </si>
  <si>
    <t>6.22.7</t>
  </si>
  <si>
    <t>TUBERÍA EN ACERO AL CARBÓN ROSCADA SCH 40  1-1/4"</t>
  </si>
  <si>
    <t>6.22.8</t>
  </si>
  <si>
    <t>TUBERÍA EN ACERO AL CARBÓN ROSCADA SCH 40  1"</t>
  </si>
  <si>
    <t>6.22.9</t>
  </si>
  <si>
    <t>TUBERÍA EN ACERO AL CARBÓN ROSCADA SCH 40  1/2"</t>
  </si>
  <si>
    <t>6.22.10</t>
  </si>
  <si>
    <t>TUBERÍA PVC C 900 4"</t>
  </si>
  <si>
    <t>6.22.11</t>
  </si>
  <si>
    <t>GABINETES RED CONTRA INCENDIO TIPO II</t>
  </si>
  <si>
    <t>6.22.12</t>
  </si>
  <si>
    <t>SIAMESA DE 4"x 2-1/2"x2-1/2"</t>
  </si>
  <si>
    <t>6.22.13</t>
  </si>
  <si>
    <t>CHEQUE HIDRO HELBERT 4"</t>
  </si>
  <si>
    <t>6.22.14</t>
  </si>
  <si>
    <t>VÁLVULA EXPULSADORA DE AIRE  1"</t>
  </si>
  <si>
    <t>6.22.15</t>
  </si>
  <si>
    <t>NIPLE RANURA x ROSCA  2-½" x 20 cm</t>
  </si>
  <si>
    <t>6.22.16</t>
  </si>
  <si>
    <t xml:space="preserve">MANOMETROS GLICERINA </t>
  </si>
  <si>
    <t>6.22.17</t>
  </si>
  <si>
    <t xml:space="preserve">CABEZAL DE PRUEBA 2 VIAS ( 2 V. ANGULAR 2.1/2") </t>
  </si>
  <si>
    <t>6.22.18</t>
  </si>
  <si>
    <t>VALVULA BOLA CIERRE RAPIDO TIPO PESADA  4"</t>
  </si>
  <si>
    <t>6.22.19</t>
  </si>
  <si>
    <t>ROCIADORES STANDAR  5.6 K  1/2"</t>
  </si>
  <si>
    <t>6.22.21</t>
  </si>
  <si>
    <t>SOPORTE SISMORESISTENTE LATERAL UL-FM  3"</t>
  </si>
  <si>
    <t>6.22.22</t>
  </si>
  <si>
    <t>SOPORTE SISMORESISTENTE 4 VIAS UL-FM  2,1/2"</t>
  </si>
  <si>
    <t>6.22.23</t>
  </si>
  <si>
    <t>ABRAZADERA TIPO PERA 2,1/2"</t>
  </si>
  <si>
    <t>6.22.24</t>
  </si>
  <si>
    <t>ABRAZADERA TIPO PERA 2"</t>
  </si>
  <si>
    <t>6.22.25</t>
  </si>
  <si>
    <t>ABRAZADERA TIPO PERA 1,1/2"</t>
  </si>
  <si>
    <t>6.22.26</t>
  </si>
  <si>
    <t>ABRAZADERA TIPO PERA 1,1/4"</t>
  </si>
  <si>
    <t>6.22.27</t>
  </si>
  <si>
    <t>ABRAZADERA TIPO PERA 1"</t>
  </si>
  <si>
    <t>REDES AGUA SISTEMA CONTRA INCENDIO EN  CUARTO DE BOMBAS</t>
  </si>
  <si>
    <t>6.23.1</t>
  </si>
  <si>
    <t>TUBERIA H.G 4"</t>
  </si>
  <si>
    <t>6.23.2</t>
  </si>
  <si>
    <t>6.23.3</t>
  </si>
  <si>
    <t>6.23.4</t>
  </si>
  <si>
    <t>6.23.5</t>
  </si>
  <si>
    <t>BASTONES DE VENTILACION 4"</t>
  </si>
  <si>
    <t>6.23.6</t>
  </si>
  <si>
    <t>NIPLE PASAMUROS 4"</t>
  </si>
  <si>
    <t>6.23.7</t>
  </si>
  <si>
    <t>NIPLE PASAMUROS 2"</t>
  </si>
  <si>
    <t>6.23.8</t>
  </si>
  <si>
    <t>REGISTRO P/D 4"</t>
  </si>
  <si>
    <t>6.23.9</t>
  </si>
  <si>
    <t>6.23.10</t>
  </si>
  <si>
    <t>6.23.11</t>
  </si>
  <si>
    <t>CHEQUE CORTINA 2"</t>
  </si>
  <si>
    <t>6.23.12</t>
  </si>
  <si>
    <t>COPA EXCENTRICA DE 4"</t>
  </si>
  <si>
    <t>6.23.13</t>
  </si>
  <si>
    <t>COPA EXCENTRICA DE 2"</t>
  </si>
  <si>
    <t>6.23.14</t>
  </si>
  <si>
    <t>MANOMETRO  DE  0 A 300 PSI</t>
  </si>
  <si>
    <t>6.23.15</t>
  </si>
  <si>
    <t>JUNTA DE EXPANSION BORRACHA</t>
  </si>
  <si>
    <t>6.23.16</t>
  </si>
  <si>
    <t>BRIDAS EN ACERO ROSCAR  4"</t>
  </si>
  <si>
    <t>6.23.17</t>
  </si>
  <si>
    <t xml:space="preserve">SISTEMA CONTROLADOR </t>
  </si>
  <si>
    <t>6.24.1</t>
  </si>
  <si>
    <t>6.24.2</t>
  </si>
  <si>
    <t>CHEQUE CORTINA UL/FM RAISER  2"</t>
  </si>
  <si>
    <t>6.24.3</t>
  </si>
  <si>
    <t>SENSOR DE FLUJO TIPO PALETA  2"</t>
  </si>
  <si>
    <t>6.24.4</t>
  </si>
  <si>
    <t>VALVULA DE CONTROL OS&amp;Y  2"</t>
  </si>
  <si>
    <t>6.24.5</t>
  </si>
  <si>
    <t>VALVULA BOLA TIPO PESADA PARA PURGA  1/2"</t>
  </si>
  <si>
    <t>6.24.6</t>
  </si>
  <si>
    <t>VALVULA BOLA TIPO PESADA PARA DRENAJE O PURGA  1.1/4"</t>
  </si>
  <si>
    <t>6.24.7</t>
  </si>
  <si>
    <t>TUBERIA PVC P 1.1/4"</t>
  </si>
  <si>
    <t>6.24.8</t>
  </si>
  <si>
    <t>MANOMETRO DE 0 A 300 PSI</t>
  </si>
  <si>
    <t>6.24.9</t>
  </si>
  <si>
    <t>SENSOR DE POSICION  2"</t>
  </si>
  <si>
    <t>MONTAJE APARATOS</t>
  </si>
  <si>
    <t>6.25.1</t>
  </si>
  <si>
    <t>MONTAJE GABINETES DE INCENDIO CLASE II</t>
  </si>
  <si>
    <t>6.25.2</t>
  </si>
  <si>
    <t>MONTAJE SIAMESA</t>
  </si>
  <si>
    <t>6.25.3</t>
  </si>
  <si>
    <t>MONTAJE ROCIADORES</t>
  </si>
  <si>
    <t>6.25.4</t>
  </si>
  <si>
    <t>MONTAJE ESTACION DE CONTROL</t>
  </si>
  <si>
    <t>6.25.5</t>
  </si>
  <si>
    <t>MONTAJE EQUIPO CONTRA INCENDIO</t>
  </si>
  <si>
    <t>ACOMETIDA A CUARTO DE BOMBAS INCENDIO</t>
  </si>
  <si>
    <t>6.26.1</t>
  </si>
  <si>
    <t>TUBERIA PVC-P  3/4"</t>
  </si>
  <si>
    <t>6.26.2</t>
  </si>
  <si>
    <t>TUBERIA H.G 3/4"</t>
  </si>
  <si>
    <t>6.26.3</t>
  </si>
  <si>
    <t>MEDIDOR AGUA FRIA  3/4"</t>
  </si>
  <si>
    <t>6.26.4</t>
  </si>
  <si>
    <t xml:space="preserve">VALVULA BOLA TIPO PESADA </t>
  </si>
  <si>
    <t>6.26.5</t>
  </si>
  <si>
    <t>REGISTRO DE CORTE ANTIFRAUDE  3/4"</t>
  </si>
  <si>
    <t>6.26.7</t>
  </si>
  <si>
    <t>VALVULA DE FLOTADOR 3/4"</t>
  </si>
  <si>
    <t>VARIOS</t>
  </si>
  <si>
    <t>OBRAS COMPLEMENTARIAS</t>
  </si>
  <si>
    <t>MOVIMIENTO DE TIERRAS</t>
  </si>
  <si>
    <t>6.28.1</t>
  </si>
  <si>
    <t>EXCAVACION EN MATERIAL COMÚN  (incluye retiro, cargue y transporte hasta sitio autorizado hasta 20 km)</t>
  </si>
  <si>
    <t>M3</t>
  </si>
  <si>
    <t>6.28.2</t>
  </si>
  <si>
    <t>RELLENO MATERIAL DE LA MISMA EXCAVACION (Incluye :  Extendida, Nivelacion, Humedecimiento y compactación)</t>
  </si>
  <si>
    <t>6.28.3</t>
  </si>
  <si>
    <t>RETIRO DE SOBRANTES A CENTRO DE ACOPIO DE LA OBRA</t>
  </si>
  <si>
    <t>EQUIPOS</t>
  </si>
  <si>
    <t>INSTALACIONES  ELECTRICAS (Incluye herramientas, equipos, transporte interno y externo, mano de obra, pruebas y ensayos para su correcta ejecución y recibo a satisfacción. Conforme a los planos y especificaciones técnicas)</t>
  </si>
  <si>
    <t>INSTALACIONES ELECTRICAS</t>
  </si>
  <si>
    <t>7.1.1</t>
  </si>
  <si>
    <t>Suministro e instalación de tablero bifásico de 12 circuitos, con espacio para totalizador, 4 Hilos (2F+N+T) - barraje 125A. Puerta, chapa .</t>
  </si>
  <si>
    <t>7.1.2</t>
  </si>
  <si>
    <t>Suministro e instalación de tablero bifásico de 18 circuitos, con espacio para totalizador, 4 Hilos (2F+N+T) - barraje 125A. Puerta, chapa .</t>
  </si>
  <si>
    <t>7.1.3</t>
  </si>
  <si>
    <t>Suministro e instalación de tablero trifásico de 12 circuitos, con espacio para totalizador, 5 Hilos (3F+N+T) - barraje 125A. Puerta, chapa .</t>
  </si>
  <si>
    <t>7.1.4</t>
  </si>
  <si>
    <t>Suministro e instalación de tablero trifásico de 18 circuitos, con espacio para totalizador, 5 Hilos (3F+N+T) - barraje 125A. Puerta, chapa .</t>
  </si>
  <si>
    <t>7.1.5</t>
  </si>
  <si>
    <t>Suministro e instalación de tablero trifásico de 30 circuitos, con espacio para totalizador, 5 Hilos (3F+N+T) - barraje 225A. Puerta, chapa y llave.</t>
  </si>
  <si>
    <t>7.1.6</t>
  </si>
  <si>
    <t>Suministro e instalación de interruptor termomagnético enchufable de 1x20 A, Icc 10 KA (según cuadros de cargas).</t>
  </si>
  <si>
    <t>7.1.7</t>
  </si>
  <si>
    <t>Suministro e instalación de interruptor termomagnético industrial de 2x30 A, Icc 10 KA (según cuadros de cargas).</t>
  </si>
  <si>
    <t>7.1.8</t>
  </si>
  <si>
    <t>Suministro e instalación de interruptor termomagnético industrial de 3X20A, Icc 25KA (según cuadros de carga).</t>
  </si>
  <si>
    <t>7.1.9</t>
  </si>
  <si>
    <t>Suministro e instalación de interruptor termomagnético industrial de 3x50 A, Icc 25KA (según cuadros de carga).</t>
  </si>
  <si>
    <t>7.1.10</t>
  </si>
  <si>
    <t>Suministro e instalación de interruptor termomagnético industrial de 3x60A, Icc 25KA (según cuadros de carga).</t>
  </si>
  <si>
    <t>7.1.11</t>
  </si>
  <si>
    <t>Suministro e instalación de interruptor termomagnético industrial de 3x200A, Icc 25KA (según cuadros de carga).</t>
  </si>
  <si>
    <t>7.1.12</t>
  </si>
  <si>
    <t>Suministro e instalación de interruptor termomagnético industrial de 3x350A, Icc 25KA (según cuadros de carga).</t>
  </si>
  <si>
    <t>7.1.13</t>
  </si>
  <si>
    <t>Suministro e instalación de interruptor magnético industrial de 3X315 A, Icc 25KA (BCI).</t>
  </si>
  <si>
    <t>7.1.14</t>
  </si>
  <si>
    <t>Suministro e instalación de salida de iluminación interior en tubería EMT ¾"</t>
  </si>
  <si>
    <t>7.1.15</t>
  </si>
  <si>
    <t>Suministro e instalación de salida de iluminación de emergencia en tubería EMT ¾"</t>
  </si>
  <si>
    <t>7.1.16</t>
  </si>
  <si>
    <t>Suministro e instalación de salida de iluminación exterior en tubería PVC de ¾"</t>
  </si>
  <si>
    <t>7.1.17</t>
  </si>
  <si>
    <t>Suministro e instalación de salida de iluminación en poste para alumbrado exterior, incluye kit de derivación en resina.</t>
  </si>
  <si>
    <t>7.1.18</t>
  </si>
  <si>
    <t>Suministro e instalación de sensor de presencia multitecnologia 360° bajo voltaje.</t>
  </si>
  <si>
    <t>7.1.19</t>
  </si>
  <si>
    <t>Suministro e instalación de unidad de potencia para sensor de ocupación de bajo voltaje.</t>
  </si>
  <si>
    <t>7.1.20</t>
  </si>
  <si>
    <t>Suministro e instalación de salida para interruptor sencillo en tubería EMT ¾".</t>
  </si>
  <si>
    <t>7.1.21</t>
  </si>
  <si>
    <t>Suministro e instalación de salida para interruptor doble en tubería EMT ¾".</t>
  </si>
  <si>
    <t>7.1.22</t>
  </si>
  <si>
    <t>Suministro e instalación de salida para interruptor triple en tubería EMT ¾".</t>
  </si>
  <si>
    <t>7.1.23</t>
  </si>
  <si>
    <t>Suministro e instalación de luminaria LED hermética, 40 W, 4200 lm, 4500 k, 30000 h, 120/277 V, IP 65.</t>
  </si>
  <si>
    <t>7.1.24</t>
  </si>
  <si>
    <t>Suministro e instalación de luminaria tipo panel LED redondo de sobreponer, 6 W, 390 lm, 4500 k, 30000 h, 100/277 V, IP40.</t>
  </si>
  <si>
    <t>7.1.25</t>
  </si>
  <si>
    <t>Suministro e instalación de luminaria tipo panel LED redondo de sobreponer, 18 W, 1170 lm, 4500 k, 30000 h, 100/277 V, IP40.</t>
  </si>
  <si>
    <t>7.1.26</t>
  </si>
  <si>
    <t>Suministro e instalación de luminaria tipo panel LED redondo de sobreponer, 24 W, 1560 lm, 4500 k, 30000 h, 100/277V, IP40.</t>
  </si>
  <si>
    <t>7.1.27</t>
  </si>
  <si>
    <t>Suministro e instalación de luminaria tipo panel LED redondo de incrustar, 24 W, 1560 lm, 4500 k, 30000 h, 100/277V, IP40.</t>
  </si>
  <si>
    <t>7.1.28</t>
  </si>
  <si>
    <t>Suministro e instalación de luminaria tipo panel LED de sobreponer de 120x30 cm, 40 W, 3690 lm, 4500 k, 30000 h, 100/277V, IP40.</t>
  </si>
  <si>
    <t>7.1.29</t>
  </si>
  <si>
    <t>Suministro e instalación de luminaria LED tortuga 9 W, 960 lm, 4500 K, 30000 h, IP54</t>
  </si>
  <si>
    <t>7.1.30</t>
  </si>
  <si>
    <t>Suministro e instalación de luminaria LED reflector 120 W, 12000 lm, 5000 k, 30000 h, IP65_x000D_</t>
  </si>
  <si>
    <t>7.1.31</t>
  </si>
  <si>
    <t>Suministro e instalación de luminaria LED wall pack de 72 W, 5700 lm, 6000 k, 35000 h.</t>
  </si>
  <si>
    <t>7.1.32</t>
  </si>
  <si>
    <t>Suministro e instalación de luminaria bala de piso LED, 6 W, 540 lm, 4100 k, 35000 h</t>
  </si>
  <si>
    <t>7.1.33</t>
  </si>
  <si>
    <t>Suministro e instalación de luminaria de emergencia LED 3.5 W, 300 lm, 6000 k, 90 min autonomía</t>
  </si>
  <si>
    <t>7.1.34</t>
  </si>
  <si>
    <t>Suministro e instalación de luminaria LED alumbrado público, 40 W, 4800 lm, 4000K, 100/277 V._x000D_</t>
  </si>
  <si>
    <t>7.1.35</t>
  </si>
  <si>
    <t>Suministro e instalación de luminaria LED lineal, 50 W, 4150 lm, 4500 k, 30000 h, 120-277 V.</t>
  </si>
  <si>
    <t>7.1.36</t>
  </si>
  <si>
    <t>Suministro e instalación de luminaria aplique LED, 12 W, 840 lm, 4500 K._x000D_</t>
  </si>
  <si>
    <t>7.1.37</t>
  </si>
  <si>
    <t>Suministro e instalación de poste metálico de 6 m de altura para alumbrado público, incluye un brazo de 1,5m de largo adecuado para el soporte de una luminaria. Incluye accesorios de anclaje de poste y accesorios de anclaje de luminaria en poste. Incluye dado en concreto y caja de inspección de 30x30cm (segun norma CODENSA) para canalización. incluye elementos de aterramiento.</t>
  </si>
  <si>
    <t>7.1.38</t>
  </si>
  <si>
    <t>Construcción de caja de inspección para acometidas y alumbrado público en BT según norma CS274, excavación en piso duro, mampostería y pañete, marco y tapa, disposición de escombros</t>
  </si>
  <si>
    <t>7.1.39</t>
  </si>
  <si>
    <t>Suministro e instalación de canaleta metálica 12x5 cm con división. Incluye troqueles.</t>
  </si>
  <si>
    <t>M</t>
  </si>
  <si>
    <t>7.1.40</t>
  </si>
  <si>
    <t>Suministro e instalación de salida para tomacorriente normal monofasica 120 V, en tubería EMT ¾".</t>
  </si>
  <si>
    <t>7.1.41</t>
  </si>
  <si>
    <t>Suministro e instalación de salida para tomacorriente monofasica 120 V tipo tamper resistant, en tubería EMT ¾".</t>
  </si>
  <si>
    <t>7.1.42</t>
  </si>
  <si>
    <t>Suministro e instalación de salida para tomacorriente GFCI monofásica 120 V, en tubería EMT ¾".</t>
  </si>
  <si>
    <t>7.1.43</t>
  </si>
  <si>
    <t>Suministro e instalación de salida para tomacorriente GFCI monofásica 120 V tipo tamper resistant, en tubería EMT ¾".</t>
  </si>
  <si>
    <t>7.1.44</t>
  </si>
  <si>
    <t>Suministro e instalación de salida para tomacorriente regulado monofásico en tubería EMT ¾"</t>
  </si>
  <si>
    <t>7.1.45</t>
  </si>
  <si>
    <t>Suministro e instalación de salida para tomacorriente regulado monofásico tipo tamper resistant en tubería EMT ¾"</t>
  </si>
  <si>
    <t>7.1.46</t>
  </si>
  <si>
    <t>Suministro e instalación de salida para tomacorriente regulado monofásico para rack en tubería EMT ¾"</t>
  </si>
  <si>
    <t>7.1.47</t>
  </si>
  <si>
    <t>Suministro e instalación de UPS online doble conversión 6kVA, 120/208V 2F, 10 minutos de autonomía a plena carga, Fp 0,8 o superior. Incluye baterias.</t>
  </si>
  <si>
    <t>7.1.48</t>
  </si>
  <si>
    <t>Suministro e instalación de tablero de bypass manual para UPS de 6 KVA. Incluye llave de selección  tripolar de 50 A</t>
  </si>
  <si>
    <t>7.1.49</t>
  </si>
  <si>
    <t>Suministro e instalación de pases de conexión entre tablero TGD, UPS, tablero de bypass y tablero TRA en cable de cobre HFFRLS 2x6+1x4+1x10, coraza americana 1"</t>
  </si>
  <si>
    <t>7.1.50</t>
  </si>
  <si>
    <t>Suministro e instalación de pases de conexión entre tablero TGD, UPS, tablero de bypass y tablero TR en cable de cobre HFFRLS 2x8+1x6+1x10, coraza americana 1"</t>
  </si>
  <si>
    <t>7.1.51</t>
  </si>
  <si>
    <t>Construcción de cárcamo 30x30 cm en cuarto eléctrico y planta eléctrica</t>
  </si>
  <si>
    <t>7.1.52</t>
  </si>
  <si>
    <t>Suministro e instalación de elementos para equipotencialización de equipos en cable AWG 2 desnudo. Incluye barraje equipotencial.</t>
  </si>
  <si>
    <t>7.1.53</t>
  </si>
  <si>
    <t>Suministro e instalación de elementos para estructura de derivación según operador de red para punto de conexión en poste. Incluye poste con sus accesorios y afloramiento en IMC 6", Incluye grua para trabajos .</t>
  </si>
  <si>
    <t>7.1.54</t>
  </si>
  <si>
    <t>Suministro e instalación de celda de protección para transformador de 75 KVA.</t>
  </si>
  <si>
    <t>7.1.55</t>
  </si>
  <si>
    <t>Suministro e instalación de celda triplex entrada/salida/protección 17kV, aislamiento en aire, según normativa de CODENSA.</t>
  </si>
  <si>
    <t>7.1.56</t>
  </si>
  <si>
    <t>Suministro e instalación de transformador tipo seco clase H de 75 KVA 13200/208/120 V, devanados en cobre, aislamiento 17,5 kV. Incluye freno y riel</t>
  </si>
  <si>
    <t>7.1.57</t>
  </si>
  <si>
    <t>Suministro e instalación de DPS MT 15 KV 10 KA.</t>
  </si>
  <si>
    <t>JGO</t>
  </si>
  <si>
    <t>7.1.58</t>
  </si>
  <si>
    <t>Suministro e instalación de terminal premoldeado para media tensión, de uso exterior.</t>
  </si>
  <si>
    <t>7.1.59</t>
  </si>
  <si>
    <t>Suministro e instalación de terminal premoldeado para media tensión, de uso interior.</t>
  </si>
  <si>
    <t>7.1.60</t>
  </si>
  <si>
    <t>Suministro e instalación de malla de puesta a tierra según diseño (4 varillas, 1m distanciamiento entre conductores, 5x5 m configuracion malla).</t>
  </si>
  <si>
    <t>7.1.61</t>
  </si>
  <si>
    <t>Suministro e instalación de grupo electrógeno de emergencia 125 KVA , FP 0,8, según especificación técnica.</t>
  </si>
  <si>
    <t>7.1.62</t>
  </si>
  <si>
    <t>Suministro e instalación de tubería de desfogue 4" para planta eléctrica.</t>
  </si>
  <si>
    <t>7.1.63</t>
  </si>
  <si>
    <t>Suministro e instalacion de tablero general de distribución (TGD), 208/120V,  tipo industrial, autosoportado, fabricado en lamina CR16, con puerta, cerradura con llave y dimensiones aproximadas Frente=1.0m, Prof=0.30m, Alt= 1.50m, incluye breakers, según diagrama unifilar.</t>
  </si>
  <si>
    <t>7.1.64</t>
  </si>
  <si>
    <t>Suministro e instalacion de tablero para planta electrica, 208/120V,  tipo industrial, fabricado en lamina CR16, con puerta, cerradura con llave y dimensiones aproximadas Frente=0,5m, Prof=0.30m, Alt= 1.10m, incluye breakers, según diagrama unifilar.</t>
  </si>
  <si>
    <t>7.1.65</t>
  </si>
  <si>
    <t>Suministro, e instalacion de transferencia automática de 275 A para tablero general de acometidas y para tablero de incendios, según especificaciones técnicas y diagrama unifilar.</t>
  </si>
  <si>
    <t>7.1.66</t>
  </si>
  <si>
    <t>Suministro e instalación de armario de medición indirecta en BT según norma CODENSA AE319, incluye 3 TC´s, medidor según diagrama unifilar y todos los accesorios requeridos para la correcta medicíon de energía y su correcta instalación.</t>
  </si>
  <si>
    <t>7.1.67</t>
  </si>
  <si>
    <t>Suministro e instalación de acometida en cable de cobre XLPE AWG 3x2/0 al 100%.</t>
  </si>
  <si>
    <t>7.1.68</t>
  </si>
  <si>
    <t>Suministro e instalación de acometida en cable de cobre HFFRLS 3x500MCM(F)+500MCM(N)+2(T), por cárcamo. (Acometida TGD)</t>
  </si>
  <si>
    <t>7.1.69</t>
  </si>
  <si>
    <t>Suministro e instalación de acometida en cable de cobre HFFRLS AWG 2X(3X4/0(F)+1X4/0(N)+ 1x2(T))  en cárcamo (Acometida T-Planta).</t>
  </si>
  <si>
    <t>7.1.70</t>
  </si>
  <si>
    <t>Suministro e instalación de acometida en cable de cobre HFFRLS AWG 3x1/0(F))+6(T) en tubería IMC 2". Incluye canalización en piso, tendido de ductería, relleno, disposición de escombro (Acometida BCI).</t>
  </si>
  <si>
    <t>7.1.71</t>
  </si>
  <si>
    <t>Suministro e instalación de acometida en cable de cobre HFFRLS AWG 3x1/0(F)+1x1/0(N)+8(T) en tubería PVC 1-½" (Acometida TA).</t>
  </si>
  <si>
    <t>7.1.72</t>
  </si>
  <si>
    <t>Suministro e instalación de acometida en cable de cobre HFFRLS AWG 3x4(F)+1x4(N)+8(T) en tubería PVC 1-¼" (Acometida TC, TAU y TBOMB).</t>
  </si>
  <si>
    <t>7.1.73</t>
  </si>
  <si>
    <t>Suministro e instalación de acometida en cable de cobre HFFRLS AWG 2x6(F)+1x4(N)+10(T) en tubería EMT 1" (Acometida TRA).</t>
  </si>
  <si>
    <t>7.1.74</t>
  </si>
  <si>
    <t>Suministro e instalación de acometida en cable de cobre HFFRLS AWG 2x6(F)+1x4(N)+10(T) en tubería PVC 1" (Acometida TRA).</t>
  </si>
  <si>
    <t>7.1.75</t>
  </si>
  <si>
    <t>Suministro e instalación de acometida en cable de cobre HFFRLS AWG 3x8(F)+10(T) en tubería PVC 1-¼". (Acometida T-Ascensor)</t>
  </si>
  <si>
    <t>7.1.76</t>
  </si>
  <si>
    <t>Suministro e instalación de acometida en cable de cobre HFFRLS AWG 2x8(F)+1x6(N)+10(T) en cárcamo" (Acometida TR).</t>
  </si>
  <si>
    <t>7.1.77</t>
  </si>
  <si>
    <t>Suministro e instalación de acometida en cable de cobre HFFRLS AWG 3x10(F)+1x10(T) en tubería PVC ¾". (Alimentador T-Bomba de suministro)</t>
  </si>
  <si>
    <t>7.1.78</t>
  </si>
  <si>
    <t>Suministro e instalación de conductor 3X12 AWG HFFRLS para inicio de circuitos ramales.</t>
  </si>
  <si>
    <t>7.1.79</t>
  </si>
  <si>
    <t>Trámites y documentación ante el operador de red. Incluye energización definitiva.</t>
  </si>
  <si>
    <t>GLB</t>
  </si>
  <si>
    <t>7.1.83</t>
  </si>
  <si>
    <t>Suministro e instalación de punta captadora de acero inoxidable de ⅝", 0,6 m, incluye grapa y base.</t>
  </si>
  <si>
    <t>7.1.84</t>
  </si>
  <si>
    <t>Suministro e instalación de alambrón de aluminio de 8 mm.</t>
  </si>
  <si>
    <t>7.1.85</t>
  </si>
  <si>
    <t>Suministro e instalación de cable de cobre 2/0 desnudo.</t>
  </si>
  <si>
    <t>7.1.86</t>
  </si>
  <si>
    <t xml:space="preserve">Suministro e instalación de aislador snap. </t>
  </si>
  <si>
    <t>7.1.87</t>
  </si>
  <si>
    <t>Suministro e instalación de varilla de cobre ⅝", 2,4 m, incluye caja de inspección.</t>
  </si>
  <si>
    <t>7.1.88</t>
  </si>
  <si>
    <t>Suministro y aplicación de soldadura cadweld 115 g.</t>
  </si>
  <si>
    <t>7.1.89</t>
  </si>
  <si>
    <t>Suministro e instalación de tubería PVC ¾" embebida en muro para bajantes de sistema de apantallamiento.</t>
  </si>
  <si>
    <t>7.1.90</t>
  </si>
  <si>
    <t>Construcción de caja de inspección doble para canalización de MT según norma CS276 de CODENSA, excavación en piso duro, mampostería y pañete, marco y tapa homologada, disposición de escombros</t>
  </si>
  <si>
    <t>7.1.91</t>
  </si>
  <si>
    <t>Construcción de caja de inspección tipo vehicular para canalización de MT según norma CS280 de CODENSA, excavación en piso duro, mampostería y pañete, marco y tapa homologada, disposición de escombros</t>
  </si>
  <si>
    <t>7.1.92</t>
  </si>
  <si>
    <t>7.1.93</t>
  </si>
  <si>
    <t>Suministro y canalización de banco de ductos 6x6" PVC, excavación en piso duro, tendido de ductería, relleno, disposición de escombros.</t>
  </si>
  <si>
    <t>7.1.94</t>
  </si>
  <si>
    <t>Suministro y canalización de banco de ductos 4x6" PVC, excavación en piso duro, tendido de ductería, relleno, disposición de escombros.</t>
  </si>
  <si>
    <t>7.1.95</t>
  </si>
  <si>
    <t>Suministro e instalación de tubería EMT ¾" para red de datos, y canalizaciones eléctricas de inicio de circuitos.</t>
  </si>
  <si>
    <t>7.1.96</t>
  </si>
  <si>
    <t>Suministro e instalación de caja metálica para red de comunicaciones de 30x30cm</t>
  </si>
  <si>
    <t>7.1.97</t>
  </si>
  <si>
    <t>Suministro e instalación de caja metálica de 60x60cm</t>
  </si>
  <si>
    <t>7.1.98</t>
  </si>
  <si>
    <t>Suministro e instalación de tubería PVC de 2" para canalización de comunicaciones.</t>
  </si>
  <si>
    <t>7.1.99</t>
  </si>
  <si>
    <t>Construcción de caja de inspección para acometidas y alumbrado público en BT según norma CS274, excavación en piso duro, mampostería y pañete, marco y tapa, disposición de escombros. (Comunicaciones)</t>
  </si>
  <si>
    <t>MAMPOSTERIA (Incluye formaleta, elementos de fijación y soporte, herramientas, equipos, transporte interno y externo, mano de obra, pruebas y ensayos, lavavo e hidrofugado, para su correcta ejecución y recibo a satisfacción. Conforme a los planos y especificaciones técnicas)</t>
  </si>
  <si>
    <t>MUROS  EN  LADRILLO  DE  CONCRETO</t>
  </si>
  <si>
    <t>9.1.1</t>
  </si>
  <si>
    <t xml:space="preserve">Muros  en  Ladrillo  de Concreto  de  39 x 14 x 6 cm  tipo Decoblock Siciliano o equivalente, con  mortero de pega  M.1:4 </t>
  </si>
  <si>
    <t>9.1.2</t>
  </si>
  <si>
    <t xml:space="preserve">Muros  h&lt;80 cm  en  Ladrillo  de Concreto   de  39 x 14 x 6 cm  con  mortero de pega  M.1:4 </t>
  </si>
  <si>
    <t xml:space="preserve">ml </t>
  </si>
  <si>
    <t>9.1.3</t>
  </si>
  <si>
    <t xml:space="preserve">Enchape  Bordes de Placa  h&lt;70 cm,  en  Ladrillo  de Concreto   de  39 x 14 x 6 cm con  mortero de pega  M.1:4 </t>
  </si>
  <si>
    <t>9.1.4</t>
  </si>
  <si>
    <t xml:space="preserve">Enchape  Dinteles  a&lt;60 cm,  en  Ladrillo  de Concreto   de  39 x 14 x 6 cm  con  mortero de pega  M.1:4 </t>
  </si>
  <si>
    <t>9.1.5</t>
  </si>
  <si>
    <t xml:space="preserve">Alfajias  a&lt;60 cm,  en  Ladrillo  de Concreto   de  39 x 14 x 6 cm  con  mortero de pega  M.1:4 </t>
  </si>
  <si>
    <t>9.1.6</t>
  </si>
  <si>
    <t>Hilada  Parada  h=14 cm,  en  Ladrillo  de Concreto   de  39 x 14 x 6 cm  con  mortero de pega  M.1:4  Arranque Muros  a=14 cm</t>
  </si>
  <si>
    <t>9.1.7</t>
  </si>
  <si>
    <t>Hilada  Parada  h=14 cm,  en  Ladrillo  de Concreto   de 39 x 14 x 6 cm  con  mortero de pega  M.1:4   Remate Muros  a=20 cm</t>
  </si>
  <si>
    <t>MUROS  EN  BLOQUE  DE  ARCILLA</t>
  </si>
  <si>
    <t>9.2.1</t>
  </si>
  <si>
    <t>9.2.2</t>
  </si>
  <si>
    <t>CONFINAMIENTO  MAMPOSTERIA</t>
  </si>
  <si>
    <t>9.3.1</t>
  </si>
  <si>
    <t>Dovelas   en  Groutign  f'0c=3.000 psi</t>
  </si>
  <si>
    <t>9.3.2</t>
  </si>
  <si>
    <t>Columentas  de   Cofinamiento   dentro  de   Muro   de  11 x  20 cm  en concreto  reforzado  a  la  vista  f'c=3000 psi</t>
  </si>
  <si>
    <t>9.3.3</t>
  </si>
  <si>
    <t>Viga  de   Cofinamiento   dentro  de   Muro   de  11 x  20 cm  en concreto  reforzado  a  la  vista  f'c=3000 psi</t>
  </si>
  <si>
    <t>9.3.4</t>
  </si>
  <si>
    <t>REFUERZO  CONFINAMIENTO   MAMPOSTERIA</t>
  </si>
  <si>
    <t>9.4.1</t>
  </si>
  <si>
    <t>Grafil   5mm  (para reforzamiento horizontal mamposteria)</t>
  </si>
  <si>
    <t>9.4.2</t>
  </si>
  <si>
    <t>Acero  Grado 60  (confiamiento mamposteria) (INCLUYE SUMINISTRO, ALAMBRE NEGRO, FIGURACIÓN, AMARRE, INSTALACIÓN Y TODO LO REQUERIDO PARA LA CORRECTA EJECUCIÓN Y FUNCIONAMIENTO)</t>
  </si>
  <si>
    <t>CUBIERTA (Incluye formaleta, elementos de fijación y soporte, herramientas, equipos, transporte interno y externo, mano de obra, pruebas y ensayos para su correcta ejecución y recibo a satisfacción. Conforme a los planos y especificaciones técnicas)</t>
  </si>
  <si>
    <t>10.1</t>
  </si>
  <si>
    <t>BASES  PARA  IMPERMEABILIZACIONES</t>
  </si>
  <si>
    <t>10.1.1</t>
  </si>
  <si>
    <t>Pendientado y Afinado  con  Mortero  Impermeabilizado, espesor  promedio  e=4  cm  sobre Cubiertas Niv.+4.15/+4.25/+4.55</t>
  </si>
  <si>
    <t>10.1.2</t>
  </si>
  <si>
    <t>Pendientado  y  Afinado  con  Mortero  Impermeabilizado, espesor  promedio  e=4  cm  sobre Cubierta  Niv.+8.45</t>
  </si>
  <si>
    <t>10.1.3</t>
  </si>
  <si>
    <t>Pendientado  y  Afinado  con  Mortero  Impermeabilizado, espesor  promedio  e=4 cm   sobre  Cubierta  Tapa Tanque de Agua</t>
  </si>
  <si>
    <t>10.1.4</t>
  </si>
  <si>
    <t>Mediacaña con Mortero Impermeabilizado   Cubiertas</t>
  </si>
  <si>
    <t>CUBIERTA LIVIANA</t>
  </si>
  <si>
    <t>10.2.1</t>
  </si>
  <si>
    <t>Cubierta  en  Lamina  de  Fibtrocemento de  13 mm de  espesor, con estructura en perfileria metálica galvanizada, cara exterior a la vista,  con acabado en pintura vinilica color  blanco,   sobre estructura metalica liviana Circulacion Central.</t>
  </si>
  <si>
    <t>10.2.2</t>
  </si>
  <si>
    <t>Canal  en  Lamina  Galvanizada  Calibre 16, desarrollo  d=81 cm,  con  elementos rigidizadores. Incluye  base en wash primer, 3 manos de cromato de zinc, barrera epoixa y acabado en esmalte a base de poliuretano, para remate teja cubierta</t>
  </si>
  <si>
    <t>10.2.3</t>
  </si>
  <si>
    <t>Flanche  en  Lamina  Galvanizada  Calibre 16, desarrollo  d=55 cm,  con  elementos rigidizadores. Incluye  base en wash primer, 3 manos de cromato de zinc, barrera epoixa y acabado en esmalte a base de poliuretano, para remate teja cubierta</t>
  </si>
  <si>
    <t xml:space="preserve">MARQUESINAS  en  Perfiles de Aluminio  y  Vidrio templado 8 mm </t>
  </si>
  <si>
    <t>10.3.1</t>
  </si>
  <si>
    <t>Marquesina  MQ-01    variable x 2.40 m   Niv.+3.26                (6 un)</t>
  </si>
  <si>
    <t>10.3.2</t>
  </si>
  <si>
    <t>Marquesina  MQ-02    1.60 x 1.60 m            Niv.+4.15 y 4.55    (7 un)</t>
  </si>
  <si>
    <t>10.3.3</t>
  </si>
  <si>
    <t>Marquesina  MQ-02    14,05 x 1.80              Niv.+4.55                (1 un)</t>
  </si>
  <si>
    <t>10.3.4</t>
  </si>
  <si>
    <t>Marquesina  MQ-03    3.94 x 5.00              Niv.+8.45                 (1 un)</t>
  </si>
  <si>
    <t>PAÑETES (Incluye pañete, filos y dilataciones, herramientas, equipos, transporte interno para su correcta ejecución y recibo a satisfacción. Conforme a los planos y especificaciones técnicas)</t>
  </si>
  <si>
    <t>11.1</t>
  </si>
  <si>
    <t>PAÑETE  INTERIOR</t>
  </si>
  <si>
    <t>11.1.1</t>
  </si>
  <si>
    <t xml:space="preserve">Pañete   Corriente   Muros  con   mortero   M.1:4   y   espesor   e=2 cm </t>
  </si>
  <si>
    <t>11.1.2</t>
  </si>
  <si>
    <t xml:space="preserve">Pañete   Impermeabilizado   Muros   con   mortero   M.1:4   y   espesor   e=2 cm  </t>
  </si>
  <si>
    <t>11.1.3</t>
  </si>
  <si>
    <t xml:space="preserve">Pañete   Impermeabilizado   Muros  y  Piso  Tanque  de  Agua  con   mortero   M.1:4   y   espesor   e=2 cm  </t>
  </si>
  <si>
    <t>11.1.4</t>
  </si>
  <si>
    <t>Panete   Dilataciones con mortero  M.1:4 y espesor e=2cm</t>
  </si>
  <si>
    <t>11.1.5</t>
  </si>
  <si>
    <t>Panete   Filos   con mortero  M.1:4 y espesor e=2cm</t>
  </si>
  <si>
    <t>PAÑETE  EXTERIOR</t>
  </si>
  <si>
    <t>11.2.1</t>
  </si>
  <si>
    <t>Pañete impermeabilizado muros fachada con mortero M.1:4 y espesor e=2.5 cm. Incluye malla defuerzo para control grietas.</t>
  </si>
  <si>
    <t>RECUBRIMIENTOS (Incluye dilataciones, mano de obra, herramientas, equipos, transporte interno para su correcta ejecución y recibo a satisfacción. Conforme a los planos y especificaciones técnicas)</t>
  </si>
  <si>
    <t>12.1</t>
  </si>
  <si>
    <t>RECUBRIIMIENTOS  EN  PORCELANATO</t>
  </si>
  <si>
    <t>12.1.1</t>
  </si>
  <si>
    <t>Revestimiento  Muros  Bateria  Baño Principal  altura   h=1.90 m  en Porcelanato formato 30x60 color blanco mate rectificado tipo "Klipen Trendy" ó similar,  rematado con angulo "L" ½" de aluminio</t>
  </si>
  <si>
    <t>12.1.2</t>
  </si>
  <si>
    <t>Revestimiento  Muros  Baños  Femenino y Masculino  altura   h=1.90 m  en Porcelanato formato 30x60 color blanco mate rectificado tipo "Klipen Trendy" ó similar,  rematado con angulo "L" ½" de aluminio</t>
  </si>
  <si>
    <t>12.1.3</t>
  </si>
  <si>
    <t>Revestimiento  Muros  Baños  Discapacitados  1 y 2  altura   h=1.90 m  en Porcelanato formato 30x60 color blanco mate rectificado tipo "Klipen Trendy" ó similar,  rematado con angulo "L" ½" de aluminio</t>
  </si>
  <si>
    <t>12.1.4</t>
  </si>
  <si>
    <t>Revestimiento  Muros  Duchas Cambiaderos  altura   h=1.90 m  en Porcelanato formato 30x60 color blanco mate rectificado tipo "Klipen Trendy" ó similar,  rematado con angulo "L" ½" de aluminio</t>
  </si>
  <si>
    <t>12.1.5</t>
  </si>
  <si>
    <t>Revestimiento  Muros  Baños  3, 4 y 5  altura   h=1.90 m  en Porcelanato formato 30x60 color blanco mate rectificado tipo "Klipen Trendy" ó similar,  rematado con angulo "L" ½" de aluminio</t>
  </si>
  <si>
    <t>RECUBRIIMIENTOS  EN  CERAMICA   BAÑOS</t>
  </si>
  <si>
    <t>12.1.6</t>
  </si>
  <si>
    <t>Revestimiento  Muros  Baños  Porterias  1 y 2   altura   h=1.90 m  en  Ceramica  de  20.5 x 20.5  cm  Color  Blanco  Mate  crematado con angulo "L" ½" de aluminio.  Incluye  pega, Win y bicelado</t>
  </si>
  <si>
    <t>12.1.7</t>
  </si>
  <si>
    <t>Revestimiento  Muros  Baños  Vestier  Cocina   altura   h=1.90 m  en  Ceramica  de  20.5 x 20.5  cm  Color  Blanco  Mate  crematado con angulo "L" ½" de aluminio.  Incluye  pega, Win y bicelado</t>
  </si>
  <si>
    <t>12.1.8</t>
  </si>
  <si>
    <t>Revestimiento  Muros  Lavanderia   altura   h=1.90 m  en  Ceramica  de  20.5 x 20.5  cm  Color  Blanco  Mate  crematado con angulo "L" ½" de aluminio.  Incluye  pega, Win y bicelado</t>
  </si>
  <si>
    <t>12.1.9</t>
  </si>
  <si>
    <t>Revestimiento  Muros  Pocetas de Aseo   altura   h=1.90 m  en  Ceramica  de  20.5 x 20.5  cm  Color  Blanco  Mate  crematado con angulo "L" ½" de aluminio.  Incluye  pega, Win y bicelado</t>
  </si>
  <si>
    <t>12.1.10</t>
  </si>
  <si>
    <t>Revesimientos  Pocetas  de  Aseo,  altura  47 cm 2cv,  en  Ceramica  de  20.5 x 20.5  cm  Color  Blanco  Mate  con  esquineras  en  aluminio.</t>
  </si>
  <si>
    <t>12.2</t>
  </si>
  <si>
    <t>RECUBRIMIENTO    MESONES    EN  GRANITO  FUNDIDO</t>
  </si>
  <si>
    <t>12.2.1</t>
  </si>
  <si>
    <t>Recubrimiento  Meson  Cambiadero de Pañales, en Granito  Blanco  Huila  Grano No. 1   fundido  y  pulido,  con  dimensiones  ancho 116 cm, borde 8 cm  y  salpicadero  10 cm  y  dilataciones  en  aluminio</t>
  </si>
  <si>
    <t>12.2.2</t>
  </si>
  <si>
    <t>Recubrimiento  Mesones  Porteria, en Granito  Blanco  Huila  Grano No. 1   fundido  y  pulido,  con  dimensiones  ancho 60 cm, borde 8 cm  y  salpicadero  10 cm  y  dilataciones  en  aluminio</t>
  </si>
  <si>
    <t>12.2.3</t>
  </si>
  <si>
    <t>Recubrimiento  Entrepaños  Alamacenaje Cocina, en Granito  Blanco  Huila  Grano No. 1   fundido  y  pulido,  con  dimensiones  ancho 60 cm,  borde 8 cm y  dilataciones  en  aluminio</t>
  </si>
  <si>
    <t>RECUBRIMIENTO MESONES EN QUARZTONE</t>
  </si>
  <si>
    <t>12.3.1</t>
  </si>
  <si>
    <t>Meson  Lavamanos  en  placa  sintetica  tipo  "Quarztone",  instalado sobre estructura de soporte en angulos metálicos fijados a muro.,  con  desarrollo de salpicadero, poceta y faldon de 1.05 m, segun color espcificado en planos. Incluye pies de amigo de soporte,   para  Bateria  Baños</t>
  </si>
  <si>
    <t>12.3.2</t>
  </si>
  <si>
    <t>Meson  en  placa  sintetica  tipo  "Quarztone",  instalado sobre estructura de soporte en angulos metálicos fijados a muro.,  con  desarrollo de salpicadero, poceta y faldon de 1.05 m, segun color espcificado en planos. Incluye pies de amigo de soporte,  para  Aulas</t>
  </si>
  <si>
    <t>PISOS (Incluye, herramientas, equipos, transporte interno y externo, mano de obra para su correcta ejecución y recibo a satisfacción. Conforme a los planos y especificaciones técnicas)</t>
  </si>
  <si>
    <t xml:space="preserve">BASES  PARA  PISOS  </t>
  </si>
  <si>
    <t>13.1.1</t>
  </si>
  <si>
    <t xml:space="preserve">Alistado  Pisos con mortero   M.1:3  espesor e = 2 cm   </t>
  </si>
  <si>
    <t>13.1.2</t>
  </si>
  <si>
    <t>Afinado  Pendientado con mortero  impermeabilizado  M.1:3 e = 4 cm  para  cabina  duchas  y pocetas  aseo</t>
  </si>
  <si>
    <t>13.1.3</t>
  </si>
  <si>
    <t>Bordillo   Duchas   6 x 10 cm, comprende conformacion en mamposteria, pañete y filos.</t>
  </si>
  <si>
    <t>13.1.4</t>
  </si>
  <si>
    <t>Bordillo   Pocetas  Aseo  h=37 cm, comprende conformacion en mamposteria, pañete y filos.</t>
  </si>
  <si>
    <t>13.2</t>
  </si>
  <si>
    <t>PISOS  EN BALDOSA CERAMICA  y  GRANITO LAVADO</t>
  </si>
  <si>
    <t>13.2.1</t>
  </si>
  <si>
    <t>Piso  P-1B  en Ceramica Mikonos Ard arcoiris blanco 33.8 x 33.8 cm Corona ó similar,  para  Cocina, Lavanderia, Basuras y Porterias</t>
  </si>
  <si>
    <t>13.2.2</t>
  </si>
  <si>
    <t xml:space="preserve">Piso  P-1C  en  Ceramica Mikonos Ard arcoiris azul 33.8 x 33.8 cm Corona ó similar,  para Bateria de Baños </t>
  </si>
  <si>
    <t>13.2.3</t>
  </si>
  <si>
    <t>Piso  P-1D  en Ceramica Mikonos Ard arcoiris azul 33.8 x 33.8 cm Corona ó similar,  para Baños  Individuales</t>
  </si>
  <si>
    <t>13.2.4</t>
  </si>
  <si>
    <t>Piso  P-2  en Granito Lavado fundido en sitio, con grano de mármol terrazo pequeño color "Alfa Ekocristal Niebla", con dilatadores en aluminio,  para Cabina Duchas, Pocetas y Otros</t>
  </si>
  <si>
    <t>13.2.5</t>
  </si>
  <si>
    <t>Cenefa  P-2  ancho a=30 cm, en Granito Lavado fundido en sitio, con grano de mármol terrazo pequeño, color "Alfa Ekocristal Niebla", con dilatadores en aluminio,  para Hall Circulaciones.</t>
  </si>
  <si>
    <t>13.2.6</t>
  </si>
  <si>
    <t>Pirlanes  P-2  ancho a=15 cm, en Granito Lavado fundido en sitio, con grano de mármol terrazo pequeño, con dilatadores en aluminio,  para   Bocapuerta</t>
  </si>
  <si>
    <t>13.2.7</t>
  </si>
  <si>
    <t>Guardaescoba  G-02   zocalo en Ceramica Mikonos arcoiris ard blanco o azul 33.8 x 33.8 cm Corona ó similar.</t>
  </si>
  <si>
    <t>13.2.8</t>
  </si>
  <si>
    <t>Guardaescoba  G-04  Mediacaña Ø10 cm en Granito Lavado fundido en sitio, con grano de mármol ó terrazo pulido de color "Alfa Ekocristal Niebla" grano pequeño, con dilatadores en aluminio,  para  Baños  y  Cocina.</t>
  </si>
  <si>
    <t>PISOS  en  CONCRETO</t>
  </si>
  <si>
    <t>13.3.1</t>
  </si>
  <si>
    <t>Piso  P-1A:  Torta  e=7 cm  sobrepiso  en  concreto  f'c=3.000 psi  21 Mpa, alternado con paños de concreto de color Azul ref. color "RAL 240 50 40" y Amarillo ref. color "RAL 090 80 90" según despiece de planos de pisos,  endurecido, dilatado y con acabado estriado antideslizante, para  Circulaciones</t>
  </si>
  <si>
    <t>13.3.2</t>
  </si>
  <si>
    <t>Piso  P-3:  Torta  e=7 cm  sobrepiso  en  concreto  f'c=3.000 psi  21 Mpa, color gris, endurecido con Sikaflor-3 Quarz Top o equivalente (5 kg/m2),  con acabado estriado antideslizante, para  Cuartos  Tecnicos</t>
  </si>
  <si>
    <t>13.3.3</t>
  </si>
  <si>
    <t>Guardaescoba  G-05  Medicaña  en  concreto  f'c=3000 psi (21 Mpa),  fundida  en  sitio  de  10 x 10 cm,  para  Cuartos  Tecnicos</t>
  </si>
  <si>
    <t>13.3.4</t>
  </si>
  <si>
    <t xml:space="preserve">Dilatacion  Cortada con Disco de 25 mm de profundidad y 3 mm de ancho +  Suministro y Aplicación Sello Fondo de Junta  con una Capa de  Sika Road 3/8  ( 1 m/m ) + Suministro y Aplicación Sello Junta Dilatacion con Sellante  de Poliuretano  Tipo Sikaflex - 15 LMSL  (104,2 gr/m  junta de 25mm x 3 mm), </t>
  </si>
  <si>
    <t>13.3.5</t>
  </si>
  <si>
    <t>Malla Electrosoldada   f'y=5.000 kg/cm2 (500 Mpa)   M.1.31   para  Tortas  en  Concreto</t>
  </si>
  <si>
    <t xml:space="preserve">Escaleras </t>
  </si>
  <si>
    <t>13.4.1</t>
  </si>
  <si>
    <t>Escalones  Escaleras  de  Emergencia:  Torta  e=7 cm  sobre  escaleras  en  concreto  f'c=3.000 psi  21 Mpa,  con acabado antideslizante</t>
  </si>
  <si>
    <t>13.4.2</t>
  </si>
  <si>
    <t xml:space="preserve">Dilatacion  Cortada con Disco de 25 mm de profundidad y 3 mm de ancho +  Cinta  Antideslizante Negra 4 mm, para    Escalones  Escaleras </t>
  </si>
  <si>
    <t>PISOS  en  VINILO</t>
  </si>
  <si>
    <t>13.5.1</t>
  </si>
  <si>
    <t>Piso  P-4  en Piso vinílico heterogéneo compacto en rollo para tráfico alto con capacidad de absorción acústica tipo "Tarkett Optic Compact" 100% composición PVC ó similar, color por definir en obra,  para  Aulas, Salones y Oficinas</t>
  </si>
  <si>
    <t>13.5.2</t>
  </si>
  <si>
    <t>Guardaescoba  G-03  en madera  pino caribe 70x10mm,  para  Aulas, Salones y Oficinas</t>
  </si>
  <si>
    <t xml:space="preserve">REJILLAS  </t>
  </si>
  <si>
    <t>13.6.1</t>
  </si>
  <si>
    <t>Carcamos  Interiores  de  15 x  25 cm  en concreto  reforzado  a  la  vista  f'c=3000 psi   para  Cocina.</t>
  </si>
  <si>
    <t>13.6.2</t>
  </si>
  <si>
    <t>Rejilla   Prefabricada en  Concreto  para  Cárcamo de  15 x 6 cm,  con perforaciones circulares, segun detalle arquitectobnico</t>
  </si>
  <si>
    <t>IMPERMEABILIZACION (Incluye, herramientas, equipos, transporte interno y externo, mano de obra para su correcta ejecución y recibo a satisfacción. Conforme a los planos y especificaciones técnicas)</t>
  </si>
  <si>
    <t>Impermeabilizacion  Cubiertas   Transitables</t>
  </si>
  <si>
    <t>14.1.1</t>
  </si>
  <si>
    <t>Impermeabilizacion  con manto asfaltico impermeable y aluminio reforzado con pelicula de poliester y aluminio 3mm,  para   Cubiertas Niv.+4.15/+4.25/+4.55</t>
  </si>
  <si>
    <t>14.1.2</t>
  </si>
  <si>
    <t>Impermeabilizacion  con manto asfaltico impermeable y aluminio reforzado con pelicula de poliester y aluminio 3mm,  para    Cubierta  Niv.+8.45</t>
  </si>
  <si>
    <t>14.1.3</t>
  </si>
  <si>
    <t>Impermeabilizacion  con manto asfaltico impermeable y aluminio reforzado con pelicula de poliester y aluminio 3mm,  para  Cubierta  Tapas Tanques</t>
  </si>
  <si>
    <t>Impermeabilizacion  Tanques  de  Agua</t>
  </si>
  <si>
    <t>14.2.1</t>
  </si>
  <si>
    <t>Impermeabilización   Interior  Tanque, Fozos y  Pozos   con  Impermeabilizante superficial semiflexible</t>
  </si>
  <si>
    <t>14.2.2</t>
  </si>
  <si>
    <t>Impermeabilización   Exterior  Muros  Tanque, Fozos y  Pozos   con  Cemento  Marino   o  equivalente</t>
  </si>
  <si>
    <t>Impermeabilizacion   Cabinas Duchas  y  Pocetas</t>
  </si>
  <si>
    <t>Impermeabilización  Superficial   Interior  Muros + Pisos  Cabina  Duchas, Pocetas de Aseo</t>
  </si>
  <si>
    <t>CIELORRASOS  (Incluye, herramientas, equipos, transporte interno y externo, mano de obra para su correcta ejecución y recibo a satisfacción. Conforme a los planos y especificaciones técnicas)</t>
  </si>
  <si>
    <t>16.1</t>
  </si>
  <si>
    <t xml:space="preserve">Cielorraso   Falso </t>
  </si>
  <si>
    <t>16.1.1</t>
  </si>
  <si>
    <t>Cielorraso  en  Lamina  de  Yeso  Tipo  Dry-Wall  de  1/2" de  espesor, con estructura en perfileria metálica galvanizada, dilatado del muro de 1cm, con acabado en pintura vinilica color  blanco,  incluye dilatación plastica Tipo "Z"  para  Oficinas</t>
  </si>
  <si>
    <t>16.1.2</t>
  </si>
  <si>
    <t>Cielorraso  en  Lamina  de  Yeso  Tipo  Dry-Wall   RH  de  1/2"  Resistente  a  la  Humedad, con estructura en perfileria metálica galvanizada, dilatado del muro de 1cm, con acabado en pintura epoxica color  blanco,  incluye dilatacion plastica Tipo Z,   para  Baños</t>
  </si>
  <si>
    <t>16.1.3</t>
  </si>
  <si>
    <t>Cielorraso  en  Lamina  de  Fibtrocemento de  13 mm de  espesor, con estructura en perfileria metálica galvanizada, dilatado del muro de 1cm, con acabado en pintura vinilica color  blanco,  incluye dilatación plastica Tipo "Z"  para  Circulaciones</t>
  </si>
  <si>
    <t>CABLEADO ESTRUCTURADO y DETECCION (Incluye, herramientas, equipos, transporte interno y externo, mano de obra para su correcta ejecución y recibo a satisfacción. Conforme a los planos y especificaciones técnicas)</t>
  </si>
  <si>
    <t>Cableado  Estructurado</t>
  </si>
  <si>
    <t>Glb</t>
  </si>
  <si>
    <t>Ssitema Deteccion Incendio</t>
  </si>
  <si>
    <t>CABLEADO ESTRUCTURADO</t>
  </si>
  <si>
    <t>17.1.100</t>
  </si>
  <si>
    <t>Suministro e instalación de salida sencilla para datos cat 6A. No incluye cable.</t>
  </si>
  <si>
    <t>17.1.101</t>
  </si>
  <si>
    <t>Suministro e instalación de salida sencilla para datos cat 6A en tubería PVC ¾". No incluye cable.</t>
  </si>
  <si>
    <t>17.1.102</t>
  </si>
  <si>
    <t>Suministro e instalación de salida para teléfono. No incluye cable.</t>
  </si>
  <si>
    <t>17.1.103</t>
  </si>
  <si>
    <t>Suministro e instalación de patch cord cat 6A UTP de 1m de longitud, para administración.</t>
  </si>
  <si>
    <t>17.1.104</t>
  </si>
  <si>
    <t>Suministro e instalación de patch cord cat 6A UTP de 3m de longitud, para puestos de trabajo.</t>
  </si>
  <si>
    <t>17.1.105</t>
  </si>
  <si>
    <t>Suministro e instalación de patch cord cat 5E UTP de 1m de longitud, para administración.</t>
  </si>
  <si>
    <t>17.1.106</t>
  </si>
  <si>
    <t>Suministro e instalación de patch cord cat 5E UTP de 3m de longitud, para puestos de trabajo.</t>
  </si>
  <si>
    <t>17.1.107</t>
  </si>
  <si>
    <t>Suministro e instalación de rack cerrado 20 U.</t>
  </si>
  <si>
    <t>17.1.108</t>
  </si>
  <si>
    <t>Suministro e instalación de multitoma vertical para rack 12 salidas, 20 A, 120V</t>
  </si>
  <si>
    <t>17.1.109</t>
  </si>
  <si>
    <t>Suministro e instalación de patch panel 24 puertos cat 6A.</t>
  </si>
  <si>
    <t>17.1.110</t>
  </si>
  <si>
    <t>Suministro e instalación de patch panel 24 puertos cat 5E.</t>
  </si>
  <si>
    <t>17.1.111</t>
  </si>
  <si>
    <t>Suministro e instalación de organizador horizontal delantero</t>
  </si>
  <si>
    <t>17.1.112</t>
  </si>
  <si>
    <t>Suministro e instalación de cable cat 6A con apantallamiento UTP.</t>
  </si>
  <si>
    <t>17.1.113</t>
  </si>
  <si>
    <t>Suministro e instalación de cable Cat 5E con apantallamiento UTP.</t>
  </si>
  <si>
    <t>17.1.114</t>
  </si>
  <si>
    <t>Suministro e instalación de switch 24 puertos 10/100/1000 capa 2.</t>
  </si>
  <si>
    <t>17.1.115</t>
  </si>
  <si>
    <t>Suministro e instalación de barraje de tierra TGB en cuartos técnico.</t>
  </si>
  <si>
    <t>17.1.116</t>
  </si>
  <si>
    <t>Suministro e instalación de barraje de tierra TMGB en cuarto técnico.</t>
  </si>
  <si>
    <t>17.1.117</t>
  </si>
  <si>
    <t>Suministro e instalación de elementos para conexión entre TGB, TMGB y barraje de tierra en cable de cobre 6 AWG HFFRLS.</t>
  </si>
  <si>
    <t>17.1.118</t>
  </si>
  <si>
    <t>Certificación por punto de datos cat 6A</t>
  </si>
  <si>
    <t>17.1.119</t>
  </si>
  <si>
    <t>Certificación por punto de datos Cat 5E</t>
  </si>
  <si>
    <t>17.1.120</t>
  </si>
  <si>
    <t>Suministro e instalación de planta de telefonía.</t>
  </si>
  <si>
    <t>17.1.121</t>
  </si>
  <si>
    <t>Suministro e instalación de strip telefónico, incluye regleta y espejo</t>
  </si>
  <si>
    <t>17.1.122</t>
  </si>
  <si>
    <t>Suministro e instalación de salida para cable HDMI más VGA, incluye tubería y cables.</t>
  </si>
  <si>
    <t>17.1.123</t>
  </si>
  <si>
    <t>Suministro e instalación de salida para cable HDMI en portería, incluye tubería, cable y convertidor UTP a HDMI.</t>
  </si>
  <si>
    <t>17.1.124</t>
  </si>
  <si>
    <t>Suministro e instalación de salidas para parlantes, micrófonos o amplificador de sonido en tubería PVC ¾".</t>
  </si>
  <si>
    <t>17.1.125</t>
  </si>
  <si>
    <t>Suministro e instalación de acces point para red inalambrica.</t>
  </si>
  <si>
    <t>17.1.126</t>
  </si>
  <si>
    <t>Suministro e instalación de electroiman para control de acceso.</t>
  </si>
  <si>
    <t>17.1.127</t>
  </si>
  <si>
    <t xml:space="preserve">Suministro e instalación de cámara minidomo HDVCI interior, 2 MP, lente varifocal. </t>
  </si>
  <si>
    <t>17.1.128</t>
  </si>
  <si>
    <t>Suministro e instalación de camara fija tipo bala para exteriores, HDCVI, lente varifocal, incluye housing.</t>
  </si>
  <si>
    <t>17.1.129</t>
  </si>
  <si>
    <t>Suministro e instalación de salida para cámara CCTV o sensor fotoelectrico para sistema de seguridad en tubería PVC ¾".</t>
  </si>
  <si>
    <t>17.1.130</t>
  </si>
  <si>
    <t>Suministro e instalación de monitor HDMI de 22" para sistema de CCTV</t>
  </si>
  <si>
    <t>17.1.131</t>
  </si>
  <si>
    <t>Suministro e instalación de DVR 16 canales, HDD 2TB</t>
  </si>
  <si>
    <t>17.1.132</t>
  </si>
  <si>
    <t>Suministro e instalación de cable de fibra óptica 12 hilos, uso interior, multimodo OM4</t>
  </si>
  <si>
    <t>17.1.133</t>
  </si>
  <si>
    <t>Suministro e instalación de bandeja de fibra óptica 6 puertos dúplex. Incluye módulos de conexión LC dúplex. Incluye pigtails LC para conectorización</t>
  </si>
  <si>
    <t>17.1.134</t>
  </si>
  <si>
    <t>Suministro e instalación de patch cord de fibra óptica LC-LC 2m</t>
  </si>
  <si>
    <t>17.1.135</t>
  </si>
  <si>
    <t>Certificación de enlace de fibra</t>
  </si>
  <si>
    <t>17.1.140</t>
  </si>
  <si>
    <t>Suministro e instalación de cable Blindado 2x18</t>
  </si>
  <si>
    <t>17.1.141</t>
  </si>
  <si>
    <t>Suministro e instalación de sirena para alarma de sistema de control de intrusión</t>
  </si>
  <si>
    <t>un</t>
  </si>
  <si>
    <t>DETECCION INCENDIO</t>
  </si>
  <si>
    <t>17.2.1.1</t>
  </si>
  <si>
    <t>Suministro e instalación de sensor óptico de humo, incluye base.</t>
  </si>
  <si>
    <t>17.2.1.2</t>
  </si>
  <si>
    <t>Suministro e instalación de sensor térmico de humo, incluye base.</t>
  </si>
  <si>
    <t>17.2.1.3</t>
  </si>
  <si>
    <t>Suministro e instalación de cable antiflama 2x16</t>
  </si>
  <si>
    <t>17.2.1.4</t>
  </si>
  <si>
    <t>Suministro e instalación de tubería EMT ¾" para cableado de sistema de detección de incendios. No incluye cable.</t>
  </si>
  <si>
    <t>17.2.1.5</t>
  </si>
  <si>
    <t>Suministro e instalación de estación manual, uso interno, incluye stopper</t>
  </si>
  <si>
    <t>17.2.1.6</t>
  </si>
  <si>
    <t>Suministro e instalación de corneta con estrobo. Incluye modulo de interconexión NAC</t>
  </si>
  <si>
    <t>17.2.1.7</t>
  </si>
  <si>
    <t>Suministro e instalación de módulo monitor del sistema, de interfase, para supervisión de valvulas, bombas.</t>
  </si>
  <si>
    <t>17.2.1.8</t>
  </si>
  <si>
    <t>Suministro e instalación de módulo de control del sistema, de interfase, para control del sistema de ascensor y control de apertura de puertas de emergencia.</t>
  </si>
  <si>
    <t>17.2.1.9</t>
  </si>
  <si>
    <t>Suministro e instalación de panel de detección de incendios según especificaciones técnicas.</t>
  </si>
  <si>
    <t>17.2.1.10</t>
  </si>
  <si>
    <t xml:space="preserve">Suministro e instalación de fuente de alimentación para el sistema de detección de incendios. </t>
  </si>
  <si>
    <t>17.2.1.11</t>
  </si>
  <si>
    <t>Puesta en marcha del sistema de detección de incendios por ingenieros certificados por fábrica, capacitación, actualización de software y programación según requerimientos.</t>
  </si>
  <si>
    <t>VENTANERIA  (Incluye, herramientas, equipos, transporte interno y externo, mano de obra para su correcta ejecución y recibo a satisfacción. Conforme a los planos y especificaciones técnicas)</t>
  </si>
  <si>
    <t>18.1</t>
  </si>
  <si>
    <t xml:space="preserve">VENTANAS en ALUMINIO  FIJAS: Perfileria en aluminio anodizado acabado pintura electrostática color gris oscuro ref. color "RAL DESIGN 000 15 00" semimate sistema Alumina Ref. 5025. ALN307 + ALN309 ó similar, con vidrio incoloro laminado y/o templado de diferentes espesores 3+3, 4+3 o 5+4. Dimensión, fijación de perfiles, según recomendación de proveedor de ventanería. 
</t>
  </si>
  <si>
    <t>18.1.1</t>
  </si>
  <si>
    <t>V - 01        0.75 x 0.75     laminado 3+3   Baños                         (6 un)</t>
  </si>
  <si>
    <t>18.1.2</t>
  </si>
  <si>
    <t>V - 02A     1.50  x 1.50     lam.temp.5+4   Ludoteca, Aulas       (2 un)</t>
  </si>
  <si>
    <t>18.1.3</t>
  </si>
  <si>
    <t>V - 02B     1.50  x 1.50     lam.temp.4+3   Casa Vida                  (1  un)</t>
  </si>
  <si>
    <t>18.1.4</t>
  </si>
  <si>
    <t xml:space="preserve">V - 03        1.45  x 1.45     lam.3+3 + UV    Secos                        (1  un)                        </t>
  </si>
  <si>
    <t>18.1.5</t>
  </si>
  <si>
    <t>V - 04        1.50  x 1.45     lam.3+3 + UV     Fruver, menaje        (2  un)</t>
  </si>
  <si>
    <t>18.1.6</t>
  </si>
  <si>
    <t>V - 05        1.80 x 0.35     laminado 4+3    Ludoteca, Aias         (6 un)</t>
  </si>
  <si>
    <t>18.1.7</t>
  </si>
  <si>
    <t>V - 06        1.20 x 0.35     laminado 4+3    Estimulacion             (1  un)</t>
  </si>
  <si>
    <t>18.1.8</t>
  </si>
  <si>
    <t>V - 07        1.55 x 0.35     laminado 3+3    Cambiaderos             (3 un)</t>
  </si>
  <si>
    <t>18.1.9</t>
  </si>
  <si>
    <t>V - 08        3.90 x 0.35    laminado 3+3    Depositos                    (5 un)</t>
  </si>
  <si>
    <t>18.1.10</t>
  </si>
  <si>
    <t>V - 09A      5.85 x 0.40    laminado 4+3    Estimlacion, Aulas    (5 un)</t>
  </si>
  <si>
    <t>18.1.11</t>
  </si>
  <si>
    <t>V - 09B     5.84 x 0.40    laminado 4+3    Lusdoteca                   (1  un)</t>
  </si>
  <si>
    <t>18.1.12</t>
  </si>
  <si>
    <t>V - 10        3.03 x 2.55    laminado 3+3     Porteria  1                    (1 un)</t>
  </si>
  <si>
    <t xml:space="preserve">VENTANAS  en ALUMINIO  Tipo  REJILLA + PERSIANA VIDRIO:  Perfileria en aluminio anodizado acabado natural mate sistema Alumina Ref. 5025. ALN307 + ALN309 ó similar. Dimensión, fijación de perfiles y espesor de vidrio según recomendación de proveedor de ventanería.   Modulos en rejilla, soporte y fijación en perfileria en aluminio anodizado natural mate, persiana en vidrio laminado incoloro 3+3 con pelicula intermedia con protección </t>
  </si>
  <si>
    <t>18.1.13</t>
  </si>
  <si>
    <t>V - 11A      2.25 x 0.45     lam. 3+3 + UV    Casa Vida,Gimansio   (10un)</t>
  </si>
  <si>
    <t>18.1.14</t>
  </si>
  <si>
    <t>V - 11B     2.25 x 0.45     lam. 3+3 + UV    Gimnasio, Comedor    (10 un)</t>
  </si>
  <si>
    <t>18.1.15</t>
  </si>
  <si>
    <t>V - 12        4.05 x 0.45     lam. 3+3 + UV     Aulas                              (10 un)</t>
  </si>
  <si>
    <t>18.1.16</t>
  </si>
  <si>
    <t>V - 13        1.80  x 0.35     laminado 3+3     Baños                            (2 un)</t>
  </si>
  <si>
    <t xml:space="preserve">VENTANAS  en ALUMINIO  FIJAS  PISO-TECHO:   Perfileria en aluminio anodizado acabado pintura electrostática color gris oscuro ref. color "RAL DESIGN 000 15 00" semimate sistema Alumina Ref. 7638. ALN168 + ALN172 ó similar, con vidrio laminado incoloro 3+3 mm o 5+5 mm. Dimensión, fijación de perfiles y espesor de vidrio según recomendación de proveedor de ventanería.
</t>
  </si>
  <si>
    <t>18.1.17</t>
  </si>
  <si>
    <t>V - 14        5.23 x 3.05     laminado 3+3       Oficinas                         (1 un)</t>
  </si>
  <si>
    <t>18.1.18</t>
  </si>
  <si>
    <t>V - 15        1.44  x 3.05     laminado 3+3       Rack                               (1 un)</t>
  </si>
  <si>
    <t>18.1.19</t>
  </si>
  <si>
    <t>V - 16        8.48 x 3.77     laminado 5+5       Comedor, otros            (1 un)</t>
  </si>
  <si>
    <t>VENTANAS  en ALUMINIO  FIJAS CORREDERAS o PROYECTANTES: Perfileria en aluminio anodizado acabado pintura electrostática color gris oscuro ref. color "RAL DESIGN 000 15 00" semimate sistema Alumina Ref. 5020. ALN144 + ALN148 ó similar. Dimensión, fijación de perfiles y espesor de vidrio según recomendación de proveedor de ventanería.  Ventanas proyectantes elaboradas con sistema Alumina Ref. 3831. ALN 173 + ALN175 ó similar.</t>
  </si>
  <si>
    <t>18.1.20</t>
  </si>
  <si>
    <t>V - 21      5.85 x 2.00     laminado 5 + 4       Ludoteca, Aulas          (6 un)</t>
  </si>
  <si>
    <t>18.1.21</t>
  </si>
  <si>
    <t>V - 22      3.03 x 2.55     laminado 3+3         Porteria 1                      (1 un)</t>
  </si>
  <si>
    <t xml:space="preserve">VENTANA PISO-TECHO:  Perfileria tipo fachada flotante tipo "ventanar piel de vidrio" ó similar, en aluminio anodizado acabado pintura electrostática color gris oscuro ref. color "RAL DESIGN 000 15 00" semimate, con piezas proyectantes del sistema según despiece. Vidrio fijado a perfileria con silicona estructural sin pisavidrio exterior. Dimensión, fijación de perfiles y espesor de vidrio según recomendación de proveedor de ventanería.  Vidrio laminado templado incoloro 4+3
</t>
  </si>
  <si>
    <t>18.1.22</t>
  </si>
  <si>
    <t>V - 30A     22.65 x 3.45     laminado 5+4       Admnistracion       (1 un)</t>
  </si>
  <si>
    <t>18.1.23</t>
  </si>
  <si>
    <t>V - 30B     22.65 x 3.45     laminado 5+4       Administracion       (1 un)</t>
  </si>
  <si>
    <t xml:space="preserve">PUERTAS BATIENTES en  ALUMINIO: Puerta embisagrada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templado incoloro 4+3 mm. Dimensión y fijación de perfiles y bisagras según recomendación de proveedor.
</t>
  </si>
  <si>
    <t>18.1.24</t>
  </si>
  <si>
    <t>Puerta     P - 11A     0.90 x 2.20    Porteria                                      (1 un)</t>
  </si>
  <si>
    <t>18.1.25</t>
  </si>
  <si>
    <t>Puerta     P - 11B     0.90 x 2.50    Porteria                                      (1 un)</t>
  </si>
  <si>
    <t>18.1.26</t>
  </si>
  <si>
    <t>Puerta     P - 12       1.00 x 2.50     Comedor                                   (2 un)</t>
  </si>
  <si>
    <t>18.1.27</t>
  </si>
  <si>
    <t>Puerta     P - 13       1.20 x 2.00     Casa de Vida                            (2 un)</t>
  </si>
  <si>
    <t xml:space="preserve">PUERTAS  CORREDERAS en ALUMINIO: Puerta corredea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incoloro de 5+4 mm. Dimensión y fijación de perfiles y bisagras según recomendación de proveedor.
</t>
  </si>
  <si>
    <t>18.1.28</t>
  </si>
  <si>
    <t>Puerta   P - 33     4.98 x 2.50          Estimulacion           (1 un)</t>
  </si>
  <si>
    <t>18.1.29</t>
  </si>
  <si>
    <t>Puerta   P - 34     5.22 x 2.50          Aulas                         (5 un)</t>
  </si>
  <si>
    <t>CARPINTERIA METALICA (Incluye, herramientas, equipos, transporte interno y externo, mano de obra para su correcta ejecución y recibo a satisfacción. Conforme a los planos y especificaciones técnicas)</t>
  </si>
  <si>
    <t>PUERTAS  METALICAS:  Puerta entamborada y embisagrada con perfileria con marco en lámina Cold Rolled calibre 16 cargado con relleno tipo grouting, hoja entamborada 40mm de espesor elaborada en lámina CR cal. 18, con superficies Lisa o tipo Persiana, en lámina CR cal 18, con estructura interna de refuerzo, sin dilataciones y sin soldaduras a la vista. Acabado, pintura esmalte para metal color blanco semimate aplicada sobre tratamiento anticorrosivo. Dimensión y fijación de bisagras según recomendación de proveedor.</t>
  </si>
  <si>
    <t>Puertas  Tipo  Persiana</t>
  </si>
  <si>
    <t>19.1.1</t>
  </si>
  <si>
    <t>Puerta     P - 01        0.70 x 2.20    Baños                                         (8 un)</t>
  </si>
  <si>
    <t>19.1.2</t>
  </si>
  <si>
    <t>Puerta     P - 02       0.90 x 2.00    Menaje, Fruver                        (6 un)</t>
  </si>
  <si>
    <t>19.1.3</t>
  </si>
  <si>
    <t>Puerta     P - 03       1.00 x 2.00     Baño Discapacitados          (3 un)</t>
  </si>
  <si>
    <t>19.1.4</t>
  </si>
  <si>
    <t>Puerta     P - 05      0.80 x 2.00     Baño                                            (1 un)</t>
  </si>
  <si>
    <t>19.1.5</t>
  </si>
  <si>
    <t>Puerta     P - 06      0.90 x 2.00     Lavado                                        (2 un)</t>
  </si>
  <si>
    <t>19.1.6</t>
  </si>
  <si>
    <t>Puerta     P - 07      1.00 x 2.50      Baño Discapacitados          (1 un)</t>
  </si>
  <si>
    <t>19.1.7</t>
  </si>
  <si>
    <t>Puerta     P - 14A   1.00 x 2.00      Tableros                                     (1 un)</t>
  </si>
  <si>
    <t>19.1.8</t>
  </si>
  <si>
    <t>Puerta     P - 14B   1.00 x 2.50      Basuras                                      (1 un)</t>
  </si>
  <si>
    <t>19.1.9</t>
  </si>
  <si>
    <t>Puerta     P - 22     2.52 x 2.50      Subestacion                             (1 un)</t>
  </si>
  <si>
    <t>19.1.10</t>
  </si>
  <si>
    <t>Puerta     P - 23     3.78 x 2.50      Planta Electrica                       (1 un)</t>
  </si>
  <si>
    <t xml:space="preserve">Puerta  Lisa  </t>
  </si>
  <si>
    <t>19.1.11</t>
  </si>
  <si>
    <t>Puerta   P- 04         0.90 x  2.00     Lavado                                     (1 und)</t>
  </si>
  <si>
    <t>19.1.12</t>
  </si>
  <si>
    <t>Puerta   P- 08         0.90 x  2.00     Pimeros auxilios                 (5 und)</t>
  </si>
  <si>
    <t>19.1.13</t>
  </si>
  <si>
    <t>Puerta   P- 09         0.80 x  2.00     Depositos                              (5 und)</t>
  </si>
  <si>
    <t>19.1.14</t>
  </si>
  <si>
    <t>Puerta   P- 10          1.00  x  2.00     Gimnansio                             (1 und)</t>
  </si>
  <si>
    <t>19.1.15</t>
  </si>
  <si>
    <t>Puerta   P- 21         0.95  x  2.00     Qumicos                                (1 und)</t>
  </si>
  <si>
    <t>Puerta  Lisa  Corredera</t>
  </si>
  <si>
    <t>19.1.16</t>
  </si>
  <si>
    <t>Puerta   P- 38         1.20 x  2.00     Cocina                                     (1 und)</t>
  </si>
  <si>
    <t>19.1.17</t>
  </si>
  <si>
    <t>Puerta   P- 39         0.80 x  1.10      Lavado                                    (1 und)</t>
  </si>
  <si>
    <t>19.1.18</t>
  </si>
  <si>
    <t>Puerta   P- 41          2.00 x  1.10      Cocina                                    (4 und)</t>
  </si>
  <si>
    <t>19.2</t>
  </si>
  <si>
    <t>PUERTAS METALICAS  CORTAFUEGO: Puerta metálica corta fuegos embisagrada con cierra puertas hidraulico elaborada con marco en lámina CR calibre 16, cargado con relleno tipo grouting, hoja entamborada 40mm de espesor elaborada en lámina CR cal. 18 con estructura interna de refuerzo con relleno en aislante en lana de roca, superficie lisa sin dilataciones, sin soldaduras a la vista y con sello entumescente en neopreno. Acabado, pintura esmalte para metal color gris oscuro ref. color "RAL DESIGN 000 15 00" semimate aplicada sobre base  sobre tratamiento anticorrosivo. Dimensión y fijación de perfiles y bisagras según recomendación de proveedor.</t>
  </si>
  <si>
    <t>19.2.1</t>
  </si>
  <si>
    <t>Puerta   P- 40     2.35 x  2.50     Punto Fijo Escalera           (1 und)</t>
  </si>
  <si>
    <t>19.3</t>
  </si>
  <si>
    <t>PUERTAS  METALICAS  TUBULARES:  Puerta metalica pivotante sin marco elaborada con estructura de hoja de puerta en perfil galvanizado tubular de cerramiento de 80x40mm. Con acabado de pintura esmalte para metal color gris oscuro ref. color "RAL DESIGN 000 15 00" semimate aplicada sobre tratamiento anticorrosivo. Pierzas verticales soldadas a estructura de hoja en perfil galvanizado tubular estructural 76x38mm y  y piezas verticales secendarias en Platinas de 3"x3/16" unidas por varilla lisa horizontal de 1/2", con acabado en pintura de esmalte color naranja ref. color "RAL DESIGN 050 50 70" semimate aplicada sobre tratamiento anticorrosivo.</t>
  </si>
  <si>
    <t>19.3.1</t>
  </si>
  <si>
    <t>Puerta   P- 42         1.30 x  2.50     Acceso                                  (1 und)</t>
  </si>
  <si>
    <t>19.3.2</t>
  </si>
  <si>
    <t>Puerta   P- 43         1.70 x  2.50     Acceso                                  (1 und)</t>
  </si>
  <si>
    <t>19.3.3</t>
  </si>
  <si>
    <t>Puerta   P- 44         5.00 x  3.55    Acceso                                  (2 und)</t>
  </si>
  <si>
    <t>19.4</t>
  </si>
  <si>
    <t>BARANDAS   y  PASAMANOS</t>
  </si>
  <si>
    <t>19.4.4</t>
  </si>
  <si>
    <t>Baranda  B-01    en  Virdro Templado de 8 mm embebido en zocalo de acero inoxidable y  Pasamanos  en tubular metalicos de acero inoxidable de 2" , segun detalle especifico</t>
  </si>
  <si>
    <t>19.5</t>
  </si>
  <si>
    <t>DIVISIONES  y  PUERTAS BAÑOS  EN  ACERO  INOXIDABLE:  Fabricadas en Acero Inoxidable 304 Calibre 20 Satinado. Accesorios inoxidables, bisagras con apertura mayor de 100 y puerta con pestañas en acero. Fijación y nivelación técnica para cada caso. Estrucrura interna en tuberia cuadrada de aluminio para dar mejor resisitencia.</t>
  </si>
  <si>
    <t>19.5.1</t>
  </si>
  <si>
    <t>Puerta  Sanitario de acero inoxidable, linea institucional sokoda o similar,  de 0.54x1.74 m,  con cerrojo y gancho de ropa    (7 un)</t>
  </si>
  <si>
    <t>19.5.2</t>
  </si>
  <si>
    <t>Tabique Mayor de acero inoxidable anclado a pared, linea institucional sokoda o similar,  de 1.30x1.74 m,  instalado con anclajes tipo sokoda       (5 un)</t>
  </si>
  <si>
    <t>19.5.3</t>
  </si>
  <si>
    <t xml:space="preserve">Tabique Central de acero inoxidable con apoyo a piso, linea institucional sokoda o similar,  de 0.30x1.94 m,  instalado con anclajes tipo sokoda      (3 un) </t>
  </si>
  <si>
    <t>19.5.4</t>
  </si>
  <si>
    <t>Tabique Exgtremo de acero inoxidable con apoyo a piso, linea institucional sokoda o similar,  de 0.20x1.94 m,  instalado con anclajes tipo sokoda      (7 un)</t>
  </si>
  <si>
    <t>19.6</t>
  </si>
  <si>
    <t>OTROS</t>
  </si>
  <si>
    <t>19.6.1</t>
  </si>
  <si>
    <t>Puerta   P- 45    0.60  x  0.60:    Tapas con marco y contramarco en Lamina Alfajor  Inspeccion  Tanques de Agua</t>
  </si>
  <si>
    <t>19.6.2</t>
  </si>
  <si>
    <t>Puerta   P- 50    1.20  x  1.20:    Escotilla metalica de con sello hidraulico con marco en angulo de 2", hoja en lamina de alfajor de espesor de 3 mm, con estructura inferior de refuerzo. Acabado, pintura esmalte para metal color gris basalto rebajado aplicada sobre tratamiento anticorrosivo.</t>
  </si>
  <si>
    <t>19.6.3</t>
  </si>
  <si>
    <t>Escalera Metalica Tipo Gato  en  Tubo  Galvanizado  de  1"</t>
  </si>
  <si>
    <t>REJILLAS</t>
  </si>
  <si>
    <t>Rejilla fija, marco con ancho 38mm, elaborada en perfileria de aluminio anodizado con acabado en pintura electrostática color color gris oscuro ref. color "RAL DESIGN 000 15 00" semimate.</t>
  </si>
  <si>
    <t>19.7.1</t>
  </si>
  <si>
    <t>Rejilla  R - 01     0.50 x 0.50       (1 un)</t>
  </si>
  <si>
    <t>19.7.2</t>
  </si>
  <si>
    <t>Rejilla  R - 02    1.00 x 0.50      (1 un)</t>
  </si>
  <si>
    <t>19.7.3</t>
  </si>
  <si>
    <t>Rejilla  R - 03    2.00 x 2.50      (1 un)</t>
  </si>
  <si>
    <t>19.7.4</t>
  </si>
  <si>
    <t>Rejilla  R - 04    1.00 x 0.35      (1 un)</t>
  </si>
  <si>
    <t>Rejilla fija para claraboyas, marco con ancho 38mm, elaborada en perfileria de aluminio anodizado con acabado natural mate.</t>
  </si>
  <si>
    <t>19.7.5</t>
  </si>
  <si>
    <t>Rejilla  R - 05     1.40 x 0.25      (10 un)</t>
  </si>
  <si>
    <t>19.7.6</t>
  </si>
  <si>
    <t>Rejilla  R - 06    2.05 x 0.25      (2 un)</t>
  </si>
  <si>
    <t>19.7.7</t>
  </si>
  <si>
    <t>Rejilla  R - 07    4.75 x 0.25      (2 un)</t>
  </si>
  <si>
    <t>19.7.8</t>
  </si>
  <si>
    <t>Rejilla  R - 08    5.85 x 0.25      (2 un)</t>
  </si>
  <si>
    <t>Rejillas de lucarnas en perfileria en aluminio anodizado natural mate con persianas en vidrio laminado 3+3 incoloro con pelicula intermedia con protección UV.</t>
  </si>
  <si>
    <t>19.7.9</t>
  </si>
  <si>
    <t>Rejilla  R - 05     1.21 x 0.45      (1 un)</t>
  </si>
  <si>
    <t>19.7.10</t>
  </si>
  <si>
    <t>Rejilla  R - 06    1.55 x 0.45      (1 un)</t>
  </si>
  <si>
    <t>19.7.11</t>
  </si>
  <si>
    <t>Rejilla  R - 07    2.02 x 0.45      (1 un)</t>
  </si>
  <si>
    <t>19.7.12</t>
  </si>
  <si>
    <t>Rejilla  R - 08    4.75 x 0.45      (1 un)</t>
  </si>
  <si>
    <t>CARPINTERIA DE MADERA (Incluye, herramientas, equipos, transporte interno y externo, mano de obra para su correcta ejecución y recibo a satisfacción. Conforme a los planos y especificaciones técnicas)</t>
  </si>
  <si>
    <t>20.1</t>
  </si>
  <si>
    <t>PUERTAS  EN  MADERA :  Puerta embisagrada entamborada en madera y vidrio templado laminado de 4+5 mm, acustica con marco en madera maciza con relleno en fibra de vidrio y sello perimetral en neopreno. Acabado en pintura epóxica color gris oscuro ref. color "RAL DESIGN 000 15 00" semimate.</t>
  </si>
  <si>
    <t>20.1.1</t>
  </si>
  <si>
    <t>Puerta   P - 30    1.20 x 2.50          Estimulacion         (1 un)</t>
  </si>
  <si>
    <t>20.1.2</t>
  </si>
  <si>
    <t>Puerta   P - 31    1.80 x 2.50          Aulas                      (6 un)</t>
  </si>
  <si>
    <t>20.1.3</t>
  </si>
  <si>
    <t>Puerta   P - 32    2.20 x 2.50         Gimnaso                (1 un)</t>
  </si>
  <si>
    <t>20.1.4</t>
  </si>
  <si>
    <t>Puerta   P - 35    1.00 x 2.85          Aulas                      (2 un)</t>
  </si>
  <si>
    <t>DOTACION BAÑOS (Incluye, herramientas, equipos, transporte interno y externo, mano de obra para su correcta ejecución y recibo a satisfacción. Conforme a los planos y especificaciones técnicas)</t>
  </si>
  <si>
    <t>21.1</t>
  </si>
  <si>
    <t>PORCELANA  SANITARIA</t>
  </si>
  <si>
    <t>21.1.1</t>
  </si>
  <si>
    <t>Sanitario   Taza  Institucional   Tipo Corona o  equivalente.  Incluye mueble plastico alongado,  color  blanco</t>
  </si>
  <si>
    <t>21.1.2</t>
  </si>
  <si>
    <t>Sanitario institucional de tanque dos piezas bajo consumo tipo Corona color blanco.</t>
  </si>
  <si>
    <t>21.1.3</t>
  </si>
  <si>
    <t>Orinal   para  Fluxometro  Tipo  Corona  o  equivalente, color Blanco</t>
  </si>
  <si>
    <t>21.1.4</t>
  </si>
  <si>
    <t>Lavamanos en acero inoxidable 304 satinado, con poceta 42 cm y sifon</t>
  </si>
  <si>
    <t>21.1.5</t>
  </si>
  <si>
    <t>Lavamanos para Minusvalidos de colgar color blanco, con desague y sifon.</t>
  </si>
  <si>
    <t>21.1.6</t>
  </si>
  <si>
    <t>Lavamanos  de Semipedestal  Tipo  Corona  o  equivalente,  color  blanco</t>
  </si>
  <si>
    <t>21.1.7</t>
  </si>
  <si>
    <t>Poceta  Lavaplatos  Sencilla en  Acero Inoxidable Socoda  57x51  cm  o  equivalente   para  Aulas  y  Cocineta</t>
  </si>
  <si>
    <t>21.2</t>
  </si>
  <si>
    <t>GRIFERIAS</t>
  </si>
  <si>
    <t>21.2.1</t>
  </si>
  <si>
    <t>Griferia  Kit  Valvula  Descarga  Alta  Presion  para Sanitari,  Incluye  Juego  de  Accesoiros de Conexión  + Boton de Accionamiento  Antivandalico + Sistema de Instalacion Entrada Superior</t>
  </si>
  <si>
    <t>21.2.2</t>
  </si>
  <si>
    <t>Grifería  Kit  Valvula  Descarga  para Orinal  Antivandalica,  Accionamiento hidromecanico, empotrada a la parerd. Incluye  Juego  de  Accesoiros de Conexión  + Boton de Accionamiento  Antivandalico + Sistema de Instalacion Entrada Superior</t>
  </si>
  <si>
    <t>21.2.3</t>
  </si>
  <si>
    <t>Griferia  Antivandalica  de  Meson  para  Lavamanos  Tipo  Push  Cromada</t>
  </si>
  <si>
    <t>21.2.4</t>
  </si>
  <si>
    <t xml:space="preserve">Griferia  Antivandalica  de  Pared  Pico Largo  para  Lavamanos  Tipo  Push  Cromada </t>
  </si>
  <si>
    <t>21.2.5</t>
  </si>
  <si>
    <t xml:space="preserve">Ducha  Antivandalica  Accionamiento Hidromecanico.  Valvula y goma empotrada en la pared   </t>
  </si>
  <si>
    <t>21.2.6</t>
  </si>
  <si>
    <t>Griferia  Lavaplatos  Monocontrol  con kit desague</t>
  </si>
  <si>
    <t>21.5</t>
  </si>
  <si>
    <t>REJILLAS  DE  PISO</t>
  </si>
  <si>
    <t>21.5.1</t>
  </si>
  <si>
    <t>Rejillas para Desague en aluminio de  8 x 16", Tipo TA-8x16cmx2", de Colrejillas o equivalente</t>
  </si>
  <si>
    <t>21.5.2</t>
  </si>
  <si>
    <t>Tapa registro acero inoxidable 304 satinado, tipo A&amp;A o equivalente de igual o mejor calidad</t>
  </si>
  <si>
    <t>22</t>
  </si>
  <si>
    <t>CERRADURAS (Incluye, herramientas, equipos, transporte interno y externo, mano de obra para su correcta ejecución y recibo a satisfacción. Conforme a los planos y especificaciones técnicas)</t>
  </si>
  <si>
    <t>22.1</t>
  </si>
  <si>
    <t>CERRADURAS</t>
  </si>
  <si>
    <t>22.1.1</t>
  </si>
  <si>
    <t>Cerraduras   de  Clindro  de  maniijas  y  roseta  elaborados en laton pulido lacado, en acabado cromado mate, anticado y satin niquel,  marca  Yale SKU o equivalente, para baños, cuartos de aseo, etc.</t>
  </si>
  <si>
    <t>22.1.2</t>
  </si>
  <si>
    <t>Cerraduras   de  Clindro  de  maniijas  y  roseta  elaborados en laton pulido lacado, en acabado cromado mate, anticado y satin niquel,  marca  Yale SKU o equivalente, para aulas,oficinas, etc</t>
  </si>
  <si>
    <t>22.1.3</t>
  </si>
  <si>
    <t>Cerraduras   Tipo   Cerrojo  de  Seguridad  doble,  llave-llave,  marca  Yale  SKU  o  equivalente, para cuartos tecnicos, puertas exteriores, etc.</t>
  </si>
  <si>
    <t>22.1.4</t>
  </si>
  <si>
    <t>Manija Antipánico Sistema de Push, para puerta sencilla (1 hoja),  con cerradura marca  Tesa  o  equivalente</t>
  </si>
  <si>
    <t>22.1.5</t>
  </si>
  <si>
    <t>Cierrapuertas  para Puertas de hasta 80 Kg</t>
  </si>
  <si>
    <t>22.2</t>
  </si>
  <si>
    <t>HERRAJES</t>
  </si>
  <si>
    <t>22.2.1</t>
  </si>
  <si>
    <t>Topes para puertas</t>
  </si>
  <si>
    <t>22.2.2</t>
  </si>
  <si>
    <t>Cierrapuerta  Horizontal  hasta 45 kg</t>
  </si>
  <si>
    <t>23</t>
  </si>
  <si>
    <t>PINTURA (Incluye suministro, herramientas, transporte interno y externo, mano de obra para su correcta ejecución y recibo a satisfacción. Conforme a los planos y especificaciones técnicas)</t>
  </si>
  <si>
    <t>23.1</t>
  </si>
  <si>
    <t>PINTURA   MUROS</t>
  </si>
  <si>
    <t>23.1.1</t>
  </si>
  <si>
    <t>Estuco  sobre  Superficies  de Pañete</t>
  </si>
  <si>
    <t>23.1.2</t>
  </si>
  <si>
    <t>Pintura  Epoxica  sobre Superficie de Estuco  Muros  Cocina</t>
  </si>
  <si>
    <t>23.1.3</t>
  </si>
  <si>
    <t>Pintura  Vinilo  sobre Superficie de Estuco  muros interiores</t>
  </si>
  <si>
    <t>23.1.4</t>
  </si>
  <si>
    <t>Pintura  Koraza sobre Superficie de Pañete muros exteriores</t>
  </si>
  <si>
    <t>23.2</t>
  </si>
  <si>
    <t>PINTURA  CARPINTERIA  METALICA</t>
  </si>
  <si>
    <t>23.2.1</t>
  </si>
  <si>
    <t xml:space="preserve">Pintura Puertas Metalicas, con limpieza mecanica SSPCP-SP3, con acabadado en pintura epoxica al horno color grissemimate  RAL 1500 </t>
  </si>
  <si>
    <t>OBRAS EXTERIORES (Incluye suministro, herramientas, transporte interno y externo, mano de obra para su correcta ejecución y recibo a satisfacción. Conforme a los planos y especificaciones técnicas)</t>
  </si>
  <si>
    <t>EXCAVACIONES  y  RELLENOS</t>
  </si>
  <si>
    <t>25.1.1</t>
  </si>
  <si>
    <t>Localizacion y Replanteo   Obras   Exteriores :   Plazoleta Acceso, Ande, Patio, Parqueadero, etc.</t>
  </si>
  <si>
    <t>25.1.2</t>
  </si>
  <si>
    <t>Excavacion  Mecanica   (incluye retiro, cargue y transporte hasta sitio autorizado hasta 20 km)</t>
  </si>
  <si>
    <t>25.1.3</t>
  </si>
  <si>
    <t>Excavacion   Manual    (incluye retiro, cargue y transporte hasta sitio autorizado hasta 20 km)</t>
  </si>
  <si>
    <t>25.1.4</t>
  </si>
  <si>
    <t>Geotextil  T2400  para separacion subrasante/capas granulares Incluye suministro e Instalacion, para  Andenes Peatonales</t>
  </si>
  <si>
    <t>25.1.5</t>
  </si>
  <si>
    <t>Mejoramiento terreno con relleno en Piedra Rajon, según especificación y recomendación del estudio de suelos, e=30 cm</t>
  </si>
  <si>
    <t>25.1.6</t>
  </si>
  <si>
    <t>Relleno en material  granular  seleccionado  tipo  Recebo B-200, según especificación y recomendación estudio de suelos, e=40 cm</t>
  </si>
  <si>
    <t>25.1.7</t>
  </si>
  <si>
    <t>Subbase Granular  equivalente  a  SBG-B, según especificación y recomendación del estudio de suelos, e=25 cm</t>
  </si>
  <si>
    <t>25.1.8</t>
  </si>
  <si>
    <t>Base Granular  equivalente  a  BG-B, según especificación y recomendación del estudio de suelos,  e=15 cm</t>
  </si>
  <si>
    <t>SARDINELES , BORDILLOS y OTROS</t>
  </si>
  <si>
    <t>25.2.4</t>
  </si>
  <si>
    <t>Carcamo de  40 x 40 cm en concreto reforzado f'c=3000 psi</t>
  </si>
  <si>
    <t>25.2.5</t>
  </si>
  <si>
    <t>Rejilla   Prefabricada en  Concreto  para  Cárcamo de  40 x 6 cm,  con perforaciones circulares, segun detalle arquitectonico</t>
  </si>
  <si>
    <t>PISOS</t>
  </si>
  <si>
    <t>25.3.1</t>
  </si>
  <si>
    <t>Piso   PI 05  en  en caucho reciclado tipo "Hulex fill" ó similar, espesor e-=6 cm, instalado de acuerdo al despiece y referencias de color según plano de pisos "AD-200" y recomendaciónes de proveedor.</t>
  </si>
  <si>
    <t>25.3.6</t>
  </si>
  <si>
    <t>Acero Grado 60   para  Carcamo (INCLUYE SUMINISTRO, ALAMBRE NEGRO, FIGURACIÓN, AMARRE, INSTALACIÓN Y TODO LO REQUERIDO PARA LA CORRECTA EJECUCIÓN Y FUNCIONAMIENTO)</t>
  </si>
  <si>
    <t>25.3.7</t>
  </si>
  <si>
    <t>Suministro y Manejo Malla Electrosoldada M.1.31   para   pisos en concreto</t>
  </si>
  <si>
    <t>25.6</t>
  </si>
  <si>
    <t>CERRAMIENTO  EXTERIOR</t>
  </si>
  <si>
    <t>25.6.4</t>
  </si>
  <si>
    <t>Cerramiento  Exterior  en  Paneles  conformado  por  Marco  en  Tubo  Metalico Galvanizado de  80x40 mm   y  Nave  en Parales de Tubo Metalico de 76x38 mm  y piezas verticales secendarias en Platinas de 3"x3/16" unidas por varilla lisa horizontal de 1/2", todo anclado a  base en concreto,  con acabado en pintura negra mete, segun detalle  especifico.</t>
  </si>
  <si>
    <t>EQUIPOS  ESPECIALES (Incluye suministro, herramientas, transporte interno y externo, mano de obra para su correcta ejecución y recibo a satisfacción. Conforme a los planos y especificaciones técnicas)</t>
  </si>
  <si>
    <t>26.1</t>
  </si>
  <si>
    <t>TRANSPORTE VERTICAL</t>
  </si>
  <si>
    <t>26.1.1</t>
  </si>
  <si>
    <t>27.1</t>
  </si>
  <si>
    <t>LIMPIEZA  FACHADA</t>
  </si>
  <si>
    <t>27.1.1</t>
  </si>
  <si>
    <t>27.1.2</t>
  </si>
  <si>
    <t>27.2</t>
  </si>
  <si>
    <t>ASEO  GENERAL</t>
  </si>
  <si>
    <t>27.2.1</t>
  </si>
  <si>
    <t>Aseo Final  para  Entrega</t>
  </si>
  <si>
    <t xml:space="preserve">TOTAL COSTOS DIRECTOS </t>
  </si>
  <si>
    <t>ADMINISTRACIÓN</t>
  </si>
  <si>
    <t>IMPREVISTOS</t>
  </si>
  <si>
    <t>UTILIDAD</t>
  </si>
  <si>
    <t>IVA/UTILIDAD</t>
  </si>
  <si>
    <t>TOTAL INCLUIDO AIU</t>
  </si>
  <si>
    <t>TOTAL CONTOS INDIRECTOS</t>
  </si>
  <si>
    <t>6.10</t>
  </si>
  <si>
    <t>6.11,10</t>
  </si>
  <si>
    <t>6.22,20</t>
  </si>
  <si>
    <t>CONSTRUCCIÓN Y PUESTA EN FUNCIONAMIENTO DEL CENTRO CRECER “CAMPO ALEGRE - CALANDAIMA” 
EN LA LOCALIDAD DE KENNEDY, BOGOTÁ D.C.</t>
  </si>
  <si>
    <t>14.3.1</t>
  </si>
  <si>
    <t>Limpieza  Muros en  Ladrillo de Concreto a la  Vista</t>
  </si>
  <si>
    <t>Proteccion   Muros en Ladrillo de Concreto  con  Hidrofugante</t>
  </si>
  <si>
    <t>ASEO y LIMPIEZA (Incluye, elementos, materiales,mano de obra y equipos para su correcta instalación)</t>
  </si>
  <si>
    <t>Muros  en  Bloque de  Arcilla  No. 5   de  23 x 33 x 11.5 cm  con  mortero de pega  M.1:4</t>
  </si>
  <si>
    <t>Muros  h&lt;80 cm en  Bloque   de  Arcilla  No. 5   de  23 x 33 x 11.5 cm  con  mortero de pega  M.1:4</t>
  </si>
  <si>
    <t xml:space="preserve">Ascensor de dos hojas de apertura lateral sin cuarto de maquinas, con capacidad de 550 kg o 7 personas. Dimensiones minimas para cabina de 1100x1300. Dimensiones minimas para ancho de puerta 900 cm. </t>
  </si>
  <si>
    <t>PRESUPUESTO ESTIMADO OBRA CIVIL - ANEXO No. 1</t>
  </si>
  <si>
    <t>6.29.1</t>
  </si>
  <si>
    <t>6.29.2</t>
  </si>
  <si>
    <t>6.29.3</t>
  </si>
  <si>
    <t xml:space="preserve">SUMINISTRO, MONTAJE E INSTALACIÓN DE EQUIPO DE BOMBEO PARA AGUA POTABLE, INCLUYE DOS BOMBAS CENTRIFUGAS, VARIADOR DE VELOCIDAD, TABLERO DE CONTROL Y CONEXIONES ELECTRICAS ENTRE MOTORES Y TABLERO, DE ACUERDO CON LA ESPECIFICACIÓN TÉCNICA (PÁG. 49) </t>
  </si>
  <si>
    <t>SUMINISTRO, MONTAJE E INSTALACIÓN DE EQUIPO DE BOMBEO PARA AGUA DE RIEGO, INCLUYE DOS BOMBAS CENTRIFUGAS, HIDROACUMULADOR, TABLERO DE CONTROL Y CONEXIONES ELECTRICAS ENTRE MOTORES Y TABLERO. INCLUYE BLOQUE DE INERCIA EN CONCRETO CON DIMENSIONES 1MX0,60MX0,40 M.DE ACUERDO CON LA ESPECIFICACIÓN TÉCNICA (PÁG. 52)</t>
  </si>
  <si>
    <t>SUMINISTRO E INSTALACIÓN DE EQUIPO DE BOMBEO PARA INCENDIO, INCLUYE BOMBA PRINCIPAL Y BOMBA JOCKEY, TABLERO DE CONTROL Y CONEXIONES ELECTRICAS ENTRE MOTORES Y TABLERO, DE ACUERDO CON LA ESPECIFICACIÓN TÉCNICA (PÁG. 55)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</si>
</sst>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164" formatCode="_(* #,##0.00_);_(* \(#,##0.00\);_(* &quot;-&quot;??_);_(@_)"/>
    <numFmt numFmtId="165" formatCode="_ * #,##0.00_ ;_ * \-#,##0.00_ ;_ * &quot;-&quot;??_ ;_ @_ "/>
    <numFmt numFmtId="166" formatCode="0.0"/>
    <numFmt numFmtId="167" formatCode="#,##0.0"/>
  </numFmts>
  <fonts count="30" x14ac:knownFonts="1">
    <font>
      <sz val="11"/>
      <color theme="1"/>
      <name val="Calibri"/>
      <family val="2"/>
      <scheme val="minor"/>
    </font>
    <font>
      <sz val="11"/>
      <color theme="1"/>
      <name val="Calibri"/>
      <family val="2"/>
      <scheme val="minor"/>
    </font>
    <font>
      <sz val="11"/>
      <color theme="0"/>
      <name val="Arial"/>
      <family val="2"/>
    </font>
    <font>
      <sz val="11"/>
      <color theme="1"/>
      <name val="Arial"/>
      <family val="2"/>
    </font>
    <font>
      <sz val="11"/>
      <name val="Arial"/>
      <family val="2"/>
    </font>
    <font>
      <sz val="10"/>
      <name val="Arial"/>
      <family val="2"/>
    </font>
    <font>
      <b/>
      <sz val="12"/>
      <name val="Arial"/>
      <family val="2"/>
    </font>
    <font>
      <b/>
      <sz val="9"/>
      <name val="Arial"/>
      <family val="2"/>
    </font>
    <font>
      <b/>
      <sz val="10"/>
      <name val="Arial"/>
      <family val="2"/>
    </font>
    <font>
      <sz val="10"/>
      <color indexed="8"/>
      <name val="Arial"/>
      <family val="2"/>
    </font>
    <font>
      <b/>
      <sz val="10"/>
      <color indexed="8"/>
      <name val="Arial"/>
      <family val="2"/>
    </font>
    <font>
      <b/>
      <u/>
      <sz val="10"/>
      <name val="Arial"/>
      <family val="2"/>
    </font>
    <font>
      <u/>
      <sz val="11"/>
      <color rgb="FF0000FF"/>
      <name val="Calibri"/>
      <family val="2"/>
      <charset val="1"/>
    </font>
    <font>
      <sz val="8"/>
      <color theme="0"/>
      <name val="Arial"/>
      <family val="2"/>
    </font>
    <font>
      <sz val="9"/>
      <color theme="1"/>
      <name val="Arial"/>
      <family val="2"/>
    </font>
    <font>
      <sz val="9"/>
      <color theme="0"/>
      <name val="Arial"/>
      <family val="2"/>
    </font>
    <font>
      <b/>
      <sz val="9"/>
      <color theme="1"/>
      <name val="Arial"/>
      <family val="2"/>
    </font>
    <font>
      <sz val="9"/>
      <name val="Arial"/>
      <family val="2"/>
    </font>
    <font>
      <sz val="11"/>
      <color rgb="FFFF0000"/>
      <name val="Arial"/>
      <family val="2"/>
    </font>
    <font>
      <sz val="10"/>
      <color theme="0"/>
      <name val="Arial"/>
      <family val="2"/>
    </font>
    <font>
      <sz val="10"/>
      <color rgb="FF0000FF"/>
      <name val="Arial"/>
      <family val="2"/>
    </font>
    <font>
      <sz val="9"/>
      <color rgb="FF0000FF"/>
      <name val="Arial"/>
      <family val="2"/>
    </font>
    <font>
      <b/>
      <sz val="10"/>
      <color theme="0"/>
      <name val="Arial"/>
      <family val="2"/>
    </font>
    <font>
      <sz val="11"/>
      <color rgb="FF0000FF"/>
      <name val="Arial"/>
      <family val="2"/>
    </font>
    <font>
      <b/>
      <sz val="11"/>
      <color theme="0"/>
      <name val="Arial"/>
      <family val="2"/>
    </font>
    <font>
      <b/>
      <sz val="9"/>
      <color theme="0"/>
      <name val="Arial"/>
      <family val="2"/>
    </font>
    <font>
      <sz val="8.5"/>
      <name val="Arial"/>
      <family val="2"/>
    </font>
    <font>
      <b/>
      <sz val="9"/>
      <color indexed="81"/>
      <name val="Tahoma"/>
      <family val="2"/>
    </font>
    <font>
      <b/>
      <sz val="11"/>
      <name val="Arial"/>
      <family val="2"/>
    </font>
    <font>
      <b/>
      <sz val="16"/>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99CCFF"/>
      </patternFill>
    </fill>
    <fill>
      <patternFill patternType="solid">
        <fgColor theme="4" tint="0.59999389629810485"/>
        <bgColor indexed="64"/>
      </patternFill>
    </fill>
  </fills>
  <borders count="21">
    <border>
      <left/>
      <right/>
      <top/>
      <bottom/>
      <diagonal/>
    </border>
    <border>
      <left style="medium">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164" fontId="1" fillId="0" borderId="0" applyFont="0" applyFill="0" applyBorder="0" applyAlignment="0" applyProtection="0"/>
    <xf numFmtId="0" fontId="12" fillId="0" borderId="0" applyBorder="0" applyProtection="0"/>
    <xf numFmtId="165" fontId="5" fillId="0" borderId="0" applyFont="0" applyFill="0" applyBorder="0" applyAlignment="0" applyProtection="0"/>
    <xf numFmtId="9" fontId="5" fillId="0" borderId="0" applyFont="0" applyFill="0" applyBorder="0" applyAlignment="0" applyProtection="0"/>
  </cellStyleXfs>
  <cellXfs count="165">
    <xf numFmtId="0" fontId="0" fillId="0" borderId="0" xfId="0"/>
    <xf numFmtId="0" fontId="3" fillId="0" borderId="0" xfId="0" applyFont="1"/>
    <xf numFmtId="0" fontId="2" fillId="0" borderId="1" xfId="0" applyFont="1" applyFill="1" applyBorder="1" applyAlignment="1">
      <alignment vertical="center"/>
    </xf>
    <xf numFmtId="0" fontId="2" fillId="0" borderId="0" xfId="0" applyFont="1" applyFill="1"/>
    <xf numFmtId="0" fontId="3" fillId="2" borderId="0" xfId="0" applyFont="1" applyFill="1"/>
    <xf numFmtId="0" fontId="9" fillId="0" borderId="0" xfId="0" applyFont="1" applyBorder="1" applyAlignment="1">
      <alignment horizontal="center" vertic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center" vertical="center" wrapText="1"/>
    </xf>
    <xf numFmtId="0" fontId="3" fillId="0" borderId="0" xfId="0" applyFont="1" applyAlignment="1">
      <alignment vertical="center"/>
    </xf>
    <xf numFmtId="0" fontId="13" fillId="0" borderId="0" xfId="0" applyFont="1" applyFill="1" applyAlignment="1">
      <alignment horizontal="center" vertical="center"/>
    </xf>
    <xf numFmtId="4" fontId="14" fillId="0" borderId="0" xfId="0" applyNumberFormat="1" applyFont="1" applyAlignment="1">
      <alignment vertical="center"/>
    </xf>
    <xf numFmtId="0" fontId="15" fillId="0" borderId="0" xfId="0" applyFont="1" applyFill="1" applyAlignment="1">
      <alignment horizontal="center" vertical="center"/>
    </xf>
    <xf numFmtId="0" fontId="14" fillId="0" borderId="0" xfId="0" applyFont="1" applyFill="1" applyAlignment="1">
      <alignment vertical="center"/>
    </xf>
    <xf numFmtId="4" fontId="2" fillId="0" borderId="0" xfId="0" applyNumberFormat="1" applyFont="1" applyFill="1" applyAlignment="1">
      <alignment horizontal="center" vertical="center"/>
    </xf>
    <xf numFmtId="4" fontId="19" fillId="0" borderId="0" xfId="0" applyNumberFormat="1" applyFont="1" applyFill="1" applyAlignment="1">
      <alignment horizontal="center" vertical="center"/>
    </xf>
    <xf numFmtId="0" fontId="20" fillId="0" borderId="0" xfId="0" applyFont="1"/>
    <xf numFmtId="4" fontId="15" fillId="0" borderId="0" xfId="0" applyNumberFormat="1" applyFont="1" applyFill="1" applyAlignment="1">
      <alignment horizontal="center" vertical="center"/>
    </xf>
    <xf numFmtId="0" fontId="17" fillId="0" borderId="4" xfId="0" applyFont="1" applyFill="1" applyBorder="1" applyAlignment="1">
      <alignment horizontal="justify" vertical="justify" wrapText="1"/>
    </xf>
    <xf numFmtId="4" fontId="17" fillId="0" borderId="4" xfId="0" applyNumberFormat="1" applyFont="1" applyFill="1" applyBorder="1" applyAlignment="1">
      <alignment vertical="center"/>
    </xf>
    <xf numFmtId="4" fontId="17" fillId="2" borderId="4" xfId="0" applyNumberFormat="1" applyFont="1" applyFill="1" applyBorder="1" applyAlignment="1">
      <alignment vertical="center"/>
    </xf>
    <xf numFmtId="4" fontId="17" fillId="0" borderId="4" xfId="0" applyNumberFormat="1" applyFont="1" applyBorder="1" applyAlignment="1">
      <alignment vertical="center"/>
    </xf>
    <xf numFmtId="0" fontId="17" fillId="0" borderId="4" xfId="0" applyFont="1" applyFill="1" applyBorder="1" applyAlignment="1">
      <alignment horizontal="justify" vertical="center" wrapText="1"/>
    </xf>
    <xf numFmtId="0" fontId="17" fillId="2" borderId="4" xfId="0" applyFont="1" applyFill="1" applyBorder="1" applyAlignment="1">
      <alignment horizontal="justify" vertical="justify" wrapText="1"/>
    </xf>
    <xf numFmtId="0" fontId="17" fillId="2"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justify" vertical="top" wrapText="1"/>
    </xf>
    <xf numFmtId="4" fontId="22" fillId="0" borderId="0" xfId="0" applyNumberFormat="1" applyFont="1" applyFill="1" applyAlignment="1">
      <alignment horizontal="center" vertical="center"/>
    </xf>
    <xf numFmtId="0" fontId="23" fillId="0" borderId="0" xfId="0" applyFont="1"/>
    <xf numFmtId="4" fontId="19" fillId="0" borderId="0" xfId="0" applyNumberFormat="1" applyFont="1" applyFill="1" applyAlignment="1">
      <alignment horizontal="left" vertical="center"/>
    </xf>
    <xf numFmtId="0" fontId="20" fillId="0" borderId="0" xfId="0" applyFont="1" applyFill="1" applyAlignment="1">
      <alignment horizontal="left"/>
    </xf>
    <xf numFmtId="4" fontId="17" fillId="0" borderId="4" xfId="7" applyNumberFormat="1" applyFont="1" applyFill="1" applyBorder="1" applyAlignment="1">
      <alignment vertical="center"/>
    </xf>
    <xf numFmtId="0" fontId="17" fillId="0" borderId="0" xfId="0" applyFont="1" applyFill="1"/>
    <xf numFmtId="0" fontId="20" fillId="0" borderId="0" xfId="0" applyFont="1" applyFill="1"/>
    <xf numFmtId="0" fontId="17" fillId="2" borderId="4" xfId="0" applyFont="1" applyFill="1" applyBorder="1" applyAlignment="1">
      <alignment horizontal="justify" vertical="top" wrapText="1"/>
    </xf>
    <xf numFmtId="0" fontId="17" fillId="0" borderId="4" xfId="0" applyFont="1" applyBorder="1" applyAlignment="1">
      <alignment horizontal="justify" vertical="justify" wrapText="1"/>
    </xf>
    <xf numFmtId="4" fontId="25" fillId="0" borderId="0" xfId="0" applyNumberFormat="1" applyFont="1" applyFill="1" applyAlignment="1">
      <alignment horizontal="center" vertical="center"/>
    </xf>
    <xf numFmtId="0" fontId="21" fillId="0" borderId="0" xfId="0" applyFont="1" applyFill="1"/>
    <xf numFmtId="0" fontId="17" fillId="0" borderId="4" xfId="0" applyFont="1" applyFill="1" applyBorder="1" applyAlignment="1">
      <alignment vertical="center"/>
    </xf>
    <xf numFmtId="4" fontId="19" fillId="0" borderId="0" xfId="6" applyNumberFormat="1" applyFont="1" applyFill="1" applyBorder="1" applyAlignment="1">
      <alignment horizontal="center" vertical="center"/>
    </xf>
    <xf numFmtId="3" fontId="17" fillId="0" borderId="4" xfId="0" applyNumberFormat="1" applyFont="1" applyFill="1" applyBorder="1" applyAlignment="1">
      <alignment horizontal="justify" vertical="justify" wrapText="1"/>
    </xf>
    <xf numFmtId="3" fontId="17" fillId="0" borderId="4" xfId="0" applyNumberFormat="1" applyFont="1" applyFill="1" applyBorder="1" applyAlignment="1">
      <alignment horizontal="justify" vertical="center" wrapText="1"/>
    </xf>
    <xf numFmtId="0" fontId="17" fillId="0" borderId="4" xfId="0" applyFont="1" applyFill="1" applyBorder="1" applyAlignment="1">
      <alignment vertical="center" wrapText="1"/>
    </xf>
    <xf numFmtId="0" fontId="17" fillId="0" borderId="4" xfId="0" applyFont="1" applyBorder="1" applyAlignment="1">
      <alignment horizontal="center" vertical="center"/>
    </xf>
    <xf numFmtId="0" fontId="17" fillId="0" borderId="4" xfId="0" applyFont="1" applyBorder="1" applyAlignment="1">
      <alignment horizontal="justify" vertical="center" wrapText="1"/>
    </xf>
    <xf numFmtId="0" fontId="17" fillId="2" borderId="4" xfId="0" applyFont="1" applyFill="1" applyBorder="1" applyAlignment="1">
      <alignment horizontal="left" vertical="center" wrapText="1"/>
    </xf>
    <xf numFmtId="2" fontId="5" fillId="2" borderId="0" xfId="4" applyNumberFormat="1" applyFont="1" applyFill="1" applyBorder="1" applyAlignment="1" applyProtection="1">
      <alignment horizontal="center" vertical="center" wrapText="1"/>
    </xf>
    <xf numFmtId="2" fontId="5" fillId="2" borderId="0" xfId="4" applyNumberFormat="1" applyFont="1" applyFill="1" applyBorder="1" applyAlignment="1" applyProtection="1">
      <alignment horizontal="left" vertical="top" wrapText="1"/>
    </xf>
    <xf numFmtId="44" fontId="5" fillId="2" borderId="0" xfId="1" applyFont="1" applyFill="1" applyBorder="1" applyAlignment="1" applyProtection="1">
      <alignment horizontal="left" vertical="center" wrapText="1"/>
    </xf>
    <xf numFmtId="0" fontId="2" fillId="0" borderId="0" xfId="0" applyFont="1" applyFill="1" applyBorder="1"/>
    <xf numFmtId="0" fontId="4" fillId="2" borderId="0" xfId="0" applyFont="1" applyFill="1" applyBorder="1"/>
    <xf numFmtId="0" fontId="3" fillId="2" borderId="0" xfId="0" applyFont="1" applyFill="1" applyBorder="1"/>
    <xf numFmtId="0" fontId="8" fillId="0" borderId="4" xfId="0" applyFont="1" applyFill="1" applyBorder="1" applyAlignment="1">
      <alignment horizontal="justify" vertical="justify" wrapText="1"/>
    </xf>
    <xf numFmtId="4" fontId="8" fillId="0" borderId="4" xfId="0" applyNumberFormat="1" applyFont="1" applyFill="1" applyBorder="1" applyAlignment="1">
      <alignment vertical="center"/>
    </xf>
    <xf numFmtId="0" fontId="8" fillId="0" borderId="4" xfId="0" applyFont="1" applyFill="1" applyBorder="1" applyAlignment="1">
      <alignment horizontal="justify" vertical="top" wrapText="1"/>
    </xf>
    <xf numFmtId="3" fontId="8" fillId="0" borderId="4" xfId="0" applyNumberFormat="1" applyFont="1" applyFill="1" applyBorder="1" applyAlignment="1">
      <alignment horizontal="justify" vertical="justify" wrapText="1"/>
    </xf>
    <xf numFmtId="0" fontId="7" fillId="0" borderId="4" xfId="0" applyFont="1" applyBorder="1" applyAlignment="1">
      <alignment horizontal="justify" vertical="justify" wrapText="1"/>
    </xf>
    <xf numFmtId="3" fontId="7" fillId="0" borderId="4" xfId="0" applyNumberFormat="1" applyFont="1" applyFill="1" applyBorder="1" applyAlignment="1">
      <alignment horizontal="justify" vertical="justify" wrapText="1"/>
    </xf>
    <xf numFmtId="0" fontId="7" fillId="0" borderId="4" xfId="0" applyFont="1" applyFill="1" applyBorder="1" applyAlignment="1">
      <alignment horizontal="justify" vertical="justify" wrapText="1"/>
    </xf>
    <xf numFmtId="0" fontId="8" fillId="0" borderId="4" xfId="0" applyFont="1" applyFill="1" applyBorder="1" applyAlignment="1">
      <alignment horizontal="left" vertical="justify" wrapText="1"/>
    </xf>
    <xf numFmtId="0" fontId="17" fillId="2" borderId="4" xfId="0" applyFont="1" applyFill="1" applyBorder="1" applyAlignment="1">
      <alignment horizontal="justify" vertical="center" wrapText="1"/>
    </xf>
    <xf numFmtId="0" fontId="17" fillId="2" borderId="4" xfId="0" applyFont="1" applyFill="1" applyBorder="1" applyAlignment="1">
      <alignment horizontal="left" vertical="top" wrapText="1"/>
    </xf>
    <xf numFmtId="0" fontId="8" fillId="2" borderId="4" xfId="0" applyFont="1" applyFill="1" applyBorder="1" applyAlignment="1">
      <alignment horizontal="justify" vertical="justify" wrapText="1"/>
    </xf>
    <xf numFmtId="164" fontId="8" fillId="0" borderId="4" xfId="0" applyNumberFormat="1" applyFont="1" applyFill="1" applyBorder="1" applyAlignment="1">
      <alignment vertical="center"/>
    </xf>
    <xf numFmtId="3" fontId="8" fillId="0" borderId="4" xfId="0" applyNumberFormat="1" applyFont="1" applyFill="1" applyBorder="1" applyAlignment="1">
      <alignment horizontal="justify" vertical="top" wrapText="1"/>
    </xf>
    <xf numFmtId="4" fontId="24" fillId="2" borderId="0" xfId="0" applyNumberFormat="1" applyFont="1" applyFill="1" applyAlignment="1">
      <alignment horizontal="center" vertical="center"/>
    </xf>
    <xf numFmtId="0" fontId="28" fillId="2" borderId="4" xfId="0" applyFont="1" applyFill="1" applyBorder="1" applyAlignment="1">
      <alignment horizontal="justify" vertical="justify" wrapText="1"/>
    </xf>
    <xf numFmtId="0" fontId="18" fillId="2" borderId="0" xfId="0" applyFont="1" applyFill="1"/>
    <xf numFmtId="4" fontId="2" fillId="2" borderId="0" xfId="0" applyNumberFormat="1" applyFont="1" applyFill="1" applyAlignment="1">
      <alignment horizontal="center" vertical="center"/>
    </xf>
    <xf numFmtId="0" fontId="28" fillId="2" borderId="4" xfId="0" applyFont="1" applyFill="1" applyBorder="1" applyAlignment="1">
      <alignment horizontal="justify" vertical="top" wrapText="1"/>
    </xf>
    <xf numFmtId="0" fontId="28" fillId="2" borderId="4" xfId="0" applyFont="1" applyFill="1" applyBorder="1" applyAlignment="1">
      <alignment horizontal="justify" vertical="center" wrapText="1"/>
    </xf>
    <xf numFmtId="4" fontId="28" fillId="5" borderId="6" xfId="0" applyNumberFormat="1" applyFont="1" applyFill="1" applyBorder="1" applyAlignment="1">
      <alignment vertical="center"/>
    </xf>
    <xf numFmtId="0" fontId="6" fillId="2" borderId="0" xfId="0" applyFont="1" applyFill="1" applyBorder="1" applyAlignment="1">
      <alignment horizontal="center" vertical="center" wrapText="1"/>
    </xf>
    <xf numFmtId="4" fontId="16" fillId="3" borderId="6" xfId="0" applyNumberFormat="1" applyFont="1" applyFill="1" applyBorder="1" applyAlignment="1">
      <alignment vertical="center"/>
    </xf>
    <xf numFmtId="4" fontId="16" fillId="3" borderId="9" xfId="0" applyNumberFormat="1" applyFont="1" applyFill="1" applyBorder="1" applyAlignment="1">
      <alignment vertical="center"/>
    </xf>
    <xf numFmtId="4" fontId="3" fillId="0" borderId="0" xfId="0" applyNumberFormat="1" applyFont="1"/>
    <xf numFmtId="0" fontId="28" fillId="2" borderId="11" xfId="0" quotePrefix="1" applyFont="1" applyFill="1" applyBorder="1" applyAlignment="1">
      <alignment horizontal="left" vertical="center"/>
    </xf>
    <xf numFmtId="4" fontId="28" fillId="2" borderId="12" xfId="0" applyNumberFormat="1" applyFont="1" applyFill="1" applyBorder="1" applyAlignment="1">
      <alignment vertical="center"/>
    </xf>
    <xf numFmtId="0" fontId="8" fillId="0" borderId="11" xfId="0" quotePrefix="1" applyFont="1" applyFill="1" applyBorder="1" applyAlignment="1">
      <alignment horizontal="left" vertical="center"/>
    </xf>
    <xf numFmtId="4" fontId="7" fillId="0" borderId="12" xfId="0" applyNumberFormat="1" applyFont="1" applyBorder="1" applyAlignment="1">
      <alignment vertical="center"/>
    </xf>
    <xf numFmtId="0" fontId="17" fillId="0" borderId="11" xfId="0" applyFont="1" applyFill="1" applyBorder="1" applyAlignment="1">
      <alignment horizontal="left" vertical="center"/>
    </xf>
    <xf numFmtId="0" fontId="17" fillId="2" borderId="11" xfId="0" applyFont="1" applyFill="1" applyBorder="1" applyAlignment="1">
      <alignment horizontal="left" vertical="center"/>
    </xf>
    <xf numFmtId="166" fontId="8" fillId="0" borderId="11" xfId="0" applyNumberFormat="1" applyFont="1" applyFill="1" applyBorder="1" applyAlignment="1">
      <alignment horizontal="left" vertical="center"/>
    </xf>
    <xf numFmtId="4" fontId="8" fillId="2" borderId="12" xfId="0" applyNumberFormat="1" applyFont="1" applyFill="1" applyBorder="1" applyAlignment="1">
      <alignment vertical="center"/>
    </xf>
    <xf numFmtId="0" fontId="8" fillId="0" borderId="11" xfId="0" applyFont="1" applyFill="1" applyBorder="1" applyAlignment="1">
      <alignment horizontal="left" vertical="center"/>
    </xf>
    <xf numFmtId="0" fontId="17" fillId="0" borderId="11" xfId="0" applyNumberFormat="1" applyFont="1" applyFill="1" applyBorder="1" applyAlignment="1">
      <alignment horizontal="left" vertical="center"/>
    </xf>
    <xf numFmtId="11" fontId="17" fillId="0" borderId="11"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4" fontId="8" fillId="0" borderId="12" xfId="0" applyNumberFormat="1" applyFont="1" applyBorder="1" applyAlignment="1">
      <alignment vertical="center"/>
    </xf>
    <xf numFmtId="11" fontId="7" fillId="0" borderId="11" xfId="0" applyNumberFormat="1" applyFont="1" applyFill="1" applyBorder="1" applyAlignment="1">
      <alignment horizontal="left" vertical="center"/>
    </xf>
    <xf numFmtId="11" fontId="17" fillId="0" borderId="11" xfId="0" quotePrefix="1"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7" fillId="0" borderId="11" xfId="0" applyFont="1" applyFill="1" applyBorder="1" applyAlignment="1">
      <alignment horizontal="left" vertical="center"/>
    </xf>
    <xf numFmtId="0" fontId="28" fillId="2" borderId="11" xfId="0" quotePrefix="1" applyNumberFormat="1" applyFont="1" applyFill="1" applyBorder="1" applyAlignment="1">
      <alignment horizontal="left" vertical="center"/>
    </xf>
    <xf numFmtId="0" fontId="8" fillId="0" borderId="11" xfId="0" quotePrefix="1" applyNumberFormat="1" applyFont="1" applyFill="1" applyBorder="1" applyAlignment="1">
      <alignment horizontal="left" vertical="center"/>
    </xf>
    <xf numFmtId="0" fontId="17" fillId="0" borderId="11" xfId="0" quotePrefix="1" applyNumberFormat="1" applyFont="1" applyFill="1" applyBorder="1" applyAlignment="1">
      <alignment horizontal="left" vertical="center"/>
    </xf>
    <xf numFmtId="0" fontId="20" fillId="0" borderId="11" xfId="0" quotePrefix="1" applyNumberFormat="1" applyFont="1" applyFill="1" applyBorder="1" applyAlignment="1">
      <alignment horizontal="left" vertical="center"/>
    </xf>
    <xf numFmtId="0" fontId="5" fillId="0" borderId="11" xfId="0" quotePrefix="1" applyNumberFormat="1" applyFont="1" applyFill="1" applyBorder="1" applyAlignment="1">
      <alignment horizontal="left" vertical="center"/>
    </xf>
    <xf numFmtId="4" fontId="17" fillId="0" borderId="12" xfId="0" applyNumberFormat="1" applyFont="1" applyBorder="1" applyAlignment="1">
      <alignment vertical="center"/>
    </xf>
    <xf numFmtId="4" fontId="7" fillId="0" borderId="12" xfId="0" applyNumberFormat="1" applyFont="1" applyFill="1" applyBorder="1" applyAlignment="1">
      <alignment vertical="center"/>
    </xf>
    <xf numFmtId="0" fontId="17" fillId="2" borderId="11" xfId="0" quotePrefix="1" applyNumberFormat="1" applyFont="1" applyFill="1" applyBorder="1" applyAlignment="1">
      <alignment horizontal="left" vertical="center"/>
    </xf>
    <xf numFmtId="4" fontId="8" fillId="0" borderId="12" xfId="0" applyNumberFormat="1" applyFont="1" applyFill="1" applyBorder="1" applyAlignment="1">
      <alignment vertical="center"/>
    </xf>
    <xf numFmtId="0" fontId="8" fillId="2" borderId="11" xfId="0" quotePrefix="1"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17" fillId="0" borderId="11" xfId="0" applyFont="1" applyFill="1" applyBorder="1" applyAlignment="1">
      <alignment vertical="center"/>
    </xf>
    <xf numFmtId="167" fontId="17" fillId="0" borderId="11" xfId="0" applyNumberFormat="1" applyFont="1" applyBorder="1" applyAlignment="1">
      <alignment horizontal="left" vertical="center"/>
    </xf>
    <xf numFmtId="0" fontId="17" fillId="0" borderId="13" xfId="0" applyNumberFormat="1" applyFont="1" applyFill="1" applyBorder="1" applyAlignment="1">
      <alignment horizontal="left" vertical="center"/>
    </xf>
    <xf numFmtId="0" fontId="17" fillId="0" borderId="14" xfId="0" applyFont="1" applyFill="1" applyBorder="1" applyAlignment="1">
      <alignment horizontal="justify" vertical="justify" wrapText="1"/>
    </xf>
    <xf numFmtId="0" fontId="17" fillId="0" borderId="14" xfId="0" applyFont="1" applyFill="1" applyBorder="1" applyAlignment="1">
      <alignment horizontal="center" vertical="center"/>
    </xf>
    <xf numFmtId="4" fontId="17" fillId="0" borderId="14" xfId="0" applyNumberFormat="1" applyFont="1" applyFill="1" applyBorder="1" applyAlignment="1">
      <alignment vertical="center"/>
    </xf>
    <xf numFmtId="0" fontId="28" fillId="2" borderId="16" xfId="0" quotePrefix="1" applyFont="1" applyFill="1" applyBorder="1" applyAlignment="1">
      <alignment horizontal="left" vertical="center"/>
    </xf>
    <xf numFmtId="0" fontId="8" fillId="2" borderId="3" xfId="0" applyFont="1" applyFill="1" applyBorder="1" applyAlignment="1">
      <alignment horizontal="justify" vertical="justify" wrapText="1"/>
    </xf>
    <xf numFmtId="4" fontId="28" fillId="2" borderId="17" xfId="0" applyNumberFormat="1" applyFont="1" applyFill="1" applyBorder="1" applyAlignment="1">
      <alignment vertical="center"/>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4" fontId="16" fillId="5" borderId="20" xfId="0" applyNumberFormat="1" applyFont="1" applyFill="1" applyBorder="1" applyAlignment="1">
      <alignment horizontal="center" vertical="center" wrapText="1"/>
    </xf>
    <xf numFmtId="4" fontId="7" fillId="3" borderId="2" xfId="5"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17" fillId="0" borderId="4" xfId="0" applyFont="1" applyFill="1" applyBorder="1" applyAlignment="1">
      <alignment horizontal="center" vertical="center"/>
    </xf>
    <xf numFmtId="4" fontId="8" fillId="0" borderId="4" xfId="0" applyNumberFormat="1" applyFont="1" applyFill="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4" fontId="14" fillId="0" borderId="10" xfId="0" applyNumberFormat="1" applyFont="1" applyBorder="1" applyAlignment="1">
      <alignment vertical="center"/>
    </xf>
    <xf numFmtId="4" fontId="8" fillId="2" borderId="12" xfId="0" applyNumberFormat="1" applyFont="1" applyFill="1" applyBorder="1" applyAlignment="1">
      <alignment horizontal="right" vertical="center"/>
    </xf>
    <xf numFmtId="4" fontId="17" fillId="0" borderId="12" xfId="0" applyNumberFormat="1" applyFont="1" applyFill="1" applyBorder="1" applyAlignment="1">
      <alignment vertical="center"/>
    </xf>
    <xf numFmtId="4" fontId="17" fillId="0" borderId="15" xfId="0" applyNumberFormat="1" applyFont="1" applyBorder="1" applyAlignment="1">
      <alignment vertical="center"/>
    </xf>
    <xf numFmtId="2" fontId="5" fillId="2" borderId="1" xfId="4" applyNumberFormat="1" applyFont="1" applyFill="1" applyBorder="1" applyAlignment="1" applyProtection="1">
      <alignment horizontal="center" vertical="center" wrapText="1"/>
    </xf>
    <xf numFmtId="4" fontId="17" fillId="2" borderId="10" xfId="0" applyNumberFormat="1" applyFont="1" applyFill="1" applyBorder="1" applyAlignment="1">
      <alignment vertical="center"/>
    </xf>
    <xf numFmtId="0" fontId="4" fillId="2" borderId="1" xfId="0" applyFont="1" applyFill="1" applyBorder="1" applyAlignment="1">
      <alignment horizontal="center" vertical="center"/>
    </xf>
    <xf numFmtId="4" fontId="7" fillId="2" borderId="10" xfId="0" applyNumberFormat="1" applyFont="1" applyFill="1" applyBorder="1" applyAlignment="1">
      <alignment vertical="center" wrapText="1"/>
    </xf>
    <xf numFmtId="4" fontId="17" fillId="2" borderId="4" xfId="0" applyNumberFormat="1" applyFont="1" applyFill="1" applyBorder="1" applyAlignment="1" applyProtection="1">
      <alignment vertical="center"/>
      <protection locked="0"/>
    </xf>
    <xf numFmtId="4" fontId="17" fillId="0" borderId="4" xfId="0" applyNumberFormat="1" applyFont="1" applyFill="1" applyBorder="1" applyAlignment="1" applyProtection="1">
      <alignment vertical="center"/>
      <protection locked="0"/>
    </xf>
    <xf numFmtId="4" fontId="17" fillId="0" borderId="4" xfId="7" applyNumberFormat="1" applyFont="1" applyFill="1" applyBorder="1" applyAlignment="1" applyProtection="1">
      <alignment vertical="center"/>
      <protection locked="0"/>
    </xf>
    <xf numFmtId="4" fontId="17" fillId="2" borderId="4" xfId="7" applyNumberFormat="1" applyFont="1" applyFill="1" applyBorder="1" applyAlignment="1" applyProtection="1">
      <alignment vertical="center"/>
      <protection locked="0"/>
    </xf>
    <xf numFmtId="4" fontId="8" fillId="0" borderId="4" xfId="0" applyNumberFormat="1" applyFont="1" applyFill="1" applyBorder="1" applyAlignment="1" applyProtection="1">
      <alignment vertical="center"/>
      <protection locked="0"/>
    </xf>
    <xf numFmtId="4" fontId="26" fillId="0" borderId="4" xfId="0" applyNumberFormat="1" applyFont="1" applyFill="1" applyBorder="1" applyAlignment="1" applyProtection="1">
      <alignment vertical="center"/>
      <protection locked="0"/>
    </xf>
    <xf numFmtId="4" fontId="26" fillId="0" borderId="4" xfId="0" applyNumberFormat="1" applyFont="1" applyBorder="1" applyAlignment="1" applyProtection="1">
      <alignment vertical="center"/>
      <protection locked="0"/>
    </xf>
    <xf numFmtId="4" fontId="17" fillId="0" borderId="14" xfId="0" applyNumberFormat="1" applyFont="1" applyFill="1" applyBorder="1" applyAlignment="1" applyProtection="1">
      <alignment vertical="center"/>
      <protection locked="0"/>
    </xf>
    <xf numFmtId="10" fontId="8" fillId="3" borderId="7" xfId="2" applyNumberFormat="1" applyFont="1" applyFill="1" applyBorder="1" applyAlignment="1" applyProtection="1">
      <alignment vertical="center" wrapText="1"/>
      <protection locked="0"/>
    </xf>
    <xf numFmtId="9" fontId="8" fillId="3" borderId="7" xfId="2" applyFont="1" applyFill="1" applyBorder="1" applyAlignment="1" applyProtection="1">
      <alignment vertical="center" wrapText="1"/>
      <protection locked="0"/>
    </xf>
    <xf numFmtId="4" fontId="8" fillId="5" borderId="5" xfId="0" applyNumberFormat="1" applyFont="1" applyFill="1" applyBorder="1" applyAlignment="1">
      <alignment horizontal="center" vertical="center" wrapText="1"/>
    </xf>
    <xf numFmtId="4" fontId="8" fillId="5" borderId="8" xfId="0" applyNumberFormat="1" applyFont="1" applyFill="1" applyBorder="1" applyAlignment="1">
      <alignment horizontal="center" vertical="center" wrapText="1"/>
    </xf>
    <xf numFmtId="4" fontId="8" fillId="5" borderId="7"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8" fillId="4" borderId="2" xfId="5"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4" fontId="8" fillId="3" borderId="5" xfId="0" applyNumberFormat="1" applyFont="1" applyFill="1" applyBorder="1" applyAlignment="1">
      <alignment horizontal="right" vertical="center" wrapText="1"/>
    </xf>
    <xf numFmtId="4" fontId="8" fillId="3" borderId="8" xfId="0" applyNumberFormat="1" applyFont="1" applyFill="1" applyBorder="1" applyAlignment="1">
      <alignment horizontal="right" vertical="center" wrapText="1"/>
    </xf>
    <xf numFmtId="4" fontId="8" fillId="3" borderId="7" xfId="0" applyNumberFormat="1" applyFont="1" applyFill="1" applyBorder="1" applyAlignment="1">
      <alignment horizontal="right" vertical="center" wrapText="1"/>
    </xf>
    <xf numFmtId="4" fontId="7" fillId="0" borderId="4"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7" fillId="0" borderId="4" xfId="0" applyFont="1" applyFill="1" applyBorder="1" applyAlignment="1">
      <alignment horizontal="center" vertical="center"/>
    </xf>
    <xf numFmtId="4" fontId="17" fillId="0" borderId="4" xfId="0" applyNumberFormat="1" applyFont="1" applyBorder="1" applyAlignment="1">
      <alignment horizontal="center" vertical="center"/>
    </xf>
    <xf numFmtId="4" fontId="17" fillId="0" borderId="12" xfId="0" applyNumberFormat="1" applyFont="1" applyBorder="1" applyAlignment="1">
      <alignment horizontal="center" vertical="center"/>
    </xf>
    <xf numFmtId="0" fontId="17" fillId="0" borderId="4" xfId="0" applyFont="1" applyFill="1" applyBorder="1" applyAlignment="1">
      <alignment horizontal="center" vertical="center"/>
    </xf>
    <xf numFmtId="0" fontId="17" fillId="0" borderId="12" xfId="0" applyFont="1" applyFill="1" applyBorder="1" applyAlignment="1">
      <alignment horizontal="center" vertical="center"/>
    </xf>
    <xf numFmtId="4" fontId="8" fillId="0" borderId="4"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8" fillId="2" borderId="4" xfId="0" applyFont="1" applyFill="1" applyBorder="1" applyAlignment="1">
      <alignment horizontal="center" vertical="center"/>
    </xf>
    <xf numFmtId="0" fontId="29" fillId="0" borderId="0" xfId="3" applyFont="1" applyFill="1" applyBorder="1" applyAlignment="1">
      <alignment horizontal="center" vertical="center" wrapText="1"/>
    </xf>
    <xf numFmtId="0" fontId="28" fillId="4" borderId="5" xfId="5" applyFont="1" applyFill="1" applyBorder="1" applyAlignment="1" applyProtection="1">
      <alignment horizontal="center" vertical="center" wrapText="1"/>
    </xf>
    <xf numFmtId="0" fontId="28" fillId="4" borderId="8" xfId="5" applyFont="1" applyFill="1" applyBorder="1" applyAlignment="1" applyProtection="1">
      <alignment horizontal="center" vertical="center" wrapText="1"/>
    </xf>
    <xf numFmtId="0" fontId="28" fillId="4" borderId="7" xfId="5" applyFont="1" applyFill="1" applyBorder="1" applyAlignment="1" applyProtection="1">
      <alignment horizontal="center" vertical="center" wrapText="1"/>
    </xf>
  </cellXfs>
  <cellStyles count="8">
    <cellStyle name="Hipervínculo 2" xfId="5"/>
    <cellStyle name="Millares 10" xfId="6"/>
    <cellStyle name="Millares 3" xfId="4"/>
    <cellStyle name="Moneda" xfId="1" builtinId="4"/>
    <cellStyle name="Normal" xfId="0" builtinId="0"/>
    <cellStyle name="Normal 2 2" xfId="3"/>
    <cellStyle name="Porcentaje" xfId="2" builtinId="5"/>
    <cellStyle name="Porcentaj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818</xdr:row>
      <xdr:rowOff>0</xdr:rowOff>
    </xdr:from>
    <xdr:to>
      <xdr:col>2</xdr:col>
      <xdr:colOff>759100</xdr:colOff>
      <xdr:row>821</xdr:row>
      <xdr:rowOff>449</xdr:rowOff>
    </xdr:to>
    <xdr:sp macro="" textlink="">
      <xdr:nvSpPr>
        <xdr:cNvPr id="2" name="Texto 17" hidden="1">
          <a:extLst>
            <a:ext uri="{FF2B5EF4-FFF2-40B4-BE49-F238E27FC236}">
              <a16:creationId xmlns:a16="http://schemas.microsoft.com/office/drawing/2014/main" xmlns="" id="{00000000-0008-0000-0000-00001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 name="Texto 17" hidden="1">
          <a:extLst>
            <a:ext uri="{FF2B5EF4-FFF2-40B4-BE49-F238E27FC236}">
              <a16:creationId xmlns:a16="http://schemas.microsoft.com/office/drawing/2014/main" xmlns="" id="{00000000-0008-0000-0000-00001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 name="Texto 17" hidden="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 name="Texto 17" hidden="1">
          <a:extLst>
            <a:ext uri="{FF2B5EF4-FFF2-40B4-BE49-F238E27FC236}">
              <a16:creationId xmlns:a16="http://schemas.microsoft.com/office/drawing/2014/main" xmlns="" id="{00000000-0008-0000-0000-00001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 name="Texto 17" hidden="1">
          <a:extLst>
            <a:ext uri="{FF2B5EF4-FFF2-40B4-BE49-F238E27FC236}">
              <a16:creationId xmlns:a16="http://schemas.microsoft.com/office/drawing/2014/main" xmlns="" id="{00000000-0008-0000-0000-00001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 name="Texto 17" hidden="1">
          <a:extLst>
            <a:ext uri="{FF2B5EF4-FFF2-40B4-BE49-F238E27FC236}">
              <a16:creationId xmlns:a16="http://schemas.microsoft.com/office/drawing/2014/main" xmlns="" id="{00000000-0008-0000-0000-000015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 name="Texto 17" hidden="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 name="Texto 17" hidden="1">
          <a:extLst>
            <a:ext uri="{FF2B5EF4-FFF2-40B4-BE49-F238E27FC236}">
              <a16:creationId xmlns:a16="http://schemas.microsoft.com/office/drawing/2014/main" xmlns="" id="{00000000-0008-0000-0000-00001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 name="Texto 17" hidden="1">
          <a:extLst>
            <a:ext uri="{FF2B5EF4-FFF2-40B4-BE49-F238E27FC236}">
              <a16:creationId xmlns:a16="http://schemas.microsoft.com/office/drawing/2014/main" xmlns="" id="{00000000-0008-0000-0000-00001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 name="Texto 17" hidden="1">
          <a:extLst>
            <a:ext uri="{FF2B5EF4-FFF2-40B4-BE49-F238E27FC236}">
              <a16:creationId xmlns:a16="http://schemas.microsoft.com/office/drawing/2014/main" xmlns="" id="{00000000-0008-0000-0000-00001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 name="Texto 17" hidden="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 name="Texto 17" hidden="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 name="Texto 17" hidden="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 name="Texto 17" hidden="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 name="Texto 17" hidden="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7" name="Texto 17" hidden="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18" name="Texto 17" hidden="1">
          <a:extLst>
            <a:ext uri="{FF2B5EF4-FFF2-40B4-BE49-F238E27FC236}">
              <a16:creationId xmlns:a16="http://schemas.microsoft.com/office/drawing/2014/main" xmlns="" id="{00000000-0008-0000-0000-00004F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19" name="Texto 17" hidden="1">
          <a:extLst>
            <a:ext uri="{FF2B5EF4-FFF2-40B4-BE49-F238E27FC236}">
              <a16:creationId xmlns:a16="http://schemas.microsoft.com/office/drawing/2014/main" xmlns="" id="{00000000-0008-0000-0000-000050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0" name="Texto 17" hidden="1">
          <a:extLst>
            <a:ext uri="{FF2B5EF4-FFF2-40B4-BE49-F238E27FC236}">
              <a16:creationId xmlns:a16="http://schemas.microsoft.com/office/drawing/2014/main" xmlns="" id="{00000000-0008-0000-0000-000051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1" name="Texto 17" hidden="1">
          <a:extLst>
            <a:ext uri="{FF2B5EF4-FFF2-40B4-BE49-F238E27FC236}">
              <a16:creationId xmlns:a16="http://schemas.microsoft.com/office/drawing/2014/main" xmlns="" id="{00000000-0008-0000-0000-000052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2" name="Texto 17" hidden="1">
          <a:extLst>
            <a:ext uri="{FF2B5EF4-FFF2-40B4-BE49-F238E27FC236}">
              <a16:creationId xmlns:a16="http://schemas.microsoft.com/office/drawing/2014/main" xmlns="" id="{00000000-0008-0000-0000-000053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3" name="Texto 17" hidden="1">
          <a:extLst>
            <a:ext uri="{FF2B5EF4-FFF2-40B4-BE49-F238E27FC236}">
              <a16:creationId xmlns:a16="http://schemas.microsoft.com/office/drawing/2014/main" xmlns="" id="{00000000-0008-0000-0000-000054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4" name="Texto 17" hidden="1">
          <a:extLst>
            <a:ext uri="{FF2B5EF4-FFF2-40B4-BE49-F238E27FC236}">
              <a16:creationId xmlns:a16="http://schemas.microsoft.com/office/drawing/2014/main" xmlns="" id="{00000000-0008-0000-0000-000055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5" name="Texto 17" hidden="1">
          <a:extLst>
            <a:ext uri="{FF2B5EF4-FFF2-40B4-BE49-F238E27FC236}">
              <a16:creationId xmlns:a16="http://schemas.microsoft.com/office/drawing/2014/main" xmlns="" id="{00000000-0008-0000-0000-000056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6" name="Texto 17" hidden="1">
          <a:extLst>
            <a:ext uri="{FF2B5EF4-FFF2-40B4-BE49-F238E27FC236}">
              <a16:creationId xmlns:a16="http://schemas.microsoft.com/office/drawing/2014/main" xmlns="" id="{00000000-0008-0000-0000-000057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7" name="Texto 17" hidden="1">
          <a:extLst>
            <a:ext uri="{FF2B5EF4-FFF2-40B4-BE49-F238E27FC236}">
              <a16:creationId xmlns:a16="http://schemas.microsoft.com/office/drawing/2014/main" xmlns="" id="{00000000-0008-0000-0000-000058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8" name="Texto 17" hidden="1">
          <a:extLst>
            <a:ext uri="{FF2B5EF4-FFF2-40B4-BE49-F238E27FC236}">
              <a16:creationId xmlns:a16="http://schemas.microsoft.com/office/drawing/2014/main" xmlns="" id="{00000000-0008-0000-0000-000059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9" name="Texto 17" hidden="1">
          <a:extLst>
            <a:ext uri="{FF2B5EF4-FFF2-40B4-BE49-F238E27FC236}">
              <a16:creationId xmlns:a16="http://schemas.microsoft.com/office/drawing/2014/main" xmlns="" id="{00000000-0008-0000-0000-00005A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0" name="Texto 17" hidden="1">
          <a:extLst>
            <a:ext uri="{FF2B5EF4-FFF2-40B4-BE49-F238E27FC236}">
              <a16:creationId xmlns:a16="http://schemas.microsoft.com/office/drawing/2014/main" xmlns="" id="{00000000-0008-0000-0000-00005B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1" name="Texto 17" hidden="1">
          <a:extLst>
            <a:ext uri="{FF2B5EF4-FFF2-40B4-BE49-F238E27FC236}">
              <a16:creationId xmlns:a16="http://schemas.microsoft.com/office/drawing/2014/main" xmlns="" id="{00000000-0008-0000-0000-00005C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 name="Texto 17" hidden="1">
          <a:extLst>
            <a:ext uri="{FF2B5EF4-FFF2-40B4-BE49-F238E27FC236}">
              <a16:creationId xmlns:a16="http://schemas.microsoft.com/office/drawing/2014/main" xmlns="" id="{00000000-0008-0000-0000-00008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 name="Texto 17" hidden="1">
          <a:extLst>
            <a:ext uri="{FF2B5EF4-FFF2-40B4-BE49-F238E27FC236}">
              <a16:creationId xmlns:a16="http://schemas.microsoft.com/office/drawing/2014/main" xmlns="" id="{00000000-0008-0000-0000-00008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4" name="Texto 17" hidden="1">
          <a:extLst>
            <a:ext uri="{FF2B5EF4-FFF2-40B4-BE49-F238E27FC236}">
              <a16:creationId xmlns:a16="http://schemas.microsoft.com/office/drawing/2014/main" xmlns="" id="{00000000-0008-0000-0000-00008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5" name="Texto 17" hidden="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6" name="Texto 17" hidden="1">
          <a:extLst>
            <a:ext uri="{FF2B5EF4-FFF2-40B4-BE49-F238E27FC236}">
              <a16:creationId xmlns:a16="http://schemas.microsoft.com/office/drawing/2014/main" xmlns="" id="{00000000-0008-0000-0000-00008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 name="Texto 17" hidden="1">
          <a:extLst>
            <a:ext uri="{FF2B5EF4-FFF2-40B4-BE49-F238E27FC236}">
              <a16:creationId xmlns:a16="http://schemas.microsoft.com/office/drawing/2014/main" xmlns="" id="{00000000-0008-0000-0000-00008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 name="Texto 17" hidden="1">
          <a:extLst>
            <a:ext uri="{FF2B5EF4-FFF2-40B4-BE49-F238E27FC236}">
              <a16:creationId xmlns:a16="http://schemas.microsoft.com/office/drawing/2014/main" xmlns="" id="{00000000-0008-0000-0000-00008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9" name="Texto 17" hidden="1">
          <a:extLst>
            <a:ext uri="{FF2B5EF4-FFF2-40B4-BE49-F238E27FC236}">
              <a16:creationId xmlns:a16="http://schemas.microsoft.com/office/drawing/2014/main" xmlns="" id="{00000000-0008-0000-0000-00008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0" name="Texto 17" hidden="1">
          <a:extLst>
            <a:ext uri="{FF2B5EF4-FFF2-40B4-BE49-F238E27FC236}">
              <a16:creationId xmlns:a16="http://schemas.microsoft.com/office/drawing/2014/main" xmlns="" id="{00000000-0008-0000-0000-00008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1" name="Texto 17" hidden="1">
          <a:extLst>
            <a:ext uri="{FF2B5EF4-FFF2-40B4-BE49-F238E27FC236}">
              <a16:creationId xmlns:a16="http://schemas.microsoft.com/office/drawing/2014/main" xmlns="" id="{00000000-0008-0000-0000-00008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2" name="Texto 17" hidden="1">
          <a:extLst>
            <a:ext uri="{FF2B5EF4-FFF2-40B4-BE49-F238E27FC236}">
              <a16:creationId xmlns:a16="http://schemas.microsoft.com/office/drawing/2014/main" xmlns="" id="{00000000-0008-0000-0000-00009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3" name="Texto 17" hidden="1">
          <a:extLst>
            <a:ext uri="{FF2B5EF4-FFF2-40B4-BE49-F238E27FC236}">
              <a16:creationId xmlns:a16="http://schemas.microsoft.com/office/drawing/2014/main" xmlns="" id="{00000000-0008-0000-0000-00009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4" name="Texto 17" hidden="1">
          <a:extLst>
            <a:ext uri="{FF2B5EF4-FFF2-40B4-BE49-F238E27FC236}">
              <a16:creationId xmlns:a16="http://schemas.microsoft.com/office/drawing/2014/main" xmlns="" id="{00000000-0008-0000-0000-00009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5" name="Texto 17" hidden="1">
          <a:extLst>
            <a:ext uri="{FF2B5EF4-FFF2-40B4-BE49-F238E27FC236}">
              <a16:creationId xmlns:a16="http://schemas.microsoft.com/office/drawing/2014/main" xmlns="" id="{00000000-0008-0000-0000-00009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6" name="Texto 17" hidden="1">
          <a:extLst>
            <a:ext uri="{FF2B5EF4-FFF2-40B4-BE49-F238E27FC236}">
              <a16:creationId xmlns:a16="http://schemas.microsoft.com/office/drawing/2014/main" xmlns="" id="{00000000-0008-0000-0000-00009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47" name="Texto 17" hidden="1">
          <a:extLst>
            <a:ext uri="{FF2B5EF4-FFF2-40B4-BE49-F238E27FC236}">
              <a16:creationId xmlns:a16="http://schemas.microsoft.com/office/drawing/2014/main" xmlns="" id="{00000000-0008-0000-0000-00009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8" name="Texto 17" hidden="1">
          <a:extLst>
            <a:ext uri="{FF2B5EF4-FFF2-40B4-BE49-F238E27FC236}">
              <a16:creationId xmlns:a16="http://schemas.microsoft.com/office/drawing/2014/main" xmlns="" id="{00000000-0008-0000-0000-00009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9" name="Texto 17" hidden="1">
          <a:extLst>
            <a:ext uri="{FF2B5EF4-FFF2-40B4-BE49-F238E27FC236}">
              <a16:creationId xmlns:a16="http://schemas.microsoft.com/office/drawing/2014/main" xmlns="" id="{00000000-0008-0000-0000-00009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0" name="Texto 17" hidden="1">
          <a:extLst>
            <a:ext uri="{FF2B5EF4-FFF2-40B4-BE49-F238E27FC236}">
              <a16:creationId xmlns:a16="http://schemas.microsoft.com/office/drawing/2014/main" xmlns="" id="{00000000-0008-0000-0000-00009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1" name="Texto 17" hidden="1">
          <a:extLst>
            <a:ext uri="{FF2B5EF4-FFF2-40B4-BE49-F238E27FC236}">
              <a16:creationId xmlns:a16="http://schemas.microsoft.com/office/drawing/2014/main" xmlns="" id="{00000000-0008-0000-0000-00009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2" name="Texto 17" hidden="1">
          <a:extLst>
            <a:ext uri="{FF2B5EF4-FFF2-40B4-BE49-F238E27FC236}">
              <a16:creationId xmlns:a16="http://schemas.microsoft.com/office/drawing/2014/main" xmlns="" id="{00000000-0008-0000-0000-00009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3" name="Texto 17" hidden="1">
          <a:extLst>
            <a:ext uri="{FF2B5EF4-FFF2-40B4-BE49-F238E27FC236}">
              <a16:creationId xmlns:a16="http://schemas.microsoft.com/office/drawing/2014/main" xmlns="" id="{00000000-0008-0000-0000-00009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4" name="Texto 17" hidden="1">
          <a:extLst>
            <a:ext uri="{FF2B5EF4-FFF2-40B4-BE49-F238E27FC236}">
              <a16:creationId xmlns:a16="http://schemas.microsoft.com/office/drawing/2014/main" xmlns="" id="{00000000-0008-0000-0000-00009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5" name="Texto 17" hidden="1">
          <a:extLst>
            <a:ext uri="{FF2B5EF4-FFF2-40B4-BE49-F238E27FC236}">
              <a16:creationId xmlns:a16="http://schemas.microsoft.com/office/drawing/2014/main" xmlns="" id="{00000000-0008-0000-0000-00009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6" name="Texto 17" hidden="1">
          <a:extLst>
            <a:ext uri="{FF2B5EF4-FFF2-40B4-BE49-F238E27FC236}">
              <a16:creationId xmlns:a16="http://schemas.microsoft.com/office/drawing/2014/main" xmlns="" id="{00000000-0008-0000-0000-00009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7" name="Texto 17" hidden="1">
          <a:extLst>
            <a:ext uri="{FF2B5EF4-FFF2-40B4-BE49-F238E27FC236}">
              <a16:creationId xmlns:a16="http://schemas.microsoft.com/office/drawing/2014/main" xmlns="" id="{00000000-0008-0000-0000-00009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8" name="Texto 17" hidden="1">
          <a:extLst>
            <a:ext uri="{FF2B5EF4-FFF2-40B4-BE49-F238E27FC236}">
              <a16:creationId xmlns:a16="http://schemas.microsoft.com/office/drawing/2014/main" xmlns="" id="{00000000-0008-0000-0000-0000A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9" name="Texto 17" hidden="1">
          <a:extLst>
            <a:ext uri="{FF2B5EF4-FFF2-40B4-BE49-F238E27FC236}">
              <a16:creationId xmlns:a16="http://schemas.microsoft.com/office/drawing/2014/main" xmlns="" id="{00000000-0008-0000-0000-0000A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0" name="Texto 17" hidden="1">
          <a:extLst>
            <a:ext uri="{FF2B5EF4-FFF2-40B4-BE49-F238E27FC236}">
              <a16:creationId xmlns:a16="http://schemas.microsoft.com/office/drawing/2014/main" xmlns="" id="{00000000-0008-0000-0000-0000A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1" name="Texto 17" hidden="1">
          <a:extLst>
            <a:ext uri="{FF2B5EF4-FFF2-40B4-BE49-F238E27FC236}">
              <a16:creationId xmlns:a16="http://schemas.microsoft.com/office/drawing/2014/main" xmlns="" id="{00000000-0008-0000-0000-0000A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2" name="Texto 17" hidden="1">
          <a:extLst>
            <a:ext uri="{FF2B5EF4-FFF2-40B4-BE49-F238E27FC236}">
              <a16:creationId xmlns:a16="http://schemas.microsoft.com/office/drawing/2014/main" xmlns="" id="{00000000-0008-0000-0000-0000A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63" name="Texto 17" hidden="1">
          <a:extLst>
            <a:ext uri="{FF2B5EF4-FFF2-40B4-BE49-F238E27FC236}">
              <a16:creationId xmlns:a16="http://schemas.microsoft.com/office/drawing/2014/main" xmlns="" id="{00000000-0008-0000-0000-0000A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4" name="Texto 17" hidden="1">
          <a:extLst>
            <a:ext uri="{FF2B5EF4-FFF2-40B4-BE49-F238E27FC236}">
              <a16:creationId xmlns:a16="http://schemas.microsoft.com/office/drawing/2014/main" xmlns="" id="{00000000-0008-0000-0000-0000A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5" name="Texto 17" hidden="1">
          <a:extLst>
            <a:ext uri="{FF2B5EF4-FFF2-40B4-BE49-F238E27FC236}">
              <a16:creationId xmlns:a16="http://schemas.microsoft.com/office/drawing/2014/main" xmlns="" id="{00000000-0008-0000-0000-0000A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6" name="Texto 17" hidden="1">
          <a:extLst>
            <a:ext uri="{FF2B5EF4-FFF2-40B4-BE49-F238E27FC236}">
              <a16:creationId xmlns:a16="http://schemas.microsoft.com/office/drawing/2014/main" xmlns="" id="{00000000-0008-0000-0000-0000A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7" name="Texto 17" hidden="1">
          <a:extLst>
            <a:ext uri="{FF2B5EF4-FFF2-40B4-BE49-F238E27FC236}">
              <a16:creationId xmlns:a16="http://schemas.microsoft.com/office/drawing/2014/main" xmlns="" id="{00000000-0008-0000-0000-0000A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8" name="Texto 17" hidden="1">
          <a:extLst>
            <a:ext uri="{FF2B5EF4-FFF2-40B4-BE49-F238E27FC236}">
              <a16:creationId xmlns:a16="http://schemas.microsoft.com/office/drawing/2014/main" xmlns="" id="{00000000-0008-0000-0000-0000A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9" name="Texto 17" hidden="1">
          <a:extLst>
            <a:ext uri="{FF2B5EF4-FFF2-40B4-BE49-F238E27FC236}">
              <a16:creationId xmlns:a16="http://schemas.microsoft.com/office/drawing/2014/main" xmlns="" id="{00000000-0008-0000-0000-0000A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0" name="Texto 17" hidden="1">
          <a:extLst>
            <a:ext uri="{FF2B5EF4-FFF2-40B4-BE49-F238E27FC236}">
              <a16:creationId xmlns:a16="http://schemas.microsoft.com/office/drawing/2014/main" xmlns="" id="{00000000-0008-0000-0000-0000A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1" name="Texto 17" hidden="1">
          <a:extLst>
            <a:ext uri="{FF2B5EF4-FFF2-40B4-BE49-F238E27FC236}">
              <a16:creationId xmlns:a16="http://schemas.microsoft.com/office/drawing/2014/main" xmlns="" id="{00000000-0008-0000-0000-0000A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2" name="Texto 17" hidden="1">
          <a:extLst>
            <a:ext uri="{FF2B5EF4-FFF2-40B4-BE49-F238E27FC236}">
              <a16:creationId xmlns:a16="http://schemas.microsoft.com/office/drawing/2014/main" xmlns="" id="{00000000-0008-0000-0000-0000A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3" name="Texto 17" hidden="1">
          <a:extLst>
            <a:ext uri="{FF2B5EF4-FFF2-40B4-BE49-F238E27FC236}">
              <a16:creationId xmlns:a16="http://schemas.microsoft.com/office/drawing/2014/main" xmlns="" id="{00000000-0008-0000-0000-0000A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4" name="Texto 17" hidden="1">
          <a:extLst>
            <a:ext uri="{FF2B5EF4-FFF2-40B4-BE49-F238E27FC236}">
              <a16:creationId xmlns:a16="http://schemas.microsoft.com/office/drawing/2014/main" xmlns="" id="{00000000-0008-0000-0000-0000B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5" name="Texto 17" hidden="1">
          <a:extLst>
            <a:ext uri="{FF2B5EF4-FFF2-40B4-BE49-F238E27FC236}">
              <a16:creationId xmlns:a16="http://schemas.microsoft.com/office/drawing/2014/main" xmlns="" id="{00000000-0008-0000-0000-0000B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6" name="Texto 17" hidden="1">
          <a:extLst>
            <a:ext uri="{FF2B5EF4-FFF2-40B4-BE49-F238E27FC236}">
              <a16:creationId xmlns:a16="http://schemas.microsoft.com/office/drawing/2014/main" xmlns="" id="{00000000-0008-0000-0000-0000B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7" name="Texto 17" hidden="1">
          <a:extLst>
            <a:ext uri="{FF2B5EF4-FFF2-40B4-BE49-F238E27FC236}">
              <a16:creationId xmlns:a16="http://schemas.microsoft.com/office/drawing/2014/main" xmlns="" id="{00000000-0008-0000-0000-0000B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8" name="Texto 17" hidden="1">
          <a:extLst>
            <a:ext uri="{FF2B5EF4-FFF2-40B4-BE49-F238E27FC236}">
              <a16:creationId xmlns:a16="http://schemas.microsoft.com/office/drawing/2014/main" xmlns="" id="{00000000-0008-0000-0000-0000B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79" name="Texto 17" hidden="1">
          <a:extLst>
            <a:ext uri="{FF2B5EF4-FFF2-40B4-BE49-F238E27FC236}">
              <a16:creationId xmlns:a16="http://schemas.microsoft.com/office/drawing/2014/main" xmlns="" id="{00000000-0008-0000-0000-0000B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0" name="Texto 17" hidden="1">
          <a:extLst>
            <a:ext uri="{FF2B5EF4-FFF2-40B4-BE49-F238E27FC236}">
              <a16:creationId xmlns:a16="http://schemas.microsoft.com/office/drawing/2014/main" xmlns="" id="{00000000-0008-0000-0000-0000B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1" name="Texto 17" hidden="1">
          <a:extLst>
            <a:ext uri="{FF2B5EF4-FFF2-40B4-BE49-F238E27FC236}">
              <a16:creationId xmlns:a16="http://schemas.microsoft.com/office/drawing/2014/main" xmlns="" id="{00000000-0008-0000-0000-0000B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2" name="Texto 17" hidden="1">
          <a:extLst>
            <a:ext uri="{FF2B5EF4-FFF2-40B4-BE49-F238E27FC236}">
              <a16:creationId xmlns:a16="http://schemas.microsoft.com/office/drawing/2014/main" xmlns="" id="{00000000-0008-0000-0000-0000B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3" name="Texto 17" hidden="1">
          <a:extLst>
            <a:ext uri="{FF2B5EF4-FFF2-40B4-BE49-F238E27FC236}">
              <a16:creationId xmlns:a16="http://schemas.microsoft.com/office/drawing/2014/main" xmlns="" id="{00000000-0008-0000-0000-0000B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4" name="Texto 17" hidden="1">
          <a:extLst>
            <a:ext uri="{FF2B5EF4-FFF2-40B4-BE49-F238E27FC236}">
              <a16:creationId xmlns:a16="http://schemas.microsoft.com/office/drawing/2014/main" xmlns="" id="{00000000-0008-0000-0000-0000B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5" name="Texto 17" hidden="1">
          <a:extLst>
            <a:ext uri="{FF2B5EF4-FFF2-40B4-BE49-F238E27FC236}">
              <a16:creationId xmlns:a16="http://schemas.microsoft.com/office/drawing/2014/main" xmlns="" id="{00000000-0008-0000-0000-0000B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6" name="Texto 17" hidden="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7" name="Texto 17" hidden="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8" name="Texto 17" hidden="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9" name="Texto 17" hidden="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0" name="Texto 17" hidden="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1" name="Texto 17" hidden="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2" name="Texto 17" hidden="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3" name="Texto 17" hidden="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4" name="Texto 17" hidden="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95" name="Texto 17" hidden="1">
          <a:extLst>
            <a:ext uri="{FF2B5EF4-FFF2-40B4-BE49-F238E27FC236}">
              <a16:creationId xmlns:a16="http://schemas.microsoft.com/office/drawing/2014/main" xmlns="" id="{00000000-0008-0000-0000-0000C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6" name="Texto 17" hidden="1">
          <a:extLst>
            <a:ext uri="{FF2B5EF4-FFF2-40B4-BE49-F238E27FC236}">
              <a16:creationId xmlns:a16="http://schemas.microsoft.com/office/drawing/2014/main" xmlns="" id="{00000000-0008-0000-0000-0000C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7" name="Texto 17" hidden="1">
          <a:extLst>
            <a:ext uri="{FF2B5EF4-FFF2-40B4-BE49-F238E27FC236}">
              <a16:creationId xmlns:a16="http://schemas.microsoft.com/office/drawing/2014/main" xmlns="" id="{00000000-0008-0000-0000-0000C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8" name="Texto 17" hidden="1">
          <a:extLst>
            <a:ext uri="{FF2B5EF4-FFF2-40B4-BE49-F238E27FC236}">
              <a16:creationId xmlns:a16="http://schemas.microsoft.com/office/drawing/2014/main" xmlns="" id="{00000000-0008-0000-0000-0000C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9" name="Texto 17" hidden="1">
          <a:extLst>
            <a:ext uri="{FF2B5EF4-FFF2-40B4-BE49-F238E27FC236}">
              <a16:creationId xmlns:a16="http://schemas.microsoft.com/office/drawing/2014/main" xmlns="" id="{00000000-0008-0000-0000-0000C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0" name="Texto 17" hidden="1">
          <a:extLst>
            <a:ext uri="{FF2B5EF4-FFF2-40B4-BE49-F238E27FC236}">
              <a16:creationId xmlns:a16="http://schemas.microsoft.com/office/drawing/2014/main" xmlns="" id="{00000000-0008-0000-0000-0000C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1" name="Texto 17" hidden="1">
          <a:extLst>
            <a:ext uri="{FF2B5EF4-FFF2-40B4-BE49-F238E27FC236}">
              <a16:creationId xmlns:a16="http://schemas.microsoft.com/office/drawing/2014/main" xmlns="" id="{00000000-0008-0000-0000-0000C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2" name="Texto 17" hidden="1">
          <a:extLst>
            <a:ext uri="{FF2B5EF4-FFF2-40B4-BE49-F238E27FC236}">
              <a16:creationId xmlns:a16="http://schemas.microsoft.com/office/drawing/2014/main" xmlns="" id="{00000000-0008-0000-0000-0000C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3" name="Texto 17" hidden="1">
          <a:extLst>
            <a:ext uri="{FF2B5EF4-FFF2-40B4-BE49-F238E27FC236}">
              <a16:creationId xmlns:a16="http://schemas.microsoft.com/office/drawing/2014/main" xmlns="" id="{00000000-0008-0000-0000-0000C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4" name="Texto 17" hidden="1">
          <a:extLst>
            <a:ext uri="{FF2B5EF4-FFF2-40B4-BE49-F238E27FC236}">
              <a16:creationId xmlns:a16="http://schemas.microsoft.com/office/drawing/2014/main" xmlns="" id="{00000000-0008-0000-0000-0000C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5" name="Texto 17" hidden="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6" name="Texto 17" hidden="1">
          <a:extLst>
            <a:ext uri="{FF2B5EF4-FFF2-40B4-BE49-F238E27FC236}">
              <a16:creationId xmlns:a16="http://schemas.microsoft.com/office/drawing/2014/main" xmlns="" id="{00000000-0008-0000-0000-0000D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7" name="Texto 17" hidden="1">
          <a:extLst>
            <a:ext uri="{FF2B5EF4-FFF2-40B4-BE49-F238E27FC236}">
              <a16:creationId xmlns:a16="http://schemas.microsoft.com/office/drawing/2014/main" xmlns="" id="{00000000-0008-0000-0000-0000D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8" name="Texto 17" hidden="1">
          <a:extLst>
            <a:ext uri="{FF2B5EF4-FFF2-40B4-BE49-F238E27FC236}">
              <a16:creationId xmlns:a16="http://schemas.microsoft.com/office/drawing/2014/main" xmlns="" id="{00000000-0008-0000-0000-0000D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9" name="Texto 17" hidden="1">
          <a:extLst>
            <a:ext uri="{FF2B5EF4-FFF2-40B4-BE49-F238E27FC236}">
              <a16:creationId xmlns:a16="http://schemas.microsoft.com/office/drawing/2014/main" xmlns="" id="{00000000-0008-0000-0000-0000D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0" name="Texto 17" hidden="1">
          <a:extLst>
            <a:ext uri="{FF2B5EF4-FFF2-40B4-BE49-F238E27FC236}">
              <a16:creationId xmlns:a16="http://schemas.microsoft.com/office/drawing/2014/main" xmlns="" id="{00000000-0008-0000-0000-0000D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11" name="Texto 17" hidden="1">
          <a:extLst>
            <a:ext uri="{FF2B5EF4-FFF2-40B4-BE49-F238E27FC236}">
              <a16:creationId xmlns:a16="http://schemas.microsoft.com/office/drawing/2014/main" xmlns="" id="{00000000-0008-0000-0000-0000D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2" name="Texto 17" hidden="1">
          <a:extLst>
            <a:ext uri="{FF2B5EF4-FFF2-40B4-BE49-F238E27FC236}">
              <a16:creationId xmlns:a16="http://schemas.microsoft.com/office/drawing/2014/main" xmlns="" id="{00000000-0008-0000-0000-0000D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3" name="Texto 17" hidden="1">
          <a:extLst>
            <a:ext uri="{FF2B5EF4-FFF2-40B4-BE49-F238E27FC236}">
              <a16:creationId xmlns:a16="http://schemas.microsoft.com/office/drawing/2014/main" xmlns="" id="{00000000-0008-0000-0000-0000D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4" name="Texto 17" hidden="1">
          <a:extLst>
            <a:ext uri="{FF2B5EF4-FFF2-40B4-BE49-F238E27FC236}">
              <a16:creationId xmlns:a16="http://schemas.microsoft.com/office/drawing/2014/main" xmlns="" id="{00000000-0008-0000-0000-0000D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5" name="Texto 17" hidden="1">
          <a:extLst>
            <a:ext uri="{FF2B5EF4-FFF2-40B4-BE49-F238E27FC236}">
              <a16:creationId xmlns:a16="http://schemas.microsoft.com/office/drawing/2014/main" xmlns="" id="{00000000-0008-0000-0000-0000D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6" name="Texto 17" hidden="1">
          <a:extLst>
            <a:ext uri="{FF2B5EF4-FFF2-40B4-BE49-F238E27FC236}">
              <a16:creationId xmlns:a16="http://schemas.microsoft.com/office/drawing/2014/main" xmlns="" id="{00000000-0008-0000-0000-0000D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7" name="Texto 17" hidden="1">
          <a:extLst>
            <a:ext uri="{FF2B5EF4-FFF2-40B4-BE49-F238E27FC236}">
              <a16:creationId xmlns:a16="http://schemas.microsoft.com/office/drawing/2014/main" xmlns="" id="{00000000-0008-0000-0000-0000D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8" name="Texto 17" hidden="1">
          <a:extLst>
            <a:ext uri="{FF2B5EF4-FFF2-40B4-BE49-F238E27FC236}">
              <a16:creationId xmlns:a16="http://schemas.microsoft.com/office/drawing/2014/main" xmlns="" id="{00000000-0008-0000-0000-0000D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9" name="Texto 17" hidden="1">
          <a:extLst>
            <a:ext uri="{FF2B5EF4-FFF2-40B4-BE49-F238E27FC236}">
              <a16:creationId xmlns:a16="http://schemas.microsoft.com/office/drawing/2014/main" xmlns="" id="{00000000-0008-0000-0000-0000D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0" name="Texto 17" hidden="1">
          <a:extLst>
            <a:ext uri="{FF2B5EF4-FFF2-40B4-BE49-F238E27FC236}">
              <a16:creationId xmlns:a16="http://schemas.microsoft.com/office/drawing/2014/main" xmlns="" id="{00000000-0008-0000-0000-0000D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1" name="Texto 17" hidden="1">
          <a:extLst>
            <a:ext uri="{FF2B5EF4-FFF2-40B4-BE49-F238E27FC236}">
              <a16:creationId xmlns:a16="http://schemas.microsoft.com/office/drawing/2014/main" xmlns="" id="{00000000-0008-0000-0000-0000D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2" name="Texto 17" hidden="1">
          <a:extLst>
            <a:ext uri="{FF2B5EF4-FFF2-40B4-BE49-F238E27FC236}">
              <a16:creationId xmlns:a16="http://schemas.microsoft.com/office/drawing/2014/main" xmlns="" id="{00000000-0008-0000-0000-0000E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3" name="Texto 17" hidden="1">
          <a:extLst>
            <a:ext uri="{FF2B5EF4-FFF2-40B4-BE49-F238E27FC236}">
              <a16:creationId xmlns:a16="http://schemas.microsoft.com/office/drawing/2014/main" xmlns="" id="{00000000-0008-0000-0000-0000E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4" name="Texto 17" hidden="1">
          <a:extLst>
            <a:ext uri="{FF2B5EF4-FFF2-40B4-BE49-F238E27FC236}">
              <a16:creationId xmlns:a16="http://schemas.microsoft.com/office/drawing/2014/main" xmlns="" id="{00000000-0008-0000-0000-0000E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5" name="Texto 17" hidden="1">
          <a:extLst>
            <a:ext uri="{FF2B5EF4-FFF2-40B4-BE49-F238E27FC236}">
              <a16:creationId xmlns:a16="http://schemas.microsoft.com/office/drawing/2014/main" xmlns="" id="{00000000-0008-0000-0000-0000E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6" name="Texto 17" hidden="1">
          <a:extLst>
            <a:ext uri="{FF2B5EF4-FFF2-40B4-BE49-F238E27FC236}">
              <a16:creationId xmlns:a16="http://schemas.microsoft.com/office/drawing/2014/main" xmlns="" id="{00000000-0008-0000-0000-0000E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27" name="Texto 17" hidden="1">
          <a:extLst>
            <a:ext uri="{FF2B5EF4-FFF2-40B4-BE49-F238E27FC236}">
              <a16:creationId xmlns:a16="http://schemas.microsoft.com/office/drawing/2014/main" xmlns="" id="{00000000-0008-0000-0000-0000E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8" name="Texto 17" hidden="1">
          <a:extLst>
            <a:ext uri="{FF2B5EF4-FFF2-40B4-BE49-F238E27FC236}">
              <a16:creationId xmlns:a16="http://schemas.microsoft.com/office/drawing/2014/main" xmlns="" id="{00000000-0008-0000-0000-0000E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9" name="Texto 17" hidden="1">
          <a:extLst>
            <a:ext uri="{FF2B5EF4-FFF2-40B4-BE49-F238E27FC236}">
              <a16:creationId xmlns:a16="http://schemas.microsoft.com/office/drawing/2014/main" xmlns="" id="{00000000-0008-0000-0000-0000E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0" name="Texto 17" hidden="1">
          <a:extLst>
            <a:ext uri="{FF2B5EF4-FFF2-40B4-BE49-F238E27FC236}">
              <a16:creationId xmlns:a16="http://schemas.microsoft.com/office/drawing/2014/main" xmlns="" id="{00000000-0008-0000-0000-0000E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1" name="Texto 17" hidden="1">
          <a:extLst>
            <a:ext uri="{FF2B5EF4-FFF2-40B4-BE49-F238E27FC236}">
              <a16:creationId xmlns:a16="http://schemas.microsoft.com/office/drawing/2014/main" xmlns="" id="{00000000-0008-0000-0000-0000E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2" name="Texto 17" hidden="1">
          <a:extLst>
            <a:ext uri="{FF2B5EF4-FFF2-40B4-BE49-F238E27FC236}">
              <a16:creationId xmlns:a16="http://schemas.microsoft.com/office/drawing/2014/main" xmlns="" id="{00000000-0008-0000-0000-0000E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3" name="Texto 17" hidden="1">
          <a:extLst>
            <a:ext uri="{FF2B5EF4-FFF2-40B4-BE49-F238E27FC236}">
              <a16:creationId xmlns:a16="http://schemas.microsoft.com/office/drawing/2014/main" xmlns="" id="{00000000-0008-0000-0000-0000E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4" name="Texto 17" hidden="1">
          <a:extLst>
            <a:ext uri="{FF2B5EF4-FFF2-40B4-BE49-F238E27FC236}">
              <a16:creationId xmlns:a16="http://schemas.microsoft.com/office/drawing/2014/main" xmlns="" id="{00000000-0008-0000-0000-0000E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5" name="Texto 17" hidden="1">
          <a:extLst>
            <a:ext uri="{FF2B5EF4-FFF2-40B4-BE49-F238E27FC236}">
              <a16:creationId xmlns:a16="http://schemas.microsoft.com/office/drawing/2014/main" xmlns="" id="{00000000-0008-0000-0000-0000E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6" name="Texto 17" hidden="1">
          <a:extLst>
            <a:ext uri="{FF2B5EF4-FFF2-40B4-BE49-F238E27FC236}">
              <a16:creationId xmlns:a16="http://schemas.microsoft.com/office/drawing/2014/main" xmlns="" id="{00000000-0008-0000-0000-0000E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7" name="Texto 17" hidden="1">
          <a:extLst>
            <a:ext uri="{FF2B5EF4-FFF2-40B4-BE49-F238E27FC236}">
              <a16:creationId xmlns:a16="http://schemas.microsoft.com/office/drawing/2014/main" xmlns="" id="{00000000-0008-0000-0000-0000E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8" name="Texto 17" hidden="1">
          <a:extLst>
            <a:ext uri="{FF2B5EF4-FFF2-40B4-BE49-F238E27FC236}">
              <a16:creationId xmlns:a16="http://schemas.microsoft.com/office/drawing/2014/main" xmlns="" id="{00000000-0008-0000-0000-0000F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9" name="Texto 17" hidden="1">
          <a:extLst>
            <a:ext uri="{FF2B5EF4-FFF2-40B4-BE49-F238E27FC236}">
              <a16:creationId xmlns:a16="http://schemas.microsoft.com/office/drawing/2014/main" xmlns="" id="{00000000-0008-0000-0000-0000F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0" name="Texto 17" hidden="1">
          <a:extLst>
            <a:ext uri="{FF2B5EF4-FFF2-40B4-BE49-F238E27FC236}">
              <a16:creationId xmlns:a16="http://schemas.microsoft.com/office/drawing/2014/main" xmlns="" id="{00000000-0008-0000-0000-0000F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1" name="Texto 17" hidden="1">
          <a:extLst>
            <a:ext uri="{FF2B5EF4-FFF2-40B4-BE49-F238E27FC236}">
              <a16:creationId xmlns:a16="http://schemas.microsoft.com/office/drawing/2014/main" xmlns="" id="{00000000-0008-0000-0000-0000F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2" name="Texto 17" hidden="1">
          <a:extLst>
            <a:ext uri="{FF2B5EF4-FFF2-40B4-BE49-F238E27FC236}">
              <a16:creationId xmlns:a16="http://schemas.microsoft.com/office/drawing/2014/main" xmlns="" id="{00000000-0008-0000-0000-0000F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43" name="Texto 17" hidden="1">
          <a:extLst>
            <a:ext uri="{FF2B5EF4-FFF2-40B4-BE49-F238E27FC236}">
              <a16:creationId xmlns:a16="http://schemas.microsoft.com/office/drawing/2014/main" xmlns="" id="{00000000-0008-0000-0000-0000F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4" name="Texto 17" hidden="1">
          <a:extLst>
            <a:ext uri="{FF2B5EF4-FFF2-40B4-BE49-F238E27FC236}">
              <a16:creationId xmlns:a16="http://schemas.microsoft.com/office/drawing/2014/main" xmlns="" id="{00000000-0008-0000-0000-0000F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5" name="Texto 17" hidden="1">
          <a:extLst>
            <a:ext uri="{FF2B5EF4-FFF2-40B4-BE49-F238E27FC236}">
              <a16:creationId xmlns:a16="http://schemas.microsoft.com/office/drawing/2014/main" xmlns="" id="{00000000-0008-0000-0000-0000F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6" name="Texto 17" hidden="1">
          <a:extLst>
            <a:ext uri="{FF2B5EF4-FFF2-40B4-BE49-F238E27FC236}">
              <a16:creationId xmlns:a16="http://schemas.microsoft.com/office/drawing/2014/main" xmlns="" id="{00000000-0008-0000-0000-0000F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7" name="Texto 17" hidden="1">
          <a:extLst>
            <a:ext uri="{FF2B5EF4-FFF2-40B4-BE49-F238E27FC236}">
              <a16:creationId xmlns:a16="http://schemas.microsoft.com/office/drawing/2014/main" xmlns="" id="{00000000-0008-0000-0000-0000F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8" name="Texto 17" hidden="1">
          <a:extLst>
            <a:ext uri="{FF2B5EF4-FFF2-40B4-BE49-F238E27FC236}">
              <a16:creationId xmlns:a16="http://schemas.microsoft.com/office/drawing/2014/main" xmlns="" id="{00000000-0008-0000-0000-0000F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9" name="Texto 17" hidden="1">
          <a:extLst>
            <a:ext uri="{FF2B5EF4-FFF2-40B4-BE49-F238E27FC236}">
              <a16:creationId xmlns:a16="http://schemas.microsoft.com/office/drawing/2014/main" xmlns="" id="{00000000-0008-0000-0000-0000F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0" name="Texto 17" hidden="1">
          <a:extLst>
            <a:ext uri="{FF2B5EF4-FFF2-40B4-BE49-F238E27FC236}">
              <a16:creationId xmlns:a16="http://schemas.microsoft.com/office/drawing/2014/main" xmlns="" id="{00000000-0008-0000-0000-0000F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1" name="Texto 17" hidden="1">
          <a:extLst>
            <a:ext uri="{FF2B5EF4-FFF2-40B4-BE49-F238E27FC236}">
              <a16:creationId xmlns:a16="http://schemas.microsoft.com/office/drawing/2014/main" xmlns="" id="{00000000-0008-0000-0000-0000F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2" name="Texto 17" hidden="1">
          <a:extLst>
            <a:ext uri="{FF2B5EF4-FFF2-40B4-BE49-F238E27FC236}">
              <a16:creationId xmlns:a16="http://schemas.microsoft.com/office/drawing/2014/main" xmlns="" id="{00000000-0008-0000-0000-0000F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3" name="Texto 17" hidden="1">
          <a:extLst>
            <a:ext uri="{FF2B5EF4-FFF2-40B4-BE49-F238E27FC236}">
              <a16:creationId xmlns:a16="http://schemas.microsoft.com/office/drawing/2014/main" xmlns="" id="{00000000-0008-0000-0000-0000F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4" name="Texto 17" hidden="1">
          <a:extLst>
            <a:ext uri="{FF2B5EF4-FFF2-40B4-BE49-F238E27FC236}">
              <a16:creationId xmlns:a16="http://schemas.microsoft.com/office/drawing/2014/main" xmlns="" id="{00000000-0008-0000-0000-00000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5" name="Texto 17" hidden="1">
          <a:extLst>
            <a:ext uri="{FF2B5EF4-FFF2-40B4-BE49-F238E27FC236}">
              <a16:creationId xmlns:a16="http://schemas.microsoft.com/office/drawing/2014/main" xmlns="" id="{00000000-0008-0000-0000-00000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6" name="Texto 17" hidden="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7" name="Texto 17" hidden="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8" name="Texto 17" hidden="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59" name="Texto 17" hidden="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0" name="Texto 17" hidden="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1" name="Texto 17" hidden="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2" name="Texto 17" hidden="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3" name="Texto 17" hidden="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4" name="Texto 17" hidden="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5" name="Texto 17" hidden="1">
          <a:extLst>
            <a:ext uri="{FF2B5EF4-FFF2-40B4-BE49-F238E27FC236}">
              <a16:creationId xmlns:a16="http://schemas.microsoft.com/office/drawing/2014/main" xmlns="" id="{00000000-0008-0000-0000-00000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6" name="Texto 17" hidden="1">
          <a:extLst>
            <a:ext uri="{FF2B5EF4-FFF2-40B4-BE49-F238E27FC236}">
              <a16:creationId xmlns:a16="http://schemas.microsoft.com/office/drawing/2014/main" xmlns="" id="{00000000-0008-0000-0000-00000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7" name="Texto 17" hidden="1">
          <a:extLst>
            <a:ext uri="{FF2B5EF4-FFF2-40B4-BE49-F238E27FC236}">
              <a16:creationId xmlns:a16="http://schemas.microsoft.com/office/drawing/2014/main" xmlns="" id="{00000000-0008-0000-0000-00000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8" name="Texto 17" hidden="1">
          <a:extLst>
            <a:ext uri="{FF2B5EF4-FFF2-40B4-BE49-F238E27FC236}">
              <a16:creationId xmlns:a16="http://schemas.microsoft.com/office/drawing/2014/main" xmlns="" id="{00000000-0008-0000-0000-00000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9" name="Texto 17" hidden="1">
          <a:extLst>
            <a:ext uri="{FF2B5EF4-FFF2-40B4-BE49-F238E27FC236}">
              <a16:creationId xmlns:a16="http://schemas.microsoft.com/office/drawing/2014/main" xmlns="" id="{00000000-0008-0000-0000-00000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0" name="Texto 17" hidden="1">
          <a:extLst>
            <a:ext uri="{FF2B5EF4-FFF2-40B4-BE49-F238E27FC236}">
              <a16:creationId xmlns:a16="http://schemas.microsoft.com/office/drawing/2014/main" xmlns="" id="{00000000-0008-0000-0000-00001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1" name="Texto 17" hidden="1">
          <a:extLst>
            <a:ext uri="{FF2B5EF4-FFF2-40B4-BE49-F238E27FC236}">
              <a16:creationId xmlns:a16="http://schemas.microsoft.com/office/drawing/2014/main" xmlns="" id="{00000000-0008-0000-0000-00001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2" name="Texto 17" hidden="1">
          <a:extLst>
            <a:ext uri="{FF2B5EF4-FFF2-40B4-BE49-F238E27FC236}">
              <a16:creationId xmlns:a16="http://schemas.microsoft.com/office/drawing/2014/main" xmlns="" id="{00000000-0008-0000-0000-00001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3" name="Texto 17" hidden="1">
          <a:extLst>
            <a:ext uri="{FF2B5EF4-FFF2-40B4-BE49-F238E27FC236}">
              <a16:creationId xmlns:a16="http://schemas.microsoft.com/office/drawing/2014/main" xmlns="" id="{00000000-0008-0000-0000-00001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4" name="Texto 17" hidden="1">
          <a:extLst>
            <a:ext uri="{FF2B5EF4-FFF2-40B4-BE49-F238E27FC236}">
              <a16:creationId xmlns:a16="http://schemas.microsoft.com/office/drawing/2014/main" xmlns="" id="{00000000-0008-0000-0000-00001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75" name="Texto 17" hidden="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6" name="Texto 17" hidden="1">
          <a:extLst>
            <a:ext uri="{FF2B5EF4-FFF2-40B4-BE49-F238E27FC236}">
              <a16:creationId xmlns:a16="http://schemas.microsoft.com/office/drawing/2014/main" xmlns="" id="{00000000-0008-0000-0000-00001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7" name="Texto 17" hidden="1">
          <a:extLst>
            <a:ext uri="{FF2B5EF4-FFF2-40B4-BE49-F238E27FC236}">
              <a16:creationId xmlns:a16="http://schemas.microsoft.com/office/drawing/2014/main" xmlns="" id="{00000000-0008-0000-0000-00001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8" name="Texto 17" hidden="1">
          <a:extLst>
            <a:ext uri="{FF2B5EF4-FFF2-40B4-BE49-F238E27FC236}">
              <a16:creationId xmlns:a16="http://schemas.microsoft.com/office/drawing/2014/main" xmlns="" id="{00000000-0008-0000-0000-00001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9" name="Texto 17" hidden="1">
          <a:extLst>
            <a:ext uri="{FF2B5EF4-FFF2-40B4-BE49-F238E27FC236}">
              <a16:creationId xmlns:a16="http://schemas.microsoft.com/office/drawing/2014/main" xmlns="" id="{00000000-0008-0000-0000-00001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0" name="Texto 17" hidden="1">
          <a:extLst>
            <a:ext uri="{FF2B5EF4-FFF2-40B4-BE49-F238E27FC236}">
              <a16:creationId xmlns:a16="http://schemas.microsoft.com/office/drawing/2014/main" xmlns="" id="{00000000-0008-0000-0000-00001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1" name="Texto 17" hidden="1">
          <a:extLst>
            <a:ext uri="{FF2B5EF4-FFF2-40B4-BE49-F238E27FC236}">
              <a16:creationId xmlns:a16="http://schemas.microsoft.com/office/drawing/2014/main" xmlns="" id="{00000000-0008-0000-0000-00001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2" name="Texto 17" hidden="1">
          <a:extLst>
            <a:ext uri="{FF2B5EF4-FFF2-40B4-BE49-F238E27FC236}">
              <a16:creationId xmlns:a16="http://schemas.microsoft.com/office/drawing/2014/main" xmlns="" id="{00000000-0008-0000-0000-00001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3" name="Texto 17" hidden="1">
          <a:extLst>
            <a:ext uri="{FF2B5EF4-FFF2-40B4-BE49-F238E27FC236}">
              <a16:creationId xmlns:a16="http://schemas.microsoft.com/office/drawing/2014/main" xmlns="" id="{00000000-0008-0000-0000-00001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4" name="Texto 17" hidden="1">
          <a:extLst>
            <a:ext uri="{FF2B5EF4-FFF2-40B4-BE49-F238E27FC236}">
              <a16:creationId xmlns:a16="http://schemas.microsoft.com/office/drawing/2014/main" xmlns="" id="{00000000-0008-0000-0000-00001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5" name="Texto 17" hidden="1">
          <a:extLst>
            <a:ext uri="{FF2B5EF4-FFF2-40B4-BE49-F238E27FC236}">
              <a16:creationId xmlns:a16="http://schemas.microsoft.com/office/drawing/2014/main" xmlns="" id="{00000000-0008-0000-0000-00001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6" name="Texto 17" hidden="1">
          <a:extLst>
            <a:ext uri="{FF2B5EF4-FFF2-40B4-BE49-F238E27FC236}">
              <a16:creationId xmlns:a16="http://schemas.microsoft.com/office/drawing/2014/main" xmlns="" id="{00000000-0008-0000-0000-00002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7" name="Texto 17" hidden="1">
          <a:extLst>
            <a:ext uri="{FF2B5EF4-FFF2-40B4-BE49-F238E27FC236}">
              <a16:creationId xmlns:a16="http://schemas.microsoft.com/office/drawing/2014/main" xmlns="" id="{00000000-0008-0000-0000-00002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8" name="Texto 17" hidden="1">
          <a:extLst>
            <a:ext uri="{FF2B5EF4-FFF2-40B4-BE49-F238E27FC236}">
              <a16:creationId xmlns:a16="http://schemas.microsoft.com/office/drawing/2014/main" xmlns="" id="{00000000-0008-0000-0000-00002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9" name="Texto 17" hidden="1">
          <a:extLst>
            <a:ext uri="{FF2B5EF4-FFF2-40B4-BE49-F238E27FC236}">
              <a16:creationId xmlns:a16="http://schemas.microsoft.com/office/drawing/2014/main" xmlns="" id="{00000000-0008-0000-0000-00002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0" name="Texto 17" hidden="1">
          <a:extLst>
            <a:ext uri="{FF2B5EF4-FFF2-40B4-BE49-F238E27FC236}">
              <a16:creationId xmlns:a16="http://schemas.microsoft.com/office/drawing/2014/main" xmlns="" id="{00000000-0008-0000-0000-00002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91" name="Texto 17" hidden="1">
          <a:extLst>
            <a:ext uri="{FF2B5EF4-FFF2-40B4-BE49-F238E27FC236}">
              <a16:creationId xmlns:a16="http://schemas.microsoft.com/office/drawing/2014/main" xmlns="" id="{00000000-0008-0000-0000-00002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2" name="Texto 17" hidden="1">
          <a:extLst>
            <a:ext uri="{FF2B5EF4-FFF2-40B4-BE49-F238E27FC236}">
              <a16:creationId xmlns:a16="http://schemas.microsoft.com/office/drawing/2014/main" xmlns="" id="{00000000-0008-0000-0000-00002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3" name="Texto 17" hidden="1">
          <a:extLst>
            <a:ext uri="{FF2B5EF4-FFF2-40B4-BE49-F238E27FC236}">
              <a16:creationId xmlns:a16="http://schemas.microsoft.com/office/drawing/2014/main" xmlns="" id="{00000000-0008-0000-0000-00002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4" name="Texto 17" hidden="1">
          <a:extLst>
            <a:ext uri="{FF2B5EF4-FFF2-40B4-BE49-F238E27FC236}">
              <a16:creationId xmlns:a16="http://schemas.microsoft.com/office/drawing/2014/main" xmlns="" id="{00000000-0008-0000-0000-00002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5" name="Texto 17" hidden="1">
          <a:extLst>
            <a:ext uri="{FF2B5EF4-FFF2-40B4-BE49-F238E27FC236}">
              <a16:creationId xmlns:a16="http://schemas.microsoft.com/office/drawing/2014/main" xmlns="" id="{00000000-0008-0000-0000-00002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6" name="Texto 17" hidden="1">
          <a:extLst>
            <a:ext uri="{FF2B5EF4-FFF2-40B4-BE49-F238E27FC236}">
              <a16:creationId xmlns:a16="http://schemas.microsoft.com/office/drawing/2014/main" xmlns="" id="{00000000-0008-0000-0000-00002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7" name="Texto 17" hidden="1">
          <a:extLst>
            <a:ext uri="{FF2B5EF4-FFF2-40B4-BE49-F238E27FC236}">
              <a16:creationId xmlns:a16="http://schemas.microsoft.com/office/drawing/2014/main" xmlns="" id="{00000000-0008-0000-0000-00002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8" name="Texto 17" hidden="1">
          <a:extLst>
            <a:ext uri="{FF2B5EF4-FFF2-40B4-BE49-F238E27FC236}">
              <a16:creationId xmlns:a16="http://schemas.microsoft.com/office/drawing/2014/main" xmlns="" id="{00000000-0008-0000-0000-00002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9" name="Texto 17" hidden="1">
          <a:extLst>
            <a:ext uri="{FF2B5EF4-FFF2-40B4-BE49-F238E27FC236}">
              <a16:creationId xmlns:a16="http://schemas.microsoft.com/office/drawing/2014/main" xmlns="" id="{00000000-0008-0000-0000-00002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0" name="Texto 17" hidden="1">
          <a:extLst>
            <a:ext uri="{FF2B5EF4-FFF2-40B4-BE49-F238E27FC236}">
              <a16:creationId xmlns:a16="http://schemas.microsoft.com/office/drawing/2014/main" xmlns="" id="{00000000-0008-0000-0000-00002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1" name="Texto 17" hidden="1">
          <a:extLst>
            <a:ext uri="{FF2B5EF4-FFF2-40B4-BE49-F238E27FC236}">
              <a16:creationId xmlns:a16="http://schemas.microsoft.com/office/drawing/2014/main" xmlns="" id="{00000000-0008-0000-0000-00002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2" name="Texto 17" hidden="1">
          <a:extLst>
            <a:ext uri="{FF2B5EF4-FFF2-40B4-BE49-F238E27FC236}">
              <a16:creationId xmlns:a16="http://schemas.microsoft.com/office/drawing/2014/main" xmlns="" id="{00000000-0008-0000-0000-00003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3" name="Texto 17" hidden="1">
          <a:extLst>
            <a:ext uri="{FF2B5EF4-FFF2-40B4-BE49-F238E27FC236}">
              <a16:creationId xmlns:a16="http://schemas.microsoft.com/office/drawing/2014/main" xmlns="" id="{00000000-0008-0000-0000-00003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4" name="Texto 17" hidden="1">
          <a:extLst>
            <a:ext uri="{FF2B5EF4-FFF2-40B4-BE49-F238E27FC236}">
              <a16:creationId xmlns:a16="http://schemas.microsoft.com/office/drawing/2014/main" xmlns="" id="{00000000-0008-0000-0000-00003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5" name="Texto 17" hidden="1">
          <a:extLst>
            <a:ext uri="{FF2B5EF4-FFF2-40B4-BE49-F238E27FC236}">
              <a16:creationId xmlns:a16="http://schemas.microsoft.com/office/drawing/2014/main" xmlns="" id="{00000000-0008-0000-0000-00003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6" name="Texto 17" hidden="1">
          <a:extLst>
            <a:ext uri="{FF2B5EF4-FFF2-40B4-BE49-F238E27FC236}">
              <a16:creationId xmlns:a16="http://schemas.microsoft.com/office/drawing/2014/main" xmlns="" id="{00000000-0008-0000-0000-00003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07" name="Texto 17" hidden="1">
          <a:extLst>
            <a:ext uri="{FF2B5EF4-FFF2-40B4-BE49-F238E27FC236}">
              <a16:creationId xmlns:a16="http://schemas.microsoft.com/office/drawing/2014/main" xmlns="" id="{00000000-0008-0000-0000-00003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8" name="Texto 17" hidden="1">
          <a:extLst>
            <a:ext uri="{FF2B5EF4-FFF2-40B4-BE49-F238E27FC236}">
              <a16:creationId xmlns:a16="http://schemas.microsoft.com/office/drawing/2014/main" xmlns="" id="{00000000-0008-0000-0000-00003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9" name="Texto 17" hidden="1">
          <a:extLst>
            <a:ext uri="{FF2B5EF4-FFF2-40B4-BE49-F238E27FC236}">
              <a16:creationId xmlns:a16="http://schemas.microsoft.com/office/drawing/2014/main" xmlns="" id="{00000000-0008-0000-0000-00003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0" name="Texto 17" hidden="1">
          <a:extLst>
            <a:ext uri="{FF2B5EF4-FFF2-40B4-BE49-F238E27FC236}">
              <a16:creationId xmlns:a16="http://schemas.microsoft.com/office/drawing/2014/main" xmlns="" id="{00000000-0008-0000-0000-00003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1" name="Texto 17" hidden="1">
          <a:extLst>
            <a:ext uri="{FF2B5EF4-FFF2-40B4-BE49-F238E27FC236}">
              <a16:creationId xmlns:a16="http://schemas.microsoft.com/office/drawing/2014/main" xmlns="" id="{00000000-0008-0000-0000-00003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2" name="Texto 17" hidden="1">
          <a:extLst>
            <a:ext uri="{FF2B5EF4-FFF2-40B4-BE49-F238E27FC236}">
              <a16:creationId xmlns:a16="http://schemas.microsoft.com/office/drawing/2014/main" xmlns="" id="{00000000-0008-0000-0000-00003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3" name="Texto 17" hidden="1">
          <a:extLst>
            <a:ext uri="{FF2B5EF4-FFF2-40B4-BE49-F238E27FC236}">
              <a16:creationId xmlns:a16="http://schemas.microsoft.com/office/drawing/2014/main" xmlns="" id="{00000000-0008-0000-0000-00003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4" name="Texto 17" hidden="1">
          <a:extLst>
            <a:ext uri="{FF2B5EF4-FFF2-40B4-BE49-F238E27FC236}">
              <a16:creationId xmlns:a16="http://schemas.microsoft.com/office/drawing/2014/main" xmlns="" id="{00000000-0008-0000-0000-00003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5" name="Texto 17" hidden="1">
          <a:extLst>
            <a:ext uri="{FF2B5EF4-FFF2-40B4-BE49-F238E27FC236}">
              <a16:creationId xmlns:a16="http://schemas.microsoft.com/office/drawing/2014/main" xmlns="" id="{00000000-0008-0000-0000-00003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6" name="Texto 17" hidden="1">
          <a:extLst>
            <a:ext uri="{FF2B5EF4-FFF2-40B4-BE49-F238E27FC236}">
              <a16:creationId xmlns:a16="http://schemas.microsoft.com/office/drawing/2014/main" xmlns="" id="{00000000-0008-0000-0000-00003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7" name="Texto 17" hidden="1">
          <a:extLst>
            <a:ext uri="{FF2B5EF4-FFF2-40B4-BE49-F238E27FC236}">
              <a16:creationId xmlns:a16="http://schemas.microsoft.com/office/drawing/2014/main" xmlns="" id="{00000000-0008-0000-0000-00003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8" name="Texto 17" hidden="1">
          <a:extLst>
            <a:ext uri="{FF2B5EF4-FFF2-40B4-BE49-F238E27FC236}">
              <a16:creationId xmlns:a16="http://schemas.microsoft.com/office/drawing/2014/main" xmlns="" id="{00000000-0008-0000-0000-00004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9" name="Texto 17" hidden="1">
          <a:extLst>
            <a:ext uri="{FF2B5EF4-FFF2-40B4-BE49-F238E27FC236}">
              <a16:creationId xmlns:a16="http://schemas.microsoft.com/office/drawing/2014/main" xmlns="" id="{00000000-0008-0000-0000-00004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0" name="Texto 17" hidden="1">
          <a:extLst>
            <a:ext uri="{FF2B5EF4-FFF2-40B4-BE49-F238E27FC236}">
              <a16:creationId xmlns:a16="http://schemas.microsoft.com/office/drawing/2014/main" xmlns="" id="{00000000-0008-0000-0000-00004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1" name="Texto 17" hidden="1">
          <a:extLst>
            <a:ext uri="{FF2B5EF4-FFF2-40B4-BE49-F238E27FC236}">
              <a16:creationId xmlns:a16="http://schemas.microsoft.com/office/drawing/2014/main" xmlns="" id="{00000000-0008-0000-0000-00004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2" name="Texto 17" hidden="1">
          <a:extLst>
            <a:ext uri="{FF2B5EF4-FFF2-40B4-BE49-F238E27FC236}">
              <a16:creationId xmlns:a16="http://schemas.microsoft.com/office/drawing/2014/main" xmlns="" id="{00000000-0008-0000-0000-00004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23" name="Texto 17" hidden="1">
          <a:extLst>
            <a:ext uri="{FF2B5EF4-FFF2-40B4-BE49-F238E27FC236}">
              <a16:creationId xmlns:a16="http://schemas.microsoft.com/office/drawing/2014/main" xmlns="" id="{00000000-0008-0000-0000-00004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4" name="Texto 17" hidden="1">
          <a:extLst>
            <a:ext uri="{FF2B5EF4-FFF2-40B4-BE49-F238E27FC236}">
              <a16:creationId xmlns:a16="http://schemas.microsoft.com/office/drawing/2014/main" xmlns="" id="{00000000-0008-0000-0000-00004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5" name="Texto 17" hidden="1">
          <a:extLst>
            <a:ext uri="{FF2B5EF4-FFF2-40B4-BE49-F238E27FC236}">
              <a16:creationId xmlns:a16="http://schemas.microsoft.com/office/drawing/2014/main" xmlns="" id="{00000000-0008-0000-0000-00004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6" name="Texto 17" hidden="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7" name="Texto 17" hidden="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8" name="Texto 17" hidden="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9" name="Texto 17" hidden="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0" name="Texto 17" hidden="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1" name="Texto 17" hidden="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2" name="Texto 17" hidden="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3" name="Texto 17" hidden="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4" name="Texto 17" hidden="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5" name="Texto 17" hidden="1">
          <a:extLst>
            <a:ext uri="{FF2B5EF4-FFF2-40B4-BE49-F238E27FC236}">
              <a16:creationId xmlns:a16="http://schemas.microsoft.com/office/drawing/2014/main" xmlns="" id="{00000000-0008-0000-0000-00005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6" name="Texto 17" hidden="1">
          <a:extLst>
            <a:ext uri="{FF2B5EF4-FFF2-40B4-BE49-F238E27FC236}">
              <a16:creationId xmlns:a16="http://schemas.microsoft.com/office/drawing/2014/main" xmlns="" id="{00000000-0008-0000-0000-00005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7" name="Texto 17" hidden="1">
          <a:extLst>
            <a:ext uri="{FF2B5EF4-FFF2-40B4-BE49-F238E27FC236}">
              <a16:creationId xmlns:a16="http://schemas.microsoft.com/office/drawing/2014/main" xmlns="" id="{00000000-0008-0000-0000-00005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8" name="Texto 17" hidden="1">
          <a:extLst>
            <a:ext uri="{FF2B5EF4-FFF2-40B4-BE49-F238E27FC236}">
              <a16:creationId xmlns:a16="http://schemas.microsoft.com/office/drawing/2014/main" xmlns="" id="{00000000-0008-0000-0000-00005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39" name="Texto 17" hidden="1">
          <a:extLst>
            <a:ext uri="{FF2B5EF4-FFF2-40B4-BE49-F238E27FC236}">
              <a16:creationId xmlns:a16="http://schemas.microsoft.com/office/drawing/2014/main" xmlns="" id="{00000000-0008-0000-0000-00005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0" name="Texto 17" hidden="1">
          <a:extLst>
            <a:ext uri="{FF2B5EF4-FFF2-40B4-BE49-F238E27FC236}">
              <a16:creationId xmlns:a16="http://schemas.microsoft.com/office/drawing/2014/main" xmlns="" id="{00000000-0008-0000-0000-00005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1" name="Texto 17" hidden="1">
          <a:extLst>
            <a:ext uri="{FF2B5EF4-FFF2-40B4-BE49-F238E27FC236}">
              <a16:creationId xmlns:a16="http://schemas.microsoft.com/office/drawing/2014/main" xmlns="" id="{00000000-0008-0000-0000-00005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2" name="Texto 17" hidden="1">
          <a:extLst>
            <a:ext uri="{FF2B5EF4-FFF2-40B4-BE49-F238E27FC236}">
              <a16:creationId xmlns:a16="http://schemas.microsoft.com/office/drawing/2014/main" xmlns="" id="{00000000-0008-0000-0000-00005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3" name="Texto 17" hidden="1">
          <a:extLst>
            <a:ext uri="{FF2B5EF4-FFF2-40B4-BE49-F238E27FC236}">
              <a16:creationId xmlns:a16="http://schemas.microsoft.com/office/drawing/2014/main" xmlns="" id="{00000000-0008-0000-0000-00005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4" name="Texto 17" hidden="1">
          <a:extLst>
            <a:ext uri="{FF2B5EF4-FFF2-40B4-BE49-F238E27FC236}">
              <a16:creationId xmlns:a16="http://schemas.microsoft.com/office/drawing/2014/main" xmlns="" id="{00000000-0008-0000-0000-00005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5" name="Texto 17" hidden="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6" name="Texto 17" hidden="1">
          <a:extLst>
            <a:ext uri="{FF2B5EF4-FFF2-40B4-BE49-F238E27FC236}">
              <a16:creationId xmlns:a16="http://schemas.microsoft.com/office/drawing/2014/main" xmlns="" id="{00000000-0008-0000-0000-00005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7" name="Texto 17" hidden="1">
          <a:extLst>
            <a:ext uri="{FF2B5EF4-FFF2-40B4-BE49-F238E27FC236}">
              <a16:creationId xmlns:a16="http://schemas.microsoft.com/office/drawing/2014/main" xmlns="" id="{00000000-0008-0000-0000-00005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8" name="Texto 17" hidden="1">
          <a:extLst>
            <a:ext uri="{FF2B5EF4-FFF2-40B4-BE49-F238E27FC236}">
              <a16:creationId xmlns:a16="http://schemas.microsoft.com/office/drawing/2014/main" xmlns="" id="{00000000-0008-0000-0000-00005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9" name="Texto 17" hidden="1">
          <a:extLst>
            <a:ext uri="{FF2B5EF4-FFF2-40B4-BE49-F238E27FC236}">
              <a16:creationId xmlns:a16="http://schemas.microsoft.com/office/drawing/2014/main" xmlns="" id="{00000000-0008-0000-0000-00005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0" name="Texto 17" hidden="1">
          <a:extLst>
            <a:ext uri="{FF2B5EF4-FFF2-40B4-BE49-F238E27FC236}">
              <a16:creationId xmlns:a16="http://schemas.microsoft.com/office/drawing/2014/main" xmlns="" id="{00000000-0008-0000-0000-00006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1" name="Texto 17" hidden="1">
          <a:extLst>
            <a:ext uri="{FF2B5EF4-FFF2-40B4-BE49-F238E27FC236}">
              <a16:creationId xmlns:a16="http://schemas.microsoft.com/office/drawing/2014/main" xmlns="" id="{00000000-0008-0000-0000-00006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2" name="Texto 17" hidden="1">
          <a:extLst>
            <a:ext uri="{FF2B5EF4-FFF2-40B4-BE49-F238E27FC236}">
              <a16:creationId xmlns:a16="http://schemas.microsoft.com/office/drawing/2014/main" xmlns="" id="{00000000-0008-0000-0000-00006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3" name="Texto 17" hidden="1">
          <a:extLst>
            <a:ext uri="{FF2B5EF4-FFF2-40B4-BE49-F238E27FC236}">
              <a16:creationId xmlns:a16="http://schemas.microsoft.com/office/drawing/2014/main" xmlns="" id="{00000000-0008-0000-0000-00006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4" name="Texto 17" hidden="1">
          <a:extLst>
            <a:ext uri="{FF2B5EF4-FFF2-40B4-BE49-F238E27FC236}">
              <a16:creationId xmlns:a16="http://schemas.microsoft.com/office/drawing/2014/main" xmlns="" id="{00000000-0008-0000-0000-00006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5" name="Texto 17" hidden="1">
          <a:extLst>
            <a:ext uri="{FF2B5EF4-FFF2-40B4-BE49-F238E27FC236}">
              <a16:creationId xmlns:a16="http://schemas.microsoft.com/office/drawing/2014/main" xmlns="" id="{00000000-0008-0000-0000-00006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6" name="Texto 17" hidden="1">
          <a:extLst>
            <a:ext uri="{FF2B5EF4-FFF2-40B4-BE49-F238E27FC236}">
              <a16:creationId xmlns:a16="http://schemas.microsoft.com/office/drawing/2014/main" xmlns="" id="{00000000-0008-0000-0000-00006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7" name="Texto 17" hidden="1">
          <a:extLst>
            <a:ext uri="{FF2B5EF4-FFF2-40B4-BE49-F238E27FC236}">
              <a16:creationId xmlns:a16="http://schemas.microsoft.com/office/drawing/2014/main" xmlns="" id="{00000000-0008-0000-0000-00006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8" name="Texto 17" hidden="1">
          <a:extLst>
            <a:ext uri="{FF2B5EF4-FFF2-40B4-BE49-F238E27FC236}">
              <a16:creationId xmlns:a16="http://schemas.microsoft.com/office/drawing/2014/main" xmlns="" id="{00000000-0008-0000-0000-00006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9" name="Texto 17" hidden="1">
          <a:extLst>
            <a:ext uri="{FF2B5EF4-FFF2-40B4-BE49-F238E27FC236}">
              <a16:creationId xmlns:a16="http://schemas.microsoft.com/office/drawing/2014/main" xmlns="" id="{00000000-0008-0000-0000-00006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0" name="Texto 17" hidden="1">
          <a:extLst>
            <a:ext uri="{FF2B5EF4-FFF2-40B4-BE49-F238E27FC236}">
              <a16:creationId xmlns:a16="http://schemas.microsoft.com/office/drawing/2014/main" xmlns="" id="{00000000-0008-0000-0000-00006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1" name="Texto 17" hidden="1">
          <a:extLst>
            <a:ext uri="{FF2B5EF4-FFF2-40B4-BE49-F238E27FC236}">
              <a16:creationId xmlns:a16="http://schemas.microsoft.com/office/drawing/2014/main" xmlns="" id="{00000000-0008-0000-0000-00006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2" name="Texto 17" hidden="1">
          <a:extLst>
            <a:ext uri="{FF2B5EF4-FFF2-40B4-BE49-F238E27FC236}">
              <a16:creationId xmlns:a16="http://schemas.microsoft.com/office/drawing/2014/main" xmlns="" id="{00000000-0008-0000-0000-00006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63" name="Texto 17" hidden="1">
          <a:extLst>
            <a:ext uri="{FF2B5EF4-FFF2-40B4-BE49-F238E27FC236}">
              <a16:creationId xmlns:a16="http://schemas.microsoft.com/office/drawing/2014/main" xmlns="" id="{00000000-0008-0000-0000-00006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4" name="Texto 17" hidden="1">
          <a:extLst>
            <a:ext uri="{FF2B5EF4-FFF2-40B4-BE49-F238E27FC236}">
              <a16:creationId xmlns:a16="http://schemas.microsoft.com/office/drawing/2014/main" xmlns="" id="{00000000-0008-0000-0000-00006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5" name="Texto 17" hidden="1">
          <a:extLst>
            <a:ext uri="{FF2B5EF4-FFF2-40B4-BE49-F238E27FC236}">
              <a16:creationId xmlns:a16="http://schemas.microsoft.com/office/drawing/2014/main" xmlns="" id="{00000000-0008-0000-0000-00006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6" name="Texto 17" hidden="1">
          <a:extLst>
            <a:ext uri="{FF2B5EF4-FFF2-40B4-BE49-F238E27FC236}">
              <a16:creationId xmlns:a16="http://schemas.microsoft.com/office/drawing/2014/main" xmlns="" id="{00000000-0008-0000-0000-00007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7" name="Texto 17" hidden="1">
          <a:extLst>
            <a:ext uri="{FF2B5EF4-FFF2-40B4-BE49-F238E27FC236}">
              <a16:creationId xmlns:a16="http://schemas.microsoft.com/office/drawing/2014/main" xmlns="" id="{00000000-0008-0000-0000-00007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8" name="Texto 17" hidden="1">
          <a:extLst>
            <a:ext uri="{FF2B5EF4-FFF2-40B4-BE49-F238E27FC236}">
              <a16:creationId xmlns:a16="http://schemas.microsoft.com/office/drawing/2014/main" xmlns="" id="{00000000-0008-0000-0000-00007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9" name="Texto 17" hidden="1">
          <a:extLst>
            <a:ext uri="{FF2B5EF4-FFF2-40B4-BE49-F238E27FC236}">
              <a16:creationId xmlns:a16="http://schemas.microsoft.com/office/drawing/2014/main" xmlns="" id="{00000000-0008-0000-0000-00007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0" name="Texto 17" hidden="1">
          <a:extLst>
            <a:ext uri="{FF2B5EF4-FFF2-40B4-BE49-F238E27FC236}">
              <a16:creationId xmlns:a16="http://schemas.microsoft.com/office/drawing/2014/main" xmlns="" id="{00000000-0008-0000-0000-00007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1" name="Texto 17" hidden="1">
          <a:extLst>
            <a:ext uri="{FF2B5EF4-FFF2-40B4-BE49-F238E27FC236}">
              <a16:creationId xmlns:a16="http://schemas.microsoft.com/office/drawing/2014/main" xmlns="" id="{00000000-0008-0000-0000-00007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2" name="Texto 17" hidden="1">
          <a:extLst>
            <a:ext uri="{FF2B5EF4-FFF2-40B4-BE49-F238E27FC236}">
              <a16:creationId xmlns:a16="http://schemas.microsoft.com/office/drawing/2014/main" xmlns="" id="{00000000-0008-0000-0000-00007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3" name="Texto 17" hidden="1">
          <a:extLst>
            <a:ext uri="{FF2B5EF4-FFF2-40B4-BE49-F238E27FC236}">
              <a16:creationId xmlns:a16="http://schemas.microsoft.com/office/drawing/2014/main" xmlns="" id="{00000000-0008-0000-0000-00007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4" name="Texto 17" hidden="1">
          <a:extLst>
            <a:ext uri="{FF2B5EF4-FFF2-40B4-BE49-F238E27FC236}">
              <a16:creationId xmlns:a16="http://schemas.microsoft.com/office/drawing/2014/main" xmlns="" id="{00000000-0008-0000-0000-00007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5" name="Texto 17" hidden="1">
          <a:extLst>
            <a:ext uri="{FF2B5EF4-FFF2-40B4-BE49-F238E27FC236}">
              <a16:creationId xmlns:a16="http://schemas.microsoft.com/office/drawing/2014/main" xmlns="" id="{00000000-0008-0000-0000-00007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6" name="Texto 17" hidden="1">
          <a:extLst>
            <a:ext uri="{FF2B5EF4-FFF2-40B4-BE49-F238E27FC236}">
              <a16:creationId xmlns:a16="http://schemas.microsoft.com/office/drawing/2014/main" xmlns="" id="{00000000-0008-0000-0000-00007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7" name="Texto 17" hidden="1">
          <a:extLst>
            <a:ext uri="{FF2B5EF4-FFF2-40B4-BE49-F238E27FC236}">
              <a16:creationId xmlns:a16="http://schemas.microsoft.com/office/drawing/2014/main" xmlns="" id="{00000000-0008-0000-0000-00007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8" name="Texto 17" hidden="1">
          <a:extLst>
            <a:ext uri="{FF2B5EF4-FFF2-40B4-BE49-F238E27FC236}">
              <a16:creationId xmlns:a16="http://schemas.microsoft.com/office/drawing/2014/main" xmlns="" id="{00000000-0008-0000-0000-00007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79" name="Texto 17" hidden="1">
          <a:extLst>
            <a:ext uri="{FF2B5EF4-FFF2-40B4-BE49-F238E27FC236}">
              <a16:creationId xmlns:a16="http://schemas.microsoft.com/office/drawing/2014/main" xmlns="" id="{00000000-0008-0000-0000-00007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0" name="Texto 17" hidden="1">
          <a:extLst>
            <a:ext uri="{FF2B5EF4-FFF2-40B4-BE49-F238E27FC236}">
              <a16:creationId xmlns:a16="http://schemas.microsoft.com/office/drawing/2014/main" xmlns="" id="{00000000-0008-0000-0000-00007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1" name="Texto 17" hidden="1">
          <a:extLst>
            <a:ext uri="{FF2B5EF4-FFF2-40B4-BE49-F238E27FC236}">
              <a16:creationId xmlns:a16="http://schemas.microsoft.com/office/drawing/2014/main" xmlns="" id="{00000000-0008-0000-0000-00007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2" name="Texto 17" hidden="1">
          <a:extLst>
            <a:ext uri="{FF2B5EF4-FFF2-40B4-BE49-F238E27FC236}">
              <a16:creationId xmlns:a16="http://schemas.microsoft.com/office/drawing/2014/main" xmlns="" id="{00000000-0008-0000-0000-00008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3" name="Texto 17" hidden="1">
          <a:extLst>
            <a:ext uri="{FF2B5EF4-FFF2-40B4-BE49-F238E27FC236}">
              <a16:creationId xmlns:a16="http://schemas.microsoft.com/office/drawing/2014/main" xmlns="" id="{00000000-0008-0000-0000-00008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4" name="Texto 17" hidden="1">
          <a:extLst>
            <a:ext uri="{FF2B5EF4-FFF2-40B4-BE49-F238E27FC236}">
              <a16:creationId xmlns:a16="http://schemas.microsoft.com/office/drawing/2014/main" xmlns="" id="{00000000-0008-0000-0000-00008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5" name="Texto 17" hidden="1">
          <a:extLst>
            <a:ext uri="{FF2B5EF4-FFF2-40B4-BE49-F238E27FC236}">
              <a16:creationId xmlns:a16="http://schemas.microsoft.com/office/drawing/2014/main" xmlns="" id="{00000000-0008-0000-0000-00008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6" name="Texto 17" hidden="1">
          <a:extLst>
            <a:ext uri="{FF2B5EF4-FFF2-40B4-BE49-F238E27FC236}">
              <a16:creationId xmlns:a16="http://schemas.microsoft.com/office/drawing/2014/main" xmlns="" id="{00000000-0008-0000-0000-00008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7" name="Texto 17" hidden="1">
          <a:extLst>
            <a:ext uri="{FF2B5EF4-FFF2-40B4-BE49-F238E27FC236}">
              <a16:creationId xmlns:a16="http://schemas.microsoft.com/office/drawing/2014/main" xmlns="" id="{00000000-0008-0000-0000-00008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8" name="Texto 17" hidden="1">
          <a:extLst>
            <a:ext uri="{FF2B5EF4-FFF2-40B4-BE49-F238E27FC236}">
              <a16:creationId xmlns:a16="http://schemas.microsoft.com/office/drawing/2014/main" xmlns="" id="{00000000-0008-0000-0000-00008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9" name="Texto 17" hidden="1">
          <a:extLst>
            <a:ext uri="{FF2B5EF4-FFF2-40B4-BE49-F238E27FC236}">
              <a16:creationId xmlns:a16="http://schemas.microsoft.com/office/drawing/2014/main" xmlns="" id="{00000000-0008-0000-0000-00008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0" name="Texto 17" hidden="1">
          <a:extLst>
            <a:ext uri="{FF2B5EF4-FFF2-40B4-BE49-F238E27FC236}">
              <a16:creationId xmlns:a16="http://schemas.microsoft.com/office/drawing/2014/main" xmlns="" id="{00000000-0008-0000-0000-00008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1" name="Texto 17" hidden="1">
          <a:extLst>
            <a:ext uri="{FF2B5EF4-FFF2-40B4-BE49-F238E27FC236}">
              <a16:creationId xmlns:a16="http://schemas.microsoft.com/office/drawing/2014/main" xmlns="" id="{00000000-0008-0000-0000-00008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2" name="Texto 17" hidden="1">
          <a:extLst>
            <a:ext uri="{FF2B5EF4-FFF2-40B4-BE49-F238E27FC236}">
              <a16:creationId xmlns:a16="http://schemas.microsoft.com/office/drawing/2014/main" xmlns="" id="{00000000-0008-0000-0000-00008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3" name="Texto 17" hidden="1">
          <a:extLst>
            <a:ext uri="{FF2B5EF4-FFF2-40B4-BE49-F238E27FC236}">
              <a16:creationId xmlns:a16="http://schemas.microsoft.com/office/drawing/2014/main" xmlns="" id="{00000000-0008-0000-0000-00008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4" name="Texto 17" hidden="1">
          <a:extLst>
            <a:ext uri="{FF2B5EF4-FFF2-40B4-BE49-F238E27FC236}">
              <a16:creationId xmlns:a16="http://schemas.microsoft.com/office/drawing/2014/main" xmlns="" id="{00000000-0008-0000-0000-00008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95" name="Texto 17" hidden="1">
          <a:extLst>
            <a:ext uri="{FF2B5EF4-FFF2-40B4-BE49-F238E27FC236}">
              <a16:creationId xmlns:a16="http://schemas.microsoft.com/office/drawing/2014/main" xmlns="" id="{00000000-0008-0000-0000-00008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6" name="Texto 17" hidden="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7" name="Texto 17" hidden="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8" name="Texto 17" hidden="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9" name="Texto 17" hidden="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0" name="Texto 17" hidden="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1" name="Texto 17" hidden="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2" name="Texto 17" hidden="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3" name="Texto 17" hidden="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4" name="Texto 17" hidden="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5" name="Texto 17" hidden="1">
          <a:extLst>
            <a:ext uri="{FF2B5EF4-FFF2-40B4-BE49-F238E27FC236}">
              <a16:creationId xmlns:a16="http://schemas.microsoft.com/office/drawing/2014/main" xmlns="" id="{00000000-0008-0000-0000-00009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6" name="Texto 17" hidden="1">
          <a:extLst>
            <a:ext uri="{FF2B5EF4-FFF2-40B4-BE49-F238E27FC236}">
              <a16:creationId xmlns:a16="http://schemas.microsoft.com/office/drawing/2014/main" xmlns="" id="{00000000-0008-0000-0000-00009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7" name="Texto 17" hidden="1">
          <a:extLst>
            <a:ext uri="{FF2B5EF4-FFF2-40B4-BE49-F238E27FC236}">
              <a16:creationId xmlns:a16="http://schemas.microsoft.com/office/drawing/2014/main" xmlns="" id="{00000000-0008-0000-0000-00009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8" name="Texto 17" hidden="1">
          <a:extLst>
            <a:ext uri="{FF2B5EF4-FFF2-40B4-BE49-F238E27FC236}">
              <a16:creationId xmlns:a16="http://schemas.microsoft.com/office/drawing/2014/main" xmlns="" id="{00000000-0008-0000-0000-00009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9" name="Texto 17" hidden="1">
          <a:extLst>
            <a:ext uri="{FF2B5EF4-FFF2-40B4-BE49-F238E27FC236}">
              <a16:creationId xmlns:a16="http://schemas.microsoft.com/office/drawing/2014/main" xmlns="" id="{00000000-0008-0000-0000-00009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0" name="Texto 17" hidden="1">
          <a:extLst>
            <a:ext uri="{FF2B5EF4-FFF2-40B4-BE49-F238E27FC236}">
              <a16:creationId xmlns:a16="http://schemas.microsoft.com/office/drawing/2014/main" xmlns="" id="{00000000-0008-0000-0000-00009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311" name="Texto 17" hidden="1">
          <a:extLst>
            <a:ext uri="{FF2B5EF4-FFF2-40B4-BE49-F238E27FC236}">
              <a16:creationId xmlns:a16="http://schemas.microsoft.com/office/drawing/2014/main" xmlns="" id="{00000000-0008-0000-0000-00009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2" name="Texto 17" hidden="1">
          <a:extLst>
            <a:ext uri="{FF2B5EF4-FFF2-40B4-BE49-F238E27FC236}">
              <a16:creationId xmlns:a16="http://schemas.microsoft.com/office/drawing/2014/main" xmlns="" id="{00000000-0008-0000-0000-00009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3" name="Texto 17" hidden="1">
          <a:extLst>
            <a:ext uri="{FF2B5EF4-FFF2-40B4-BE49-F238E27FC236}">
              <a16:creationId xmlns:a16="http://schemas.microsoft.com/office/drawing/2014/main" xmlns="" id="{00000000-0008-0000-0000-00009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4" name="Texto 17" hidden="1">
          <a:extLst>
            <a:ext uri="{FF2B5EF4-FFF2-40B4-BE49-F238E27FC236}">
              <a16:creationId xmlns:a16="http://schemas.microsoft.com/office/drawing/2014/main" xmlns="" id="{00000000-0008-0000-0000-0000A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5" name="Texto 17" hidden="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6" name="Texto 17" hidden="1">
          <a:extLst>
            <a:ext uri="{FF2B5EF4-FFF2-40B4-BE49-F238E27FC236}">
              <a16:creationId xmlns:a16="http://schemas.microsoft.com/office/drawing/2014/main" xmlns="" id="{00000000-0008-0000-0000-0000A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7" name="Texto 17" hidden="1">
          <a:extLst>
            <a:ext uri="{FF2B5EF4-FFF2-40B4-BE49-F238E27FC236}">
              <a16:creationId xmlns:a16="http://schemas.microsoft.com/office/drawing/2014/main" xmlns="" id="{00000000-0008-0000-0000-0000A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8" name="Texto 17" hidden="1">
          <a:extLst>
            <a:ext uri="{FF2B5EF4-FFF2-40B4-BE49-F238E27FC236}">
              <a16:creationId xmlns:a16="http://schemas.microsoft.com/office/drawing/2014/main" xmlns="" id="{00000000-0008-0000-0000-0000A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9" name="Texto 17" hidden="1">
          <a:extLst>
            <a:ext uri="{FF2B5EF4-FFF2-40B4-BE49-F238E27FC236}">
              <a16:creationId xmlns:a16="http://schemas.microsoft.com/office/drawing/2014/main" xmlns="" id="{00000000-0008-0000-0000-0000A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0" name="Texto 17" hidden="1">
          <a:extLst>
            <a:ext uri="{FF2B5EF4-FFF2-40B4-BE49-F238E27FC236}">
              <a16:creationId xmlns:a16="http://schemas.microsoft.com/office/drawing/2014/main" xmlns="" id="{00000000-0008-0000-0000-0000A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1" name="Texto 17" hidden="1">
          <a:extLst>
            <a:ext uri="{FF2B5EF4-FFF2-40B4-BE49-F238E27FC236}">
              <a16:creationId xmlns:a16="http://schemas.microsoft.com/office/drawing/2014/main" xmlns="" id="{00000000-0008-0000-0000-0000A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2" name="Texto 17" hidden="1">
          <a:extLst>
            <a:ext uri="{FF2B5EF4-FFF2-40B4-BE49-F238E27FC236}">
              <a16:creationId xmlns:a16="http://schemas.microsoft.com/office/drawing/2014/main" xmlns="" id="{00000000-0008-0000-0000-0000A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3" name="Texto 17" hidden="1">
          <a:extLst>
            <a:ext uri="{FF2B5EF4-FFF2-40B4-BE49-F238E27FC236}">
              <a16:creationId xmlns:a16="http://schemas.microsoft.com/office/drawing/2014/main" xmlns="" id="{00000000-0008-0000-0000-0000A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4" name="Texto 17" hidden="1">
          <a:extLst>
            <a:ext uri="{FF2B5EF4-FFF2-40B4-BE49-F238E27FC236}">
              <a16:creationId xmlns:a16="http://schemas.microsoft.com/office/drawing/2014/main" xmlns="" id="{00000000-0008-0000-0000-0000A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5" name="Texto 17" hidden="1">
          <a:extLst>
            <a:ext uri="{FF2B5EF4-FFF2-40B4-BE49-F238E27FC236}">
              <a16:creationId xmlns:a16="http://schemas.microsoft.com/office/drawing/2014/main" xmlns="" id="{00000000-0008-0000-0000-0000A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6" name="Texto 17" hidden="1">
          <a:extLst>
            <a:ext uri="{FF2B5EF4-FFF2-40B4-BE49-F238E27FC236}">
              <a16:creationId xmlns:a16="http://schemas.microsoft.com/office/drawing/2014/main" xmlns="" id="{00000000-0008-0000-0000-0000A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327" name="Texto 17" hidden="1">
          <a:extLst>
            <a:ext uri="{FF2B5EF4-FFF2-40B4-BE49-F238E27FC236}">
              <a16:creationId xmlns:a16="http://schemas.microsoft.com/office/drawing/2014/main" xmlns="" id="{00000000-0008-0000-0000-0000A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8" name="Texto 17" hidden="1">
          <a:extLst>
            <a:ext uri="{FF2B5EF4-FFF2-40B4-BE49-F238E27FC236}">
              <a16:creationId xmlns:a16="http://schemas.microsoft.com/office/drawing/2014/main" xmlns="" id="{00000000-0008-0000-0000-0000A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9" name="Texto 17" hidden="1">
          <a:extLst>
            <a:ext uri="{FF2B5EF4-FFF2-40B4-BE49-F238E27FC236}">
              <a16:creationId xmlns:a16="http://schemas.microsoft.com/office/drawing/2014/main" xmlns="" id="{00000000-0008-0000-0000-0000A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0" name="Texto 17" hidden="1">
          <a:extLst>
            <a:ext uri="{FF2B5EF4-FFF2-40B4-BE49-F238E27FC236}">
              <a16:creationId xmlns:a16="http://schemas.microsoft.com/office/drawing/2014/main" xmlns="" id="{00000000-0008-0000-0000-0000B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1" name="Texto 17" hidden="1">
          <a:extLst>
            <a:ext uri="{FF2B5EF4-FFF2-40B4-BE49-F238E27FC236}">
              <a16:creationId xmlns:a16="http://schemas.microsoft.com/office/drawing/2014/main" xmlns="" id="{00000000-0008-0000-0000-0000B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2" name="Texto 17" hidden="1">
          <a:extLst>
            <a:ext uri="{FF2B5EF4-FFF2-40B4-BE49-F238E27FC236}">
              <a16:creationId xmlns:a16="http://schemas.microsoft.com/office/drawing/2014/main" xmlns="" id="{00000000-0008-0000-0000-0000B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3" name="Texto 17" hidden="1">
          <a:extLst>
            <a:ext uri="{FF2B5EF4-FFF2-40B4-BE49-F238E27FC236}">
              <a16:creationId xmlns:a16="http://schemas.microsoft.com/office/drawing/2014/main" xmlns="" id="{00000000-0008-0000-0000-0000B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4" name="Texto 17" hidden="1">
          <a:extLst>
            <a:ext uri="{FF2B5EF4-FFF2-40B4-BE49-F238E27FC236}">
              <a16:creationId xmlns:a16="http://schemas.microsoft.com/office/drawing/2014/main" xmlns="" id="{00000000-0008-0000-0000-0000B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5" name="Texto 17" hidden="1">
          <a:extLst>
            <a:ext uri="{FF2B5EF4-FFF2-40B4-BE49-F238E27FC236}">
              <a16:creationId xmlns:a16="http://schemas.microsoft.com/office/drawing/2014/main" xmlns="" id="{00000000-0008-0000-0000-0000B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6" name="Texto 17" hidden="1">
          <a:extLst>
            <a:ext uri="{FF2B5EF4-FFF2-40B4-BE49-F238E27FC236}">
              <a16:creationId xmlns:a16="http://schemas.microsoft.com/office/drawing/2014/main" xmlns="" id="{00000000-0008-0000-0000-0000B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7" name="Texto 17" hidden="1">
          <a:extLst>
            <a:ext uri="{FF2B5EF4-FFF2-40B4-BE49-F238E27FC236}">
              <a16:creationId xmlns:a16="http://schemas.microsoft.com/office/drawing/2014/main" xmlns="" id="{00000000-0008-0000-0000-0000B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8" name="Texto 17" hidden="1">
          <a:extLst>
            <a:ext uri="{FF2B5EF4-FFF2-40B4-BE49-F238E27FC236}">
              <a16:creationId xmlns:a16="http://schemas.microsoft.com/office/drawing/2014/main" xmlns="" id="{00000000-0008-0000-0000-0000B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9" name="Texto 17" hidden="1">
          <a:extLst>
            <a:ext uri="{FF2B5EF4-FFF2-40B4-BE49-F238E27FC236}">
              <a16:creationId xmlns:a16="http://schemas.microsoft.com/office/drawing/2014/main" xmlns="" id="{00000000-0008-0000-0000-0000B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40" name="Texto 17" hidden="1">
          <a:extLst>
            <a:ext uri="{FF2B5EF4-FFF2-40B4-BE49-F238E27FC236}">
              <a16:creationId xmlns:a16="http://schemas.microsoft.com/office/drawing/2014/main" xmlns="" id="{00000000-0008-0000-0000-0000B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41" name="Texto 17" hidden="1">
          <a:extLst>
            <a:ext uri="{FF2B5EF4-FFF2-40B4-BE49-F238E27FC236}">
              <a16:creationId xmlns:a16="http://schemas.microsoft.com/office/drawing/2014/main" xmlns="" id="{00000000-0008-0000-0000-0000B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2" name="Texto 17" hidden="1">
          <a:extLst>
            <a:ext uri="{FF2B5EF4-FFF2-40B4-BE49-F238E27FC236}">
              <a16:creationId xmlns:a16="http://schemas.microsoft.com/office/drawing/2014/main" xmlns="" id="{00000000-0008-0000-0000-0000B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3" name="Texto 17" hidden="1">
          <a:extLst>
            <a:ext uri="{FF2B5EF4-FFF2-40B4-BE49-F238E27FC236}">
              <a16:creationId xmlns:a16="http://schemas.microsoft.com/office/drawing/2014/main" xmlns="" id="{00000000-0008-0000-0000-0000B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4" name="Texto 17" hidden="1">
          <a:extLst>
            <a:ext uri="{FF2B5EF4-FFF2-40B4-BE49-F238E27FC236}">
              <a16:creationId xmlns:a16="http://schemas.microsoft.com/office/drawing/2014/main" xmlns="" id="{00000000-0008-0000-0000-0000B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5" name="Texto 17" hidden="1">
          <a:extLst>
            <a:ext uri="{FF2B5EF4-FFF2-40B4-BE49-F238E27FC236}">
              <a16:creationId xmlns:a16="http://schemas.microsoft.com/office/drawing/2014/main" xmlns="" id="{00000000-0008-0000-0000-0000B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6" name="Texto 17" hidden="1">
          <a:extLst>
            <a:ext uri="{FF2B5EF4-FFF2-40B4-BE49-F238E27FC236}">
              <a16:creationId xmlns:a16="http://schemas.microsoft.com/office/drawing/2014/main" xmlns="" id="{00000000-0008-0000-0000-0000C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7" name="Texto 17" hidden="1">
          <a:extLst>
            <a:ext uri="{FF2B5EF4-FFF2-40B4-BE49-F238E27FC236}">
              <a16:creationId xmlns:a16="http://schemas.microsoft.com/office/drawing/2014/main" xmlns="" id="{00000000-0008-0000-0000-0000C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8" name="Texto 17" hidden="1">
          <a:extLst>
            <a:ext uri="{FF2B5EF4-FFF2-40B4-BE49-F238E27FC236}">
              <a16:creationId xmlns:a16="http://schemas.microsoft.com/office/drawing/2014/main" xmlns="" id="{00000000-0008-0000-0000-0000C2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9" name="Texto 17" hidden="1">
          <a:extLst>
            <a:ext uri="{FF2B5EF4-FFF2-40B4-BE49-F238E27FC236}">
              <a16:creationId xmlns:a16="http://schemas.microsoft.com/office/drawing/2014/main" xmlns="" id="{00000000-0008-0000-0000-0000C3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0" name="Texto 17" hidden="1">
          <a:extLst>
            <a:ext uri="{FF2B5EF4-FFF2-40B4-BE49-F238E27FC236}">
              <a16:creationId xmlns:a16="http://schemas.microsoft.com/office/drawing/2014/main" xmlns="" id="{00000000-0008-0000-0000-0000C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1" name="Texto 17" hidden="1">
          <a:extLst>
            <a:ext uri="{FF2B5EF4-FFF2-40B4-BE49-F238E27FC236}">
              <a16:creationId xmlns:a16="http://schemas.microsoft.com/office/drawing/2014/main" xmlns="" id="{00000000-0008-0000-0000-0000C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2" name="Texto 17" hidden="1">
          <a:extLst>
            <a:ext uri="{FF2B5EF4-FFF2-40B4-BE49-F238E27FC236}">
              <a16:creationId xmlns:a16="http://schemas.microsoft.com/office/drawing/2014/main" xmlns="" id="{00000000-0008-0000-0000-0000C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3" name="Texto 17" hidden="1">
          <a:extLst>
            <a:ext uri="{FF2B5EF4-FFF2-40B4-BE49-F238E27FC236}">
              <a16:creationId xmlns:a16="http://schemas.microsoft.com/office/drawing/2014/main" xmlns="" id="{00000000-0008-0000-0000-0000C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4" name="Texto 17" hidden="1">
          <a:extLst>
            <a:ext uri="{FF2B5EF4-FFF2-40B4-BE49-F238E27FC236}">
              <a16:creationId xmlns:a16="http://schemas.microsoft.com/office/drawing/2014/main" xmlns="" id="{00000000-0008-0000-0000-0000C8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5" name="Texto 17" hidden="1">
          <a:extLst>
            <a:ext uri="{FF2B5EF4-FFF2-40B4-BE49-F238E27FC236}">
              <a16:creationId xmlns:a16="http://schemas.microsoft.com/office/drawing/2014/main" xmlns="" id="{00000000-0008-0000-0000-0000C9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6" name="Texto 17" hidden="1">
          <a:extLst>
            <a:ext uri="{FF2B5EF4-FFF2-40B4-BE49-F238E27FC236}">
              <a16:creationId xmlns:a16="http://schemas.microsoft.com/office/drawing/2014/main" xmlns="" id="{00000000-0008-0000-0000-0000CA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7" name="Texto 17" hidden="1">
          <a:extLst>
            <a:ext uri="{FF2B5EF4-FFF2-40B4-BE49-F238E27FC236}">
              <a16:creationId xmlns:a16="http://schemas.microsoft.com/office/drawing/2014/main" xmlns="" id="{00000000-0008-0000-0000-0000CB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8" name="Texto 17" hidden="1">
          <a:extLst>
            <a:ext uri="{FF2B5EF4-FFF2-40B4-BE49-F238E27FC236}">
              <a16:creationId xmlns:a16="http://schemas.microsoft.com/office/drawing/2014/main" xmlns="" id="{00000000-0008-0000-0000-0000C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9" name="Texto 17" hidden="1">
          <a:extLst>
            <a:ext uri="{FF2B5EF4-FFF2-40B4-BE49-F238E27FC236}">
              <a16:creationId xmlns:a16="http://schemas.microsoft.com/office/drawing/2014/main" xmlns="" id="{00000000-0008-0000-0000-0000C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0" name="Texto 17" hidden="1">
          <a:extLst>
            <a:ext uri="{FF2B5EF4-FFF2-40B4-BE49-F238E27FC236}">
              <a16:creationId xmlns:a16="http://schemas.microsoft.com/office/drawing/2014/main" xmlns="" id="{00000000-0008-0000-0000-0000C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1" name="Texto 17" hidden="1">
          <a:extLst>
            <a:ext uri="{FF2B5EF4-FFF2-40B4-BE49-F238E27FC236}">
              <a16:creationId xmlns:a16="http://schemas.microsoft.com/office/drawing/2014/main" xmlns="" id="{00000000-0008-0000-0000-0000C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2" name="Texto 17" hidden="1">
          <a:extLst>
            <a:ext uri="{FF2B5EF4-FFF2-40B4-BE49-F238E27FC236}">
              <a16:creationId xmlns:a16="http://schemas.microsoft.com/office/drawing/2014/main" xmlns="" id="{00000000-0008-0000-0000-0000D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3" name="Texto 17" hidden="1">
          <a:extLst>
            <a:ext uri="{FF2B5EF4-FFF2-40B4-BE49-F238E27FC236}">
              <a16:creationId xmlns:a16="http://schemas.microsoft.com/office/drawing/2014/main" xmlns="" id="{00000000-0008-0000-0000-0000D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4" name="Texto 17" hidden="1">
          <a:extLst>
            <a:ext uri="{FF2B5EF4-FFF2-40B4-BE49-F238E27FC236}">
              <a16:creationId xmlns:a16="http://schemas.microsoft.com/office/drawing/2014/main" xmlns="" id="{00000000-0008-0000-0000-0000D2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5" name="Texto 17" hidden="1">
          <a:extLst>
            <a:ext uri="{FF2B5EF4-FFF2-40B4-BE49-F238E27FC236}">
              <a16:creationId xmlns:a16="http://schemas.microsoft.com/office/drawing/2014/main" xmlns="" id="{00000000-0008-0000-0000-0000D3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6" name="Texto 17" hidden="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7" name="Texto 17" hidden="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8" name="Texto 17" hidden="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9" name="Texto 17" hidden="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0" name="Texto 17" hidden="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1" name="Texto 17" hidden="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2" name="Texto 17" hidden="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3" name="Texto 17" hidden="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4" name="Texto 17" hidden="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5" name="Texto 17" hidden="1">
          <a:extLst>
            <a:ext uri="{FF2B5EF4-FFF2-40B4-BE49-F238E27FC236}">
              <a16:creationId xmlns:a16="http://schemas.microsoft.com/office/drawing/2014/main" xmlns="" id="{00000000-0008-0000-0000-0000D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6" name="Texto 17" hidden="1">
          <a:extLst>
            <a:ext uri="{FF2B5EF4-FFF2-40B4-BE49-F238E27FC236}">
              <a16:creationId xmlns:a16="http://schemas.microsoft.com/office/drawing/2014/main" xmlns="" id="{00000000-0008-0000-0000-0000D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7" name="Texto 17" hidden="1">
          <a:extLst>
            <a:ext uri="{FF2B5EF4-FFF2-40B4-BE49-F238E27FC236}">
              <a16:creationId xmlns:a16="http://schemas.microsoft.com/office/drawing/2014/main" xmlns="" id="{00000000-0008-0000-0000-0000D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8" name="Texto 17" hidden="1">
          <a:extLst>
            <a:ext uri="{FF2B5EF4-FFF2-40B4-BE49-F238E27FC236}">
              <a16:creationId xmlns:a16="http://schemas.microsoft.com/office/drawing/2014/main" xmlns="" id="{00000000-0008-0000-0000-0000E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9" name="Texto 17" hidden="1">
          <a:extLst>
            <a:ext uri="{FF2B5EF4-FFF2-40B4-BE49-F238E27FC236}">
              <a16:creationId xmlns:a16="http://schemas.microsoft.com/office/drawing/2014/main" xmlns="" id="{00000000-0008-0000-0000-0000E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0" name="Texto 17" hidden="1">
          <a:extLst>
            <a:ext uri="{FF2B5EF4-FFF2-40B4-BE49-F238E27FC236}">
              <a16:creationId xmlns:a16="http://schemas.microsoft.com/office/drawing/2014/main" xmlns="" id="{00000000-0008-0000-0000-0000E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1" name="Texto 17" hidden="1">
          <a:extLst>
            <a:ext uri="{FF2B5EF4-FFF2-40B4-BE49-F238E27FC236}">
              <a16:creationId xmlns:a16="http://schemas.microsoft.com/office/drawing/2014/main" xmlns="" id="{00000000-0008-0000-0000-0000E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2" name="Texto 17" hidden="1">
          <a:extLst>
            <a:ext uri="{FF2B5EF4-FFF2-40B4-BE49-F238E27FC236}">
              <a16:creationId xmlns:a16="http://schemas.microsoft.com/office/drawing/2014/main" xmlns="" id="{00000000-0008-0000-0000-0000E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3" name="Texto 17" hidden="1">
          <a:extLst>
            <a:ext uri="{FF2B5EF4-FFF2-40B4-BE49-F238E27FC236}">
              <a16:creationId xmlns:a16="http://schemas.microsoft.com/office/drawing/2014/main" xmlns="" id="{00000000-0008-0000-0000-0000E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4" name="Texto 17" hidden="1">
          <a:extLst>
            <a:ext uri="{FF2B5EF4-FFF2-40B4-BE49-F238E27FC236}">
              <a16:creationId xmlns:a16="http://schemas.microsoft.com/office/drawing/2014/main" xmlns="" id="{00000000-0008-0000-0000-0000E6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5" name="Texto 17" hidden="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6" name="Texto 17" hidden="1">
          <a:extLst>
            <a:ext uri="{FF2B5EF4-FFF2-40B4-BE49-F238E27FC236}">
              <a16:creationId xmlns:a16="http://schemas.microsoft.com/office/drawing/2014/main" xmlns="" id="{00000000-0008-0000-0000-0000E8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7" name="Texto 17" hidden="1">
          <a:extLst>
            <a:ext uri="{FF2B5EF4-FFF2-40B4-BE49-F238E27FC236}">
              <a16:creationId xmlns:a16="http://schemas.microsoft.com/office/drawing/2014/main" xmlns="" id="{00000000-0008-0000-0000-0000E9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8" name="Texto 17" hidden="1">
          <a:extLst>
            <a:ext uri="{FF2B5EF4-FFF2-40B4-BE49-F238E27FC236}">
              <a16:creationId xmlns:a16="http://schemas.microsoft.com/office/drawing/2014/main" xmlns="" id="{00000000-0008-0000-0000-0000EA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9" name="Texto 17" hidden="1">
          <a:extLst>
            <a:ext uri="{FF2B5EF4-FFF2-40B4-BE49-F238E27FC236}">
              <a16:creationId xmlns:a16="http://schemas.microsoft.com/office/drawing/2014/main" xmlns="" id="{00000000-0008-0000-0000-0000EB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0" name="Texto 17" hidden="1">
          <a:extLst>
            <a:ext uri="{FF2B5EF4-FFF2-40B4-BE49-F238E27FC236}">
              <a16:creationId xmlns:a16="http://schemas.microsoft.com/office/drawing/2014/main" xmlns="" id="{00000000-0008-0000-0000-0000EC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1" name="Texto 17" hidden="1">
          <a:extLst>
            <a:ext uri="{FF2B5EF4-FFF2-40B4-BE49-F238E27FC236}">
              <a16:creationId xmlns:a16="http://schemas.microsoft.com/office/drawing/2014/main" xmlns="" id="{00000000-0008-0000-0000-0000ED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2" name="Texto 17" hidden="1">
          <a:extLst>
            <a:ext uri="{FF2B5EF4-FFF2-40B4-BE49-F238E27FC236}">
              <a16:creationId xmlns:a16="http://schemas.microsoft.com/office/drawing/2014/main" xmlns="" id="{00000000-0008-0000-0000-0000EE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3" name="Texto 17" hidden="1">
          <a:extLst>
            <a:ext uri="{FF2B5EF4-FFF2-40B4-BE49-F238E27FC236}">
              <a16:creationId xmlns:a16="http://schemas.microsoft.com/office/drawing/2014/main" xmlns="" id="{00000000-0008-0000-0000-0000EF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4" name="Texto 17" hidden="1">
          <a:extLst>
            <a:ext uri="{FF2B5EF4-FFF2-40B4-BE49-F238E27FC236}">
              <a16:creationId xmlns:a16="http://schemas.microsoft.com/office/drawing/2014/main" xmlns="" id="{00000000-0008-0000-0000-0000F0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5" name="Texto 17" hidden="1">
          <a:extLst>
            <a:ext uri="{FF2B5EF4-FFF2-40B4-BE49-F238E27FC236}">
              <a16:creationId xmlns:a16="http://schemas.microsoft.com/office/drawing/2014/main" xmlns="" id="{00000000-0008-0000-0000-0000F1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6" name="Texto 17" hidden="1">
          <a:extLst>
            <a:ext uri="{FF2B5EF4-FFF2-40B4-BE49-F238E27FC236}">
              <a16:creationId xmlns:a16="http://schemas.microsoft.com/office/drawing/2014/main" xmlns="" id="{00000000-0008-0000-0000-0000F2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7" name="Texto 17" hidden="1">
          <a:extLst>
            <a:ext uri="{FF2B5EF4-FFF2-40B4-BE49-F238E27FC236}">
              <a16:creationId xmlns:a16="http://schemas.microsoft.com/office/drawing/2014/main" xmlns="" id="{00000000-0008-0000-0000-0000F3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398"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399"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0"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1"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2"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3"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4"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5"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6"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7"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8"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9"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0"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1"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2"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13"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4"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5"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6"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7"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8"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9"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0"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1"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2"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3"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4"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5"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6"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7"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8"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29"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0"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1"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2"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3"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4"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5"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6"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7"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8"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9"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0"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1"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2"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3"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4"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5"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6"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7"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8"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9"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0"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1"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2"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3"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4"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5"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6"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57"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8"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9"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0"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1"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2"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3"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4"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5"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6"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7"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8"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9"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0"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1"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2"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73"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4"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5"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6"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7"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8"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9"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0"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1"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2"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3"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4"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5" name="Texto 17" hidden="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6" name="Texto 17" hidden="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7" name="Texto 17" hidden="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8" name="Texto 17" hidden="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9" name="Texto 17" hidden="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0" name="Texto 17" hidden="1">
          <a:extLst>
            <a:ext uri="{FF2B5EF4-FFF2-40B4-BE49-F238E27FC236}">
              <a16:creationId xmlns:a16="http://schemas.microsoft.com/office/drawing/2014/main" xmlns="" id="{00000000-0008-0000-0000-0000AF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1" name="Texto 17" hidden="1">
          <a:extLst>
            <a:ext uri="{FF2B5EF4-FFF2-40B4-BE49-F238E27FC236}">
              <a16:creationId xmlns:a16="http://schemas.microsoft.com/office/drawing/2014/main" xmlns="" id="{00000000-0008-0000-0000-0000B0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2" name="Texto 17" hidden="1">
          <a:extLst>
            <a:ext uri="{FF2B5EF4-FFF2-40B4-BE49-F238E27FC236}">
              <a16:creationId xmlns:a16="http://schemas.microsoft.com/office/drawing/2014/main" xmlns="" id="{00000000-0008-0000-0000-0000B1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3" name="Texto 17" hidden="1">
          <a:extLst>
            <a:ext uri="{FF2B5EF4-FFF2-40B4-BE49-F238E27FC236}">
              <a16:creationId xmlns:a16="http://schemas.microsoft.com/office/drawing/2014/main" xmlns="" id="{00000000-0008-0000-0000-0000B2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4" name="Texto 17" hidden="1">
          <a:extLst>
            <a:ext uri="{FF2B5EF4-FFF2-40B4-BE49-F238E27FC236}">
              <a16:creationId xmlns:a16="http://schemas.microsoft.com/office/drawing/2014/main" xmlns="" id="{00000000-0008-0000-0000-0000B3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5" name="Texto 17" hidden="1">
          <a:extLst>
            <a:ext uri="{FF2B5EF4-FFF2-40B4-BE49-F238E27FC236}">
              <a16:creationId xmlns:a16="http://schemas.microsoft.com/office/drawing/2014/main" xmlns="" id="{00000000-0008-0000-0000-0000B4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6" name="Texto 17" hidden="1">
          <a:extLst>
            <a:ext uri="{FF2B5EF4-FFF2-40B4-BE49-F238E27FC236}">
              <a16:creationId xmlns:a16="http://schemas.microsoft.com/office/drawing/2014/main" xmlns="" id="{00000000-0008-0000-0000-0000B5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7" name="Texto 17" hidden="1">
          <a:extLst>
            <a:ext uri="{FF2B5EF4-FFF2-40B4-BE49-F238E27FC236}">
              <a16:creationId xmlns:a16="http://schemas.microsoft.com/office/drawing/2014/main" xmlns="" id="{00000000-0008-0000-0000-0000B6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2</xdr:col>
      <xdr:colOff>838200</xdr:colOff>
      <xdr:row>818</xdr:row>
      <xdr:rowOff>0</xdr:rowOff>
    </xdr:from>
    <xdr:to>
      <xdr:col>2</xdr:col>
      <xdr:colOff>840270</xdr:colOff>
      <xdr:row>821</xdr:row>
      <xdr:rowOff>1567</xdr:rowOff>
    </xdr:to>
    <xdr:sp macro="" textlink="">
      <xdr:nvSpPr>
        <xdr:cNvPr id="498" name="Texto 17" hidden="1">
          <a:extLst>
            <a:ext uri="{FF2B5EF4-FFF2-40B4-BE49-F238E27FC236}">
              <a16:creationId xmlns:a16="http://schemas.microsoft.com/office/drawing/2014/main" xmlns="" id="{00000000-0008-0000-0000-0000B7020000}"/>
            </a:ext>
          </a:extLst>
        </xdr:cNvPr>
        <xdr:cNvSpPr txBox="1">
          <a:spLocks noChangeArrowheads="1"/>
        </xdr:cNvSpPr>
      </xdr:nvSpPr>
      <xdr:spPr bwMode="auto">
        <a:xfrm>
          <a:off x="1809750" y="237172500"/>
          <a:ext cx="2070" cy="244983"/>
        </a:xfrm>
        <a:prstGeom prst="rect">
          <a:avLst/>
        </a:prstGeom>
        <a:noFill/>
        <a:ln w="9525">
          <a:noFill/>
          <a:miter lim="800000"/>
          <a:headEnd/>
          <a:tailEnd/>
        </a:ln>
      </xdr:spPr>
    </xdr:sp>
    <xdr:clientData/>
  </xdr:twoCellAnchor>
  <xdr:oneCellAnchor>
    <xdr:from>
      <xdr:col>1</xdr:col>
      <xdr:colOff>1828800</xdr:colOff>
      <xdr:row>818</xdr:row>
      <xdr:rowOff>0</xdr:rowOff>
    </xdr:from>
    <xdr:ext cx="1333500" cy="285750"/>
    <xdr:sp macro="" textlink="">
      <xdr:nvSpPr>
        <xdr:cNvPr id="499"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0"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1"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2"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3"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4"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5"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6"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7"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8"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9"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0"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1"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2"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3"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14"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5"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6"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7"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8"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9"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0"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1"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2"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3"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4"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5"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6"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7"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8"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9"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30"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1"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2"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3"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4"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5"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6"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7"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8"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9"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0"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1"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2"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3"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4"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5"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46"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7"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8"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9"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0"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1"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2"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3"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4"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5"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6"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7"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8"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9"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0"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1"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62"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3"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4"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5"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6"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7"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8"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9"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0"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1"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2"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3"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4"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5"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6"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7"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78"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9"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0"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1"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2"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3"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4"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5"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6"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7"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8"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9"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0"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1"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2"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3"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94"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5"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6"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7"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8"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9"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0"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1"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2"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10"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26"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7"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42"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58"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2"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3"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74"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5"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6"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7"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8"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9"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0"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1"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2"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3"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4"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5"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6"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7"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8"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9"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90"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1"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2"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3"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4"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5"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6"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7"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8"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9"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0"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1"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2"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3"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4"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5"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06"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7"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8"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9"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0"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1"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2"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3"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4"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5"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6"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7"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8"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9"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0"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1"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22"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3"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4"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5"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6"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7"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8"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9"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0"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1"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2"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3"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4"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5"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6"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7"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8"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9"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0"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1"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2"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3"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4"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5"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46"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7"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8"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9"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0"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1"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2"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3"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4"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5"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6"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7"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8"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9"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0"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1"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62"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3"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4"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5"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6"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7"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8"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9"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0"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1"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2"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3"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4"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5"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6"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7"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78"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9"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0"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1"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2"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3"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4"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5"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6"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7"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8"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9"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0"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1"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2"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3"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94"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5"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6"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7"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8"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9"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0"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1"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2"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3"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4"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5"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6"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7"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8"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9"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10"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1"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2"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3"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4"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5"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6"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7"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8"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9"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0"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1"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2"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3"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4"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5"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6"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7"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8"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9"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0"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1"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2"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3"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4"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5"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6"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7"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8"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39"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0"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1"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2"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3"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4"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5"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6"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847"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48"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49"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0"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1"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2"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3"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4"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5"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6"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7"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8"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9"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0"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1"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2"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63"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4"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5"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6"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7"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8"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9"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0"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1"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2"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3"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4"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5"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6"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7"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8"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79"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0"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1"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2"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3"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4"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5"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6"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7"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8"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9"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0"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1"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2"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3"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4"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95"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6"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7"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8"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9"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0"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1"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2"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3"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4"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5"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6"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7"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8"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9"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0"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11"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2"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3"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4"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5"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6"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7"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8"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9"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0"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1"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2"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3"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4"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5"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6"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27"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8"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9"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0"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1"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2"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3"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4"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5"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6"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7"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8"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9"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0"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1"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2"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43"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4"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5"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6"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7"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8"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9"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0"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1"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2"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3"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4"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5"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6"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7"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8"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59"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0"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1"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2"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3"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4"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5"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6"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7"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8"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9"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0"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1"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2"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3"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4"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75"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6"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7"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8"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9"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0"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1"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2"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3"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4"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5"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6"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7"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8"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9"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0"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91"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2"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3"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4"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5"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6"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7"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8"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9"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0"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1"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2"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3"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4"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5"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6"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07"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8"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9"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0"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1"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2"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3"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4"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5"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6"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7"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8"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9"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0"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1"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2"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23"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4"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5"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6"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7"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8"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9"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0"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1"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2"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3"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4"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5"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6"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7"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8"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39"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0"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1"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2"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3"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4"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5"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6"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7"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8"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9"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0"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1"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2"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3"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4"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55"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6"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7"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8"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9"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0"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1"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2"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3"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4"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5"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6"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7"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8"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9"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0"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71"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2"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3"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4"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5"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6"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7"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8"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9"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0"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1"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2"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3"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4"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5"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6"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7"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8"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9"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0"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1"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2"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3"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4"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95"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6"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7"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8"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9"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0"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1"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2"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3"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4"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5"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6"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7"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8"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9"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0"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11"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2"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3"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4"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5"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6"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7"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8"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9"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0"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1"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2"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3"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4"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5"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6"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27"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8"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9"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0"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1"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2"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3"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4"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5"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6"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7"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8"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9"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0"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1"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2"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43"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4"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5"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6"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7"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8"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9"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0"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1"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2"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3"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4"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5"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6"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7"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8"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59"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0"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1"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2"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3"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4"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5"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6"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7"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8"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9"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0"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1"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2"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3"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4"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5"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6"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7"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8"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9"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0"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1"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2"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3"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4"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5"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6"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7"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88"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89"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0"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1"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2"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3"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4"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5"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1196"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7"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8"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9"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0"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1"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2"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3"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4"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5"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6"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7"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8"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9"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10"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1"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2"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3"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4"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5"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6"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7"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8"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19"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0"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1"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2"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3"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4"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5"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6"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7"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8"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9"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30"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31"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1232"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3"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4"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5"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6"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7"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8"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9"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0"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1"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2"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3"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4"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5"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6"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7"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8"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9"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0"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1"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2"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3"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4"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5"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6"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7"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8"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9"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60"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1"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2"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3"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4"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5"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6"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7"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8"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69"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0"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1"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2"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3"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4"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5"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6"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7"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8"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9"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0"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1"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2"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3"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4"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5"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6"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7"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8"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9"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0"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1"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2"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3"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4"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5"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6"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7"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8"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9"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00"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01"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2"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3"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4"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5"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6"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7"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8"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9"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0"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1"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2"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3"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4"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5"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6"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7"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8"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9"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0"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1"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2"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3"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4"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5"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6"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7"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8"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9"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0"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1"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2"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3"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4"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5"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6"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7"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38"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39"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0"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1"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2"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3"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4"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5"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6"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7"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8"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9"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0"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1"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2"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3"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4"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5"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6"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7"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8"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9"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0"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1"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2"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3"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4"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5"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6"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7"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8"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9"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70"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1"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2"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3"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4"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5"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6"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7"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8"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79"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0"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1"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2"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3"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4"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5"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6"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7"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8"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9"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0"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1"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2"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3"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4"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5"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6"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397"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8"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9"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0"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1"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2"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3"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4"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5"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6"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7"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8"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9"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10"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1"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2"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3"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4"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5"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6"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7"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8"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19"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0"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1"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2"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3"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4"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5"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6"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7"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8"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9"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0"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1"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2"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3"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4"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5"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6"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7"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8"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9"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0"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1"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2"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3"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4"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5"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6"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7"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8"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9"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50"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451"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2"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3"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4"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5"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6"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7"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8"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59"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0"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1"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2"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3"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4"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5"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6"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7"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8"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9"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0"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1"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2"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3"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4"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5"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6"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7"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8"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9"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0"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1"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2"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3"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4"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5"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6"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7"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8"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9"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0"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1"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2"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3"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4"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5"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6"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7"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8"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9"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0"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1"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2"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3"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4"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5"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6"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7"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8"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9"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0"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1"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2"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3"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4"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5"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6"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7"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8"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9"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0"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1"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2"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3"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4"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5"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6"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7"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8"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9"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30"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1"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2"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3"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4"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5"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6"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7"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8"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9"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0"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1"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2"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3"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4"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5"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6"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7"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8"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9"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0"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1"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2"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3"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4"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5"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6"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7"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8"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9"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60"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1"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2"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3"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4"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5"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6"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7"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8"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69"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0"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1"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2"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3"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4"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5"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6"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7"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8"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9"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0"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1"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2"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3"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4"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5"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6"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7"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8"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9"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0"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1"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2"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3"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4"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5"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6"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7"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8"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9"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0"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1"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2"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3"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4"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5"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6"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7"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08"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09"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0"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1"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2"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3"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4"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5"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6"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7"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8"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9"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0"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1"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2"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3"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4"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5"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6"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7"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8"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9"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0"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1"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2"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3"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4"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5"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6"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7"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8"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9"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640"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1"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2"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3"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4"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5"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6"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7"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48"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49"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0"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1"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2"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3"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4"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5"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6"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7"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8"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9"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0"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1"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2"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3"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4"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5"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6"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7"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8"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9"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0"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1"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2"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3"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4"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5"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6"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7"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8"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9"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80"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81"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2"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3"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4"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5"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6"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7"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8"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9"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0"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1"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2"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3"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694"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5"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6"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7"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8"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9"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0"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1"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2"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3"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4"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5"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6"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7"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8"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9"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0"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1"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2"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3"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4"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5"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6"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7"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8"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9"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20"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21"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2"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3"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4"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5"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6"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7"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8"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9"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0"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1"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2"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3"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4"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5"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6"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7"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8"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9"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0"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1"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2"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3"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44"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45"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746"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7"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8"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9"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0"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1"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2"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3"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4"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5"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6"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7"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8"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9"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0"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1"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2"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3"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4"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5"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6"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7"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8"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9"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0"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1"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2"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3"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4"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5"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6"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7"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8"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9"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0"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1"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2"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3"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4"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5"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6"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7"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8"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9"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0"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1"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2"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3"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4"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5"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6"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7"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8"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9"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0"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1"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2"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3"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4"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5"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6"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7"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8"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9"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0"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1"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2"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3"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4"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5"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6"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7"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8"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9"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20"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1"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2"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3"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4"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5"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6"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7"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8"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29"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0"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1"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2"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3"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4"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5"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6"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7"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8"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9"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0"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1"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2"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3"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4"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5"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6"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7"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8"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9"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0"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1"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2"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3"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4"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5"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6"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7"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8"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9"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0"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1"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2"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3"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4"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5"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6"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7"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68"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69"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0"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1"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2"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3"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4"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5"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6"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7"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8"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9"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0"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1"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2"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3"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4"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5"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6"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7"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8"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9"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0"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1"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2"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3"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4"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5"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6"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7"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8"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9"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0"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1"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2"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3"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4"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5"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6"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7"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8"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9"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0"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1"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2"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3"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4"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5"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6"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7"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18"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19"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0"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1"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2"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3"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4"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5"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6"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7"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8"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9"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0"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1"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2"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3"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4"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5"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6"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7"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8"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9"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0"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1"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2"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3"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4"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5"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6"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7"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8"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9"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950"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1"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2"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3"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4"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5"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6"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7"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8"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9"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60"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61"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2"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3"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4"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5"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6"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7"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8"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9"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0"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1"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2"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3"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4"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5"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6"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7"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8"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9"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0"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1"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2"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3"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4"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5"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6"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7"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8"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9"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0"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1"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2"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3"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4"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5"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6"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7"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98"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99"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00"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01"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2"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3"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4"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5"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6"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7"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8"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9"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0"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1"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2"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3"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4"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5"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6"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7"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8"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9"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0"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1"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2"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3"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4"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5"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6"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7"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8"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9"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0"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1"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2"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3"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4"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5"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6"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037"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8"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9"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0"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1"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2"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3"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4"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5"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6"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7"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8"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9"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0"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1"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2"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3"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4"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5"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6"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7"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8"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9"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0"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1"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2"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3"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4"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5"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6"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7"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8"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9"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0"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1"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2"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3"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4"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5"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6"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7"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78"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79"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0"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1"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2"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3"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4"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5"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6"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7"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8"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9"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609600</xdr:colOff>
      <xdr:row>818</xdr:row>
      <xdr:rowOff>0</xdr:rowOff>
    </xdr:from>
    <xdr:ext cx="1333500" cy="238125"/>
    <xdr:sp macro="" textlink="">
      <xdr:nvSpPr>
        <xdr:cNvPr id="2090"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09625"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091"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2"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3"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4"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5"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6"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7"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8"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9"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0"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1"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2"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3"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4"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5"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6"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7"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8"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9"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0"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1"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2"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3"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4"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5"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6"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7"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8"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9"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0"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1"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2"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3"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4"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5"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6"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27"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8"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9"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0"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1"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2"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3"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4"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5"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6"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7"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8"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9"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40"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41"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2"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3"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4"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5"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6"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7"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8"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9"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0"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1"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2"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3"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4"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5"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6"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7"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8"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9"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0"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1"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2"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63"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4"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5"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6"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7"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8"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9"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0"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1"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2"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3"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4"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5"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6"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7"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8"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9"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0"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1"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2"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3"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4"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5"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6"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7"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8"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9"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90"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91"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2"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3"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4"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5"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6"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7"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8"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99"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0"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1"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2"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3"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4"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5"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6"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7"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08"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09"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0"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1"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2"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3"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4"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5"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6"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7"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8"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9"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0"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1"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2"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3"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4"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5"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6"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7"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8"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9"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0"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1"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2"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3"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4"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35"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6"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7"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8"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9"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0"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1"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2"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3"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4"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5"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6"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7"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8"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9"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0"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1"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2"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3"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4"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5"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6"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7"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58"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59"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0"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1"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2"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3"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4"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5"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6"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7"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8"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9"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0"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71"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72"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3"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4"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5"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6"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7"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8"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9"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0"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1"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2"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3"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4"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5"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6"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7"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8"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9"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0"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1"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2"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3"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4"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5"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6"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7"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8"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9"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00"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1"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2"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3"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4"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5"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6"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4970</xdr:colOff>
      <xdr:row>818</xdr:row>
      <xdr:rowOff>0</xdr:rowOff>
    </xdr:from>
    <xdr:ext cx="1333500" cy="238125"/>
    <xdr:sp macro="" textlink="">
      <xdr:nvSpPr>
        <xdr:cNvPr id="2307"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97652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308"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9"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0"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1"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2"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3"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4"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5"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6"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7"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8"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9"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0"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1"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2"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3"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4"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5"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6"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7"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8"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9"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0"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1"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2"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3"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4"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5"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6"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7"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8"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9"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0"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1"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2"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3"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4"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5"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6"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7"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8"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9"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50"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1"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2"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3"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4"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5"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6"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7"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8"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59"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0"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1"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2"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3"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4"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5"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6"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7"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8"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9"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0"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1"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2"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3"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4"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5"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6"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7"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8"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9"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0"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1"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2"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3"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4"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5"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6"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7"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8"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9"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90"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91"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2"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3"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4"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5"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6"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7"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398"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9"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0"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1"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2"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3"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4"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5"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6"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7"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8"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9"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10"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11"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2"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3"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4"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5"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6"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7"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8"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9"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0"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1"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2"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3"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4"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5"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6"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7"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8"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9"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0"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1"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2"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3"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4"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5"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6"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7"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8"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9"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0"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1"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2"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3"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4"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5"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6"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7"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48"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49"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0"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1"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2"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2453"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4"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5"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6"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7"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8"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9"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0"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1"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2"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3"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4"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5"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6"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7"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8"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9"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0"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1"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2"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3"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4"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5"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6"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7"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8"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9"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80"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81"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2"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3"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4"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5"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6"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7"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8"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9"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0"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1"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2"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3"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4"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5"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6"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7"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8"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9"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0"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1"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2"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3"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4"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5"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6"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7"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8"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9"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0"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1"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2"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3"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4"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5"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6"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7"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8"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9"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0"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1"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2"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3"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828675</xdr:colOff>
      <xdr:row>818</xdr:row>
      <xdr:rowOff>0</xdr:rowOff>
    </xdr:from>
    <xdr:ext cx="1333500" cy="238125"/>
    <xdr:sp macro="" textlink="">
      <xdr:nvSpPr>
        <xdr:cNvPr id="2524"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800225" y="237172500"/>
          <a:ext cx="1333500" cy="238125"/>
        </a:xfrm>
        <a:prstGeom prst="rect">
          <a:avLst/>
        </a:prstGeom>
        <a:noFill/>
        <a:ln w="9525">
          <a:noFill/>
          <a:miter lim="800000"/>
          <a:headEnd/>
          <a:tailEnd/>
        </a:ln>
      </xdr:spPr>
    </xdr:sp>
    <xdr:clientData/>
  </xdr:oneCellAnchor>
  <xdr:twoCellAnchor editAs="oneCell">
    <xdr:from>
      <xdr:col>1</xdr:col>
      <xdr:colOff>1828800</xdr:colOff>
      <xdr:row>818</xdr:row>
      <xdr:rowOff>0</xdr:rowOff>
    </xdr:from>
    <xdr:to>
      <xdr:col>2</xdr:col>
      <xdr:colOff>759100</xdr:colOff>
      <xdr:row>821</xdr:row>
      <xdr:rowOff>3373</xdr:rowOff>
    </xdr:to>
    <xdr:sp macro="" textlink="">
      <xdr:nvSpPr>
        <xdr:cNvPr id="2525" name="Texto 17" hidden="1">
          <a:extLst>
            <a:ext uri="{FF2B5EF4-FFF2-40B4-BE49-F238E27FC236}">
              <a16:creationId xmlns:a16="http://schemas.microsoft.com/office/drawing/2014/main" xmlns="" id="{00000000-0008-0000-0000-00009B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6" name="Texto 17" hidden="1">
          <a:extLst>
            <a:ext uri="{FF2B5EF4-FFF2-40B4-BE49-F238E27FC236}">
              <a16:creationId xmlns:a16="http://schemas.microsoft.com/office/drawing/2014/main" xmlns="" id="{00000000-0008-0000-0000-0000F6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7" name="Texto 17" hidden="1">
          <a:extLst>
            <a:ext uri="{FF2B5EF4-FFF2-40B4-BE49-F238E27FC236}">
              <a16:creationId xmlns:a16="http://schemas.microsoft.com/office/drawing/2014/main" xmlns="" id="{00000000-0008-0000-0000-0000F7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8" name="Texto 17" hidden="1">
          <a:extLst>
            <a:ext uri="{FF2B5EF4-FFF2-40B4-BE49-F238E27FC236}">
              <a16:creationId xmlns:a16="http://schemas.microsoft.com/office/drawing/2014/main" xmlns="" id="{00000000-0008-0000-0000-00001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9" name="Texto 17" hidden="1">
          <a:extLst>
            <a:ext uri="{FF2B5EF4-FFF2-40B4-BE49-F238E27FC236}">
              <a16:creationId xmlns:a16="http://schemas.microsoft.com/office/drawing/2014/main" xmlns="" id="{00000000-0008-0000-0000-00001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0" name="Texto 17" hidden="1">
          <a:extLst>
            <a:ext uri="{FF2B5EF4-FFF2-40B4-BE49-F238E27FC236}">
              <a16:creationId xmlns:a16="http://schemas.microsoft.com/office/drawing/2014/main" xmlns="" id="{00000000-0008-0000-0000-00001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1" name="Texto 17" hidden="1">
          <a:extLst>
            <a:ext uri="{FF2B5EF4-FFF2-40B4-BE49-F238E27FC236}">
              <a16:creationId xmlns:a16="http://schemas.microsoft.com/office/drawing/2014/main" xmlns="" id="{00000000-0008-0000-0000-00001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2" name="Texto 17" hidden="1">
          <a:extLst>
            <a:ext uri="{FF2B5EF4-FFF2-40B4-BE49-F238E27FC236}">
              <a16:creationId xmlns:a16="http://schemas.microsoft.com/office/drawing/2014/main" xmlns="" id="{00000000-0008-0000-0000-00002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3" name="Texto 17" hidden="1">
          <a:extLst>
            <a:ext uri="{FF2B5EF4-FFF2-40B4-BE49-F238E27FC236}">
              <a16:creationId xmlns:a16="http://schemas.microsoft.com/office/drawing/2014/main" xmlns="" id="{00000000-0008-0000-0000-00002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4" name="Texto 17" hidden="1">
          <a:extLst>
            <a:ext uri="{FF2B5EF4-FFF2-40B4-BE49-F238E27FC236}">
              <a16:creationId xmlns:a16="http://schemas.microsoft.com/office/drawing/2014/main" xmlns="" id="{00000000-0008-0000-0000-00002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5" name="Texto 17" hidden="1">
          <a:extLst>
            <a:ext uri="{FF2B5EF4-FFF2-40B4-BE49-F238E27FC236}">
              <a16:creationId xmlns:a16="http://schemas.microsoft.com/office/drawing/2014/main" xmlns="" id="{00000000-0008-0000-0000-00002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6" name="Texto 17" hidden="1">
          <a:extLst>
            <a:ext uri="{FF2B5EF4-FFF2-40B4-BE49-F238E27FC236}">
              <a16:creationId xmlns:a16="http://schemas.microsoft.com/office/drawing/2014/main" xmlns="" id="{00000000-0008-0000-0000-00002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7" name="Texto 17" hidden="1">
          <a:extLst>
            <a:ext uri="{FF2B5EF4-FFF2-40B4-BE49-F238E27FC236}">
              <a16:creationId xmlns:a16="http://schemas.microsoft.com/office/drawing/2014/main" xmlns="" id="{00000000-0008-0000-0000-00002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8" name="Texto 17" hidden="1">
          <a:extLst>
            <a:ext uri="{FF2B5EF4-FFF2-40B4-BE49-F238E27FC236}">
              <a16:creationId xmlns:a16="http://schemas.microsoft.com/office/drawing/2014/main" xmlns="" id="{00000000-0008-0000-0000-00002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9" name="Texto 17" hidden="1">
          <a:extLst>
            <a:ext uri="{FF2B5EF4-FFF2-40B4-BE49-F238E27FC236}">
              <a16:creationId xmlns:a16="http://schemas.microsoft.com/office/drawing/2014/main" xmlns="" id="{00000000-0008-0000-0000-00002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40" name="Texto 17" hidden="1">
          <a:extLst>
            <a:ext uri="{FF2B5EF4-FFF2-40B4-BE49-F238E27FC236}">
              <a16:creationId xmlns:a16="http://schemas.microsoft.com/office/drawing/2014/main" xmlns="" id="{00000000-0008-0000-0000-00002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1" name="Texto 17" hidden="1">
          <a:extLst>
            <a:ext uri="{FF2B5EF4-FFF2-40B4-BE49-F238E27FC236}">
              <a16:creationId xmlns:a16="http://schemas.microsoft.com/office/drawing/2014/main" xmlns="" id="{00000000-0008-0000-0000-00002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2" name="Texto 17" hidden="1">
          <a:extLst>
            <a:ext uri="{FF2B5EF4-FFF2-40B4-BE49-F238E27FC236}">
              <a16:creationId xmlns:a16="http://schemas.microsoft.com/office/drawing/2014/main" xmlns="" id="{00000000-0008-0000-0000-00002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3" name="Texto 17" hidden="1">
          <a:extLst>
            <a:ext uri="{FF2B5EF4-FFF2-40B4-BE49-F238E27FC236}">
              <a16:creationId xmlns:a16="http://schemas.microsoft.com/office/drawing/2014/main" xmlns="" id="{00000000-0008-0000-0000-00002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4" name="Texto 17" hidden="1">
          <a:extLst>
            <a:ext uri="{FF2B5EF4-FFF2-40B4-BE49-F238E27FC236}">
              <a16:creationId xmlns:a16="http://schemas.microsoft.com/office/drawing/2014/main" xmlns="" id="{00000000-0008-0000-0000-00002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5" name="Texto 17" hidden="1">
          <a:extLst>
            <a:ext uri="{FF2B5EF4-FFF2-40B4-BE49-F238E27FC236}">
              <a16:creationId xmlns:a16="http://schemas.microsoft.com/office/drawing/2014/main" xmlns="" id="{00000000-0008-0000-0000-00002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6" name="Texto 17" hidden="1">
          <a:extLst>
            <a:ext uri="{FF2B5EF4-FFF2-40B4-BE49-F238E27FC236}">
              <a16:creationId xmlns:a16="http://schemas.microsoft.com/office/drawing/2014/main" xmlns="" id="{00000000-0008-0000-0000-00002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7" name="Texto 17" hidden="1">
          <a:extLst>
            <a:ext uri="{FF2B5EF4-FFF2-40B4-BE49-F238E27FC236}">
              <a16:creationId xmlns:a16="http://schemas.microsoft.com/office/drawing/2014/main" xmlns="" id="{00000000-0008-0000-0000-00002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8" name="Texto 17" hidden="1">
          <a:extLst>
            <a:ext uri="{FF2B5EF4-FFF2-40B4-BE49-F238E27FC236}">
              <a16:creationId xmlns:a16="http://schemas.microsoft.com/office/drawing/2014/main" xmlns="" id="{00000000-0008-0000-0000-00003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9" name="Texto 17" hidden="1">
          <a:extLst>
            <a:ext uri="{FF2B5EF4-FFF2-40B4-BE49-F238E27FC236}">
              <a16:creationId xmlns:a16="http://schemas.microsoft.com/office/drawing/2014/main" xmlns="" id="{00000000-0008-0000-0000-00003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0" name="Texto 17" hidden="1">
          <a:extLst>
            <a:ext uri="{FF2B5EF4-FFF2-40B4-BE49-F238E27FC236}">
              <a16:creationId xmlns:a16="http://schemas.microsoft.com/office/drawing/2014/main" xmlns="" id="{00000000-0008-0000-0000-00003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1" name="Texto 17" hidden="1">
          <a:extLst>
            <a:ext uri="{FF2B5EF4-FFF2-40B4-BE49-F238E27FC236}">
              <a16:creationId xmlns:a16="http://schemas.microsoft.com/office/drawing/2014/main" xmlns="" id="{00000000-0008-0000-0000-00003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2" name="Texto 17" hidden="1">
          <a:extLst>
            <a:ext uri="{FF2B5EF4-FFF2-40B4-BE49-F238E27FC236}">
              <a16:creationId xmlns:a16="http://schemas.microsoft.com/office/drawing/2014/main" xmlns="" id="{00000000-0008-0000-0000-00003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3" name="Texto 17" hidden="1">
          <a:extLst>
            <a:ext uri="{FF2B5EF4-FFF2-40B4-BE49-F238E27FC236}">
              <a16:creationId xmlns:a16="http://schemas.microsoft.com/office/drawing/2014/main" xmlns="" id="{00000000-0008-0000-0000-00003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4" name="Texto 17" hidden="1">
          <a:extLst>
            <a:ext uri="{FF2B5EF4-FFF2-40B4-BE49-F238E27FC236}">
              <a16:creationId xmlns:a16="http://schemas.microsoft.com/office/drawing/2014/main" xmlns="" id="{00000000-0008-0000-0000-00003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5" name="Texto 17" hidden="1">
          <a:extLst>
            <a:ext uri="{FF2B5EF4-FFF2-40B4-BE49-F238E27FC236}">
              <a16:creationId xmlns:a16="http://schemas.microsoft.com/office/drawing/2014/main" xmlns="" id="{00000000-0008-0000-0000-00003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56" name="Texto 17" hidden="1">
          <a:extLst>
            <a:ext uri="{FF2B5EF4-FFF2-40B4-BE49-F238E27FC236}">
              <a16:creationId xmlns:a16="http://schemas.microsoft.com/office/drawing/2014/main" xmlns="" id="{00000000-0008-0000-0000-00003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7" name="Texto 17" hidden="1">
          <a:extLst>
            <a:ext uri="{FF2B5EF4-FFF2-40B4-BE49-F238E27FC236}">
              <a16:creationId xmlns:a16="http://schemas.microsoft.com/office/drawing/2014/main" xmlns="" id="{00000000-0008-0000-0000-00003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8" name="Texto 17" hidden="1">
          <a:extLst>
            <a:ext uri="{FF2B5EF4-FFF2-40B4-BE49-F238E27FC236}">
              <a16:creationId xmlns:a16="http://schemas.microsoft.com/office/drawing/2014/main" xmlns="" id="{00000000-0008-0000-0000-00003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9" name="Texto 17" hidden="1">
          <a:extLst>
            <a:ext uri="{FF2B5EF4-FFF2-40B4-BE49-F238E27FC236}">
              <a16:creationId xmlns:a16="http://schemas.microsoft.com/office/drawing/2014/main" xmlns="" id="{00000000-0008-0000-0000-00003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0" name="Texto 17" hidden="1">
          <a:extLst>
            <a:ext uri="{FF2B5EF4-FFF2-40B4-BE49-F238E27FC236}">
              <a16:creationId xmlns:a16="http://schemas.microsoft.com/office/drawing/2014/main" xmlns="" id="{00000000-0008-0000-0000-00003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1" name="Texto 17" hidden="1">
          <a:extLst>
            <a:ext uri="{FF2B5EF4-FFF2-40B4-BE49-F238E27FC236}">
              <a16:creationId xmlns:a16="http://schemas.microsoft.com/office/drawing/2014/main" xmlns="" id="{00000000-0008-0000-0000-00003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2" name="Texto 17" hidden="1">
          <a:extLst>
            <a:ext uri="{FF2B5EF4-FFF2-40B4-BE49-F238E27FC236}">
              <a16:creationId xmlns:a16="http://schemas.microsoft.com/office/drawing/2014/main" xmlns="" id="{00000000-0008-0000-0000-00003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3" name="Texto 17" hidden="1">
          <a:extLst>
            <a:ext uri="{FF2B5EF4-FFF2-40B4-BE49-F238E27FC236}">
              <a16:creationId xmlns:a16="http://schemas.microsoft.com/office/drawing/2014/main" xmlns="" id="{00000000-0008-0000-0000-00003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4" name="Texto 17" hidden="1">
          <a:extLst>
            <a:ext uri="{FF2B5EF4-FFF2-40B4-BE49-F238E27FC236}">
              <a16:creationId xmlns:a16="http://schemas.microsoft.com/office/drawing/2014/main" xmlns="" id="{00000000-0008-0000-0000-00004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5" name="Texto 17" hidden="1">
          <a:extLst>
            <a:ext uri="{FF2B5EF4-FFF2-40B4-BE49-F238E27FC236}">
              <a16:creationId xmlns:a16="http://schemas.microsoft.com/office/drawing/2014/main" xmlns="" id="{00000000-0008-0000-0000-00004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6" name="Texto 17" hidden="1">
          <a:extLst>
            <a:ext uri="{FF2B5EF4-FFF2-40B4-BE49-F238E27FC236}">
              <a16:creationId xmlns:a16="http://schemas.microsoft.com/office/drawing/2014/main" xmlns="" id="{00000000-0008-0000-0000-00004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7" name="Texto 17" hidden="1">
          <a:extLst>
            <a:ext uri="{FF2B5EF4-FFF2-40B4-BE49-F238E27FC236}">
              <a16:creationId xmlns:a16="http://schemas.microsoft.com/office/drawing/2014/main" xmlns="" id="{00000000-0008-0000-0000-00004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8" name="Texto 17" hidden="1">
          <a:extLst>
            <a:ext uri="{FF2B5EF4-FFF2-40B4-BE49-F238E27FC236}">
              <a16:creationId xmlns:a16="http://schemas.microsoft.com/office/drawing/2014/main" xmlns="" id="{00000000-0008-0000-0000-00004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9" name="Texto 17" hidden="1">
          <a:extLst>
            <a:ext uri="{FF2B5EF4-FFF2-40B4-BE49-F238E27FC236}">
              <a16:creationId xmlns:a16="http://schemas.microsoft.com/office/drawing/2014/main" xmlns="" id="{00000000-0008-0000-0000-00004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0" name="Texto 17" hidden="1">
          <a:extLst>
            <a:ext uri="{FF2B5EF4-FFF2-40B4-BE49-F238E27FC236}">
              <a16:creationId xmlns:a16="http://schemas.microsoft.com/office/drawing/2014/main" xmlns="" id="{00000000-0008-0000-0000-00004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1" name="Texto 17" hidden="1">
          <a:extLst>
            <a:ext uri="{FF2B5EF4-FFF2-40B4-BE49-F238E27FC236}">
              <a16:creationId xmlns:a16="http://schemas.microsoft.com/office/drawing/2014/main" xmlns="" id="{00000000-0008-0000-0000-00004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72" name="Texto 17" hidden="1">
          <a:extLst>
            <a:ext uri="{FF2B5EF4-FFF2-40B4-BE49-F238E27FC236}">
              <a16:creationId xmlns:a16="http://schemas.microsoft.com/office/drawing/2014/main" xmlns="" id="{00000000-0008-0000-0000-00004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3" name="Texto 17" hidden="1">
          <a:extLst>
            <a:ext uri="{FF2B5EF4-FFF2-40B4-BE49-F238E27FC236}">
              <a16:creationId xmlns:a16="http://schemas.microsoft.com/office/drawing/2014/main" xmlns="" id="{00000000-0008-0000-0000-00004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4" name="Texto 17" hidden="1">
          <a:extLst>
            <a:ext uri="{FF2B5EF4-FFF2-40B4-BE49-F238E27FC236}">
              <a16:creationId xmlns:a16="http://schemas.microsoft.com/office/drawing/2014/main" xmlns="" id="{00000000-0008-0000-0000-00004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5" name="Texto 17" hidden="1">
          <a:extLst>
            <a:ext uri="{FF2B5EF4-FFF2-40B4-BE49-F238E27FC236}">
              <a16:creationId xmlns:a16="http://schemas.microsoft.com/office/drawing/2014/main" xmlns="" id="{00000000-0008-0000-0000-00004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6" name="Texto 17" hidden="1">
          <a:extLst>
            <a:ext uri="{FF2B5EF4-FFF2-40B4-BE49-F238E27FC236}">
              <a16:creationId xmlns:a16="http://schemas.microsoft.com/office/drawing/2014/main" xmlns="" id="{00000000-0008-0000-0000-00004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7" name="Texto 17" hidden="1">
          <a:extLst>
            <a:ext uri="{FF2B5EF4-FFF2-40B4-BE49-F238E27FC236}">
              <a16:creationId xmlns:a16="http://schemas.microsoft.com/office/drawing/2014/main" xmlns="" id="{00000000-0008-0000-0000-00004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8" name="Texto 17" hidden="1">
          <a:extLst>
            <a:ext uri="{FF2B5EF4-FFF2-40B4-BE49-F238E27FC236}">
              <a16:creationId xmlns:a16="http://schemas.microsoft.com/office/drawing/2014/main" xmlns="" id="{00000000-0008-0000-0000-00004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9" name="Texto 17" hidden="1">
          <a:extLst>
            <a:ext uri="{FF2B5EF4-FFF2-40B4-BE49-F238E27FC236}">
              <a16:creationId xmlns:a16="http://schemas.microsoft.com/office/drawing/2014/main" xmlns="" id="{00000000-0008-0000-0000-00004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0" name="Texto 17" hidden="1">
          <a:extLst>
            <a:ext uri="{FF2B5EF4-FFF2-40B4-BE49-F238E27FC236}">
              <a16:creationId xmlns:a16="http://schemas.microsoft.com/office/drawing/2014/main" xmlns="" id="{00000000-0008-0000-0000-00005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1" name="Texto 17" hidden="1">
          <a:extLst>
            <a:ext uri="{FF2B5EF4-FFF2-40B4-BE49-F238E27FC236}">
              <a16:creationId xmlns:a16="http://schemas.microsoft.com/office/drawing/2014/main" xmlns="" id="{00000000-0008-0000-0000-00005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2" name="Texto 17" hidden="1">
          <a:extLst>
            <a:ext uri="{FF2B5EF4-FFF2-40B4-BE49-F238E27FC236}">
              <a16:creationId xmlns:a16="http://schemas.microsoft.com/office/drawing/2014/main" xmlns="" id="{00000000-0008-0000-0000-00005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3" name="Texto 17" hidden="1">
          <a:extLst>
            <a:ext uri="{FF2B5EF4-FFF2-40B4-BE49-F238E27FC236}">
              <a16:creationId xmlns:a16="http://schemas.microsoft.com/office/drawing/2014/main" xmlns="" id="{00000000-0008-0000-0000-00005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4" name="Texto 17" hidden="1">
          <a:extLst>
            <a:ext uri="{FF2B5EF4-FFF2-40B4-BE49-F238E27FC236}">
              <a16:creationId xmlns:a16="http://schemas.microsoft.com/office/drawing/2014/main" xmlns="" id="{00000000-0008-0000-0000-00005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5" name="Texto 17" hidden="1">
          <a:extLst>
            <a:ext uri="{FF2B5EF4-FFF2-40B4-BE49-F238E27FC236}">
              <a16:creationId xmlns:a16="http://schemas.microsoft.com/office/drawing/2014/main" xmlns="" id="{00000000-0008-0000-0000-00005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6" name="Texto 17" hidden="1">
          <a:extLst>
            <a:ext uri="{FF2B5EF4-FFF2-40B4-BE49-F238E27FC236}">
              <a16:creationId xmlns:a16="http://schemas.microsoft.com/office/drawing/2014/main" xmlns="" id="{00000000-0008-0000-0000-00005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7" name="Texto 17" hidden="1">
          <a:extLst>
            <a:ext uri="{FF2B5EF4-FFF2-40B4-BE49-F238E27FC236}">
              <a16:creationId xmlns:a16="http://schemas.microsoft.com/office/drawing/2014/main" xmlns="" id="{00000000-0008-0000-0000-00005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88" name="Texto 17" hidden="1">
          <a:extLst>
            <a:ext uri="{FF2B5EF4-FFF2-40B4-BE49-F238E27FC236}">
              <a16:creationId xmlns:a16="http://schemas.microsoft.com/office/drawing/2014/main" xmlns="" id="{00000000-0008-0000-0000-00005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9" name="Texto 17" hidden="1">
          <a:extLst>
            <a:ext uri="{FF2B5EF4-FFF2-40B4-BE49-F238E27FC236}">
              <a16:creationId xmlns:a16="http://schemas.microsoft.com/office/drawing/2014/main" xmlns="" id="{00000000-0008-0000-0000-00005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0" name="Texto 17" hidden="1">
          <a:extLst>
            <a:ext uri="{FF2B5EF4-FFF2-40B4-BE49-F238E27FC236}">
              <a16:creationId xmlns:a16="http://schemas.microsoft.com/office/drawing/2014/main" xmlns="" id="{00000000-0008-0000-0000-00005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1" name="Texto 17" hidden="1">
          <a:extLst>
            <a:ext uri="{FF2B5EF4-FFF2-40B4-BE49-F238E27FC236}">
              <a16:creationId xmlns:a16="http://schemas.microsoft.com/office/drawing/2014/main" xmlns="" id="{00000000-0008-0000-0000-00005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2" name="Texto 17" hidden="1">
          <a:extLst>
            <a:ext uri="{FF2B5EF4-FFF2-40B4-BE49-F238E27FC236}">
              <a16:creationId xmlns:a16="http://schemas.microsoft.com/office/drawing/2014/main" xmlns="" id="{00000000-0008-0000-0000-00005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3" name="Texto 17" hidden="1">
          <a:extLst>
            <a:ext uri="{FF2B5EF4-FFF2-40B4-BE49-F238E27FC236}">
              <a16:creationId xmlns:a16="http://schemas.microsoft.com/office/drawing/2014/main" xmlns="" id="{00000000-0008-0000-0000-00005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4" name="Texto 17" hidden="1">
          <a:extLst>
            <a:ext uri="{FF2B5EF4-FFF2-40B4-BE49-F238E27FC236}">
              <a16:creationId xmlns:a16="http://schemas.microsoft.com/office/drawing/2014/main" xmlns="" id="{00000000-0008-0000-0000-00005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5" name="Texto 17" hidden="1">
          <a:extLst>
            <a:ext uri="{FF2B5EF4-FFF2-40B4-BE49-F238E27FC236}">
              <a16:creationId xmlns:a16="http://schemas.microsoft.com/office/drawing/2014/main" xmlns="" id="{00000000-0008-0000-0000-00005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6" name="Texto 17" hidden="1">
          <a:extLst>
            <a:ext uri="{FF2B5EF4-FFF2-40B4-BE49-F238E27FC236}">
              <a16:creationId xmlns:a16="http://schemas.microsoft.com/office/drawing/2014/main" xmlns="" id="{00000000-0008-0000-0000-00006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7" name="Texto 17" hidden="1">
          <a:extLst>
            <a:ext uri="{FF2B5EF4-FFF2-40B4-BE49-F238E27FC236}">
              <a16:creationId xmlns:a16="http://schemas.microsoft.com/office/drawing/2014/main" xmlns="" id="{00000000-0008-0000-0000-00006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8" name="Texto 17" hidden="1">
          <a:extLst>
            <a:ext uri="{FF2B5EF4-FFF2-40B4-BE49-F238E27FC236}">
              <a16:creationId xmlns:a16="http://schemas.microsoft.com/office/drawing/2014/main" xmlns="" id="{00000000-0008-0000-0000-00006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9" name="Texto 17" hidden="1">
          <a:extLst>
            <a:ext uri="{FF2B5EF4-FFF2-40B4-BE49-F238E27FC236}">
              <a16:creationId xmlns:a16="http://schemas.microsoft.com/office/drawing/2014/main" xmlns="" id="{00000000-0008-0000-0000-00006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0" name="Texto 17" hidden="1">
          <a:extLst>
            <a:ext uri="{FF2B5EF4-FFF2-40B4-BE49-F238E27FC236}">
              <a16:creationId xmlns:a16="http://schemas.microsoft.com/office/drawing/2014/main" xmlns="" id="{00000000-0008-0000-0000-00006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1" name="Texto 17" hidden="1">
          <a:extLst>
            <a:ext uri="{FF2B5EF4-FFF2-40B4-BE49-F238E27FC236}">
              <a16:creationId xmlns:a16="http://schemas.microsoft.com/office/drawing/2014/main" xmlns="" id="{00000000-0008-0000-0000-00006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2" name="Texto 17" hidden="1">
          <a:extLst>
            <a:ext uri="{FF2B5EF4-FFF2-40B4-BE49-F238E27FC236}">
              <a16:creationId xmlns:a16="http://schemas.microsoft.com/office/drawing/2014/main" xmlns="" id="{00000000-0008-0000-0000-00006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3" name="Texto 17" hidden="1">
          <a:extLst>
            <a:ext uri="{FF2B5EF4-FFF2-40B4-BE49-F238E27FC236}">
              <a16:creationId xmlns:a16="http://schemas.microsoft.com/office/drawing/2014/main" xmlns="" id="{00000000-0008-0000-0000-00006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04" name="Texto 17" hidden="1">
          <a:extLst>
            <a:ext uri="{FF2B5EF4-FFF2-40B4-BE49-F238E27FC236}">
              <a16:creationId xmlns:a16="http://schemas.microsoft.com/office/drawing/2014/main" xmlns="" id="{00000000-0008-0000-0000-00006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5" name="Texto 17" hidden="1">
          <a:extLst>
            <a:ext uri="{FF2B5EF4-FFF2-40B4-BE49-F238E27FC236}">
              <a16:creationId xmlns:a16="http://schemas.microsoft.com/office/drawing/2014/main" xmlns="" id="{00000000-0008-0000-0000-00006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6" name="Texto 17" hidden="1">
          <a:extLst>
            <a:ext uri="{FF2B5EF4-FFF2-40B4-BE49-F238E27FC236}">
              <a16:creationId xmlns:a16="http://schemas.microsoft.com/office/drawing/2014/main" xmlns="" id="{00000000-0008-0000-0000-00006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7" name="Texto 17" hidden="1">
          <a:extLst>
            <a:ext uri="{FF2B5EF4-FFF2-40B4-BE49-F238E27FC236}">
              <a16:creationId xmlns:a16="http://schemas.microsoft.com/office/drawing/2014/main" xmlns="" id="{00000000-0008-0000-0000-00006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8" name="Texto 17" hidden="1">
          <a:extLst>
            <a:ext uri="{FF2B5EF4-FFF2-40B4-BE49-F238E27FC236}">
              <a16:creationId xmlns:a16="http://schemas.microsoft.com/office/drawing/2014/main" xmlns="" id="{00000000-0008-0000-0000-00006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9" name="Texto 17" hidden="1">
          <a:extLst>
            <a:ext uri="{FF2B5EF4-FFF2-40B4-BE49-F238E27FC236}">
              <a16:creationId xmlns:a16="http://schemas.microsoft.com/office/drawing/2014/main" xmlns="" id="{00000000-0008-0000-0000-00006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0" name="Texto 17" hidden="1">
          <a:extLst>
            <a:ext uri="{FF2B5EF4-FFF2-40B4-BE49-F238E27FC236}">
              <a16:creationId xmlns:a16="http://schemas.microsoft.com/office/drawing/2014/main" xmlns="" id="{00000000-0008-0000-0000-00006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1" name="Texto 17" hidden="1">
          <a:extLst>
            <a:ext uri="{FF2B5EF4-FFF2-40B4-BE49-F238E27FC236}">
              <a16:creationId xmlns:a16="http://schemas.microsoft.com/office/drawing/2014/main" xmlns="" id="{00000000-0008-0000-0000-00006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2" name="Texto 17" hidden="1">
          <a:extLst>
            <a:ext uri="{FF2B5EF4-FFF2-40B4-BE49-F238E27FC236}">
              <a16:creationId xmlns:a16="http://schemas.microsoft.com/office/drawing/2014/main" xmlns="" id="{00000000-0008-0000-0000-00007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3" name="Texto 17" hidden="1">
          <a:extLst>
            <a:ext uri="{FF2B5EF4-FFF2-40B4-BE49-F238E27FC236}">
              <a16:creationId xmlns:a16="http://schemas.microsoft.com/office/drawing/2014/main" xmlns="" id="{00000000-0008-0000-0000-00007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4" name="Texto 17" hidden="1">
          <a:extLst>
            <a:ext uri="{FF2B5EF4-FFF2-40B4-BE49-F238E27FC236}">
              <a16:creationId xmlns:a16="http://schemas.microsoft.com/office/drawing/2014/main" xmlns="" id="{00000000-0008-0000-0000-00007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5" name="Texto 17" hidden="1">
          <a:extLst>
            <a:ext uri="{FF2B5EF4-FFF2-40B4-BE49-F238E27FC236}">
              <a16:creationId xmlns:a16="http://schemas.microsoft.com/office/drawing/2014/main" xmlns="" id="{00000000-0008-0000-0000-00007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6" name="Texto 17" hidden="1">
          <a:extLst>
            <a:ext uri="{FF2B5EF4-FFF2-40B4-BE49-F238E27FC236}">
              <a16:creationId xmlns:a16="http://schemas.microsoft.com/office/drawing/2014/main" xmlns="" id="{00000000-0008-0000-0000-00007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7" name="Texto 17" hidden="1">
          <a:extLst>
            <a:ext uri="{FF2B5EF4-FFF2-40B4-BE49-F238E27FC236}">
              <a16:creationId xmlns:a16="http://schemas.microsoft.com/office/drawing/2014/main" xmlns="" id="{00000000-0008-0000-0000-00007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8" name="Texto 17" hidden="1">
          <a:extLst>
            <a:ext uri="{FF2B5EF4-FFF2-40B4-BE49-F238E27FC236}">
              <a16:creationId xmlns:a16="http://schemas.microsoft.com/office/drawing/2014/main" xmlns="" id="{00000000-0008-0000-0000-00007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9" name="Texto 17" hidden="1">
          <a:extLst>
            <a:ext uri="{FF2B5EF4-FFF2-40B4-BE49-F238E27FC236}">
              <a16:creationId xmlns:a16="http://schemas.microsoft.com/office/drawing/2014/main" xmlns="" id="{00000000-0008-0000-0000-00007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20" name="Texto 17" hidden="1">
          <a:extLst>
            <a:ext uri="{FF2B5EF4-FFF2-40B4-BE49-F238E27FC236}">
              <a16:creationId xmlns:a16="http://schemas.microsoft.com/office/drawing/2014/main" xmlns="" id="{00000000-0008-0000-0000-00007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1" name="Texto 17" hidden="1">
          <a:extLst>
            <a:ext uri="{FF2B5EF4-FFF2-40B4-BE49-F238E27FC236}">
              <a16:creationId xmlns:a16="http://schemas.microsoft.com/office/drawing/2014/main" xmlns="" id="{00000000-0008-0000-0000-00007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2" name="Texto 17" hidden="1">
          <a:extLst>
            <a:ext uri="{FF2B5EF4-FFF2-40B4-BE49-F238E27FC236}">
              <a16:creationId xmlns:a16="http://schemas.microsoft.com/office/drawing/2014/main" xmlns="" id="{00000000-0008-0000-0000-00007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3" name="Texto 17" hidden="1">
          <a:extLst>
            <a:ext uri="{FF2B5EF4-FFF2-40B4-BE49-F238E27FC236}">
              <a16:creationId xmlns:a16="http://schemas.microsoft.com/office/drawing/2014/main" xmlns="" id="{00000000-0008-0000-0000-00007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4" name="Texto 17" hidden="1">
          <a:extLst>
            <a:ext uri="{FF2B5EF4-FFF2-40B4-BE49-F238E27FC236}">
              <a16:creationId xmlns:a16="http://schemas.microsoft.com/office/drawing/2014/main" xmlns="" id="{00000000-0008-0000-0000-00007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5" name="Texto 17" hidden="1">
          <a:extLst>
            <a:ext uri="{FF2B5EF4-FFF2-40B4-BE49-F238E27FC236}">
              <a16:creationId xmlns:a16="http://schemas.microsoft.com/office/drawing/2014/main" xmlns="" id="{00000000-0008-0000-0000-00007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6" name="Texto 17" hidden="1">
          <a:extLst>
            <a:ext uri="{FF2B5EF4-FFF2-40B4-BE49-F238E27FC236}">
              <a16:creationId xmlns:a16="http://schemas.microsoft.com/office/drawing/2014/main" xmlns="" id="{00000000-0008-0000-0000-00007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7" name="Texto 17" hidden="1">
          <a:extLst>
            <a:ext uri="{FF2B5EF4-FFF2-40B4-BE49-F238E27FC236}">
              <a16:creationId xmlns:a16="http://schemas.microsoft.com/office/drawing/2014/main" xmlns="" id="{00000000-0008-0000-0000-00007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8" name="Texto 17" hidden="1">
          <a:extLst>
            <a:ext uri="{FF2B5EF4-FFF2-40B4-BE49-F238E27FC236}">
              <a16:creationId xmlns:a16="http://schemas.microsoft.com/office/drawing/2014/main" xmlns="" id="{00000000-0008-0000-0000-00008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9" name="Texto 17" hidden="1">
          <a:extLst>
            <a:ext uri="{FF2B5EF4-FFF2-40B4-BE49-F238E27FC236}">
              <a16:creationId xmlns:a16="http://schemas.microsoft.com/office/drawing/2014/main" xmlns="" id="{00000000-0008-0000-0000-00008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0" name="Texto 17" hidden="1">
          <a:extLst>
            <a:ext uri="{FF2B5EF4-FFF2-40B4-BE49-F238E27FC236}">
              <a16:creationId xmlns:a16="http://schemas.microsoft.com/office/drawing/2014/main" xmlns="" id="{00000000-0008-0000-0000-00008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1" name="Texto 17" hidden="1">
          <a:extLst>
            <a:ext uri="{FF2B5EF4-FFF2-40B4-BE49-F238E27FC236}">
              <a16:creationId xmlns:a16="http://schemas.microsoft.com/office/drawing/2014/main" xmlns="" id="{00000000-0008-0000-0000-00008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2" name="Texto 17" hidden="1">
          <a:extLst>
            <a:ext uri="{FF2B5EF4-FFF2-40B4-BE49-F238E27FC236}">
              <a16:creationId xmlns:a16="http://schemas.microsoft.com/office/drawing/2014/main" xmlns="" id="{00000000-0008-0000-0000-00008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3" name="Texto 17" hidden="1">
          <a:extLst>
            <a:ext uri="{FF2B5EF4-FFF2-40B4-BE49-F238E27FC236}">
              <a16:creationId xmlns:a16="http://schemas.microsoft.com/office/drawing/2014/main" xmlns="" id="{00000000-0008-0000-0000-00008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4" name="Texto 17" hidden="1">
          <a:extLst>
            <a:ext uri="{FF2B5EF4-FFF2-40B4-BE49-F238E27FC236}">
              <a16:creationId xmlns:a16="http://schemas.microsoft.com/office/drawing/2014/main" xmlns="" id="{00000000-0008-0000-0000-00008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5" name="Texto 17" hidden="1">
          <a:extLst>
            <a:ext uri="{FF2B5EF4-FFF2-40B4-BE49-F238E27FC236}">
              <a16:creationId xmlns:a16="http://schemas.microsoft.com/office/drawing/2014/main" xmlns="" id="{00000000-0008-0000-0000-00008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36" name="Texto 17" hidden="1">
          <a:extLst>
            <a:ext uri="{FF2B5EF4-FFF2-40B4-BE49-F238E27FC236}">
              <a16:creationId xmlns:a16="http://schemas.microsoft.com/office/drawing/2014/main" xmlns="" id="{00000000-0008-0000-0000-00008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7" name="Texto 17" hidden="1">
          <a:extLst>
            <a:ext uri="{FF2B5EF4-FFF2-40B4-BE49-F238E27FC236}">
              <a16:creationId xmlns:a16="http://schemas.microsoft.com/office/drawing/2014/main" xmlns="" id="{00000000-0008-0000-0000-00008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8" name="Texto 17" hidden="1">
          <a:extLst>
            <a:ext uri="{FF2B5EF4-FFF2-40B4-BE49-F238E27FC236}">
              <a16:creationId xmlns:a16="http://schemas.microsoft.com/office/drawing/2014/main" xmlns="" id="{00000000-0008-0000-0000-00008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9" name="Texto 17" hidden="1">
          <a:extLst>
            <a:ext uri="{FF2B5EF4-FFF2-40B4-BE49-F238E27FC236}">
              <a16:creationId xmlns:a16="http://schemas.microsoft.com/office/drawing/2014/main" xmlns="" id="{00000000-0008-0000-0000-00008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0" name="Texto 17" hidden="1">
          <a:extLst>
            <a:ext uri="{FF2B5EF4-FFF2-40B4-BE49-F238E27FC236}">
              <a16:creationId xmlns:a16="http://schemas.microsoft.com/office/drawing/2014/main" xmlns="" id="{00000000-0008-0000-0000-00008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1" name="Texto 17" hidden="1">
          <a:extLst>
            <a:ext uri="{FF2B5EF4-FFF2-40B4-BE49-F238E27FC236}">
              <a16:creationId xmlns:a16="http://schemas.microsoft.com/office/drawing/2014/main" xmlns="" id="{00000000-0008-0000-0000-00008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2" name="Texto 17" hidden="1">
          <a:extLst>
            <a:ext uri="{FF2B5EF4-FFF2-40B4-BE49-F238E27FC236}">
              <a16:creationId xmlns:a16="http://schemas.microsoft.com/office/drawing/2014/main" xmlns="" id="{00000000-0008-0000-0000-00008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3" name="Texto 17" hidden="1">
          <a:extLst>
            <a:ext uri="{FF2B5EF4-FFF2-40B4-BE49-F238E27FC236}">
              <a16:creationId xmlns:a16="http://schemas.microsoft.com/office/drawing/2014/main" xmlns="" id="{00000000-0008-0000-0000-00008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4" name="Texto 17" hidden="1">
          <a:extLst>
            <a:ext uri="{FF2B5EF4-FFF2-40B4-BE49-F238E27FC236}">
              <a16:creationId xmlns:a16="http://schemas.microsoft.com/office/drawing/2014/main" xmlns="" id="{00000000-0008-0000-0000-00009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5" name="Texto 17" hidden="1">
          <a:extLst>
            <a:ext uri="{FF2B5EF4-FFF2-40B4-BE49-F238E27FC236}">
              <a16:creationId xmlns:a16="http://schemas.microsoft.com/office/drawing/2014/main" xmlns="" id="{00000000-0008-0000-0000-00009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6" name="Texto 17" hidden="1">
          <a:extLst>
            <a:ext uri="{FF2B5EF4-FFF2-40B4-BE49-F238E27FC236}">
              <a16:creationId xmlns:a16="http://schemas.microsoft.com/office/drawing/2014/main" xmlns="" id="{00000000-0008-0000-0000-00009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7" name="Texto 17" hidden="1">
          <a:extLst>
            <a:ext uri="{FF2B5EF4-FFF2-40B4-BE49-F238E27FC236}">
              <a16:creationId xmlns:a16="http://schemas.microsoft.com/office/drawing/2014/main" xmlns="" id="{00000000-0008-0000-0000-00009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8" name="Texto 17" hidden="1">
          <a:extLst>
            <a:ext uri="{FF2B5EF4-FFF2-40B4-BE49-F238E27FC236}">
              <a16:creationId xmlns:a16="http://schemas.microsoft.com/office/drawing/2014/main" xmlns="" id="{00000000-0008-0000-0000-00009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9" name="Texto 17" hidden="1">
          <a:extLst>
            <a:ext uri="{FF2B5EF4-FFF2-40B4-BE49-F238E27FC236}">
              <a16:creationId xmlns:a16="http://schemas.microsoft.com/office/drawing/2014/main" xmlns="" id="{00000000-0008-0000-0000-00009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0" name="Texto 17" hidden="1">
          <a:extLst>
            <a:ext uri="{FF2B5EF4-FFF2-40B4-BE49-F238E27FC236}">
              <a16:creationId xmlns:a16="http://schemas.microsoft.com/office/drawing/2014/main" xmlns="" id="{00000000-0008-0000-0000-00009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1" name="Texto 17" hidden="1">
          <a:extLst>
            <a:ext uri="{FF2B5EF4-FFF2-40B4-BE49-F238E27FC236}">
              <a16:creationId xmlns:a16="http://schemas.microsoft.com/office/drawing/2014/main" xmlns="" id="{00000000-0008-0000-0000-00009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52" name="Texto 17" hidden="1">
          <a:extLst>
            <a:ext uri="{FF2B5EF4-FFF2-40B4-BE49-F238E27FC236}">
              <a16:creationId xmlns:a16="http://schemas.microsoft.com/office/drawing/2014/main" xmlns="" id="{00000000-0008-0000-0000-00009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3" name="Texto 17" hidden="1">
          <a:extLst>
            <a:ext uri="{FF2B5EF4-FFF2-40B4-BE49-F238E27FC236}">
              <a16:creationId xmlns:a16="http://schemas.microsoft.com/office/drawing/2014/main" xmlns="" id="{00000000-0008-0000-0000-00009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4" name="Texto 17" hidden="1">
          <a:extLst>
            <a:ext uri="{FF2B5EF4-FFF2-40B4-BE49-F238E27FC236}">
              <a16:creationId xmlns:a16="http://schemas.microsoft.com/office/drawing/2014/main" xmlns="" id="{00000000-0008-0000-0000-00009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5" name="Texto 17" hidden="1">
          <a:extLst>
            <a:ext uri="{FF2B5EF4-FFF2-40B4-BE49-F238E27FC236}">
              <a16:creationId xmlns:a16="http://schemas.microsoft.com/office/drawing/2014/main" xmlns="" id="{00000000-0008-0000-0000-00009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6" name="Texto 17" hidden="1">
          <a:extLst>
            <a:ext uri="{FF2B5EF4-FFF2-40B4-BE49-F238E27FC236}">
              <a16:creationId xmlns:a16="http://schemas.microsoft.com/office/drawing/2014/main" xmlns="" id="{00000000-0008-0000-0000-00009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7" name="Texto 17" hidden="1">
          <a:extLst>
            <a:ext uri="{FF2B5EF4-FFF2-40B4-BE49-F238E27FC236}">
              <a16:creationId xmlns:a16="http://schemas.microsoft.com/office/drawing/2014/main" xmlns="" id="{00000000-0008-0000-0000-00009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8" name="Texto 17" hidden="1">
          <a:extLst>
            <a:ext uri="{FF2B5EF4-FFF2-40B4-BE49-F238E27FC236}">
              <a16:creationId xmlns:a16="http://schemas.microsoft.com/office/drawing/2014/main" xmlns="" id="{00000000-0008-0000-0000-00009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9" name="Texto 17" hidden="1">
          <a:extLst>
            <a:ext uri="{FF2B5EF4-FFF2-40B4-BE49-F238E27FC236}">
              <a16:creationId xmlns:a16="http://schemas.microsoft.com/office/drawing/2014/main" xmlns="" id="{00000000-0008-0000-0000-00009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0" name="Texto 17" hidden="1">
          <a:extLst>
            <a:ext uri="{FF2B5EF4-FFF2-40B4-BE49-F238E27FC236}">
              <a16:creationId xmlns:a16="http://schemas.microsoft.com/office/drawing/2014/main" xmlns="" id="{00000000-0008-0000-0000-0000A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1" name="Texto 17" hidden="1">
          <a:extLst>
            <a:ext uri="{FF2B5EF4-FFF2-40B4-BE49-F238E27FC236}">
              <a16:creationId xmlns:a16="http://schemas.microsoft.com/office/drawing/2014/main" xmlns="" id="{00000000-0008-0000-0000-0000A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2" name="Texto 17" hidden="1">
          <a:extLst>
            <a:ext uri="{FF2B5EF4-FFF2-40B4-BE49-F238E27FC236}">
              <a16:creationId xmlns:a16="http://schemas.microsoft.com/office/drawing/2014/main" xmlns="" id="{00000000-0008-0000-0000-0000A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3" name="Texto 17" hidden="1">
          <a:extLst>
            <a:ext uri="{FF2B5EF4-FFF2-40B4-BE49-F238E27FC236}">
              <a16:creationId xmlns:a16="http://schemas.microsoft.com/office/drawing/2014/main" xmlns="" id="{00000000-0008-0000-0000-0000A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4" name="Texto 17" hidden="1">
          <a:extLst>
            <a:ext uri="{FF2B5EF4-FFF2-40B4-BE49-F238E27FC236}">
              <a16:creationId xmlns:a16="http://schemas.microsoft.com/office/drawing/2014/main" xmlns="" id="{00000000-0008-0000-0000-0000A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5" name="Texto 17" hidden="1">
          <a:extLst>
            <a:ext uri="{FF2B5EF4-FFF2-40B4-BE49-F238E27FC236}">
              <a16:creationId xmlns:a16="http://schemas.microsoft.com/office/drawing/2014/main" xmlns="" id="{00000000-0008-0000-0000-0000A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6" name="Texto 17" hidden="1">
          <a:extLst>
            <a:ext uri="{FF2B5EF4-FFF2-40B4-BE49-F238E27FC236}">
              <a16:creationId xmlns:a16="http://schemas.microsoft.com/office/drawing/2014/main" xmlns="" id="{00000000-0008-0000-0000-0000A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7" name="Texto 17" hidden="1">
          <a:extLst>
            <a:ext uri="{FF2B5EF4-FFF2-40B4-BE49-F238E27FC236}">
              <a16:creationId xmlns:a16="http://schemas.microsoft.com/office/drawing/2014/main" xmlns="" id="{00000000-0008-0000-0000-0000A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68" name="Texto 17" hidden="1">
          <a:extLst>
            <a:ext uri="{FF2B5EF4-FFF2-40B4-BE49-F238E27FC236}">
              <a16:creationId xmlns:a16="http://schemas.microsoft.com/office/drawing/2014/main" xmlns="" id="{00000000-0008-0000-0000-0000A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9" name="Texto 17" hidden="1">
          <a:extLst>
            <a:ext uri="{FF2B5EF4-FFF2-40B4-BE49-F238E27FC236}">
              <a16:creationId xmlns:a16="http://schemas.microsoft.com/office/drawing/2014/main" xmlns="" id="{00000000-0008-0000-0000-0000A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0" name="Texto 17" hidden="1">
          <a:extLst>
            <a:ext uri="{FF2B5EF4-FFF2-40B4-BE49-F238E27FC236}">
              <a16:creationId xmlns:a16="http://schemas.microsoft.com/office/drawing/2014/main" xmlns="" id="{00000000-0008-0000-0000-0000A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1" name="Texto 17" hidden="1">
          <a:extLst>
            <a:ext uri="{FF2B5EF4-FFF2-40B4-BE49-F238E27FC236}">
              <a16:creationId xmlns:a16="http://schemas.microsoft.com/office/drawing/2014/main" xmlns="" id="{00000000-0008-0000-0000-0000A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2" name="Texto 17" hidden="1">
          <a:extLst>
            <a:ext uri="{FF2B5EF4-FFF2-40B4-BE49-F238E27FC236}">
              <a16:creationId xmlns:a16="http://schemas.microsoft.com/office/drawing/2014/main" xmlns="" id="{00000000-0008-0000-0000-0000A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3" name="Texto 17" hidden="1">
          <a:extLst>
            <a:ext uri="{FF2B5EF4-FFF2-40B4-BE49-F238E27FC236}">
              <a16:creationId xmlns:a16="http://schemas.microsoft.com/office/drawing/2014/main" xmlns="" id="{00000000-0008-0000-0000-0000A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4" name="Texto 17" hidden="1">
          <a:extLst>
            <a:ext uri="{FF2B5EF4-FFF2-40B4-BE49-F238E27FC236}">
              <a16:creationId xmlns:a16="http://schemas.microsoft.com/office/drawing/2014/main" xmlns="" id="{00000000-0008-0000-0000-0000A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5" name="Texto 17" hidden="1">
          <a:extLst>
            <a:ext uri="{FF2B5EF4-FFF2-40B4-BE49-F238E27FC236}">
              <a16:creationId xmlns:a16="http://schemas.microsoft.com/office/drawing/2014/main" xmlns="" id="{00000000-0008-0000-0000-0000A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6" name="Texto 17" hidden="1">
          <a:extLst>
            <a:ext uri="{FF2B5EF4-FFF2-40B4-BE49-F238E27FC236}">
              <a16:creationId xmlns:a16="http://schemas.microsoft.com/office/drawing/2014/main" xmlns="" id="{00000000-0008-0000-0000-0000B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7" name="Texto 17" hidden="1">
          <a:extLst>
            <a:ext uri="{FF2B5EF4-FFF2-40B4-BE49-F238E27FC236}">
              <a16:creationId xmlns:a16="http://schemas.microsoft.com/office/drawing/2014/main" xmlns="" id="{00000000-0008-0000-0000-0000B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8" name="Texto 17" hidden="1">
          <a:extLst>
            <a:ext uri="{FF2B5EF4-FFF2-40B4-BE49-F238E27FC236}">
              <a16:creationId xmlns:a16="http://schemas.microsoft.com/office/drawing/2014/main" xmlns="" id="{00000000-0008-0000-0000-0000B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9" name="Texto 17" hidden="1">
          <a:extLst>
            <a:ext uri="{FF2B5EF4-FFF2-40B4-BE49-F238E27FC236}">
              <a16:creationId xmlns:a16="http://schemas.microsoft.com/office/drawing/2014/main" xmlns="" id="{00000000-0008-0000-0000-0000B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0" name="Texto 17" hidden="1">
          <a:extLst>
            <a:ext uri="{FF2B5EF4-FFF2-40B4-BE49-F238E27FC236}">
              <a16:creationId xmlns:a16="http://schemas.microsoft.com/office/drawing/2014/main" xmlns="" id="{00000000-0008-0000-0000-0000B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1" name="Texto 17" hidden="1">
          <a:extLst>
            <a:ext uri="{FF2B5EF4-FFF2-40B4-BE49-F238E27FC236}">
              <a16:creationId xmlns:a16="http://schemas.microsoft.com/office/drawing/2014/main" xmlns="" id="{00000000-0008-0000-0000-0000B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2" name="Texto 17" hidden="1">
          <a:extLst>
            <a:ext uri="{FF2B5EF4-FFF2-40B4-BE49-F238E27FC236}">
              <a16:creationId xmlns:a16="http://schemas.microsoft.com/office/drawing/2014/main" xmlns="" id="{00000000-0008-0000-0000-0000B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3" name="Texto 17" hidden="1">
          <a:extLst>
            <a:ext uri="{FF2B5EF4-FFF2-40B4-BE49-F238E27FC236}">
              <a16:creationId xmlns:a16="http://schemas.microsoft.com/office/drawing/2014/main" xmlns="" id="{00000000-0008-0000-0000-0000B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84" name="Texto 17" hidden="1">
          <a:extLst>
            <a:ext uri="{FF2B5EF4-FFF2-40B4-BE49-F238E27FC236}">
              <a16:creationId xmlns:a16="http://schemas.microsoft.com/office/drawing/2014/main" xmlns="" id="{00000000-0008-0000-0000-0000B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5" name="Texto 17" hidden="1">
          <a:extLst>
            <a:ext uri="{FF2B5EF4-FFF2-40B4-BE49-F238E27FC236}">
              <a16:creationId xmlns:a16="http://schemas.microsoft.com/office/drawing/2014/main" xmlns="" id="{00000000-0008-0000-0000-0000B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6" name="Texto 17" hidden="1">
          <a:extLst>
            <a:ext uri="{FF2B5EF4-FFF2-40B4-BE49-F238E27FC236}">
              <a16:creationId xmlns:a16="http://schemas.microsoft.com/office/drawing/2014/main" xmlns="" id="{00000000-0008-0000-0000-0000B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7" name="Texto 17" hidden="1">
          <a:extLst>
            <a:ext uri="{FF2B5EF4-FFF2-40B4-BE49-F238E27FC236}">
              <a16:creationId xmlns:a16="http://schemas.microsoft.com/office/drawing/2014/main" xmlns="" id="{00000000-0008-0000-0000-0000B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8" name="Texto 17" hidden="1">
          <a:extLst>
            <a:ext uri="{FF2B5EF4-FFF2-40B4-BE49-F238E27FC236}">
              <a16:creationId xmlns:a16="http://schemas.microsoft.com/office/drawing/2014/main" xmlns="" id="{00000000-0008-0000-0000-0000B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9" name="Texto 17" hidden="1">
          <a:extLst>
            <a:ext uri="{FF2B5EF4-FFF2-40B4-BE49-F238E27FC236}">
              <a16:creationId xmlns:a16="http://schemas.microsoft.com/office/drawing/2014/main" xmlns="" id="{00000000-0008-0000-0000-0000B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0" name="Texto 17" hidden="1">
          <a:extLst>
            <a:ext uri="{FF2B5EF4-FFF2-40B4-BE49-F238E27FC236}">
              <a16:creationId xmlns:a16="http://schemas.microsoft.com/office/drawing/2014/main" xmlns="" id="{00000000-0008-0000-0000-0000B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1" name="Texto 17" hidden="1">
          <a:extLst>
            <a:ext uri="{FF2B5EF4-FFF2-40B4-BE49-F238E27FC236}">
              <a16:creationId xmlns:a16="http://schemas.microsoft.com/office/drawing/2014/main" xmlns="" id="{00000000-0008-0000-0000-0000B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2" name="Texto 17" hidden="1">
          <a:extLst>
            <a:ext uri="{FF2B5EF4-FFF2-40B4-BE49-F238E27FC236}">
              <a16:creationId xmlns:a16="http://schemas.microsoft.com/office/drawing/2014/main" xmlns="" id="{00000000-0008-0000-0000-0000C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3" name="Texto 17" hidden="1">
          <a:extLst>
            <a:ext uri="{FF2B5EF4-FFF2-40B4-BE49-F238E27FC236}">
              <a16:creationId xmlns:a16="http://schemas.microsoft.com/office/drawing/2014/main" xmlns="" id="{00000000-0008-0000-0000-0000C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4" name="Texto 17" hidden="1">
          <a:extLst>
            <a:ext uri="{FF2B5EF4-FFF2-40B4-BE49-F238E27FC236}">
              <a16:creationId xmlns:a16="http://schemas.microsoft.com/office/drawing/2014/main" xmlns="" id="{00000000-0008-0000-0000-0000C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5" name="Texto 17" hidden="1">
          <a:extLst>
            <a:ext uri="{FF2B5EF4-FFF2-40B4-BE49-F238E27FC236}">
              <a16:creationId xmlns:a16="http://schemas.microsoft.com/office/drawing/2014/main" xmlns="" id="{00000000-0008-0000-0000-0000C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6" name="Texto 17" hidden="1">
          <a:extLst>
            <a:ext uri="{FF2B5EF4-FFF2-40B4-BE49-F238E27FC236}">
              <a16:creationId xmlns:a16="http://schemas.microsoft.com/office/drawing/2014/main" xmlns="" id="{00000000-0008-0000-0000-0000C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7" name="Texto 17" hidden="1">
          <a:extLst>
            <a:ext uri="{FF2B5EF4-FFF2-40B4-BE49-F238E27FC236}">
              <a16:creationId xmlns:a16="http://schemas.microsoft.com/office/drawing/2014/main" xmlns="" id="{00000000-0008-0000-0000-0000C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8" name="Texto 17" hidden="1">
          <a:extLst>
            <a:ext uri="{FF2B5EF4-FFF2-40B4-BE49-F238E27FC236}">
              <a16:creationId xmlns:a16="http://schemas.microsoft.com/office/drawing/2014/main" xmlns="" id="{00000000-0008-0000-0000-0000C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9" name="Texto 17" hidden="1">
          <a:extLst>
            <a:ext uri="{FF2B5EF4-FFF2-40B4-BE49-F238E27FC236}">
              <a16:creationId xmlns:a16="http://schemas.microsoft.com/office/drawing/2014/main" xmlns="" id="{00000000-0008-0000-0000-0000C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00" name="Texto 17" hidden="1">
          <a:extLst>
            <a:ext uri="{FF2B5EF4-FFF2-40B4-BE49-F238E27FC236}">
              <a16:creationId xmlns:a16="http://schemas.microsoft.com/office/drawing/2014/main" xmlns="" id="{00000000-0008-0000-0000-0000C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1" name="Texto 17" hidden="1">
          <a:extLst>
            <a:ext uri="{FF2B5EF4-FFF2-40B4-BE49-F238E27FC236}">
              <a16:creationId xmlns:a16="http://schemas.microsoft.com/office/drawing/2014/main" xmlns="" id="{00000000-0008-0000-0000-0000C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2" name="Texto 17" hidden="1">
          <a:extLst>
            <a:ext uri="{FF2B5EF4-FFF2-40B4-BE49-F238E27FC236}">
              <a16:creationId xmlns:a16="http://schemas.microsoft.com/office/drawing/2014/main" xmlns="" id="{00000000-0008-0000-0000-0000C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3" name="Texto 17" hidden="1">
          <a:extLst>
            <a:ext uri="{FF2B5EF4-FFF2-40B4-BE49-F238E27FC236}">
              <a16:creationId xmlns:a16="http://schemas.microsoft.com/office/drawing/2014/main" xmlns="" id="{00000000-0008-0000-0000-0000C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4" name="Texto 17" hidden="1">
          <a:extLst>
            <a:ext uri="{FF2B5EF4-FFF2-40B4-BE49-F238E27FC236}">
              <a16:creationId xmlns:a16="http://schemas.microsoft.com/office/drawing/2014/main" xmlns="" id="{00000000-0008-0000-0000-0000C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5" name="Texto 17" hidden="1">
          <a:extLst>
            <a:ext uri="{FF2B5EF4-FFF2-40B4-BE49-F238E27FC236}">
              <a16:creationId xmlns:a16="http://schemas.microsoft.com/office/drawing/2014/main" xmlns="" id="{00000000-0008-0000-0000-0000C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6" name="Texto 17" hidden="1">
          <a:extLst>
            <a:ext uri="{FF2B5EF4-FFF2-40B4-BE49-F238E27FC236}">
              <a16:creationId xmlns:a16="http://schemas.microsoft.com/office/drawing/2014/main" xmlns="" id="{00000000-0008-0000-0000-0000C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7" name="Texto 17" hidden="1">
          <a:extLst>
            <a:ext uri="{FF2B5EF4-FFF2-40B4-BE49-F238E27FC236}">
              <a16:creationId xmlns:a16="http://schemas.microsoft.com/office/drawing/2014/main" xmlns="" id="{00000000-0008-0000-0000-0000C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8" name="Texto 17" hidden="1">
          <a:extLst>
            <a:ext uri="{FF2B5EF4-FFF2-40B4-BE49-F238E27FC236}">
              <a16:creationId xmlns:a16="http://schemas.microsoft.com/office/drawing/2014/main" xmlns="" id="{00000000-0008-0000-0000-0000D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9" name="Texto 17" hidden="1">
          <a:extLst>
            <a:ext uri="{FF2B5EF4-FFF2-40B4-BE49-F238E27FC236}">
              <a16:creationId xmlns:a16="http://schemas.microsoft.com/office/drawing/2014/main" xmlns="" id="{00000000-0008-0000-0000-0000D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0" name="Texto 17" hidden="1">
          <a:extLst>
            <a:ext uri="{FF2B5EF4-FFF2-40B4-BE49-F238E27FC236}">
              <a16:creationId xmlns:a16="http://schemas.microsoft.com/office/drawing/2014/main" xmlns="" id="{00000000-0008-0000-0000-0000D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1" name="Texto 17" hidden="1">
          <a:extLst>
            <a:ext uri="{FF2B5EF4-FFF2-40B4-BE49-F238E27FC236}">
              <a16:creationId xmlns:a16="http://schemas.microsoft.com/office/drawing/2014/main" xmlns="" id="{00000000-0008-0000-0000-0000D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2" name="Texto 17" hidden="1">
          <a:extLst>
            <a:ext uri="{FF2B5EF4-FFF2-40B4-BE49-F238E27FC236}">
              <a16:creationId xmlns:a16="http://schemas.microsoft.com/office/drawing/2014/main" xmlns="" id="{00000000-0008-0000-0000-0000D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3" name="Texto 17" hidden="1">
          <a:extLst>
            <a:ext uri="{FF2B5EF4-FFF2-40B4-BE49-F238E27FC236}">
              <a16:creationId xmlns:a16="http://schemas.microsoft.com/office/drawing/2014/main" xmlns="" id="{00000000-0008-0000-0000-0000D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4" name="Texto 17" hidden="1">
          <a:extLst>
            <a:ext uri="{FF2B5EF4-FFF2-40B4-BE49-F238E27FC236}">
              <a16:creationId xmlns:a16="http://schemas.microsoft.com/office/drawing/2014/main" xmlns="" id="{00000000-0008-0000-0000-0000D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5" name="Texto 17" hidden="1">
          <a:extLst>
            <a:ext uri="{FF2B5EF4-FFF2-40B4-BE49-F238E27FC236}">
              <a16:creationId xmlns:a16="http://schemas.microsoft.com/office/drawing/2014/main" xmlns="" id="{00000000-0008-0000-0000-0000D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16" name="Texto 17" hidden="1">
          <a:extLst>
            <a:ext uri="{FF2B5EF4-FFF2-40B4-BE49-F238E27FC236}">
              <a16:creationId xmlns:a16="http://schemas.microsoft.com/office/drawing/2014/main" xmlns="" id="{00000000-0008-0000-0000-0000D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7" name="Texto 17" hidden="1">
          <a:extLst>
            <a:ext uri="{FF2B5EF4-FFF2-40B4-BE49-F238E27FC236}">
              <a16:creationId xmlns:a16="http://schemas.microsoft.com/office/drawing/2014/main" xmlns="" id="{00000000-0008-0000-0000-0000D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8" name="Texto 17" hidden="1">
          <a:extLst>
            <a:ext uri="{FF2B5EF4-FFF2-40B4-BE49-F238E27FC236}">
              <a16:creationId xmlns:a16="http://schemas.microsoft.com/office/drawing/2014/main" xmlns="" id="{00000000-0008-0000-0000-0000D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9" name="Texto 17" hidden="1">
          <a:extLst>
            <a:ext uri="{FF2B5EF4-FFF2-40B4-BE49-F238E27FC236}">
              <a16:creationId xmlns:a16="http://schemas.microsoft.com/office/drawing/2014/main" xmlns="" id="{00000000-0008-0000-0000-0000D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0" name="Texto 17" hidden="1">
          <a:extLst>
            <a:ext uri="{FF2B5EF4-FFF2-40B4-BE49-F238E27FC236}">
              <a16:creationId xmlns:a16="http://schemas.microsoft.com/office/drawing/2014/main" xmlns="" id="{00000000-0008-0000-0000-0000D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1" name="Texto 17" hidden="1">
          <a:extLst>
            <a:ext uri="{FF2B5EF4-FFF2-40B4-BE49-F238E27FC236}">
              <a16:creationId xmlns:a16="http://schemas.microsoft.com/office/drawing/2014/main" xmlns="" id="{00000000-0008-0000-0000-0000D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2" name="Texto 17" hidden="1">
          <a:extLst>
            <a:ext uri="{FF2B5EF4-FFF2-40B4-BE49-F238E27FC236}">
              <a16:creationId xmlns:a16="http://schemas.microsoft.com/office/drawing/2014/main" xmlns="" id="{00000000-0008-0000-0000-0000D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3" name="Texto 17" hidden="1">
          <a:extLst>
            <a:ext uri="{FF2B5EF4-FFF2-40B4-BE49-F238E27FC236}">
              <a16:creationId xmlns:a16="http://schemas.microsoft.com/office/drawing/2014/main" xmlns="" id="{00000000-0008-0000-0000-0000D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4" name="Texto 17" hidden="1">
          <a:extLst>
            <a:ext uri="{FF2B5EF4-FFF2-40B4-BE49-F238E27FC236}">
              <a16:creationId xmlns:a16="http://schemas.microsoft.com/office/drawing/2014/main" xmlns="" id="{00000000-0008-0000-0000-0000E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5" name="Texto 17" hidden="1">
          <a:extLst>
            <a:ext uri="{FF2B5EF4-FFF2-40B4-BE49-F238E27FC236}">
              <a16:creationId xmlns:a16="http://schemas.microsoft.com/office/drawing/2014/main" xmlns="" id="{00000000-0008-0000-0000-0000E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6" name="Texto 17" hidden="1">
          <a:extLst>
            <a:ext uri="{FF2B5EF4-FFF2-40B4-BE49-F238E27FC236}">
              <a16:creationId xmlns:a16="http://schemas.microsoft.com/office/drawing/2014/main" xmlns="" id="{00000000-0008-0000-0000-0000E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7" name="Texto 17" hidden="1">
          <a:extLst>
            <a:ext uri="{FF2B5EF4-FFF2-40B4-BE49-F238E27FC236}">
              <a16:creationId xmlns:a16="http://schemas.microsoft.com/office/drawing/2014/main" xmlns="" id="{00000000-0008-0000-0000-0000E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8" name="Texto 17" hidden="1">
          <a:extLst>
            <a:ext uri="{FF2B5EF4-FFF2-40B4-BE49-F238E27FC236}">
              <a16:creationId xmlns:a16="http://schemas.microsoft.com/office/drawing/2014/main" xmlns="" id="{00000000-0008-0000-0000-0000E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9" name="Texto 17" hidden="1">
          <a:extLst>
            <a:ext uri="{FF2B5EF4-FFF2-40B4-BE49-F238E27FC236}">
              <a16:creationId xmlns:a16="http://schemas.microsoft.com/office/drawing/2014/main" xmlns="" id="{00000000-0008-0000-0000-0000E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0" name="Texto 17" hidden="1">
          <a:extLst>
            <a:ext uri="{FF2B5EF4-FFF2-40B4-BE49-F238E27FC236}">
              <a16:creationId xmlns:a16="http://schemas.microsoft.com/office/drawing/2014/main" xmlns="" id="{00000000-0008-0000-0000-0000E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1" name="Texto 17" hidden="1">
          <a:extLst>
            <a:ext uri="{FF2B5EF4-FFF2-40B4-BE49-F238E27FC236}">
              <a16:creationId xmlns:a16="http://schemas.microsoft.com/office/drawing/2014/main" xmlns="" id="{00000000-0008-0000-0000-0000E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32" name="Texto 17" hidden="1">
          <a:extLst>
            <a:ext uri="{FF2B5EF4-FFF2-40B4-BE49-F238E27FC236}">
              <a16:creationId xmlns:a16="http://schemas.microsoft.com/office/drawing/2014/main" xmlns="" id="{00000000-0008-0000-0000-0000E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3" name="Texto 17" hidden="1">
          <a:extLst>
            <a:ext uri="{FF2B5EF4-FFF2-40B4-BE49-F238E27FC236}">
              <a16:creationId xmlns:a16="http://schemas.microsoft.com/office/drawing/2014/main" xmlns="" id="{00000000-0008-0000-0000-0000E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4" name="Texto 17" hidden="1">
          <a:extLst>
            <a:ext uri="{FF2B5EF4-FFF2-40B4-BE49-F238E27FC236}">
              <a16:creationId xmlns:a16="http://schemas.microsoft.com/office/drawing/2014/main" xmlns="" id="{00000000-0008-0000-0000-0000E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5" name="Texto 17" hidden="1">
          <a:extLst>
            <a:ext uri="{FF2B5EF4-FFF2-40B4-BE49-F238E27FC236}">
              <a16:creationId xmlns:a16="http://schemas.microsoft.com/office/drawing/2014/main" xmlns="" id="{00000000-0008-0000-0000-0000E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6" name="Texto 17" hidden="1">
          <a:extLst>
            <a:ext uri="{FF2B5EF4-FFF2-40B4-BE49-F238E27FC236}">
              <a16:creationId xmlns:a16="http://schemas.microsoft.com/office/drawing/2014/main" xmlns="" id="{00000000-0008-0000-0000-0000E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7" name="Texto 17" hidden="1">
          <a:extLst>
            <a:ext uri="{FF2B5EF4-FFF2-40B4-BE49-F238E27FC236}">
              <a16:creationId xmlns:a16="http://schemas.microsoft.com/office/drawing/2014/main" xmlns="" id="{00000000-0008-0000-0000-0000E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8" name="Texto 17" hidden="1">
          <a:extLst>
            <a:ext uri="{FF2B5EF4-FFF2-40B4-BE49-F238E27FC236}">
              <a16:creationId xmlns:a16="http://schemas.microsoft.com/office/drawing/2014/main" xmlns="" id="{00000000-0008-0000-0000-0000E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9" name="Texto 17" hidden="1">
          <a:extLst>
            <a:ext uri="{FF2B5EF4-FFF2-40B4-BE49-F238E27FC236}">
              <a16:creationId xmlns:a16="http://schemas.microsoft.com/office/drawing/2014/main" xmlns="" id="{00000000-0008-0000-0000-0000E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0" name="Texto 17" hidden="1">
          <a:extLst>
            <a:ext uri="{FF2B5EF4-FFF2-40B4-BE49-F238E27FC236}">
              <a16:creationId xmlns:a16="http://schemas.microsoft.com/office/drawing/2014/main" xmlns="" id="{00000000-0008-0000-0000-0000F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1" name="Texto 17" hidden="1">
          <a:extLst>
            <a:ext uri="{FF2B5EF4-FFF2-40B4-BE49-F238E27FC236}">
              <a16:creationId xmlns:a16="http://schemas.microsoft.com/office/drawing/2014/main" xmlns="" id="{00000000-0008-0000-0000-0000F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2" name="Texto 17" hidden="1">
          <a:extLst>
            <a:ext uri="{FF2B5EF4-FFF2-40B4-BE49-F238E27FC236}">
              <a16:creationId xmlns:a16="http://schemas.microsoft.com/office/drawing/2014/main" xmlns="" id="{00000000-0008-0000-0000-0000F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3" name="Texto 17" hidden="1">
          <a:extLst>
            <a:ext uri="{FF2B5EF4-FFF2-40B4-BE49-F238E27FC236}">
              <a16:creationId xmlns:a16="http://schemas.microsoft.com/office/drawing/2014/main" xmlns="" id="{00000000-0008-0000-0000-0000F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4" name="Texto 17" hidden="1">
          <a:extLst>
            <a:ext uri="{FF2B5EF4-FFF2-40B4-BE49-F238E27FC236}">
              <a16:creationId xmlns:a16="http://schemas.microsoft.com/office/drawing/2014/main" xmlns="" id="{00000000-0008-0000-0000-0000F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5" name="Texto 17" hidden="1">
          <a:extLst>
            <a:ext uri="{FF2B5EF4-FFF2-40B4-BE49-F238E27FC236}">
              <a16:creationId xmlns:a16="http://schemas.microsoft.com/office/drawing/2014/main" xmlns="" id="{00000000-0008-0000-0000-0000F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6" name="Texto 17" hidden="1">
          <a:extLst>
            <a:ext uri="{FF2B5EF4-FFF2-40B4-BE49-F238E27FC236}">
              <a16:creationId xmlns:a16="http://schemas.microsoft.com/office/drawing/2014/main" xmlns="" id="{00000000-0008-0000-0000-0000F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7" name="Texto 17" hidden="1">
          <a:extLst>
            <a:ext uri="{FF2B5EF4-FFF2-40B4-BE49-F238E27FC236}">
              <a16:creationId xmlns:a16="http://schemas.microsoft.com/office/drawing/2014/main" xmlns="" id="{00000000-0008-0000-0000-0000F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48" name="Texto 17" hidden="1">
          <a:extLst>
            <a:ext uri="{FF2B5EF4-FFF2-40B4-BE49-F238E27FC236}">
              <a16:creationId xmlns:a16="http://schemas.microsoft.com/office/drawing/2014/main" xmlns="" id="{00000000-0008-0000-0000-0000F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9" name="Texto 17" hidden="1">
          <a:extLst>
            <a:ext uri="{FF2B5EF4-FFF2-40B4-BE49-F238E27FC236}">
              <a16:creationId xmlns:a16="http://schemas.microsoft.com/office/drawing/2014/main" xmlns="" id="{00000000-0008-0000-0000-0000F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0" name="Texto 17" hidden="1">
          <a:extLst>
            <a:ext uri="{FF2B5EF4-FFF2-40B4-BE49-F238E27FC236}">
              <a16:creationId xmlns:a16="http://schemas.microsoft.com/office/drawing/2014/main" xmlns="" id="{00000000-0008-0000-0000-0000F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1" name="Texto 17" hidden="1">
          <a:extLst>
            <a:ext uri="{FF2B5EF4-FFF2-40B4-BE49-F238E27FC236}">
              <a16:creationId xmlns:a16="http://schemas.microsoft.com/office/drawing/2014/main" xmlns="" id="{00000000-0008-0000-0000-0000F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2" name="Texto 17" hidden="1">
          <a:extLst>
            <a:ext uri="{FF2B5EF4-FFF2-40B4-BE49-F238E27FC236}">
              <a16:creationId xmlns:a16="http://schemas.microsoft.com/office/drawing/2014/main" xmlns="" id="{00000000-0008-0000-0000-0000F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3" name="Texto 17" hidden="1">
          <a:extLst>
            <a:ext uri="{FF2B5EF4-FFF2-40B4-BE49-F238E27FC236}">
              <a16:creationId xmlns:a16="http://schemas.microsoft.com/office/drawing/2014/main" xmlns="" id="{00000000-0008-0000-0000-0000F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4" name="Texto 17" hidden="1">
          <a:extLst>
            <a:ext uri="{FF2B5EF4-FFF2-40B4-BE49-F238E27FC236}">
              <a16:creationId xmlns:a16="http://schemas.microsoft.com/office/drawing/2014/main" xmlns="" id="{00000000-0008-0000-0000-0000F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5" name="Texto 17" hidden="1">
          <a:extLst>
            <a:ext uri="{FF2B5EF4-FFF2-40B4-BE49-F238E27FC236}">
              <a16:creationId xmlns:a16="http://schemas.microsoft.com/office/drawing/2014/main" xmlns="" id="{00000000-0008-0000-0000-0000F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6" name="Texto 17" hidden="1">
          <a:extLst>
            <a:ext uri="{FF2B5EF4-FFF2-40B4-BE49-F238E27FC236}">
              <a16:creationId xmlns:a16="http://schemas.microsoft.com/office/drawing/2014/main" xmlns="" id="{00000000-0008-0000-0000-00000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7" name="Texto 17" hidden="1">
          <a:extLst>
            <a:ext uri="{FF2B5EF4-FFF2-40B4-BE49-F238E27FC236}">
              <a16:creationId xmlns:a16="http://schemas.microsoft.com/office/drawing/2014/main" xmlns="" id="{00000000-0008-0000-0000-00000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8" name="Texto 17" hidden="1">
          <a:extLst>
            <a:ext uri="{FF2B5EF4-FFF2-40B4-BE49-F238E27FC236}">
              <a16:creationId xmlns:a16="http://schemas.microsoft.com/office/drawing/2014/main" xmlns="" id="{00000000-0008-0000-0000-00000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9" name="Texto 17" hidden="1">
          <a:extLst>
            <a:ext uri="{FF2B5EF4-FFF2-40B4-BE49-F238E27FC236}">
              <a16:creationId xmlns:a16="http://schemas.microsoft.com/office/drawing/2014/main" xmlns="" id="{00000000-0008-0000-0000-00000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0" name="Texto 17" hidden="1">
          <a:extLst>
            <a:ext uri="{FF2B5EF4-FFF2-40B4-BE49-F238E27FC236}">
              <a16:creationId xmlns:a16="http://schemas.microsoft.com/office/drawing/2014/main" xmlns="" id="{00000000-0008-0000-0000-00000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1" name="Texto 17" hidden="1">
          <a:extLst>
            <a:ext uri="{FF2B5EF4-FFF2-40B4-BE49-F238E27FC236}">
              <a16:creationId xmlns:a16="http://schemas.microsoft.com/office/drawing/2014/main" xmlns="" id="{00000000-0008-0000-0000-00000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2" name="Texto 17" hidden="1">
          <a:extLst>
            <a:ext uri="{FF2B5EF4-FFF2-40B4-BE49-F238E27FC236}">
              <a16:creationId xmlns:a16="http://schemas.microsoft.com/office/drawing/2014/main" xmlns="" id="{00000000-0008-0000-0000-00000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3" name="Texto 17" hidden="1">
          <a:extLst>
            <a:ext uri="{FF2B5EF4-FFF2-40B4-BE49-F238E27FC236}">
              <a16:creationId xmlns:a16="http://schemas.microsoft.com/office/drawing/2014/main" xmlns="" id="{00000000-0008-0000-0000-00000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4" name="Texto 17" hidden="1">
          <a:extLst>
            <a:ext uri="{FF2B5EF4-FFF2-40B4-BE49-F238E27FC236}">
              <a16:creationId xmlns:a16="http://schemas.microsoft.com/office/drawing/2014/main" xmlns="" id="{00000000-0008-0000-0000-00000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5" name="Texto 17" hidden="1">
          <a:extLst>
            <a:ext uri="{FF2B5EF4-FFF2-40B4-BE49-F238E27FC236}">
              <a16:creationId xmlns:a16="http://schemas.microsoft.com/office/drawing/2014/main" xmlns="" id="{00000000-0008-0000-0000-00000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6" name="Texto 17" hidden="1">
          <a:extLst>
            <a:ext uri="{FF2B5EF4-FFF2-40B4-BE49-F238E27FC236}">
              <a16:creationId xmlns:a16="http://schemas.microsoft.com/office/drawing/2014/main" xmlns="" id="{00000000-0008-0000-0000-00000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7" name="Texto 17" hidden="1">
          <a:extLst>
            <a:ext uri="{FF2B5EF4-FFF2-40B4-BE49-F238E27FC236}">
              <a16:creationId xmlns:a16="http://schemas.microsoft.com/office/drawing/2014/main" xmlns="" id="{00000000-0008-0000-0000-00000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8" name="Texto 17" hidden="1">
          <a:extLst>
            <a:ext uri="{FF2B5EF4-FFF2-40B4-BE49-F238E27FC236}">
              <a16:creationId xmlns:a16="http://schemas.microsoft.com/office/drawing/2014/main" xmlns="" id="{00000000-0008-0000-0000-00000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9" name="Texto 17" hidden="1">
          <a:extLst>
            <a:ext uri="{FF2B5EF4-FFF2-40B4-BE49-F238E27FC236}">
              <a16:creationId xmlns:a16="http://schemas.microsoft.com/office/drawing/2014/main" xmlns="" id="{00000000-0008-0000-0000-00000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0" name="Texto 17" hidden="1">
          <a:extLst>
            <a:ext uri="{FF2B5EF4-FFF2-40B4-BE49-F238E27FC236}">
              <a16:creationId xmlns:a16="http://schemas.microsoft.com/office/drawing/2014/main" xmlns="" id="{00000000-0008-0000-0000-00000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1" name="Texto 17" hidden="1">
          <a:extLst>
            <a:ext uri="{FF2B5EF4-FFF2-40B4-BE49-F238E27FC236}">
              <a16:creationId xmlns:a16="http://schemas.microsoft.com/office/drawing/2014/main" xmlns="" id="{00000000-0008-0000-0000-00000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72" name="Texto 17" hidden="1">
          <a:extLst>
            <a:ext uri="{FF2B5EF4-FFF2-40B4-BE49-F238E27FC236}">
              <a16:creationId xmlns:a16="http://schemas.microsoft.com/office/drawing/2014/main" xmlns="" id="{00000000-0008-0000-0000-00001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3" name="Texto 17" hidden="1">
          <a:extLst>
            <a:ext uri="{FF2B5EF4-FFF2-40B4-BE49-F238E27FC236}">
              <a16:creationId xmlns:a16="http://schemas.microsoft.com/office/drawing/2014/main" xmlns="" id="{00000000-0008-0000-0000-00001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4" name="Texto 17" hidden="1">
          <a:extLst>
            <a:ext uri="{FF2B5EF4-FFF2-40B4-BE49-F238E27FC236}">
              <a16:creationId xmlns:a16="http://schemas.microsoft.com/office/drawing/2014/main" xmlns="" id="{00000000-0008-0000-0000-00001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5" name="Texto 17" hidden="1">
          <a:extLst>
            <a:ext uri="{FF2B5EF4-FFF2-40B4-BE49-F238E27FC236}">
              <a16:creationId xmlns:a16="http://schemas.microsoft.com/office/drawing/2014/main" xmlns="" id="{00000000-0008-0000-0000-00001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6" name="Texto 17" hidden="1">
          <a:extLst>
            <a:ext uri="{FF2B5EF4-FFF2-40B4-BE49-F238E27FC236}">
              <a16:creationId xmlns:a16="http://schemas.microsoft.com/office/drawing/2014/main" xmlns="" id="{00000000-0008-0000-0000-00001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7" name="Texto 17" hidden="1">
          <a:extLst>
            <a:ext uri="{FF2B5EF4-FFF2-40B4-BE49-F238E27FC236}">
              <a16:creationId xmlns:a16="http://schemas.microsoft.com/office/drawing/2014/main" xmlns="" id="{00000000-0008-0000-0000-00001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8" name="Texto 17" hidden="1">
          <a:extLst>
            <a:ext uri="{FF2B5EF4-FFF2-40B4-BE49-F238E27FC236}">
              <a16:creationId xmlns:a16="http://schemas.microsoft.com/office/drawing/2014/main" xmlns="" id="{00000000-0008-0000-0000-00001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9" name="Texto 17" hidden="1">
          <a:extLst>
            <a:ext uri="{FF2B5EF4-FFF2-40B4-BE49-F238E27FC236}">
              <a16:creationId xmlns:a16="http://schemas.microsoft.com/office/drawing/2014/main" xmlns="" id="{00000000-0008-0000-0000-00001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0" name="Texto 17" hidden="1">
          <a:extLst>
            <a:ext uri="{FF2B5EF4-FFF2-40B4-BE49-F238E27FC236}">
              <a16:creationId xmlns:a16="http://schemas.microsoft.com/office/drawing/2014/main" xmlns="" id="{00000000-0008-0000-0000-00001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1" name="Texto 17" hidden="1">
          <a:extLst>
            <a:ext uri="{FF2B5EF4-FFF2-40B4-BE49-F238E27FC236}">
              <a16:creationId xmlns:a16="http://schemas.microsoft.com/office/drawing/2014/main" xmlns="" id="{00000000-0008-0000-0000-00001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2" name="Texto 17" hidden="1">
          <a:extLst>
            <a:ext uri="{FF2B5EF4-FFF2-40B4-BE49-F238E27FC236}">
              <a16:creationId xmlns:a16="http://schemas.microsoft.com/office/drawing/2014/main" xmlns="" id="{00000000-0008-0000-0000-00001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3" name="Texto 17" hidden="1">
          <a:extLst>
            <a:ext uri="{FF2B5EF4-FFF2-40B4-BE49-F238E27FC236}">
              <a16:creationId xmlns:a16="http://schemas.microsoft.com/office/drawing/2014/main" xmlns="" id="{00000000-0008-0000-0000-00001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4" name="Texto 17" hidden="1">
          <a:extLst>
            <a:ext uri="{FF2B5EF4-FFF2-40B4-BE49-F238E27FC236}">
              <a16:creationId xmlns:a16="http://schemas.microsoft.com/office/drawing/2014/main" xmlns="" id="{00000000-0008-0000-0000-00001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5" name="Texto 17" hidden="1">
          <a:extLst>
            <a:ext uri="{FF2B5EF4-FFF2-40B4-BE49-F238E27FC236}">
              <a16:creationId xmlns:a16="http://schemas.microsoft.com/office/drawing/2014/main" xmlns="" id="{00000000-0008-0000-0000-00001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6" name="Texto 17" hidden="1">
          <a:extLst>
            <a:ext uri="{FF2B5EF4-FFF2-40B4-BE49-F238E27FC236}">
              <a16:creationId xmlns:a16="http://schemas.microsoft.com/office/drawing/2014/main" xmlns="" id="{00000000-0008-0000-0000-00001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7" name="Texto 17" hidden="1">
          <a:extLst>
            <a:ext uri="{FF2B5EF4-FFF2-40B4-BE49-F238E27FC236}">
              <a16:creationId xmlns:a16="http://schemas.microsoft.com/office/drawing/2014/main" xmlns="" id="{00000000-0008-0000-0000-00001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88" name="Texto 17" hidden="1">
          <a:extLst>
            <a:ext uri="{FF2B5EF4-FFF2-40B4-BE49-F238E27FC236}">
              <a16:creationId xmlns:a16="http://schemas.microsoft.com/office/drawing/2014/main" xmlns="" id="{00000000-0008-0000-0000-00002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9" name="Texto 17" hidden="1">
          <a:extLst>
            <a:ext uri="{FF2B5EF4-FFF2-40B4-BE49-F238E27FC236}">
              <a16:creationId xmlns:a16="http://schemas.microsoft.com/office/drawing/2014/main" xmlns="" id="{00000000-0008-0000-0000-00002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0" name="Texto 17" hidden="1">
          <a:extLst>
            <a:ext uri="{FF2B5EF4-FFF2-40B4-BE49-F238E27FC236}">
              <a16:creationId xmlns:a16="http://schemas.microsoft.com/office/drawing/2014/main" xmlns="" id="{00000000-0008-0000-0000-00002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1" name="Texto 17" hidden="1">
          <a:extLst>
            <a:ext uri="{FF2B5EF4-FFF2-40B4-BE49-F238E27FC236}">
              <a16:creationId xmlns:a16="http://schemas.microsoft.com/office/drawing/2014/main" xmlns="" id="{00000000-0008-0000-0000-00002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2" name="Texto 17" hidden="1">
          <a:extLst>
            <a:ext uri="{FF2B5EF4-FFF2-40B4-BE49-F238E27FC236}">
              <a16:creationId xmlns:a16="http://schemas.microsoft.com/office/drawing/2014/main" xmlns="" id="{00000000-0008-0000-0000-00002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3" name="Texto 17" hidden="1">
          <a:extLst>
            <a:ext uri="{FF2B5EF4-FFF2-40B4-BE49-F238E27FC236}">
              <a16:creationId xmlns:a16="http://schemas.microsoft.com/office/drawing/2014/main" xmlns="" id="{00000000-0008-0000-0000-00002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4" name="Texto 17" hidden="1">
          <a:extLst>
            <a:ext uri="{FF2B5EF4-FFF2-40B4-BE49-F238E27FC236}">
              <a16:creationId xmlns:a16="http://schemas.microsoft.com/office/drawing/2014/main" xmlns="" id="{00000000-0008-0000-0000-00002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5" name="Texto 17" hidden="1">
          <a:extLst>
            <a:ext uri="{FF2B5EF4-FFF2-40B4-BE49-F238E27FC236}">
              <a16:creationId xmlns:a16="http://schemas.microsoft.com/office/drawing/2014/main" xmlns="" id="{00000000-0008-0000-0000-00002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6" name="Texto 17" hidden="1">
          <a:extLst>
            <a:ext uri="{FF2B5EF4-FFF2-40B4-BE49-F238E27FC236}">
              <a16:creationId xmlns:a16="http://schemas.microsoft.com/office/drawing/2014/main" xmlns="" id="{00000000-0008-0000-0000-00002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7" name="Texto 17" hidden="1">
          <a:extLst>
            <a:ext uri="{FF2B5EF4-FFF2-40B4-BE49-F238E27FC236}">
              <a16:creationId xmlns:a16="http://schemas.microsoft.com/office/drawing/2014/main" xmlns="" id="{00000000-0008-0000-0000-00002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8" name="Texto 17" hidden="1">
          <a:extLst>
            <a:ext uri="{FF2B5EF4-FFF2-40B4-BE49-F238E27FC236}">
              <a16:creationId xmlns:a16="http://schemas.microsoft.com/office/drawing/2014/main" xmlns="" id="{00000000-0008-0000-0000-00002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9" name="Texto 17" hidden="1">
          <a:extLst>
            <a:ext uri="{FF2B5EF4-FFF2-40B4-BE49-F238E27FC236}">
              <a16:creationId xmlns:a16="http://schemas.microsoft.com/office/drawing/2014/main" xmlns="" id="{00000000-0008-0000-0000-00002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0" name="Texto 17" hidden="1">
          <a:extLst>
            <a:ext uri="{FF2B5EF4-FFF2-40B4-BE49-F238E27FC236}">
              <a16:creationId xmlns:a16="http://schemas.microsoft.com/office/drawing/2014/main" xmlns="" id="{00000000-0008-0000-0000-00002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1" name="Texto 17" hidden="1">
          <a:extLst>
            <a:ext uri="{FF2B5EF4-FFF2-40B4-BE49-F238E27FC236}">
              <a16:creationId xmlns:a16="http://schemas.microsoft.com/office/drawing/2014/main" xmlns="" id="{00000000-0008-0000-0000-00002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2" name="Texto 17" hidden="1">
          <a:extLst>
            <a:ext uri="{FF2B5EF4-FFF2-40B4-BE49-F238E27FC236}">
              <a16:creationId xmlns:a16="http://schemas.microsoft.com/office/drawing/2014/main" xmlns="" id="{00000000-0008-0000-0000-00002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3" name="Texto 17" hidden="1">
          <a:extLst>
            <a:ext uri="{FF2B5EF4-FFF2-40B4-BE49-F238E27FC236}">
              <a16:creationId xmlns:a16="http://schemas.microsoft.com/office/drawing/2014/main" xmlns="" id="{00000000-0008-0000-0000-00002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804" name="Texto 17" hidden="1">
          <a:extLst>
            <a:ext uri="{FF2B5EF4-FFF2-40B4-BE49-F238E27FC236}">
              <a16:creationId xmlns:a16="http://schemas.microsoft.com/office/drawing/2014/main" xmlns="" id="{00000000-0008-0000-0000-00003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5" name="Texto 17" hidden="1">
          <a:extLst>
            <a:ext uri="{FF2B5EF4-FFF2-40B4-BE49-F238E27FC236}">
              <a16:creationId xmlns:a16="http://schemas.microsoft.com/office/drawing/2014/main" xmlns="" id="{00000000-0008-0000-0000-00003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6" name="Texto 17" hidden="1">
          <a:extLst>
            <a:ext uri="{FF2B5EF4-FFF2-40B4-BE49-F238E27FC236}">
              <a16:creationId xmlns:a16="http://schemas.microsoft.com/office/drawing/2014/main" xmlns="" id="{00000000-0008-0000-0000-00003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7" name="Texto 17" hidden="1">
          <a:extLst>
            <a:ext uri="{FF2B5EF4-FFF2-40B4-BE49-F238E27FC236}">
              <a16:creationId xmlns:a16="http://schemas.microsoft.com/office/drawing/2014/main" xmlns="" id="{00000000-0008-0000-0000-00003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8" name="Texto 17" hidden="1">
          <a:extLst>
            <a:ext uri="{FF2B5EF4-FFF2-40B4-BE49-F238E27FC236}">
              <a16:creationId xmlns:a16="http://schemas.microsoft.com/office/drawing/2014/main" xmlns="" id="{00000000-0008-0000-0000-00003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9" name="Texto 17" hidden="1">
          <a:extLst>
            <a:ext uri="{FF2B5EF4-FFF2-40B4-BE49-F238E27FC236}">
              <a16:creationId xmlns:a16="http://schemas.microsoft.com/office/drawing/2014/main" xmlns="" id="{00000000-0008-0000-0000-00003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0" name="Texto 17" hidden="1">
          <a:extLst>
            <a:ext uri="{FF2B5EF4-FFF2-40B4-BE49-F238E27FC236}">
              <a16:creationId xmlns:a16="http://schemas.microsoft.com/office/drawing/2014/main" xmlns="" id="{00000000-0008-0000-0000-00003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1" name="Texto 17" hidden="1">
          <a:extLst>
            <a:ext uri="{FF2B5EF4-FFF2-40B4-BE49-F238E27FC236}">
              <a16:creationId xmlns:a16="http://schemas.microsoft.com/office/drawing/2014/main" xmlns="" id="{00000000-0008-0000-0000-00003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2" name="Texto 17" hidden="1">
          <a:extLst>
            <a:ext uri="{FF2B5EF4-FFF2-40B4-BE49-F238E27FC236}">
              <a16:creationId xmlns:a16="http://schemas.microsoft.com/office/drawing/2014/main" xmlns="" id="{00000000-0008-0000-0000-00003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3" name="Texto 17" hidden="1">
          <a:extLst>
            <a:ext uri="{FF2B5EF4-FFF2-40B4-BE49-F238E27FC236}">
              <a16:creationId xmlns:a16="http://schemas.microsoft.com/office/drawing/2014/main" xmlns="" id="{00000000-0008-0000-0000-00003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4" name="Texto 17" hidden="1">
          <a:extLst>
            <a:ext uri="{FF2B5EF4-FFF2-40B4-BE49-F238E27FC236}">
              <a16:creationId xmlns:a16="http://schemas.microsoft.com/office/drawing/2014/main" xmlns="" id="{00000000-0008-0000-0000-00003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5" name="Texto 17" hidden="1">
          <a:extLst>
            <a:ext uri="{FF2B5EF4-FFF2-40B4-BE49-F238E27FC236}">
              <a16:creationId xmlns:a16="http://schemas.microsoft.com/office/drawing/2014/main" xmlns="" id="{00000000-0008-0000-0000-00003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6" name="Texto 17" hidden="1">
          <a:extLst>
            <a:ext uri="{FF2B5EF4-FFF2-40B4-BE49-F238E27FC236}">
              <a16:creationId xmlns:a16="http://schemas.microsoft.com/office/drawing/2014/main" xmlns="" id="{00000000-0008-0000-0000-00003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7" name="Texto 17" hidden="1">
          <a:extLst>
            <a:ext uri="{FF2B5EF4-FFF2-40B4-BE49-F238E27FC236}">
              <a16:creationId xmlns:a16="http://schemas.microsoft.com/office/drawing/2014/main" xmlns="" id="{00000000-0008-0000-0000-00003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8" name="Texto 17" hidden="1">
          <a:extLst>
            <a:ext uri="{FF2B5EF4-FFF2-40B4-BE49-F238E27FC236}">
              <a16:creationId xmlns:a16="http://schemas.microsoft.com/office/drawing/2014/main" xmlns="" id="{00000000-0008-0000-0000-00003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9" name="Texto 17" hidden="1">
          <a:extLst>
            <a:ext uri="{FF2B5EF4-FFF2-40B4-BE49-F238E27FC236}">
              <a16:creationId xmlns:a16="http://schemas.microsoft.com/office/drawing/2014/main" xmlns="" id="{00000000-0008-0000-0000-00003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820" name="Texto 17" hidden="1">
          <a:extLst>
            <a:ext uri="{FF2B5EF4-FFF2-40B4-BE49-F238E27FC236}">
              <a16:creationId xmlns:a16="http://schemas.microsoft.com/office/drawing/2014/main" xmlns="" id="{00000000-0008-0000-0000-00004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1" name="Texto 17" hidden="1">
          <a:extLst>
            <a:ext uri="{FF2B5EF4-FFF2-40B4-BE49-F238E27FC236}">
              <a16:creationId xmlns:a16="http://schemas.microsoft.com/office/drawing/2014/main" xmlns="" id="{00000000-0008-0000-0000-00004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2" name="Texto 17" hidden="1">
          <a:extLst>
            <a:ext uri="{FF2B5EF4-FFF2-40B4-BE49-F238E27FC236}">
              <a16:creationId xmlns:a16="http://schemas.microsoft.com/office/drawing/2014/main" xmlns="" id="{00000000-0008-0000-0000-00004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3" name="Texto 17" hidden="1">
          <a:extLst>
            <a:ext uri="{FF2B5EF4-FFF2-40B4-BE49-F238E27FC236}">
              <a16:creationId xmlns:a16="http://schemas.microsoft.com/office/drawing/2014/main" xmlns="" id="{00000000-0008-0000-0000-00004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4" name="Texto 17" hidden="1">
          <a:extLst>
            <a:ext uri="{FF2B5EF4-FFF2-40B4-BE49-F238E27FC236}">
              <a16:creationId xmlns:a16="http://schemas.microsoft.com/office/drawing/2014/main" xmlns="" id="{00000000-0008-0000-0000-00004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5" name="Texto 17" hidden="1">
          <a:extLst>
            <a:ext uri="{FF2B5EF4-FFF2-40B4-BE49-F238E27FC236}">
              <a16:creationId xmlns:a16="http://schemas.microsoft.com/office/drawing/2014/main" xmlns="" id="{00000000-0008-0000-0000-00004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6" name="Texto 17" hidden="1">
          <a:extLst>
            <a:ext uri="{FF2B5EF4-FFF2-40B4-BE49-F238E27FC236}">
              <a16:creationId xmlns:a16="http://schemas.microsoft.com/office/drawing/2014/main" xmlns="" id="{00000000-0008-0000-0000-00004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7" name="Texto 17" hidden="1">
          <a:extLst>
            <a:ext uri="{FF2B5EF4-FFF2-40B4-BE49-F238E27FC236}">
              <a16:creationId xmlns:a16="http://schemas.microsoft.com/office/drawing/2014/main" xmlns="" id="{00000000-0008-0000-0000-00004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8" name="Texto 17" hidden="1">
          <a:extLst>
            <a:ext uri="{FF2B5EF4-FFF2-40B4-BE49-F238E27FC236}">
              <a16:creationId xmlns:a16="http://schemas.microsoft.com/office/drawing/2014/main" xmlns="" id="{00000000-0008-0000-0000-00004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9" name="Texto 17" hidden="1">
          <a:extLst>
            <a:ext uri="{FF2B5EF4-FFF2-40B4-BE49-F238E27FC236}">
              <a16:creationId xmlns:a16="http://schemas.microsoft.com/office/drawing/2014/main" xmlns="" id="{00000000-0008-0000-0000-00004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0" name="Texto 17" hidden="1">
          <a:extLst>
            <a:ext uri="{FF2B5EF4-FFF2-40B4-BE49-F238E27FC236}">
              <a16:creationId xmlns:a16="http://schemas.microsoft.com/office/drawing/2014/main" xmlns="" id="{00000000-0008-0000-0000-00004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1" name="Texto 17" hidden="1">
          <a:extLst>
            <a:ext uri="{FF2B5EF4-FFF2-40B4-BE49-F238E27FC236}">
              <a16:creationId xmlns:a16="http://schemas.microsoft.com/office/drawing/2014/main" xmlns="" id="{00000000-0008-0000-0000-00004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2" name="Texto 17" hidden="1">
          <a:extLst>
            <a:ext uri="{FF2B5EF4-FFF2-40B4-BE49-F238E27FC236}">
              <a16:creationId xmlns:a16="http://schemas.microsoft.com/office/drawing/2014/main" xmlns="" id="{00000000-0008-0000-0000-00004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3" name="Texto 17" hidden="1">
          <a:extLst>
            <a:ext uri="{FF2B5EF4-FFF2-40B4-BE49-F238E27FC236}">
              <a16:creationId xmlns:a16="http://schemas.microsoft.com/office/drawing/2014/main" xmlns="" id="{00000000-0008-0000-0000-00004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4" name="Texto 17" hidden="1">
          <a:extLst>
            <a:ext uri="{FF2B5EF4-FFF2-40B4-BE49-F238E27FC236}">
              <a16:creationId xmlns:a16="http://schemas.microsoft.com/office/drawing/2014/main" xmlns="" id="{00000000-0008-0000-0000-00004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5" name="Texto 17" hidden="1">
          <a:extLst>
            <a:ext uri="{FF2B5EF4-FFF2-40B4-BE49-F238E27FC236}">
              <a16:creationId xmlns:a16="http://schemas.microsoft.com/office/drawing/2014/main" xmlns="" id="{00000000-0008-0000-0000-00004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836" name="Texto 17" hidden="1">
          <a:extLst>
            <a:ext uri="{FF2B5EF4-FFF2-40B4-BE49-F238E27FC236}">
              <a16:creationId xmlns:a16="http://schemas.microsoft.com/office/drawing/2014/main" xmlns="" id="{00000000-0008-0000-0000-00005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7" name="Texto 17" hidden="1">
          <a:extLst>
            <a:ext uri="{FF2B5EF4-FFF2-40B4-BE49-F238E27FC236}">
              <a16:creationId xmlns:a16="http://schemas.microsoft.com/office/drawing/2014/main" xmlns="" id="{00000000-0008-0000-0000-00005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8" name="Texto 17" hidden="1">
          <a:extLst>
            <a:ext uri="{FF2B5EF4-FFF2-40B4-BE49-F238E27FC236}">
              <a16:creationId xmlns:a16="http://schemas.microsoft.com/office/drawing/2014/main" xmlns="" id="{00000000-0008-0000-0000-00005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9" name="Texto 17" hidden="1">
          <a:extLst>
            <a:ext uri="{FF2B5EF4-FFF2-40B4-BE49-F238E27FC236}">
              <a16:creationId xmlns:a16="http://schemas.microsoft.com/office/drawing/2014/main" xmlns="" id="{00000000-0008-0000-0000-00005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0" name="Texto 17" hidden="1">
          <a:extLst>
            <a:ext uri="{FF2B5EF4-FFF2-40B4-BE49-F238E27FC236}">
              <a16:creationId xmlns:a16="http://schemas.microsoft.com/office/drawing/2014/main" xmlns="" id="{00000000-0008-0000-0000-00005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1" name="Texto 17" hidden="1">
          <a:extLst>
            <a:ext uri="{FF2B5EF4-FFF2-40B4-BE49-F238E27FC236}">
              <a16:creationId xmlns:a16="http://schemas.microsoft.com/office/drawing/2014/main" xmlns="" id="{00000000-0008-0000-0000-00005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2" name="Texto 17" hidden="1">
          <a:extLst>
            <a:ext uri="{FF2B5EF4-FFF2-40B4-BE49-F238E27FC236}">
              <a16:creationId xmlns:a16="http://schemas.microsoft.com/office/drawing/2014/main" xmlns="" id="{00000000-0008-0000-0000-00005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3" name="Texto 17" hidden="1">
          <a:extLst>
            <a:ext uri="{FF2B5EF4-FFF2-40B4-BE49-F238E27FC236}">
              <a16:creationId xmlns:a16="http://schemas.microsoft.com/office/drawing/2014/main" xmlns="" id="{00000000-0008-0000-0000-00005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4" name="Texto 17" hidden="1">
          <a:extLst>
            <a:ext uri="{FF2B5EF4-FFF2-40B4-BE49-F238E27FC236}">
              <a16:creationId xmlns:a16="http://schemas.microsoft.com/office/drawing/2014/main" xmlns="" id="{00000000-0008-0000-0000-00005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5" name="Texto 17" hidden="1">
          <a:extLst>
            <a:ext uri="{FF2B5EF4-FFF2-40B4-BE49-F238E27FC236}">
              <a16:creationId xmlns:a16="http://schemas.microsoft.com/office/drawing/2014/main" xmlns="" id="{00000000-0008-0000-0000-00005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6" name="Texto 17" hidden="1">
          <a:extLst>
            <a:ext uri="{FF2B5EF4-FFF2-40B4-BE49-F238E27FC236}">
              <a16:creationId xmlns:a16="http://schemas.microsoft.com/office/drawing/2014/main" xmlns="" id="{00000000-0008-0000-0000-00005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7" name="Texto 17" hidden="1">
          <a:extLst>
            <a:ext uri="{FF2B5EF4-FFF2-40B4-BE49-F238E27FC236}">
              <a16:creationId xmlns:a16="http://schemas.microsoft.com/office/drawing/2014/main" xmlns="" id="{00000000-0008-0000-0000-00005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8" name="Texto 17" hidden="1">
          <a:extLst>
            <a:ext uri="{FF2B5EF4-FFF2-40B4-BE49-F238E27FC236}">
              <a16:creationId xmlns:a16="http://schemas.microsoft.com/office/drawing/2014/main" xmlns="" id="{00000000-0008-0000-0000-00005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9" name="Texto 17" hidden="1">
          <a:extLst>
            <a:ext uri="{FF2B5EF4-FFF2-40B4-BE49-F238E27FC236}">
              <a16:creationId xmlns:a16="http://schemas.microsoft.com/office/drawing/2014/main" xmlns="" id="{00000000-0008-0000-0000-00005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0" name="Texto 17" hidden="1">
          <a:extLst>
            <a:ext uri="{FF2B5EF4-FFF2-40B4-BE49-F238E27FC236}">
              <a16:creationId xmlns:a16="http://schemas.microsoft.com/office/drawing/2014/main" xmlns="" id="{00000000-0008-0000-0000-00005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1" name="Texto 17" hidden="1">
          <a:extLst>
            <a:ext uri="{FF2B5EF4-FFF2-40B4-BE49-F238E27FC236}">
              <a16:creationId xmlns:a16="http://schemas.microsoft.com/office/drawing/2014/main" xmlns="" id="{00000000-0008-0000-0000-00005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2" name="Texto 17" hidden="1">
          <a:extLst>
            <a:ext uri="{FF2B5EF4-FFF2-40B4-BE49-F238E27FC236}">
              <a16:creationId xmlns:a16="http://schemas.microsoft.com/office/drawing/2014/main" xmlns="" id="{00000000-0008-0000-0000-00006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3" name="Texto 17" hidden="1">
          <a:extLst>
            <a:ext uri="{FF2B5EF4-FFF2-40B4-BE49-F238E27FC236}">
              <a16:creationId xmlns:a16="http://schemas.microsoft.com/office/drawing/2014/main" xmlns="" id="{00000000-0008-0000-0000-00006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4" name="Texto 17" hidden="1">
          <a:extLst>
            <a:ext uri="{FF2B5EF4-FFF2-40B4-BE49-F238E27FC236}">
              <a16:creationId xmlns:a16="http://schemas.microsoft.com/office/drawing/2014/main" xmlns="" id="{00000000-0008-0000-0000-00006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5" name="Texto 17" hidden="1">
          <a:extLst>
            <a:ext uri="{FF2B5EF4-FFF2-40B4-BE49-F238E27FC236}">
              <a16:creationId xmlns:a16="http://schemas.microsoft.com/office/drawing/2014/main" xmlns="" id="{00000000-0008-0000-0000-00006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6" name="Texto 17" hidden="1">
          <a:extLst>
            <a:ext uri="{FF2B5EF4-FFF2-40B4-BE49-F238E27FC236}">
              <a16:creationId xmlns:a16="http://schemas.microsoft.com/office/drawing/2014/main" xmlns="" id="{00000000-0008-0000-0000-00006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7" name="Texto 17" hidden="1">
          <a:extLst>
            <a:ext uri="{FF2B5EF4-FFF2-40B4-BE49-F238E27FC236}">
              <a16:creationId xmlns:a16="http://schemas.microsoft.com/office/drawing/2014/main" xmlns="" id="{00000000-0008-0000-0000-00006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8" name="Texto 17" hidden="1">
          <a:extLst>
            <a:ext uri="{FF2B5EF4-FFF2-40B4-BE49-F238E27FC236}">
              <a16:creationId xmlns:a16="http://schemas.microsoft.com/office/drawing/2014/main" xmlns="" id="{00000000-0008-0000-0000-00006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9" name="Texto 17" hidden="1">
          <a:extLst>
            <a:ext uri="{FF2B5EF4-FFF2-40B4-BE49-F238E27FC236}">
              <a16:creationId xmlns:a16="http://schemas.microsoft.com/office/drawing/2014/main" xmlns="" id="{00000000-0008-0000-0000-00006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0" name="Texto 17" hidden="1">
          <a:extLst>
            <a:ext uri="{FF2B5EF4-FFF2-40B4-BE49-F238E27FC236}">
              <a16:creationId xmlns:a16="http://schemas.microsoft.com/office/drawing/2014/main" xmlns="" id="{00000000-0008-0000-0000-00006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1" name="Texto 17" hidden="1">
          <a:extLst>
            <a:ext uri="{FF2B5EF4-FFF2-40B4-BE49-F238E27FC236}">
              <a16:creationId xmlns:a16="http://schemas.microsoft.com/office/drawing/2014/main" xmlns="" id="{00000000-0008-0000-0000-00006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2" name="Texto 17" hidden="1">
          <a:extLst>
            <a:ext uri="{FF2B5EF4-FFF2-40B4-BE49-F238E27FC236}">
              <a16:creationId xmlns:a16="http://schemas.microsoft.com/office/drawing/2014/main" xmlns="" id="{00000000-0008-0000-0000-00006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3" name="Texto 17" hidden="1">
          <a:extLst>
            <a:ext uri="{FF2B5EF4-FFF2-40B4-BE49-F238E27FC236}">
              <a16:creationId xmlns:a16="http://schemas.microsoft.com/office/drawing/2014/main" xmlns="" id="{00000000-0008-0000-0000-00006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4" name="Texto 17" hidden="1">
          <a:extLst>
            <a:ext uri="{FF2B5EF4-FFF2-40B4-BE49-F238E27FC236}">
              <a16:creationId xmlns:a16="http://schemas.microsoft.com/office/drawing/2014/main" xmlns="" id="{00000000-0008-0000-0000-00006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5" name="Texto 17" hidden="1">
          <a:extLst>
            <a:ext uri="{FF2B5EF4-FFF2-40B4-BE49-F238E27FC236}">
              <a16:creationId xmlns:a16="http://schemas.microsoft.com/office/drawing/2014/main" xmlns="" id="{00000000-0008-0000-0000-00006D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6" name="Texto 17" hidden="1">
          <a:extLst>
            <a:ext uri="{FF2B5EF4-FFF2-40B4-BE49-F238E27FC236}">
              <a16:creationId xmlns:a16="http://schemas.microsoft.com/office/drawing/2014/main" xmlns="" id="{00000000-0008-0000-0000-00006E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7" name="Texto 17" hidden="1">
          <a:extLst>
            <a:ext uri="{FF2B5EF4-FFF2-40B4-BE49-F238E27FC236}">
              <a16:creationId xmlns:a16="http://schemas.microsoft.com/office/drawing/2014/main" xmlns="" id="{00000000-0008-0000-0000-00006F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8" name="Texto 17" hidden="1">
          <a:extLst>
            <a:ext uri="{FF2B5EF4-FFF2-40B4-BE49-F238E27FC236}">
              <a16:creationId xmlns:a16="http://schemas.microsoft.com/office/drawing/2014/main" xmlns="" id="{00000000-0008-0000-0000-000070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9" name="Texto 17" hidden="1">
          <a:extLst>
            <a:ext uri="{FF2B5EF4-FFF2-40B4-BE49-F238E27FC236}">
              <a16:creationId xmlns:a16="http://schemas.microsoft.com/office/drawing/2014/main" xmlns="" id="{00000000-0008-0000-0000-000071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0" name="Texto 17" hidden="1">
          <a:extLst>
            <a:ext uri="{FF2B5EF4-FFF2-40B4-BE49-F238E27FC236}">
              <a16:creationId xmlns:a16="http://schemas.microsoft.com/office/drawing/2014/main" xmlns="" id="{00000000-0008-0000-0000-000072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1" name="Texto 17" hidden="1">
          <a:extLst>
            <a:ext uri="{FF2B5EF4-FFF2-40B4-BE49-F238E27FC236}">
              <a16:creationId xmlns:a16="http://schemas.microsoft.com/office/drawing/2014/main" xmlns="" id="{00000000-0008-0000-0000-000073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2" name="Texto 17" hidden="1">
          <a:extLst>
            <a:ext uri="{FF2B5EF4-FFF2-40B4-BE49-F238E27FC236}">
              <a16:creationId xmlns:a16="http://schemas.microsoft.com/office/drawing/2014/main" xmlns="" id="{00000000-0008-0000-0000-000074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3" name="Texto 17" hidden="1">
          <a:extLst>
            <a:ext uri="{FF2B5EF4-FFF2-40B4-BE49-F238E27FC236}">
              <a16:creationId xmlns:a16="http://schemas.microsoft.com/office/drawing/2014/main" xmlns="" id="{00000000-0008-0000-0000-000075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4" name="Texto 17" hidden="1">
          <a:extLst>
            <a:ext uri="{FF2B5EF4-FFF2-40B4-BE49-F238E27FC236}">
              <a16:creationId xmlns:a16="http://schemas.microsoft.com/office/drawing/2014/main" xmlns="" id="{00000000-0008-0000-0000-000076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5" name="Texto 17" hidden="1">
          <a:extLst>
            <a:ext uri="{FF2B5EF4-FFF2-40B4-BE49-F238E27FC236}">
              <a16:creationId xmlns:a16="http://schemas.microsoft.com/office/drawing/2014/main" xmlns="" id="{00000000-0008-0000-0000-000077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6" name="Texto 17" hidden="1">
          <a:extLst>
            <a:ext uri="{FF2B5EF4-FFF2-40B4-BE49-F238E27FC236}">
              <a16:creationId xmlns:a16="http://schemas.microsoft.com/office/drawing/2014/main" xmlns="" id="{00000000-0008-0000-0000-000078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7" name="Texto 17" hidden="1">
          <a:extLst>
            <a:ext uri="{FF2B5EF4-FFF2-40B4-BE49-F238E27FC236}">
              <a16:creationId xmlns:a16="http://schemas.microsoft.com/office/drawing/2014/main" xmlns="" id="{00000000-0008-0000-0000-000079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8" name="Texto 17" hidden="1">
          <a:extLst>
            <a:ext uri="{FF2B5EF4-FFF2-40B4-BE49-F238E27FC236}">
              <a16:creationId xmlns:a16="http://schemas.microsoft.com/office/drawing/2014/main" xmlns="" id="{00000000-0008-0000-0000-00007A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79"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0"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1"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2"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3"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4"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5"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6"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7"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8"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9"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0"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1"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2"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3"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894"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5"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6"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7"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8"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9"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0"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1"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2"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3"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4"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5"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6"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7"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8"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9"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910"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1"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2"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3"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4"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5"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6"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7"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8"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9"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0"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1"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2"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3"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4"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5"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6"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7"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8"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9"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0"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1"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2"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3"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4"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5"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6"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7"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938"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9"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0"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1"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2"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3"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4"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5"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6"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7"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8"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9"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0"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1"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2"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3"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954"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5"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6"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7"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8"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9"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0"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1"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2"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3"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4"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5"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6"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oneCellAnchor>
    <xdr:from>
      <xdr:col>1</xdr:col>
      <xdr:colOff>1828800</xdr:colOff>
      <xdr:row>818</xdr:row>
      <xdr:rowOff>0</xdr:rowOff>
    </xdr:from>
    <xdr:ext cx="1333500" cy="238125"/>
    <xdr:sp macro="" textlink="">
      <xdr:nvSpPr>
        <xdr:cNvPr id="2967"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68"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69"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0"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1"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2"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3"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4"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5"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6"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7"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8"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9"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80"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1"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2"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3"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4"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5"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6"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7"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8"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89"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0"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1"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2"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3"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4"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5"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6"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7"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8"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9"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3000"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3001"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002"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3"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4"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5"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6"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7"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8"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9"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0"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1"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2"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3"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4"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5"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6"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7"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8"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9"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0"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1"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2"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3"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4"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5"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6"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7"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8"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9"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0"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1"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2"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3"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4"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5"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6"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037"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8"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9"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0"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1"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2"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3"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4"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5"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6"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7"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8"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9"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50"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1"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2"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3"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4"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5"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6"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7"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8"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59"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0"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1"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2"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3"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4"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5"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6"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7"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8"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9"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0"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1"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2"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3"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4"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5"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6"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7"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8"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79"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0"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1"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2"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3"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4"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5"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6"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7"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8"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9"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0"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1"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2"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3"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4"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5"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6"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7"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8"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9"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0"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1"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2"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3"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4"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5"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6"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7"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8"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9"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0"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1"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2"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3"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4"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5"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6"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7"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8"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9"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0"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1"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2"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3"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4"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5"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6"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7"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8"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9"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0"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1"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2"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3"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4"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5"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6"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7"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8"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9"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0"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1"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2"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3"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4"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5"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6"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7"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8"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9"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0"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1"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2"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3"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4"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5"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6"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7"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8"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9"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0"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1"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2"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3"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4"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5"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6"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7"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8"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9"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0"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1"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2"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3"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4"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5"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6"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7"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8"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9"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0"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1"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2"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3"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4"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5"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6"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7"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8"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9"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0"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1"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2"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3"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4"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5"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6"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7"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8"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9"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00"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1"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2"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3"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4"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5"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6"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7"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8"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9"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0"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1"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2"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3"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4"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5"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6"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7"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8"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9"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20"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1"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2"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3"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4"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5"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6"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7"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8"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29"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0"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1"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2"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3"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4"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5"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6"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7"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8"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9"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0"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1"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2"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3"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4"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5"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6"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7"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8"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49"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0"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1"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2"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3"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4"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5"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6"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7"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8"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9"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0"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1"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2"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3"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4"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5"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6"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7"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8"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9"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0"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1"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2"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3"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4"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5"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6"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7"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8"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9"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0"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1"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2"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3"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4"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5"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6"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7"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8"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9"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0"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1"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2"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3"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4"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5"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6"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7"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8"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9"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0"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1"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2"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3"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4"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5"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6"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7"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8"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9"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311"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2"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3"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4"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5"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6"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7"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8"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9"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0"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1"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2"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3"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4"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5"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6"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7"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8"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9"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0"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1"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2"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3"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4"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5"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6"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7"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8"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9"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0"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1"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2"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3"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4"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5"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6"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3347"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348"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2"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3"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4"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5"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6"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7"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8"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9"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0"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1"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2"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3"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4"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5"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6"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377"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8"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9"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0"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1"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2"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3"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4"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5"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6"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7"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8"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9"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0"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1"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2"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393"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4"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5"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6"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7"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8"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9"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0"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1"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2"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3"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4"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5"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6"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7"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8"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9"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0"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1"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2"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3"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4"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5"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6"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7"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8"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9"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0"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421"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2"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3"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4"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5"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6"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7"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8"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9"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0"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1"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2"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3"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4"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5"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6"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437"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8"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9"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0"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1"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2"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3"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4"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5"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6"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7"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8"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49"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0"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1"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2"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3"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4"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5"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6"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7"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8"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9"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0"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1"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2"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3"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64"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5"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6"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7"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8"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9"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0"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1"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2"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3"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4"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5"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6"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7"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8"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9"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80"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1"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2"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3"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4"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5"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6"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7"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8"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9"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0"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1"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2"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3"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4"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5"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96"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7"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8"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9"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0"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1"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2"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3"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4"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5"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6"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7"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8"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9"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0"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1"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12"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3"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4"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5"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6"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7"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8"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9"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0"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1"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2"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3"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4"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5"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6"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7"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28"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9"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0"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1"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2"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3"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4"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5"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6"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7"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8"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9"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0"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1"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2"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3"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44"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5"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6"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7"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8"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9"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0"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1"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2"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3"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4"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5"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6"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7"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8"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9"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60"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1"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2"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3"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4"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5"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6"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7"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8"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9"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0"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1"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2"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3"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4"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5"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76"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7"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8"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9"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0"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1"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2"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3"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4"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5"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6"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7"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8"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9"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0"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1"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92"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3"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4"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5"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6"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7"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8"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9"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0"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1"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2"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3"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4"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5"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6"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7"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08"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9"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0"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1"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2"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3"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4"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5"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6"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7"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8"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9"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0"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1"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2"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3"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24"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5"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6"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7"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8"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9"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0"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1"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2"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3"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4"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5"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6"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7"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8"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9"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40"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1"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2"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3"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4"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5"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6"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7"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8"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9"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0"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1"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2"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3"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4"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5"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56"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7"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8"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9"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0"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1"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2"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3"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4"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5"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6"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7"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8"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9"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0"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1"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72"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3"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4"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5"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6"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7"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8"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9"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0"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1"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2"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3"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4"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5"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6"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7"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8"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9"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0"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1"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2"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3"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4"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5"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96"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7"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8"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9"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0"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1"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2"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3"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4"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5"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6"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7"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8"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9"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0"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1"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12"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3"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4"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5"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6"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7"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8"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9"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0"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1"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2"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3"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4"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5"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6"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7"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28"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9"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0"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1"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2"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3"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4"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5"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6"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7"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8"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9"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0"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1"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2"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3"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44"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5"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6"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7"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8"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9"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0"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1"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2"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3"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4"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5"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6"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7"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8"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9"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60"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1"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2"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3"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4"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5"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6"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7"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8"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9"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0"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1"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2"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3"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4"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5"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6"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7"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8"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9"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0"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1"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2"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3"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4"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5"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6"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7"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8"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89"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0"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1"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2"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3"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4"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5"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6"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42900"/>
    <xdr:sp macro="" textlink="">
      <xdr:nvSpPr>
        <xdr:cNvPr id="3797"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98"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99"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0"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1"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2"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3"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4"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5"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6"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7"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8"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9"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0"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1"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2"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13"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4"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5"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6"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7"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8"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9"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0"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1"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2"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3"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4"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5"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6"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7"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8"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29"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0"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1"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2"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3"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4"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5"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6"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7"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8"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9"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0"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1"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2"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3"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4"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45"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6"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7"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8"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9"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0"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1"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2"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3"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4"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5"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6"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7"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8"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9"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0"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61"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2"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3"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4"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5"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6"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7"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8"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9"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0"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1"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2"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3"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4"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5"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6"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77"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8"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9"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0"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1"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2"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3"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4"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5"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6"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7"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8"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9"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0"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1"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2"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93"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4"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5"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6"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7"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8"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9"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0"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1"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2"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3"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4"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5"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6"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7"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8"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09"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0"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1"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2"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3"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4"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5"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6"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7"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8"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9"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0"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1"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2"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3"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4"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25"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6"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7"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8"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9"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0"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1"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2"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3"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4"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5"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6"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7"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8"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9"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0"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41"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2"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3"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4"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5"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6"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7"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8"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9"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0"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1"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2"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3"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4"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5"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6"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57"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8"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9"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0"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1"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2"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3"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4"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5"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6"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7"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8"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9"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0"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1"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2"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73"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4"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5"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6"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7"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8"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9"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0"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1"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2"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3"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4"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5"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6"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7"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8"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89"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0"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1"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2"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3"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4"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5"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6"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7"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8"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9"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0"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1"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2"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3"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4"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05"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6"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7"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8"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9"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0"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1"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2"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3"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4"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5"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6"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7"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8"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9"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0"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21"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2"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3"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4"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5"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6"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7"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8"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9"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0"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1"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2"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3"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4"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5"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6"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7"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8"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9"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0"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1"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2"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3"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4"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45"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6"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7"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8"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9"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0"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1"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2"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3"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4"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5"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6"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7"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8"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9"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0"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61"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2"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3"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4"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5"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6"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7"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8"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9"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0"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1"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2"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3"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4"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5"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6"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77"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8"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9"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0"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1"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2"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3"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4"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5"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6"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7"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8"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9"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0"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1"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2"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93"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4"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5"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6"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7"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8"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9"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0"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1"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2"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3"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4"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5"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6"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7"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8"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109"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0"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1"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2"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3"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4"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5"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6"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7"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8"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9"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0"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1"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2"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3"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4"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5"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6"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7"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8"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9"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0"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1"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2"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3"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4"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5"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6"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7"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38"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39"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0"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1"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2"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3"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4"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5"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42900"/>
    <xdr:sp macro="" textlink="">
      <xdr:nvSpPr>
        <xdr:cNvPr id="4146"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7"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8"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9"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0"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1"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2"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3"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4"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5"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6"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7"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8"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9"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60"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1"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2"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3"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4"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5"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6"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7"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8"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69"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0"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1"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2"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3"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4"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5"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6"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7"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8"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9"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80"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81"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826</xdr:row>
      <xdr:rowOff>0</xdr:rowOff>
    </xdr:from>
    <xdr:ext cx="1333500" cy="238125"/>
    <xdr:sp macro="" textlink="">
      <xdr:nvSpPr>
        <xdr:cNvPr id="4182"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3"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4"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5"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6"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7"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8"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9"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0"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1"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2"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3"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4"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5"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6"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7"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8"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9"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0"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1"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2"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3"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4"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5"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6"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7"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8"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9"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10"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1"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2"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3"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4"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5"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6"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7"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8"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19"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0"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1"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2"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3"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4"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5"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6"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7"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8"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9"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0"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1"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2"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3"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4"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5"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6"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7"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8"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9"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0"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1"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2"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3"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4"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5"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6"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7"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8"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9"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50"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51"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2"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3"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4"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5"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6"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7"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8"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9"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0"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1"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2"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3"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4"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5"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6"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7"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8"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9"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0"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1"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2"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3"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4"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5"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6"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7"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8"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9"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0"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1"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2"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3"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4"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5"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6"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7"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88"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89"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0"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1"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2"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3"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4"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5"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6"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7"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8"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9"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0"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1"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2"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3"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4"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5"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6"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7"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8"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9"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0"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1"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2"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3"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4"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5"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6"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7"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8"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9"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20"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1"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2"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3"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4"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5"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6"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7"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8"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29"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0"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1"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2"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3"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4"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5"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6"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7"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8"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9"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0"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1"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2"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3"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4"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5"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6"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347"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8"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9"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0"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1"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2"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3"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4"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5"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6"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7"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8"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9"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60"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1"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2"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3"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4"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5"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6"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7"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8"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69"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0"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1"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2"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3"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4"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5"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6"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7"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8"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9"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0"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1"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2"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3"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4"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5"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6"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7"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8"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9"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0"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1"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2"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3"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4"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5"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6"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7"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8"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9"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00"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401"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2"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3"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4"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5"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6"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7"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8"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09"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0"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1"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2"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3"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4"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5"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6"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7"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8"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9"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0"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1"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2"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3"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4"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5"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6"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7"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8"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9"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0"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1"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2"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3"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4"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5"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6"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7"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8"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9"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0"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1"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2"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3"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4"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5"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6"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7"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8"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9"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0"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1"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2"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3"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4"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5"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6"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7"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8"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9"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0"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1"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2"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3"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4"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5"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6"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7"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8"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9"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0"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1"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2"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3"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4"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5"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6"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7"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8"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9"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80"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1"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2"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3"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4"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5"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6"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7"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8"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9"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0"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1"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2"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3"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4"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5"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6"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7"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8"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9"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0"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1"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2"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3"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4"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5"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6"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7"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8"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9"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10"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1"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2"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3"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4"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5"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6"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7"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8"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19"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0"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1"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2"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3"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4"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5"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6"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7"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8"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9"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0"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1"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2"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3"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4"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5"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6"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7"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8"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9"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0"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1"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2"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3"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4"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5"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6"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7"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8"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9"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0"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1"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2"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3"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4"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5"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6"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7"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58"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59"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0"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1"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2"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3"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4"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5"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6"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7"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8"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9"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0"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1"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2"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3"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4"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5"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6"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7"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8"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9"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0"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1"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2"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3"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4"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5"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6"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7"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8"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9"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590"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1"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2"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3"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4"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5"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6"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7"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98"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99"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0"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1"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2"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3"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4"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5"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6"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7"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8"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9"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0"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1"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2"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3"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4"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5"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6"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7"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8"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9"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0"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1"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2"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3"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4"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5"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6"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7"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8"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9"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30"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31"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2"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3"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4"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5"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6"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7"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8"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9"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0"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1"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2"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3"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644"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5"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6"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7"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8"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9"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0"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1"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2"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3"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4"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5"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6"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7"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8"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9"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0"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1"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2"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3"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4"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5"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6"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7"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8"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9"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70"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71"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2"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3"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4"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5"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6"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7"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8"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9"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0"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1"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2"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3"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4"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5"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6"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7"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8"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9"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0"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1"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2"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3"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94"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95"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696"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7"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8"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9"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0"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1"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2"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3"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4"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5"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6"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7"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8"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9"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0"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1"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2"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3"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4"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5"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6"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7"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8"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9"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0"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1"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2"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3"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4"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5"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6"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7"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8"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9"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0"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1"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2"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3"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4"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5"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6"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7"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8"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9"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0"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1"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2"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3"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4"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5"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6"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7"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8"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9"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0"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1"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2"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3"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4"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5"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6"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7"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8"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9"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0"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1"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2"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3"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4"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5"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6"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7"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8"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9"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70"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1"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2"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3"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4"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5"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6"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7"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8"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79"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0"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1"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2"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3"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4"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5"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6"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7"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8"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9"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0"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1"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2"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3"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4"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5"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6"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7"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8"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9"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0"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1"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2"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3"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4"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5"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6"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7"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8"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9"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0"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1"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2"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3"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4"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5"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6"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7"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18"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19"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0"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1"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2"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3"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4"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5"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6"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7"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8"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9"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0"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1"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2"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3"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4"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5"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6"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7"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8"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9"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0"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1"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2"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3"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4"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5"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6"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7"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8"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9"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0"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1"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2"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3"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4"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5"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6"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7"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8"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9"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0"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1"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2"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3"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4"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5"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6"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7"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68"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69"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0"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1"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2"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3"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4"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5"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6"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7"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8"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9"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0"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1"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2"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3"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4"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5"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6"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7"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8"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9"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0"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1"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2"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3"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4"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5"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6"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7"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8"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9"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900"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1"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2"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3"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4"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5"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6"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7"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8"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9"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10"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11"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2"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3"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4"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5"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6"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7"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8"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9"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0"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1"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2"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3"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4"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5"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6"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7"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8"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9"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0"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1"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2"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3"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4"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5"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6"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7"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8"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9"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0"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1"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2"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3"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4"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5"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6"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7"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48"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49"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50"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51"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2"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3"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4"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5"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6"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7"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8"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9"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0"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1"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2"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3"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4"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5"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6"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7"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8"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9"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0"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1"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2"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3"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4"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5"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6"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7"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8"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9"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0"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1"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2"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3"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4"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5"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6"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4987"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8"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9"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0"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1"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2"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3"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4"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5"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6"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7"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8"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9"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0"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1"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2"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3"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4"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5"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6"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7"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8"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9"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0"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1"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2"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3"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4"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5"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6"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7"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8"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9"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0"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1"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2"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3"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4"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5"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6"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7"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28"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29"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0"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1"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2"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3"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4"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5"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6"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7"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8"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9"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826</xdr:row>
      <xdr:rowOff>0</xdr:rowOff>
    </xdr:from>
    <xdr:ext cx="1333500" cy="238125"/>
    <xdr:sp macro="" textlink="">
      <xdr:nvSpPr>
        <xdr:cNvPr id="5040"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041"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2"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3"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4"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5"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6"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7"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8"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9"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0"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1"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2"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3"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4"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5"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6"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7"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8"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9"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0"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1"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2"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3"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4"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5"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6"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7"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8"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9"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0"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1"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2"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3"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4"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5"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6"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077"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8"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9"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0"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1"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2"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3"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4"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5"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6"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7"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8"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9"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90"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91"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2"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3"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4"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5"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6"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7"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8"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9"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0"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1"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2"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3"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4"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5"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6"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7"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8"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9"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0"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1"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2"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13"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4"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5"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6"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7"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8"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9"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0"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1"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2"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3"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4"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5"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6"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7"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8"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9"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0"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1"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2"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3"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4"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5"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6"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7"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8"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9"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40"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41"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2"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3"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4"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5"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6"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7"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8"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49"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0"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1"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2"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3"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4"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5"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6"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7"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58"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59"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0"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1"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2"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3"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4"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5"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6"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7"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8"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9"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0"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1"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2"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3"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4"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5"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6"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7"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8"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9"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0"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1"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2"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3"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4"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85"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6"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7"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8"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9"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0"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1"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2"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3"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4"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5"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6"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7"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8"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9"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0"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1"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2"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3"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4"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5"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6"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7"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08"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09"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0"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1"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2"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3"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4"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5"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6"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7"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8"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9"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0"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21"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22"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3"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4"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5"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6"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7"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8"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9"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0"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1"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2"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3"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4"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5"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6"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7"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8"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9"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0"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1"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2"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3"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4"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5"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6"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7"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8"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9"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50"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1"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2"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3"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4"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5"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6"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826</xdr:row>
      <xdr:rowOff>0</xdr:rowOff>
    </xdr:from>
    <xdr:ext cx="1333500" cy="238125"/>
    <xdr:sp macro="" textlink="">
      <xdr:nvSpPr>
        <xdr:cNvPr id="5257"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58"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9"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0"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1"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2"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3"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4"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5"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6"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7"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8"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9"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0"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1"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2"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3"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4"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5"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6"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7"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8"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9"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0"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1"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2"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3"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4"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5"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6"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7"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8"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9"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0"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1"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2"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3"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4"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5"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6"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7"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8"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9"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00"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1"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2"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3"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4"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5"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6"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7"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8"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09"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0"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1"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2"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3"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4"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5"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6"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7"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8"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9"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0"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1"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2"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3"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4"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5"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6"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7"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8"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9"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0"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1"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2"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3"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4"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5"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6"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7"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8"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9"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40"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41"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2"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3"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4"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5"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6"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7"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348"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9"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0"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1"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2"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3"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4"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5"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6"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7"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8"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9"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60"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61"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2"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3"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4"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5"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6"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7"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8"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9"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0"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1"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2"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3"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4"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5"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6"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7"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8"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9"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0"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1"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2"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3"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4"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5"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6"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7"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8"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9"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0"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1"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2"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3"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4"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5"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6"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7"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98"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99"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0"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1"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2"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5403"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4"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5"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6"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7"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8"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9"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0"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1"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2"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3"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4"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5"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6"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7"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8"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9"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0"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1"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2"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3"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4"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5"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6"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7"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8"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9"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30"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31"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2"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3"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4"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5"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6"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7"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8"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9"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0"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1"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2"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3"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4"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5"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6"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7"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8"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9"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0"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1"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2"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3"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4"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5"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6"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7"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8"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9"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0"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1"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2"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3"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4"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5"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6"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7"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8"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9"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0"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1"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2"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3"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826</xdr:row>
      <xdr:rowOff>0</xdr:rowOff>
    </xdr:from>
    <xdr:ext cx="1333500" cy="238125"/>
    <xdr:sp macro="" textlink="">
      <xdr:nvSpPr>
        <xdr:cNvPr id="5474"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5"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6"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7"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8"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9"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0"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1"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2"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3"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4"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5"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6"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7"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8"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9"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490"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1"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2"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3"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4"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5"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6"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7"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8"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9"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0"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1"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2"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3"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4"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5"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06"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7"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8"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9"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0"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1"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2"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3"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4"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5"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6"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7"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8"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9"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0"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1"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2"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3"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4"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5"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6"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7"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8"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9"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0"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1"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2"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3"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34"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5"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6"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7"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8"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9"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0"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1"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2"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3"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4"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5"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6"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7"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8"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9"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50"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1"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2"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3"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4"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5"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6"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7"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8"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9"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0"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1"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2"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3"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4"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5"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6"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7"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8"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9"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0"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1"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2"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3"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4"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5"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6"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7"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8"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9"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0"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1"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2"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3"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4"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5"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6"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7"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8"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9"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90"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1"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2"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3"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4"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5"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6"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7"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598"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599"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0"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1"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2"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3"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4"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5"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6"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7"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8"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9"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10"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11"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2"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3"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4"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5"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6"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7"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8"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9"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0"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1"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2"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3"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4"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5"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6"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7"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8"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9"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0"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1"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2"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633"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4"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5"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6"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7"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8"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9"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0"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1"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2"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3"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4"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5"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6"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7"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8"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9"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0"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1"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2"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3"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4"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5"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6"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7"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8"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9"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60"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1"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2"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3"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4"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5"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6"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7"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8"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9"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0"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1"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2"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3"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4"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5"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6"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7"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8"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9"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80"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1"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2"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3"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4"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5"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6"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7"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8"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89"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0"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1"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2"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3"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4"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5"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6"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7"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8"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9"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0"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1"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2"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3"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4"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5"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6"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7"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8"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09"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0"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1"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2"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3"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4"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5"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6"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7"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8"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9"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0"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1"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2"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3"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4"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5"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6"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7"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8"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9"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0"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1"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2"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3"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4"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5"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6"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7"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8"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9"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0"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1"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2"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3"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4"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5"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6"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7"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8"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9"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0"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1"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2"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3"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4"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5"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6"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7"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8"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9"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0"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1"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2"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3"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4"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5"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6"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7"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8"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9"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0"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1"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2"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3"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4"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5"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6"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7"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8"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9"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0"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1"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2"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3"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4"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5"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6"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7"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8"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9"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0"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1"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2"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3"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4"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5"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6"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7"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8"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9"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0"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1"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2"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3"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4"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5"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6"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7"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8"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9"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0"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1"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2"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3"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4"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5"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6"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7"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8"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9"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0"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1"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2"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3"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4"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5"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6"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7"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8"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9"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30"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1"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2"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3"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4"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5"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6"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7"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8"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9"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0"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1"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2"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3"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4"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5"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6"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7"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8"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9"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50"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1"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2"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3"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4"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5"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6"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7"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8"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59"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0"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1"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2"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3"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4"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5"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6"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7"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8"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9"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0"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1"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2"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3"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4"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5"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6"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7"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8"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79"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0"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1"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2"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3"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4"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5"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6"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7"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8"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9"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0"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1"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2"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3"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4"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5"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6"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7"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8"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9"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0"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1"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2"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3"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4"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5"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906"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7"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8"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9"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0"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1"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2"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3"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4"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5"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6"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7"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8"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9"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20"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1"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2"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3"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4"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5"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6"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7"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8"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29"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0"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1"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2"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3"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4"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5"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6"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7"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8"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9"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40"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41"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826</xdr:row>
      <xdr:rowOff>0</xdr:rowOff>
    </xdr:from>
    <xdr:ext cx="1333500" cy="238125"/>
    <xdr:sp macro="" textlink="">
      <xdr:nvSpPr>
        <xdr:cNvPr id="5942"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943"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4"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5"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6"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7"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8"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9"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0"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1"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2"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3"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4"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5"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6"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7"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8"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5959"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0"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1"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2"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3"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4"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5"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6"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7"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8"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9"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0"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1"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2"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3"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4"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5975"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6"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7"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8"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9"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0"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1"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2"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3"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4"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5"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6"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7"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8"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9"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0"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1"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2"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3"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4"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5"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6"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7"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8"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9"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0"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1"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2"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6003"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4"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5"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6"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7"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8"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9"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0"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1"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2"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3"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4"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5"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6"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7"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8"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6019"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0"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1"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2"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3"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4"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5"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6"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7"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8"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9"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30"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1"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2"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3"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4"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5"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6"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7"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8"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9"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0"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1"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2"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3"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4"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5"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46"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7"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8"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9"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0"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1"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2"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3"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4"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5"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6"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7"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8"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9"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0"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1"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62"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3"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4"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5"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6"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7"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8"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9"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0"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1"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2"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3"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4"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5"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6"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7"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78"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9"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0"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1"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2"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3"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4"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5"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6"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7"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8"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9"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0"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1"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2"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3"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94"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5"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6"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7"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8"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9"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0"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1"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2"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3"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4"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5"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6"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7"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8"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9"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10"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1"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2"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3"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4"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5"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6"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7"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8"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9"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0"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1"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2"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3"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4"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5"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26"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7"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8"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9"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0"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1"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2"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3"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4"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5"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6"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7"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8"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9"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0"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1"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42"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3"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4"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5"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6"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7"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8"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9"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0"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1"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2"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3"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4"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5"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6"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7"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58"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9"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0"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1"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2"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3"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4"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5"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6"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7"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8"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9"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0"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1"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2"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3"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74"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5"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6"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7"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8"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9"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0"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1"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2"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3"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4"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5"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6"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7"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8"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9"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90"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1"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2"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3"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4"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5"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6"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7"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8"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9"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0"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1"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2"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3"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4"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5"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06"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7"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8"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9"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0"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1"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2"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3"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4"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5"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6"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7"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8"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9"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0"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1"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22"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3"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4"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5"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6"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7"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8"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9"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0"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1"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2"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3"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4"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5"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6"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7"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38"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9"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0"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1"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2"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3"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4"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5"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6"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7"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8"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9"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0"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1"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2"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3"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54"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5"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6"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7"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8"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9"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0"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1"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2"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3"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4"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5"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6"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7"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8"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9"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0"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1"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2"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3"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4"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5"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6"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7"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78"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9"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0"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1"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2"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3"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4"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5"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6"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7"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8"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9"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0"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1"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2"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3"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94"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5"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6"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7"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8"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9"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0"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1"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2"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3"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4"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5"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6"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7"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8"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9"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10"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1"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2"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3"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4"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5"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6"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7"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8"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9"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0"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1"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2"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3"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4"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5"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26"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7"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8"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9"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0"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1"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2"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3"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4"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5"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6"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7"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8"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9"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0"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1"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42"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3"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4"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5"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6"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7"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8"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9"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0"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1"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2"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3"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4"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5"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6"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7"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8"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9"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0"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1"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2"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3"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4"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5"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6"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7"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8"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9"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70"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1"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2"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3"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4"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5"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6"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7"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8"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42900"/>
    <xdr:sp macro="" textlink="">
      <xdr:nvSpPr>
        <xdr:cNvPr id="6379"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0"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1"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2"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3"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4"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5"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6"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7"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8"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9"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0"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1"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2"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3"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4"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95"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6"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7"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8"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9"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0"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1"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2"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3"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4"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5"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6"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7"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8"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9"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0"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11"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2"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3"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4"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5"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6"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7"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8"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9"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0"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1"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2"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3"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4"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5"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6"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27"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8"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9"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0"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1"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2"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3"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4"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5"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6"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7"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8"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9"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0"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1"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2"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43"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4"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5"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6"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7"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8"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9"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0"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1"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2"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3"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4"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5"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6"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7"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8"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59"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0"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1"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2"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3"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4"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5"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6"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7"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8"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9"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0"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1"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2"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3"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4"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75"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6"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7"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8"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9"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0"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1"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2"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3"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4"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5"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6"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7"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8"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9"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0"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91"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2"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3"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4"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5"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6"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7"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8"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9"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0"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1"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2"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3"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4"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5"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6"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07"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8"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9"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0"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1"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2"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3"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4"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5"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6"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7"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8"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9"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0"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1"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2"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23"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4"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5"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6"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7"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8"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9"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0"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1"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2"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3"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4"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5"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6"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7"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8"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39"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0"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1"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2"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3"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4"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5"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6"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7"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8"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9"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0"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1"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2"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3"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4"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55"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6"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7"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8"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9"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0"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1"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2"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3"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4"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5"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6"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7"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8"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9"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0"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71"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2"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3"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4"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5"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6"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7"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8"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9"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0"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1"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2"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3"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4"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5"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6"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87"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8"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9"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0"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1"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2"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3"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4"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5"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6"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7"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8"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9"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0"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1"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2"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03"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4"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5"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6"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7"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8"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9"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0"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1"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2"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3"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4"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5"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6"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7"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8"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9"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0"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1"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2"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3"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4"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5"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6"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27"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8"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9"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0"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1"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2"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3"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4"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5"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6"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7"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8"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9"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0"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1"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2"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43"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4"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5"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6"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7"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8"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9"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0"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1"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2"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3"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4"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5"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6"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7"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8"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59"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0"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1"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2"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3"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4"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5"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6"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7"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8"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9"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0"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1"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2"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3"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4"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75"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6"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7"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8"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9"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0"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1"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2"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3"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4"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5"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6"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7"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8"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9"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0"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91"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2"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3"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4"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5"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6"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7"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8"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9"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0"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1"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2"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3"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4"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5"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6"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7"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8"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9"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0"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1"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2"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3"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4"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5"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6"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7"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8"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9"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0"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1"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2"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3"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4"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5"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6"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7"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42900"/>
    <xdr:sp macro="" textlink="">
      <xdr:nvSpPr>
        <xdr:cNvPr id="6728"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29"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0"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1"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2"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3"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4"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5"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6"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7"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8"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9"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0"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1"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2"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3"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4"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5"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6"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7"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8"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9"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0"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1"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2"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3"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4"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5"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6"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7"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8"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9"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0"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1"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2"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3"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820</xdr:row>
      <xdr:rowOff>0</xdr:rowOff>
    </xdr:from>
    <xdr:ext cx="1333500" cy="238125"/>
    <xdr:sp macro="" textlink="">
      <xdr:nvSpPr>
        <xdr:cNvPr id="6764"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5"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6"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7"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8"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9"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0"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1"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2"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3"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4"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5"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6"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7"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8"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9"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0"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1"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2"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3"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4"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5"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6"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7"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8"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9"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0"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1"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2"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3"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4"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5"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6"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7"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8"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9"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0"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1"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2"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3"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4"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5"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6"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7"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8"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9"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0"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1"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2"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3"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4"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5"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6"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7"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8"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9"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0"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1"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2"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3"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4"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5"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6"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7"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28"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29"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0"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1"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2"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3"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4"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5"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6"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7"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8"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9"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0"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1"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2"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3"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4"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5"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6"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7"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8"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9"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0"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1"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2"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3"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4"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5"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6"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7"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8"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9"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60"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61"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2"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3"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4"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5"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6"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7"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8"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9"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0"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1"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2"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3"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4"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5"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6"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7"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8"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9"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0"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1"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2"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3"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4"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5"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6"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7"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8"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9"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0"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1"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2"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3"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4"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5"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6"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7"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8"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9"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0"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1"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2"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3"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4"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5"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6"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7"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8"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9"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0"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1"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2"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3"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4"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5"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6"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7"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8"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9"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0"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1"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2"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3"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4"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5"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6"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7"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8"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6929"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0"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1"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2"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3"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4"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5"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6"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7"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8"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9"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0"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1"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2"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3"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4"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5"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6"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7"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8"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9"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0"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1"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2"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3"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4"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5"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6"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7"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8"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9"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0"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1"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2"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3"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4"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5"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6"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7"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8"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9"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70"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1"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2"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3"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4"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5"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6"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7"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8"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79"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0"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1"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2"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6983"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4"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5"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6"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7"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8"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9"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0"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1"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2"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3"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4"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5"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6"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7"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8"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9"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0"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1"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2"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3"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4"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5"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6"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7"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8"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9"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10"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1"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2"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3"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4"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5"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6"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7"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8"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19"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0"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1"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2"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3"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4"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5"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6"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7"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8"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9"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0"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1"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2"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3"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4"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5"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6"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7"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8"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9"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0"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1"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2"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3"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4"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5"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6"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7"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8"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9"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0"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1"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2"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3"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4"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5"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6"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7"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8"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9"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0"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1"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2"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3"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4"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5"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6"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7"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8"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9"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0"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1"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2"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3"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4"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5"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6"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7"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8"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9"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0"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1"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2"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3"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4"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5"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6"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7"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8"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9"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0"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1"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2"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3"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4"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5"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6"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7"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8"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9"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0"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1"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2"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3"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4"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5"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6"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7"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8"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9"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0"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1"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2"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3"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4"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5"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6"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7"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8"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9"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0"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1"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2"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3"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4"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5"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6"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7"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8"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9"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30"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31"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2"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3"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4"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5"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6"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7"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8"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9"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0"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1"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2"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3"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4"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5"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6"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7"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8"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9"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0"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1"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2"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3"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4"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5"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6"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7"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8"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9"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0"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1"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2"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3"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4"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5"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6"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7"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68"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69"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70"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71"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172"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3"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4"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5"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6"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7"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8"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9"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0"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1"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2"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3"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4"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5"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6"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7"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8"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9"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0"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1"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2"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3"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4"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5"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6"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7"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8"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9"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0"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1"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2"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3"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4"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5"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6"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7"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08"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09"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0"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1"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2"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3"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4"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5"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6"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7"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8"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9"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0"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1"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2"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3"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4"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5"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226"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7"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8"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9"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0"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1"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2"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3"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4"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5"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6"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7"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8"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9"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0"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1"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2"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3"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4"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5"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6"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7"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48"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49"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0"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1"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2"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3"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4"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5"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6"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7"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8"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9"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0"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1"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2"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3"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4"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5"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6"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7"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8"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9"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0"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1"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2"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3"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4"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5"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76"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77"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278"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9"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0"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1"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2"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3"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4"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5"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6"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7"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8"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9"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90"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1"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2"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3"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4"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5"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6"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7"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8"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99"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0"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1"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2"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3"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4"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5"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6"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7"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8"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9"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0"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1"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2"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3"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4"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5"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6"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7"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8"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9"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0"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1"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2"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3"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4"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5"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6"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7"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8"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9"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0"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1"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2"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3"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4"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5"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6"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7"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8"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9"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0"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1"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2"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3"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4"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5"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6"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7"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8"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9"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0"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1"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2"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3"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4"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5"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6"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7"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8"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9"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0"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1"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2"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3"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4"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5"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6"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7"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8"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9"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0"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1"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2"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3"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4"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5"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6"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7"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8"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9"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0"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1"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2"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3"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4"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5"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6"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7"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8"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9"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90"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91"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2"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3"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4"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5"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6"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7"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8"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9"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0"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1"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2"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3"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4"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5"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6"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7"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8"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9"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0"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1"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2"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3"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4"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5"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6"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7"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8"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9"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0"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1"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2"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3"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4"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5"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6"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7"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28"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29"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0"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1"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2"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3"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4"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5"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6"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7"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8"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9"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40"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41"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2"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3"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4"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5"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6"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7"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8"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9"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0"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1"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2"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3"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4"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5"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6"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7"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8"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9"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0"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1"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2"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3"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4"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5"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6"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7"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8"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9"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0"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1"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2"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3"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4"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5"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6"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7"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78"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79"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0"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1"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482"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3"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4"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5"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6"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7"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8"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9"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0"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1"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2"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3"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4"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5"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6"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7"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8"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9"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0"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1"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2"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3"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4"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5"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6"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7"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8"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9"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0"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1"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2"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3"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4"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5"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6"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7"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8"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9"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20"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21"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2"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3"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4"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5"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6"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7"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8"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9"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0"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1"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2"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3"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4"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5"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6"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7"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8"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9"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0"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1"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2"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3"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4"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5"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6"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7"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8"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9"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0"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1"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2"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3"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4"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5"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6"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7"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8"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9"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60"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61"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2"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3"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4"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5"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6"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7"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8"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569"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0"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1"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2"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3"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4"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5"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6"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7"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8"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9"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80"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81"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2"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3"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4"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5"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6"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7"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8"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9"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0"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1"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2"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3"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4"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5"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6"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7"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8"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9"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00"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01"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2"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3"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4"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5"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6"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7"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8"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9"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0"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1"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2"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3"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4"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5"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6"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7"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8"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9"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0"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1"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820</xdr:row>
      <xdr:rowOff>0</xdr:rowOff>
    </xdr:from>
    <xdr:ext cx="1333500" cy="238125"/>
    <xdr:sp macro="" textlink="">
      <xdr:nvSpPr>
        <xdr:cNvPr id="7622"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23"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4"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5"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6"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7"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8"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9"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0"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1"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2"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3"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4"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5"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6"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7"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8"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9"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0"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1"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2"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3"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4"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5"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6"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7"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8"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9"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50"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51"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2"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3"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4"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5"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6"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7"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8"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59"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0"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1"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2"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3"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4"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5"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6"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7"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68"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69"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0"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1"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2"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3"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4"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5"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6"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7"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8"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9"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0"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1"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2"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3"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4"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5"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6"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7"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8"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9"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0"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1"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2"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3"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4"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95"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6"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7"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8"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9"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0"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1"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2"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3"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4"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5"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6"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7"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8"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9"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0"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1"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2"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3"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4"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5"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6"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7"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18"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19"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0"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1"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2"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3"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4"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5"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6"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7"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8"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9"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0"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731"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2"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3"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4"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5"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6"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7"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8"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9"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0"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1"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2"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3"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4"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5"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6"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7"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8"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9"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0"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1"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2"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3"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4"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5"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6"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7"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8"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9"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0"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1"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2"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3"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4"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5"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6"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767"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8"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9"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0"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1"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2"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3"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4"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5"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6"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7"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8"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9"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80"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81"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2"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3"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4"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5"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6"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7"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8"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9"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0"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1"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2"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3"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4"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5"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6"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7"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8"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9"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0"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1"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2"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03"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04"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5"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6"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7"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8"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9"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0"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1"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2"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3"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4"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5"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6"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7"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8"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9"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0"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1"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2"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3"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4"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5"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6"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7"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8"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9"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0"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1"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2"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3"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4"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5"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6"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7"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8"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820</xdr:row>
      <xdr:rowOff>0</xdr:rowOff>
    </xdr:from>
    <xdr:ext cx="1333500" cy="238125"/>
    <xdr:sp macro="" textlink="">
      <xdr:nvSpPr>
        <xdr:cNvPr id="7839"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40"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1"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2"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3"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4"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5"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6"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7"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8"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49"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0"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1"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2"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3"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4"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5"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6"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7"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8"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9"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0"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1"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2"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3"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4"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5"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6"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7"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8"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9"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0"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1"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2"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3"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4"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5"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6"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7"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8"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9"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0"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1"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2"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3"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4"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5"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6"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7"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8"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9"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0"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1"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2"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3"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4"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5"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6"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7"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8"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9"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0"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1"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2"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3"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4"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5"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6"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7"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8"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9"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0"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1"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2"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3"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4"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5"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6"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7"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18"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19"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0"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1"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2"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3"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4"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5"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6"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7"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8"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9"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930"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1"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2"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3"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4"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5"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6"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7"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38"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39"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0"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1"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2"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3"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4"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5"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6"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7"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8"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9"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0"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1"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2"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3"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4"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5"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6"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7"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8"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9"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0"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1"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2"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3"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4"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5"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6"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7"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8"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9"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70"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71"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2"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3"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4"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5"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6"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7"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8"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9"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0"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1"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2"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3"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4"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985"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6"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7"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8"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9"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0"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1"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2"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3"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4"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5"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6"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7"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8"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9"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0"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1"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2"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3"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4"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5"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6"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7"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08"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09"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0"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1"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2"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3"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4"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5"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6"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7"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8"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9"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0"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1"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2"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3"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4"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5"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6"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7"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8"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29"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0"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1"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2"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3"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4"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5"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6"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7"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8"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9"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0"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1"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2"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3"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4"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5"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6"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7"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8"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9"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0"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1"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2"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3"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4"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5"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820</xdr:row>
      <xdr:rowOff>0</xdr:rowOff>
    </xdr:from>
    <xdr:ext cx="1333500" cy="238125"/>
    <xdr:sp macro="" textlink="">
      <xdr:nvSpPr>
        <xdr:cNvPr id="8056"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7"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8"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9"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0"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1"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2"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3"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4"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5"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6"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7"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8"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9"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0"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1"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072"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3"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4"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5"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6"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7"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8"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9"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0"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1"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2"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3"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4"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5"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6"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7"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088"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9"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0"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1"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2"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3"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4"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5"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6"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7"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8"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9"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0"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1"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2"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3"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4"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5"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6"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7"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8"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9"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0"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1"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2"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3"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4"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5"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116"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7"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8"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9"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0"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1"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2"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3"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4"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5"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6"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7"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8"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9"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0"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1"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132"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3"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4"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5"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6"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7"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8"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9"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0"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1"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2"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3"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4"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5"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6"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7"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8"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9"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0"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1"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2"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3"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4"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5"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6"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7"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8"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9"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0"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1"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2"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3"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4"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5"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6"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7"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8"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9"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0"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1"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2"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3"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4"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5"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6"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7"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8"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9"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180"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1"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2"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3"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4"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5"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6"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7"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88"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89"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0"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1"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2"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3"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4"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5"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6"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7"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8"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9"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0"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1"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2"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3"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4"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5"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6"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7"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8"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9"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0"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1"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2"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3"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4"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215"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6"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7"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8"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9"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0"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1"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2"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3"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4"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5"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6"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7"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8"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9"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0"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1"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2"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3"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4"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5"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6"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7"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8"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9"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0"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1"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2"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3"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4"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5"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6"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7"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8"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9"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0"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1"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2"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3"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4"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5"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6"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7"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8"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9"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0"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1"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2"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3"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4"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5"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6"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7"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8"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9"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0"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1"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2"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3"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4"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5"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6"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7"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8"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9"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0"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1"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2"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3"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4"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5"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6"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7"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8"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9"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0"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1"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2"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3"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4"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5"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6"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7"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8"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9"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0"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1"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2"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3"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4"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5"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6"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7"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8"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9"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10"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1"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2"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3"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4"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5"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6"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7"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8"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9"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0"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1"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2"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3"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4"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5"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6"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7"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8"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9"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30"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1"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2"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3"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4"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5"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6"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7"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8"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39"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0"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1"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2"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3"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4"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5"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6"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7"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8"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9"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50"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51"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2"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3"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4"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5"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6"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7"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8"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59"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0"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1"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2"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3"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4"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5"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6"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7"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8"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9"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0"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1"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2"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3"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4"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5"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6"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7"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8"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9"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0"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1"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2"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3"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4"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5"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6"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7"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8"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9"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0"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1"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2"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3"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4"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5"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6"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7"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8"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9"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0"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1"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2"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3"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4"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5"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6"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7"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8"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9"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0"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1"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2"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3"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4"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5"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6"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7"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8"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9"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0"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1"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2"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3"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4"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5"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6"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7"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8"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9"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0"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1"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2"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3"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4"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5"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6"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7"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8"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9"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0"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1"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2"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3"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4"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5"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6"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7"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8"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9"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0"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1"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2"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3"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4"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5"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6"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7"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8"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9"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0"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1"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2"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3"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4"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5"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6"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7"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8"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9"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0"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1"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2"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3"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4"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5"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6"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7"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8"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9"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80"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1"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2"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3"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4"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5"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6"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7"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488"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9"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0"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1"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2"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3"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4"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5"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6"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7"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8"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9"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0"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1"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2"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3"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4"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5"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6"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7"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8"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9"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0"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1"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2"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3"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4"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5"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6"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7"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8"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9"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0"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1"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2"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3"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820</xdr:row>
      <xdr:rowOff>0</xdr:rowOff>
    </xdr:from>
    <xdr:ext cx="1333500" cy="238125"/>
    <xdr:sp macro="" textlink="">
      <xdr:nvSpPr>
        <xdr:cNvPr id="8524"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525"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twoCellAnchor editAs="oneCell">
    <xdr:from>
      <xdr:col>1</xdr:col>
      <xdr:colOff>346466</xdr:colOff>
      <xdr:row>3</xdr:row>
      <xdr:rowOff>66675</xdr:rowOff>
    </xdr:from>
    <xdr:to>
      <xdr:col>2</xdr:col>
      <xdr:colOff>771525</xdr:colOff>
      <xdr:row>6</xdr:row>
      <xdr:rowOff>32656</xdr:rowOff>
    </xdr:to>
    <xdr:pic>
      <xdr:nvPicPr>
        <xdr:cNvPr id="8526" name="Imagen 3630" descr="escudo-alc">
          <a:extLst>
            <a:ext uri="{FF2B5EF4-FFF2-40B4-BE49-F238E27FC236}">
              <a16:creationId xmlns:a16="http://schemas.microsoft.com/office/drawing/2014/main" xmlns="" id="{00000000-0008-0000-0000-00002F0E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91" y="1057275"/>
          <a:ext cx="1091809" cy="556531"/>
        </a:xfrm>
        <a:prstGeom prst="rect">
          <a:avLst/>
        </a:prstGeom>
        <a:noFill/>
        <a:ln>
          <a:noFill/>
        </a:ln>
      </xdr:spPr>
    </xdr:pic>
    <xdr:clientData/>
  </xdr:twoCellAnchor>
  <xdr:twoCellAnchor editAs="oneCell">
    <xdr:from>
      <xdr:col>7</xdr:col>
      <xdr:colOff>0</xdr:colOff>
      <xdr:row>3</xdr:row>
      <xdr:rowOff>104775</xdr:rowOff>
    </xdr:from>
    <xdr:to>
      <xdr:col>9</xdr:col>
      <xdr:colOff>127907</xdr:colOff>
      <xdr:row>6</xdr:row>
      <xdr:rowOff>85725</xdr:rowOff>
    </xdr:to>
    <xdr:pic>
      <xdr:nvPicPr>
        <xdr:cNvPr id="8527" name="Imagen 852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66096" y="657225"/>
          <a:ext cx="1651907"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28"/>
  <sheetViews>
    <sheetView tabSelected="1" topLeftCell="D586" zoomScale="110" zoomScaleNormal="110" workbookViewId="0">
      <selection activeCell="J596" sqref="J596"/>
    </sheetView>
  </sheetViews>
  <sheetFormatPr baseColWidth="10" defaultColWidth="11.42578125" defaultRowHeight="14.25" outlineLevelRow="2" x14ac:dyDescent="0.25"/>
  <cols>
    <col min="1" max="1" width="3" style="9" customWidth="1"/>
    <col min="2" max="2" width="10" style="8" customWidth="1"/>
    <col min="3" max="3" width="95.28515625" style="8" customWidth="1"/>
    <col min="4" max="4" width="8.42578125" style="8" customWidth="1"/>
    <col min="5" max="5" width="13.140625" style="8" customWidth="1"/>
    <col min="6" max="6" width="18.42578125" style="8" customWidth="1"/>
    <col min="7" max="7" width="18.85546875" style="10" bestFit="1" customWidth="1"/>
    <col min="8" max="16384" width="11.42578125" style="8"/>
  </cols>
  <sheetData>
    <row r="1" spans="1:7" ht="15" customHeight="1" x14ac:dyDescent="0.25">
      <c r="B1" s="161" t="s">
        <v>1504</v>
      </c>
      <c r="C1" s="161"/>
      <c r="D1" s="161"/>
      <c r="E1" s="161"/>
      <c r="F1" s="161"/>
      <c r="G1" s="161"/>
    </row>
    <row r="2" spans="1:7" x14ac:dyDescent="0.25">
      <c r="B2" s="161"/>
      <c r="C2" s="161"/>
      <c r="D2" s="161"/>
      <c r="E2" s="161"/>
      <c r="F2" s="161"/>
      <c r="G2" s="161"/>
    </row>
    <row r="3" spans="1:7" x14ac:dyDescent="0.25">
      <c r="B3" s="161"/>
      <c r="C3" s="161"/>
      <c r="D3" s="161"/>
      <c r="E3" s="161"/>
      <c r="F3" s="161"/>
      <c r="G3" s="161"/>
    </row>
    <row r="4" spans="1:7" x14ac:dyDescent="0.25">
      <c r="B4" s="161"/>
      <c r="C4" s="161"/>
      <c r="D4" s="161"/>
      <c r="E4" s="161"/>
      <c r="F4" s="161"/>
      <c r="G4" s="161"/>
    </row>
    <row r="5" spans="1:7" ht="18" customHeight="1" x14ac:dyDescent="0.25">
      <c r="B5" s="161"/>
      <c r="C5" s="161"/>
      <c r="D5" s="161"/>
      <c r="E5" s="161"/>
      <c r="F5" s="161"/>
      <c r="G5" s="161"/>
    </row>
    <row r="6" spans="1:7" x14ac:dyDescent="0.25">
      <c r="B6" s="161"/>
      <c r="C6" s="161"/>
      <c r="D6" s="161"/>
      <c r="E6" s="161"/>
      <c r="F6" s="161"/>
      <c r="G6" s="161"/>
    </row>
    <row r="7" spans="1:7" s="1" customFormat="1" ht="9" customHeight="1" thickBot="1" x14ac:dyDescent="0.25">
      <c r="A7" s="2"/>
      <c r="B7" s="161"/>
      <c r="C7" s="161"/>
      <c r="D7" s="161"/>
      <c r="E7" s="161"/>
      <c r="F7" s="161"/>
      <c r="G7" s="161"/>
    </row>
    <row r="8" spans="1:7" s="1" customFormat="1" ht="2.25" hidden="1" customHeight="1" x14ac:dyDescent="0.25">
      <c r="A8" s="3"/>
      <c r="B8" s="5"/>
      <c r="C8" s="6"/>
      <c r="D8" s="5"/>
      <c r="E8" s="7"/>
      <c r="F8" s="142" t="s">
        <v>0</v>
      </c>
      <c r="G8" s="143"/>
    </row>
    <row r="9" spans="1:7" s="1" customFormat="1" ht="18" hidden="1" customHeight="1" x14ac:dyDescent="0.25">
      <c r="A9" s="3"/>
      <c r="B9" s="144" t="s">
        <v>1</v>
      </c>
      <c r="C9" s="144"/>
      <c r="D9" s="144"/>
      <c r="E9" s="144"/>
      <c r="F9" s="144"/>
      <c r="G9" s="115">
        <v>1663.16</v>
      </c>
    </row>
    <row r="10" spans="1:7" s="1" customFormat="1" ht="18" customHeight="1" thickBot="1" x14ac:dyDescent="0.25">
      <c r="A10" s="3"/>
      <c r="B10" s="162" t="s">
        <v>1512</v>
      </c>
      <c r="C10" s="163"/>
      <c r="D10" s="163"/>
      <c r="E10" s="163"/>
      <c r="F10" s="163"/>
      <c r="G10" s="164"/>
    </row>
    <row r="11" spans="1:7" ht="6.75" customHeight="1" thickBot="1" x14ac:dyDescent="0.3">
      <c r="B11" s="119"/>
      <c r="C11" s="120"/>
      <c r="D11" s="120"/>
      <c r="E11" s="120"/>
      <c r="F11" s="120"/>
      <c r="G11" s="121"/>
    </row>
    <row r="12" spans="1:7" s="12" customFormat="1" ht="27" customHeight="1" thickBot="1" x14ac:dyDescent="0.3">
      <c r="A12" s="11"/>
      <c r="B12" s="112" t="s">
        <v>2</v>
      </c>
      <c r="C12" s="113" t="s">
        <v>3</v>
      </c>
      <c r="D12" s="113" t="s">
        <v>4</v>
      </c>
      <c r="E12" s="113" t="s">
        <v>5</v>
      </c>
      <c r="F12" s="113" t="s">
        <v>6</v>
      </c>
      <c r="G12" s="114" t="s">
        <v>7</v>
      </c>
    </row>
    <row r="13" spans="1:7" s="66" customFormat="1" ht="18" customHeight="1" x14ac:dyDescent="0.2">
      <c r="A13" s="67"/>
      <c r="B13" s="109">
        <v>1</v>
      </c>
      <c r="C13" s="110" t="s">
        <v>8</v>
      </c>
      <c r="D13" s="146"/>
      <c r="E13" s="146"/>
      <c r="F13" s="146"/>
      <c r="G13" s="111">
        <f>+G14</f>
        <v>0</v>
      </c>
    </row>
    <row r="14" spans="1:7" s="15" customFormat="1" ht="14.25" customHeight="1" outlineLevel="1" x14ac:dyDescent="0.2">
      <c r="A14" s="14"/>
      <c r="B14" s="77">
        <v>1.1000000000000001</v>
      </c>
      <c r="C14" s="51" t="s">
        <v>9</v>
      </c>
      <c r="D14" s="145"/>
      <c r="E14" s="145"/>
      <c r="F14" s="145"/>
      <c r="G14" s="78">
        <f>SUM(G15:G16)</f>
        <v>0</v>
      </c>
    </row>
    <row r="15" spans="1:7" s="1" customFormat="1" outlineLevel="2" x14ac:dyDescent="0.2">
      <c r="A15" s="16" t="s">
        <v>10</v>
      </c>
      <c r="B15" s="79" t="s">
        <v>11</v>
      </c>
      <c r="C15" s="17" t="s">
        <v>12</v>
      </c>
      <c r="D15" s="117" t="s">
        <v>13</v>
      </c>
      <c r="E15" s="18">
        <v>1663.16</v>
      </c>
      <c r="F15" s="129"/>
      <c r="G15" s="97">
        <f>ROUND(+E15*F15,0)</f>
        <v>0</v>
      </c>
    </row>
    <row r="16" spans="1:7" s="1" customFormat="1" ht="24" outlineLevel="2" x14ac:dyDescent="0.2">
      <c r="A16" s="16"/>
      <c r="B16" s="80" t="s">
        <v>14</v>
      </c>
      <c r="C16" s="22" t="s">
        <v>15</v>
      </c>
      <c r="D16" s="23" t="s">
        <v>13</v>
      </c>
      <c r="E16" s="19">
        <v>2618.37</v>
      </c>
      <c r="F16" s="129"/>
      <c r="G16" s="97">
        <f>ROUND(+E16*F16,0)</f>
        <v>0</v>
      </c>
    </row>
    <row r="17" spans="1:7" s="66" customFormat="1" ht="38.25" customHeight="1" x14ac:dyDescent="0.2">
      <c r="A17" s="67"/>
      <c r="B17" s="75">
        <v>2</v>
      </c>
      <c r="C17" s="61" t="s">
        <v>16</v>
      </c>
      <c r="D17" s="147"/>
      <c r="E17" s="147"/>
      <c r="F17" s="147"/>
      <c r="G17" s="76">
        <f>+G18+G23+G28+G32+G36+G42</f>
        <v>0</v>
      </c>
    </row>
    <row r="18" spans="1:7" s="15" customFormat="1" ht="25.5" outlineLevel="1" x14ac:dyDescent="0.2">
      <c r="A18" s="14"/>
      <c r="B18" s="81">
        <v>2</v>
      </c>
      <c r="C18" s="51" t="s">
        <v>17</v>
      </c>
      <c r="D18" s="145"/>
      <c r="E18" s="145"/>
      <c r="F18" s="145"/>
      <c r="G18" s="82">
        <f>SUM(G19:G22)</f>
        <v>0</v>
      </c>
    </row>
    <row r="19" spans="1:7" s="1" customFormat="1" ht="60" outlineLevel="2" x14ac:dyDescent="0.2">
      <c r="A19" s="16" t="s">
        <v>10</v>
      </c>
      <c r="B19" s="79" t="s">
        <v>18</v>
      </c>
      <c r="C19" s="17" t="s">
        <v>19</v>
      </c>
      <c r="D19" s="117" t="s">
        <v>20</v>
      </c>
      <c r="E19" s="18">
        <v>2120</v>
      </c>
      <c r="F19" s="130"/>
      <c r="G19" s="97">
        <f t="shared" ref="G19:G47" si="0">ROUND(+E19*F19,0)</f>
        <v>0</v>
      </c>
    </row>
    <row r="20" spans="1:7" s="1" customFormat="1" outlineLevel="2" x14ac:dyDescent="0.2">
      <c r="A20" s="16" t="s">
        <v>10</v>
      </c>
      <c r="B20" s="79" t="s">
        <v>21</v>
      </c>
      <c r="C20" s="17" t="s">
        <v>22</v>
      </c>
      <c r="D20" s="117" t="s">
        <v>23</v>
      </c>
      <c r="E20" s="18">
        <v>37752</v>
      </c>
      <c r="F20" s="130"/>
      <c r="G20" s="97">
        <f t="shared" si="0"/>
        <v>0</v>
      </c>
    </row>
    <row r="21" spans="1:7" s="1" customFormat="1" ht="24" outlineLevel="2" x14ac:dyDescent="0.2">
      <c r="A21" s="16" t="s">
        <v>10</v>
      </c>
      <c r="B21" s="79" t="s">
        <v>24</v>
      </c>
      <c r="C21" s="17" t="s">
        <v>25</v>
      </c>
      <c r="D21" s="117" t="s">
        <v>26</v>
      </c>
      <c r="E21" s="18">
        <v>690</v>
      </c>
      <c r="F21" s="130"/>
      <c r="G21" s="97">
        <f t="shared" si="0"/>
        <v>0</v>
      </c>
    </row>
    <row r="22" spans="1:7" s="1" customFormat="1" outlineLevel="2" x14ac:dyDescent="0.2">
      <c r="A22" s="16" t="s">
        <v>10</v>
      </c>
      <c r="B22" s="79" t="s">
        <v>27</v>
      </c>
      <c r="C22" s="21" t="s">
        <v>28</v>
      </c>
      <c r="D22" s="117" t="s">
        <v>26</v>
      </c>
      <c r="E22" s="18">
        <v>23</v>
      </c>
      <c r="F22" s="130"/>
      <c r="G22" s="97">
        <f t="shared" si="0"/>
        <v>0</v>
      </c>
    </row>
    <row r="23" spans="1:7" s="15" customFormat="1" ht="25.5" outlineLevel="1" x14ac:dyDescent="0.2">
      <c r="A23" s="14"/>
      <c r="B23" s="83">
        <v>2.1</v>
      </c>
      <c r="C23" s="51" t="s">
        <v>29</v>
      </c>
      <c r="D23" s="145"/>
      <c r="E23" s="145"/>
      <c r="F23" s="145"/>
      <c r="G23" s="82">
        <f>SUM(G24:G27)</f>
        <v>0</v>
      </c>
    </row>
    <row r="24" spans="1:7" s="1" customFormat="1" outlineLevel="2" x14ac:dyDescent="0.2">
      <c r="A24" s="16" t="s">
        <v>10</v>
      </c>
      <c r="B24" s="80" t="s">
        <v>30</v>
      </c>
      <c r="C24" s="22" t="s">
        <v>31</v>
      </c>
      <c r="D24" s="23" t="s">
        <v>26</v>
      </c>
      <c r="E24" s="19">
        <v>987</v>
      </c>
      <c r="F24" s="129"/>
      <c r="G24" s="97">
        <f t="shared" si="0"/>
        <v>0</v>
      </c>
    </row>
    <row r="25" spans="1:7" s="1" customFormat="1" ht="25.5" customHeight="1" outlineLevel="2" x14ac:dyDescent="0.2">
      <c r="A25" s="16" t="s">
        <v>10</v>
      </c>
      <c r="B25" s="79" t="s">
        <v>32</v>
      </c>
      <c r="C25" s="24" t="s">
        <v>33</v>
      </c>
      <c r="D25" s="117" t="s">
        <v>26</v>
      </c>
      <c r="E25" s="18">
        <v>330</v>
      </c>
      <c r="F25" s="130"/>
      <c r="G25" s="97">
        <f t="shared" si="0"/>
        <v>0</v>
      </c>
    </row>
    <row r="26" spans="1:7" s="1" customFormat="1" ht="33.75" customHeight="1" outlineLevel="2" x14ac:dyDescent="0.2">
      <c r="A26" s="16" t="s">
        <v>10</v>
      </c>
      <c r="B26" s="79" t="s">
        <v>34</v>
      </c>
      <c r="C26" s="21" t="s">
        <v>35</v>
      </c>
      <c r="D26" s="117" t="s">
        <v>26</v>
      </c>
      <c r="E26" s="18">
        <v>280</v>
      </c>
      <c r="F26" s="129"/>
      <c r="G26" s="97">
        <f t="shared" si="0"/>
        <v>0</v>
      </c>
    </row>
    <row r="27" spans="1:7" s="1" customFormat="1" outlineLevel="2" x14ac:dyDescent="0.2">
      <c r="A27" s="16" t="s">
        <v>10</v>
      </c>
      <c r="B27" s="79" t="s">
        <v>36</v>
      </c>
      <c r="C27" s="25" t="s">
        <v>37</v>
      </c>
      <c r="D27" s="117" t="s">
        <v>26</v>
      </c>
      <c r="E27" s="18">
        <v>7</v>
      </c>
      <c r="F27" s="129"/>
      <c r="G27" s="97">
        <f t="shared" si="0"/>
        <v>0</v>
      </c>
    </row>
    <row r="28" spans="1:7" s="15" customFormat="1" ht="25.5" outlineLevel="1" x14ac:dyDescent="0.2">
      <c r="A28" s="14"/>
      <c r="B28" s="83">
        <v>2.2000000000000002</v>
      </c>
      <c r="C28" s="51" t="s">
        <v>38</v>
      </c>
      <c r="D28" s="145"/>
      <c r="E28" s="145"/>
      <c r="F28" s="145"/>
      <c r="G28" s="82">
        <f>SUM(G29:G31)</f>
        <v>0</v>
      </c>
    </row>
    <row r="29" spans="1:7" s="1" customFormat="1" outlineLevel="2" x14ac:dyDescent="0.2">
      <c r="A29" s="16" t="s">
        <v>10</v>
      </c>
      <c r="B29" s="79" t="s">
        <v>39</v>
      </c>
      <c r="C29" s="17" t="s">
        <v>40</v>
      </c>
      <c r="D29" s="117" t="s">
        <v>13</v>
      </c>
      <c r="E29" s="18">
        <v>1518</v>
      </c>
      <c r="F29" s="130"/>
      <c r="G29" s="97">
        <f t="shared" si="0"/>
        <v>0</v>
      </c>
    </row>
    <row r="30" spans="1:7" s="1" customFormat="1" outlineLevel="2" x14ac:dyDescent="0.2">
      <c r="A30" s="16" t="s">
        <v>10</v>
      </c>
      <c r="B30" s="79" t="s">
        <v>41</v>
      </c>
      <c r="C30" s="17" t="s">
        <v>42</v>
      </c>
      <c r="D30" s="117" t="s">
        <v>13</v>
      </c>
      <c r="E30" s="18">
        <v>129</v>
      </c>
      <c r="F30" s="130"/>
      <c r="G30" s="97">
        <f t="shared" si="0"/>
        <v>0</v>
      </c>
    </row>
    <row r="31" spans="1:7" s="1" customFormat="1" outlineLevel="2" x14ac:dyDescent="0.2">
      <c r="A31" s="16" t="s">
        <v>10</v>
      </c>
      <c r="B31" s="79" t="s">
        <v>43</v>
      </c>
      <c r="C31" s="17" t="s">
        <v>44</v>
      </c>
      <c r="D31" s="117" t="s">
        <v>13</v>
      </c>
      <c r="E31" s="18">
        <v>129</v>
      </c>
      <c r="F31" s="130"/>
      <c r="G31" s="97">
        <f t="shared" si="0"/>
        <v>0</v>
      </c>
    </row>
    <row r="32" spans="1:7" s="15" customFormat="1" ht="25.5" outlineLevel="1" x14ac:dyDescent="0.2">
      <c r="A32" s="26"/>
      <c r="B32" s="83">
        <v>2.2999999999999998</v>
      </c>
      <c r="C32" s="51" t="s">
        <v>45</v>
      </c>
      <c r="D32" s="145"/>
      <c r="E32" s="145"/>
      <c r="F32" s="145"/>
      <c r="G32" s="82">
        <f>SUM(G33:G35)</f>
        <v>0</v>
      </c>
    </row>
    <row r="33" spans="1:10" s="1" customFormat="1" ht="36" customHeight="1" outlineLevel="2" x14ac:dyDescent="0.2">
      <c r="A33" s="16" t="s">
        <v>10</v>
      </c>
      <c r="B33" s="84" t="s">
        <v>46</v>
      </c>
      <c r="C33" s="17" t="s">
        <v>47</v>
      </c>
      <c r="D33" s="117" t="s">
        <v>26</v>
      </c>
      <c r="E33" s="18">
        <v>75.900000000000006</v>
      </c>
      <c r="F33" s="130"/>
      <c r="G33" s="97">
        <f t="shared" si="0"/>
        <v>0</v>
      </c>
    </row>
    <row r="34" spans="1:10" s="1" customFormat="1" ht="24" outlineLevel="2" x14ac:dyDescent="0.2">
      <c r="A34" s="16" t="s">
        <v>10</v>
      </c>
      <c r="B34" s="79" t="s">
        <v>48</v>
      </c>
      <c r="C34" s="17" t="s">
        <v>49</v>
      </c>
      <c r="D34" s="117" t="s">
        <v>26</v>
      </c>
      <c r="E34" s="18">
        <v>84</v>
      </c>
      <c r="F34" s="129"/>
      <c r="G34" s="97">
        <f t="shared" si="0"/>
        <v>0</v>
      </c>
    </row>
    <row r="35" spans="1:10" s="1" customFormat="1" ht="36" outlineLevel="2" x14ac:dyDescent="0.2">
      <c r="A35" s="16" t="s">
        <v>10</v>
      </c>
      <c r="B35" s="79" t="s">
        <v>50</v>
      </c>
      <c r="C35" s="17" t="s">
        <v>51</v>
      </c>
      <c r="D35" s="117" t="s">
        <v>26</v>
      </c>
      <c r="E35" s="18">
        <v>33</v>
      </c>
      <c r="F35" s="130"/>
      <c r="G35" s="97">
        <f t="shared" si="0"/>
        <v>0</v>
      </c>
    </row>
    <row r="36" spans="1:10" s="15" customFormat="1" ht="51.75" customHeight="1" outlineLevel="1" x14ac:dyDescent="0.2">
      <c r="A36" s="14"/>
      <c r="B36" s="83">
        <v>2.4</v>
      </c>
      <c r="C36" s="53" t="s">
        <v>52</v>
      </c>
      <c r="D36" s="145"/>
      <c r="E36" s="145"/>
      <c r="F36" s="145"/>
      <c r="G36" s="82">
        <f>SUM(G37:G41)</f>
        <v>0</v>
      </c>
    </row>
    <row r="37" spans="1:10" s="1" customFormat="1" outlineLevel="2" x14ac:dyDescent="0.2">
      <c r="A37" s="16" t="s">
        <v>10</v>
      </c>
      <c r="B37" s="85" t="s">
        <v>53</v>
      </c>
      <c r="C37" s="17" t="s">
        <v>54</v>
      </c>
      <c r="D37" s="117" t="s">
        <v>13</v>
      </c>
      <c r="E37" s="18">
        <v>1518</v>
      </c>
      <c r="F37" s="129"/>
      <c r="G37" s="97">
        <f t="shared" si="0"/>
        <v>0</v>
      </c>
      <c r="J37" s="74"/>
    </row>
    <row r="38" spans="1:10" s="1" customFormat="1" outlineLevel="2" x14ac:dyDescent="0.2">
      <c r="A38" s="16" t="s">
        <v>10</v>
      </c>
      <c r="B38" s="85" t="s">
        <v>55</v>
      </c>
      <c r="C38" s="17" t="s">
        <v>56</v>
      </c>
      <c r="D38" s="117" t="s">
        <v>26</v>
      </c>
      <c r="E38" s="18">
        <v>157</v>
      </c>
      <c r="F38" s="130"/>
      <c r="G38" s="97">
        <f t="shared" si="0"/>
        <v>0</v>
      </c>
    </row>
    <row r="39" spans="1:10" s="1" customFormat="1" ht="24" outlineLevel="2" x14ac:dyDescent="0.2">
      <c r="A39" s="16" t="s">
        <v>10</v>
      </c>
      <c r="B39" s="85" t="s">
        <v>57</v>
      </c>
      <c r="C39" s="17" t="s">
        <v>58</v>
      </c>
      <c r="D39" s="117" t="s">
        <v>13</v>
      </c>
      <c r="E39" s="18">
        <v>1446</v>
      </c>
      <c r="F39" s="130"/>
      <c r="G39" s="97">
        <f t="shared" si="0"/>
        <v>0</v>
      </c>
    </row>
    <row r="40" spans="1:10" s="1" customFormat="1" outlineLevel="2" x14ac:dyDescent="0.2">
      <c r="A40" s="16" t="s">
        <v>10</v>
      </c>
      <c r="B40" s="85" t="s">
        <v>59</v>
      </c>
      <c r="C40" s="17" t="s">
        <v>60</v>
      </c>
      <c r="D40" s="117" t="s">
        <v>26</v>
      </c>
      <c r="E40" s="18">
        <v>2.8</v>
      </c>
      <c r="F40" s="130"/>
      <c r="G40" s="97">
        <f t="shared" si="0"/>
        <v>0</v>
      </c>
    </row>
    <row r="41" spans="1:10" s="1" customFormat="1" outlineLevel="2" x14ac:dyDescent="0.2">
      <c r="A41" s="16" t="s">
        <v>10</v>
      </c>
      <c r="B41" s="85" t="s">
        <v>61</v>
      </c>
      <c r="C41" s="17" t="s">
        <v>62</v>
      </c>
      <c r="D41" s="117" t="s">
        <v>26</v>
      </c>
      <c r="E41" s="18">
        <v>2</v>
      </c>
      <c r="F41" s="130"/>
      <c r="G41" s="97">
        <f t="shared" si="0"/>
        <v>0</v>
      </c>
    </row>
    <row r="42" spans="1:10" s="15" customFormat="1" ht="40.5" customHeight="1" outlineLevel="1" x14ac:dyDescent="0.2">
      <c r="A42" s="14"/>
      <c r="B42" s="83">
        <v>2.5</v>
      </c>
      <c r="C42" s="53" t="s">
        <v>63</v>
      </c>
      <c r="D42" s="145"/>
      <c r="E42" s="145"/>
      <c r="F42" s="145"/>
      <c r="G42" s="82">
        <f>SUM(G43:G47)</f>
        <v>0</v>
      </c>
    </row>
    <row r="43" spans="1:10" s="1" customFormat="1" outlineLevel="2" x14ac:dyDescent="0.2">
      <c r="A43" s="16" t="s">
        <v>10</v>
      </c>
      <c r="B43" s="79" t="s">
        <v>64</v>
      </c>
      <c r="C43" s="17" t="s">
        <v>65</v>
      </c>
      <c r="D43" s="117" t="s">
        <v>23</v>
      </c>
      <c r="E43" s="18">
        <v>37752</v>
      </c>
      <c r="F43" s="129"/>
      <c r="G43" s="97">
        <f t="shared" si="0"/>
        <v>0</v>
      </c>
    </row>
    <row r="44" spans="1:10" s="1" customFormat="1" outlineLevel="2" x14ac:dyDescent="0.2">
      <c r="A44" s="16" t="s">
        <v>10</v>
      </c>
      <c r="B44" s="79" t="s">
        <v>66</v>
      </c>
      <c r="C44" s="17" t="s">
        <v>67</v>
      </c>
      <c r="D44" s="117" t="s">
        <v>23</v>
      </c>
      <c r="E44" s="18">
        <v>18617</v>
      </c>
      <c r="F44" s="129"/>
      <c r="G44" s="97">
        <f t="shared" si="0"/>
        <v>0</v>
      </c>
    </row>
    <row r="45" spans="1:10" s="1" customFormat="1" outlineLevel="2" x14ac:dyDescent="0.2">
      <c r="A45" s="16" t="s">
        <v>10</v>
      </c>
      <c r="B45" s="79" t="s">
        <v>68</v>
      </c>
      <c r="C45" s="17" t="s">
        <v>69</v>
      </c>
      <c r="D45" s="117" t="s">
        <v>23</v>
      </c>
      <c r="E45" s="18">
        <v>28915</v>
      </c>
      <c r="F45" s="129"/>
      <c r="G45" s="97">
        <f t="shared" si="0"/>
        <v>0</v>
      </c>
    </row>
    <row r="46" spans="1:10" s="1" customFormat="1" outlineLevel="2" x14ac:dyDescent="0.2">
      <c r="A46" s="16" t="s">
        <v>10</v>
      </c>
      <c r="B46" s="79" t="s">
        <v>70</v>
      </c>
      <c r="C46" s="17" t="s">
        <v>71</v>
      </c>
      <c r="D46" s="117" t="s">
        <v>23</v>
      </c>
      <c r="E46" s="18">
        <v>443</v>
      </c>
      <c r="F46" s="129"/>
      <c r="G46" s="97">
        <f t="shared" si="0"/>
        <v>0</v>
      </c>
    </row>
    <row r="47" spans="1:10" s="1" customFormat="1" outlineLevel="2" x14ac:dyDescent="0.2">
      <c r="A47" s="16" t="s">
        <v>10</v>
      </c>
      <c r="B47" s="79" t="s">
        <v>72</v>
      </c>
      <c r="C47" s="17" t="s">
        <v>73</v>
      </c>
      <c r="D47" s="117" t="s">
        <v>23</v>
      </c>
      <c r="E47" s="18">
        <v>5915</v>
      </c>
      <c r="F47" s="129"/>
      <c r="G47" s="97">
        <f t="shared" si="0"/>
        <v>0</v>
      </c>
    </row>
    <row r="48" spans="1:10" s="66" customFormat="1" ht="60" customHeight="1" x14ac:dyDescent="0.2">
      <c r="A48" s="67"/>
      <c r="B48" s="75">
        <v>3</v>
      </c>
      <c r="C48" s="68" t="s">
        <v>74</v>
      </c>
      <c r="D48" s="147"/>
      <c r="E48" s="147"/>
      <c r="F48" s="147"/>
      <c r="G48" s="76">
        <f>+G49+G52+G54+G64+G67+G72</f>
        <v>0</v>
      </c>
    </row>
    <row r="49" spans="1:7" s="15" customFormat="1" ht="142.5" customHeight="1" outlineLevel="1" x14ac:dyDescent="0.2">
      <c r="A49" s="14"/>
      <c r="B49" s="86" t="s">
        <v>75</v>
      </c>
      <c r="C49" s="54" t="s">
        <v>76</v>
      </c>
      <c r="D49" s="145"/>
      <c r="E49" s="145"/>
      <c r="F49" s="145"/>
      <c r="G49" s="87">
        <f>SUM(G50:G51)</f>
        <v>0</v>
      </c>
    </row>
    <row r="50" spans="1:7" s="1" customFormat="1" outlineLevel="2" x14ac:dyDescent="0.2">
      <c r="A50" s="16" t="s">
        <v>10</v>
      </c>
      <c r="B50" s="84" t="s">
        <v>77</v>
      </c>
      <c r="C50" s="17" t="s">
        <v>78</v>
      </c>
      <c r="D50" s="117" t="s">
        <v>26</v>
      </c>
      <c r="E50" s="18">
        <v>9</v>
      </c>
      <c r="F50" s="130"/>
      <c r="G50" s="97">
        <f t="shared" ref="G50:G51" si="1">ROUND(+E50*F50,0)</f>
        <v>0</v>
      </c>
    </row>
    <row r="51" spans="1:7" s="1" customFormat="1" outlineLevel="2" x14ac:dyDescent="0.2">
      <c r="A51" s="16" t="s">
        <v>10</v>
      </c>
      <c r="B51" s="84" t="s">
        <v>79</v>
      </c>
      <c r="C51" s="17" t="s">
        <v>80</v>
      </c>
      <c r="D51" s="117" t="s">
        <v>26</v>
      </c>
      <c r="E51" s="18">
        <v>44</v>
      </c>
      <c r="F51" s="130"/>
      <c r="G51" s="97">
        <f t="shared" si="1"/>
        <v>0</v>
      </c>
    </row>
    <row r="52" spans="1:7" s="15" customFormat="1" ht="127.5" outlineLevel="1" x14ac:dyDescent="0.2">
      <c r="A52" s="14"/>
      <c r="B52" s="86">
        <v>3.2</v>
      </c>
      <c r="C52" s="54" t="s">
        <v>81</v>
      </c>
      <c r="D52" s="145"/>
      <c r="E52" s="145"/>
      <c r="F52" s="145"/>
      <c r="G52" s="87">
        <f>SUM(G53)</f>
        <v>0</v>
      </c>
    </row>
    <row r="53" spans="1:7" s="1" customFormat="1" outlineLevel="2" x14ac:dyDescent="0.2">
      <c r="A53" s="16" t="s">
        <v>10</v>
      </c>
      <c r="B53" s="84" t="s">
        <v>82</v>
      </c>
      <c r="C53" s="17" t="s">
        <v>83</v>
      </c>
      <c r="D53" s="117" t="s">
        <v>26</v>
      </c>
      <c r="E53" s="18">
        <v>1</v>
      </c>
      <c r="F53" s="19"/>
      <c r="G53" s="97">
        <f t="shared" ref="G53" si="2">ROUND(+E53*F53,0)</f>
        <v>0</v>
      </c>
    </row>
    <row r="54" spans="1:7" s="15" customFormat="1" ht="140.25" outlineLevel="1" x14ac:dyDescent="0.2">
      <c r="A54" s="14"/>
      <c r="B54" s="86" t="s">
        <v>84</v>
      </c>
      <c r="C54" s="54" t="s">
        <v>85</v>
      </c>
      <c r="D54" s="145"/>
      <c r="E54" s="145"/>
      <c r="F54" s="145"/>
      <c r="G54" s="87">
        <f>SUM(G55:G63)</f>
        <v>0</v>
      </c>
    </row>
    <row r="55" spans="1:7" s="1" customFormat="1" ht="24" outlineLevel="2" x14ac:dyDescent="0.2">
      <c r="A55" s="16" t="s">
        <v>10</v>
      </c>
      <c r="B55" s="84" t="s">
        <v>86</v>
      </c>
      <c r="C55" s="17" t="s">
        <v>87</v>
      </c>
      <c r="D55" s="117" t="s">
        <v>13</v>
      </c>
      <c r="E55" s="18">
        <v>60</v>
      </c>
      <c r="F55" s="129"/>
      <c r="G55" s="97">
        <f t="shared" ref="G55:G61" si="3">ROUND(+E55*F55,0)</f>
        <v>0</v>
      </c>
    </row>
    <row r="56" spans="1:7" s="1" customFormat="1" ht="24" outlineLevel="2" x14ac:dyDescent="0.2">
      <c r="A56" s="16" t="s">
        <v>10</v>
      </c>
      <c r="B56" s="84" t="s">
        <v>88</v>
      </c>
      <c r="C56" s="17" t="s">
        <v>89</v>
      </c>
      <c r="D56" s="117" t="s">
        <v>13</v>
      </c>
      <c r="E56" s="18">
        <v>237</v>
      </c>
      <c r="F56" s="129"/>
      <c r="G56" s="97">
        <f t="shared" si="3"/>
        <v>0</v>
      </c>
    </row>
    <row r="57" spans="1:7" s="1" customFormat="1" ht="24" outlineLevel="2" x14ac:dyDescent="0.2">
      <c r="A57" s="16" t="s">
        <v>10</v>
      </c>
      <c r="B57" s="84" t="s">
        <v>90</v>
      </c>
      <c r="C57" s="17" t="s">
        <v>91</v>
      </c>
      <c r="D57" s="117" t="s">
        <v>13</v>
      </c>
      <c r="E57" s="18">
        <v>57</v>
      </c>
      <c r="F57" s="129"/>
      <c r="G57" s="97">
        <f t="shared" si="3"/>
        <v>0</v>
      </c>
    </row>
    <row r="58" spans="1:7" s="1" customFormat="1" ht="24" outlineLevel="2" x14ac:dyDescent="0.2">
      <c r="A58" s="16" t="s">
        <v>10</v>
      </c>
      <c r="B58" s="84" t="s">
        <v>92</v>
      </c>
      <c r="C58" s="17" t="s">
        <v>93</v>
      </c>
      <c r="D58" s="117" t="s">
        <v>13</v>
      </c>
      <c r="E58" s="18">
        <v>207</v>
      </c>
      <c r="F58" s="129"/>
      <c r="G58" s="97">
        <f t="shared" si="3"/>
        <v>0</v>
      </c>
    </row>
    <row r="59" spans="1:7" s="1" customFormat="1" ht="24" outlineLevel="2" x14ac:dyDescent="0.2">
      <c r="A59" s="16" t="s">
        <v>10</v>
      </c>
      <c r="B59" s="84" t="s">
        <v>94</v>
      </c>
      <c r="C59" s="17" t="s">
        <v>95</v>
      </c>
      <c r="D59" s="117" t="s">
        <v>13</v>
      </c>
      <c r="E59" s="18">
        <v>412</v>
      </c>
      <c r="F59" s="129"/>
      <c r="G59" s="97">
        <f t="shared" si="3"/>
        <v>0</v>
      </c>
    </row>
    <row r="60" spans="1:7" s="1" customFormat="1" ht="24" outlineLevel="2" x14ac:dyDescent="0.2">
      <c r="A60" s="16" t="s">
        <v>10</v>
      </c>
      <c r="B60" s="84" t="s">
        <v>96</v>
      </c>
      <c r="C60" s="17" t="s">
        <v>97</v>
      </c>
      <c r="D60" s="117" t="s">
        <v>13</v>
      </c>
      <c r="E60" s="18">
        <v>137</v>
      </c>
      <c r="F60" s="129"/>
      <c r="G60" s="97">
        <f t="shared" si="3"/>
        <v>0</v>
      </c>
    </row>
    <row r="61" spans="1:7" s="1" customFormat="1" ht="24" outlineLevel="2" x14ac:dyDescent="0.2">
      <c r="A61" s="16" t="s">
        <v>10</v>
      </c>
      <c r="B61" s="84" t="s">
        <v>98</v>
      </c>
      <c r="C61" s="17" t="s">
        <v>99</v>
      </c>
      <c r="D61" s="117" t="s">
        <v>13</v>
      </c>
      <c r="E61" s="18">
        <v>65</v>
      </c>
      <c r="F61" s="129"/>
      <c r="G61" s="97">
        <f t="shared" si="3"/>
        <v>0</v>
      </c>
    </row>
    <row r="62" spans="1:7" s="1" customFormat="1" ht="15" customHeight="1" outlineLevel="2" x14ac:dyDescent="0.2">
      <c r="A62" s="16"/>
      <c r="B62" s="88"/>
      <c r="C62" s="55" t="s">
        <v>100</v>
      </c>
      <c r="D62" s="151"/>
      <c r="E62" s="151"/>
      <c r="F62" s="151"/>
      <c r="G62" s="152"/>
    </row>
    <row r="63" spans="1:7" s="1" customFormat="1" ht="24" outlineLevel="2" x14ac:dyDescent="0.2">
      <c r="A63" s="16" t="s">
        <v>10</v>
      </c>
      <c r="B63" s="84" t="s">
        <v>101</v>
      </c>
      <c r="C63" s="17" t="s">
        <v>102</v>
      </c>
      <c r="D63" s="117" t="s">
        <v>13</v>
      </c>
      <c r="E63" s="18">
        <v>108</v>
      </c>
      <c r="F63" s="130"/>
      <c r="G63" s="97">
        <f t="shared" ref="G63" si="4">ROUND(+E63*F63,0)</f>
        <v>0</v>
      </c>
    </row>
    <row r="64" spans="1:7" s="15" customFormat="1" ht="14.25" customHeight="1" outlineLevel="1" x14ac:dyDescent="0.2">
      <c r="A64" s="14"/>
      <c r="B64" s="83" t="s">
        <v>103</v>
      </c>
      <c r="C64" s="51" t="s">
        <v>104</v>
      </c>
      <c r="D64" s="145"/>
      <c r="E64" s="145"/>
      <c r="F64" s="145"/>
      <c r="G64" s="87">
        <f>SUM(G65:G66)</f>
        <v>0</v>
      </c>
    </row>
    <row r="65" spans="1:7" s="1" customFormat="1" outlineLevel="2" x14ac:dyDescent="0.2">
      <c r="A65" s="16" t="s">
        <v>10</v>
      </c>
      <c r="B65" s="84" t="s">
        <v>105</v>
      </c>
      <c r="C65" s="17" t="s">
        <v>106</v>
      </c>
      <c r="D65" s="117" t="s">
        <v>26</v>
      </c>
      <c r="E65" s="18">
        <v>3</v>
      </c>
      <c r="F65" s="129"/>
      <c r="G65" s="97">
        <f t="shared" ref="G65:G80" si="5">ROUND(+E65*F65,0)</f>
        <v>0</v>
      </c>
    </row>
    <row r="66" spans="1:7" s="1" customFormat="1" ht="24" outlineLevel="2" x14ac:dyDescent="0.2">
      <c r="A66" s="16" t="s">
        <v>10</v>
      </c>
      <c r="B66" s="89" t="s">
        <v>107</v>
      </c>
      <c r="C66" s="17" t="s">
        <v>108</v>
      </c>
      <c r="D66" s="117" t="s">
        <v>26</v>
      </c>
      <c r="E66" s="18">
        <v>2.9</v>
      </c>
      <c r="F66" s="129"/>
      <c r="G66" s="97">
        <f t="shared" si="5"/>
        <v>0</v>
      </c>
    </row>
    <row r="67" spans="1:7" s="15" customFormat="1" ht="156.75" customHeight="1" outlineLevel="1" x14ac:dyDescent="0.2">
      <c r="A67" s="14"/>
      <c r="B67" s="86" t="s">
        <v>109</v>
      </c>
      <c r="C67" s="54" t="s">
        <v>110</v>
      </c>
      <c r="D67" s="145"/>
      <c r="E67" s="145"/>
      <c r="F67" s="145"/>
      <c r="G67" s="87">
        <f>SUM(G68:G71)</f>
        <v>0</v>
      </c>
    </row>
    <row r="68" spans="1:7" s="1" customFormat="1" outlineLevel="2" x14ac:dyDescent="0.2">
      <c r="A68" s="16" t="s">
        <v>10</v>
      </c>
      <c r="B68" s="85" t="s">
        <v>111</v>
      </c>
      <c r="C68" s="17" t="s">
        <v>112</v>
      </c>
      <c r="D68" s="117" t="s">
        <v>26</v>
      </c>
      <c r="E68" s="18">
        <v>5</v>
      </c>
      <c r="F68" s="130"/>
      <c r="G68" s="97">
        <f t="shared" si="5"/>
        <v>0</v>
      </c>
    </row>
    <row r="69" spans="1:7" s="1" customFormat="1" outlineLevel="2" x14ac:dyDescent="0.2">
      <c r="A69" s="16" t="s">
        <v>10</v>
      </c>
      <c r="B69" s="85" t="s">
        <v>113</v>
      </c>
      <c r="C69" s="17" t="s">
        <v>114</v>
      </c>
      <c r="D69" s="117" t="s">
        <v>13</v>
      </c>
      <c r="E69" s="18">
        <v>70</v>
      </c>
      <c r="F69" s="130"/>
      <c r="G69" s="97">
        <f t="shared" si="5"/>
        <v>0</v>
      </c>
    </row>
    <row r="70" spans="1:7" s="1" customFormat="1" outlineLevel="2" x14ac:dyDescent="0.2">
      <c r="A70" s="16" t="s">
        <v>10</v>
      </c>
      <c r="B70" s="85" t="s">
        <v>115</v>
      </c>
      <c r="C70" s="17" t="s">
        <v>116</v>
      </c>
      <c r="D70" s="117" t="s">
        <v>26</v>
      </c>
      <c r="E70" s="18">
        <v>51</v>
      </c>
      <c r="F70" s="130"/>
      <c r="G70" s="97">
        <f t="shared" si="5"/>
        <v>0</v>
      </c>
    </row>
    <row r="71" spans="1:7" s="1" customFormat="1" outlineLevel="2" x14ac:dyDescent="0.2">
      <c r="A71" s="16" t="s">
        <v>10</v>
      </c>
      <c r="B71" s="85" t="s">
        <v>117</v>
      </c>
      <c r="C71" s="17" t="s">
        <v>118</v>
      </c>
      <c r="D71" s="117" t="s">
        <v>13</v>
      </c>
      <c r="E71" s="18">
        <v>70</v>
      </c>
      <c r="F71" s="129"/>
      <c r="G71" s="97">
        <f t="shared" si="5"/>
        <v>0</v>
      </c>
    </row>
    <row r="72" spans="1:7" s="15" customFormat="1" ht="38.25" outlineLevel="1" x14ac:dyDescent="0.2">
      <c r="A72" s="14"/>
      <c r="B72" s="86" t="s">
        <v>119</v>
      </c>
      <c r="C72" s="54" t="s">
        <v>120</v>
      </c>
      <c r="D72" s="145"/>
      <c r="E72" s="145"/>
      <c r="F72" s="145"/>
      <c r="G72" s="87">
        <f>SUM(G73:G80)</f>
        <v>0</v>
      </c>
    </row>
    <row r="73" spans="1:7" s="1" customFormat="1" outlineLevel="2" x14ac:dyDescent="0.2">
      <c r="A73" s="16" t="s">
        <v>10</v>
      </c>
      <c r="B73" s="84" t="s">
        <v>121</v>
      </c>
      <c r="C73" s="17" t="s">
        <v>122</v>
      </c>
      <c r="D73" s="117" t="s">
        <v>23</v>
      </c>
      <c r="E73" s="18">
        <v>21123</v>
      </c>
      <c r="F73" s="129"/>
      <c r="G73" s="97">
        <f t="shared" si="5"/>
        <v>0</v>
      </c>
    </row>
    <row r="74" spans="1:7" s="1" customFormat="1" outlineLevel="2" x14ac:dyDescent="0.2">
      <c r="A74" s="16" t="s">
        <v>10</v>
      </c>
      <c r="B74" s="84" t="s">
        <v>123</v>
      </c>
      <c r="C74" s="17" t="s">
        <v>124</v>
      </c>
      <c r="D74" s="117" t="s">
        <v>23</v>
      </c>
      <c r="E74" s="18">
        <v>266</v>
      </c>
      <c r="F74" s="129"/>
      <c r="G74" s="97">
        <f t="shared" si="5"/>
        <v>0</v>
      </c>
    </row>
    <row r="75" spans="1:7" s="1" customFormat="1" outlineLevel="2" x14ac:dyDescent="0.2">
      <c r="A75" s="16" t="s">
        <v>10</v>
      </c>
      <c r="B75" s="84" t="s">
        <v>125</v>
      </c>
      <c r="C75" s="17" t="s">
        <v>126</v>
      </c>
      <c r="D75" s="117" t="s">
        <v>23</v>
      </c>
      <c r="E75" s="18">
        <v>15970</v>
      </c>
      <c r="F75" s="129"/>
      <c r="G75" s="97">
        <f t="shared" si="5"/>
        <v>0</v>
      </c>
    </row>
    <row r="76" spans="1:7" s="1" customFormat="1" outlineLevel="2" x14ac:dyDescent="0.2">
      <c r="A76" s="16" t="s">
        <v>10</v>
      </c>
      <c r="B76" s="84" t="s">
        <v>127</v>
      </c>
      <c r="C76" s="17" t="s">
        <v>128</v>
      </c>
      <c r="D76" s="117" t="s">
        <v>23</v>
      </c>
      <c r="E76" s="18">
        <v>1722</v>
      </c>
      <c r="F76" s="129"/>
      <c r="G76" s="97">
        <f t="shared" si="5"/>
        <v>0</v>
      </c>
    </row>
    <row r="77" spans="1:7" s="1" customFormat="1" outlineLevel="2" x14ac:dyDescent="0.2">
      <c r="A77" s="16" t="s">
        <v>10</v>
      </c>
      <c r="B77" s="84" t="s">
        <v>129</v>
      </c>
      <c r="C77" s="17" t="s">
        <v>130</v>
      </c>
      <c r="D77" s="117" t="s">
        <v>23</v>
      </c>
      <c r="E77" s="18">
        <v>272</v>
      </c>
      <c r="F77" s="129"/>
      <c r="G77" s="97">
        <f t="shared" si="5"/>
        <v>0</v>
      </c>
    </row>
    <row r="78" spans="1:7" s="1" customFormat="1" outlineLevel="2" x14ac:dyDescent="0.2">
      <c r="A78" s="16" t="s">
        <v>10</v>
      </c>
      <c r="B78" s="84" t="s">
        <v>131</v>
      </c>
      <c r="C78" s="17" t="s">
        <v>132</v>
      </c>
      <c r="D78" s="117" t="s">
        <v>23</v>
      </c>
      <c r="E78" s="18">
        <v>7777</v>
      </c>
      <c r="F78" s="129"/>
      <c r="G78" s="97">
        <f t="shared" si="5"/>
        <v>0</v>
      </c>
    </row>
    <row r="79" spans="1:7" s="1" customFormat="1" ht="21" customHeight="1" outlineLevel="2" x14ac:dyDescent="0.2">
      <c r="A79" s="16" t="s">
        <v>10</v>
      </c>
      <c r="B79" s="84" t="s">
        <v>133</v>
      </c>
      <c r="C79" s="21" t="s">
        <v>134</v>
      </c>
      <c r="D79" s="117" t="s">
        <v>23</v>
      </c>
      <c r="E79" s="18">
        <v>4794</v>
      </c>
      <c r="F79" s="129"/>
      <c r="G79" s="97">
        <f t="shared" si="5"/>
        <v>0</v>
      </c>
    </row>
    <row r="80" spans="1:7" s="1" customFormat="1" ht="24" customHeight="1" outlineLevel="2" x14ac:dyDescent="0.2">
      <c r="A80" s="16" t="s">
        <v>10</v>
      </c>
      <c r="B80" s="84" t="s">
        <v>135</v>
      </c>
      <c r="C80" s="21" t="s">
        <v>136</v>
      </c>
      <c r="D80" s="117" t="s">
        <v>23</v>
      </c>
      <c r="E80" s="18">
        <v>1373</v>
      </c>
      <c r="F80" s="129"/>
      <c r="G80" s="97">
        <f t="shared" si="5"/>
        <v>0</v>
      </c>
    </row>
    <row r="81" spans="1:7" s="66" customFormat="1" ht="60" customHeight="1" x14ac:dyDescent="0.2">
      <c r="A81" s="67"/>
      <c r="B81" s="75">
        <v>4</v>
      </c>
      <c r="C81" s="68" t="s">
        <v>137</v>
      </c>
      <c r="D81" s="147"/>
      <c r="E81" s="147"/>
      <c r="F81" s="147"/>
      <c r="G81" s="76">
        <f>+G82+G85+G105+G108</f>
        <v>0</v>
      </c>
    </row>
    <row r="82" spans="1:7" s="27" customFormat="1" ht="108" outlineLevel="1" x14ac:dyDescent="0.2">
      <c r="A82" s="16"/>
      <c r="B82" s="90" t="s">
        <v>138</v>
      </c>
      <c r="C82" s="56" t="s">
        <v>139</v>
      </c>
      <c r="D82" s="153"/>
      <c r="E82" s="153"/>
      <c r="F82" s="153"/>
      <c r="G82" s="87">
        <f>SUM(G83:G84)</f>
        <v>0</v>
      </c>
    </row>
    <row r="83" spans="1:7" s="1" customFormat="1" ht="24" outlineLevel="2" x14ac:dyDescent="0.2">
      <c r="A83" s="16" t="s">
        <v>10</v>
      </c>
      <c r="B83" s="84" t="s">
        <v>140</v>
      </c>
      <c r="C83" s="17" t="s">
        <v>141</v>
      </c>
      <c r="D83" s="117" t="s">
        <v>26</v>
      </c>
      <c r="E83" s="18">
        <v>6</v>
      </c>
      <c r="F83" s="130"/>
      <c r="G83" s="97">
        <f t="shared" ref="G83:G84" si="6">ROUND(+E83*F83,0)</f>
        <v>0</v>
      </c>
    </row>
    <row r="84" spans="1:7" s="1" customFormat="1" ht="24" outlineLevel="2" x14ac:dyDescent="0.2">
      <c r="A84" s="16" t="s">
        <v>10</v>
      </c>
      <c r="B84" s="84" t="s">
        <v>142</v>
      </c>
      <c r="C84" s="17" t="s">
        <v>143</v>
      </c>
      <c r="D84" s="117" t="s">
        <v>13</v>
      </c>
      <c r="E84" s="18">
        <v>270</v>
      </c>
      <c r="F84" s="129"/>
      <c r="G84" s="97">
        <f t="shared" si="6"/>
        <v>0</v>
      </c>
    </row>
    <row r="85" spans="1:7" s="27" customFormat="1" ht="135.75" customHeight="1" outlineLevel="1" x14ac:dyDescent="0.2">
      <c r="A85" s="16"/>
      <c r="B85" s="90" t="s">
        <v>144</v>
      </c>
      <c r="C85" s="56" t="s">
        <v>145</v>
      </c>
      <c r="D85" s="153"/>
      <c r="E85" s="153"/>
      <c r="F85" s="153"/>
      <c r="G85" s="87">
        <f>SUM(G86:G104)</f>
        <v>0</v>
      </c>
    </row>
    <row r="86" spans="1:7" s="1" customFormat="1" ht="24" outlineLevel="2" x14ac:dyDescent="0.2">
      <c r="A86" s="16" t="s">
        <v>10</v>
      </c>
      <c r="B86" s="84" t="s">
        <v>146</v>
      </c>
      <c r="C86" s="17" t="s">
        <v>147</v>
      </c>
      <c r="D86" s="117" t="s">
        <v>20</v>
      </c>
      <c r="E86" s="18">
        <v>179</v>
      </c>
      <c r="F86" s="130"/>
      <c r="G86" s="97">
        <f t="shared" ref="G86:G110" si="7">ROUND(+E86*F86,0)</f>
        <v>0</v>
      </c>
    </row>
    <row r="87" spans="1:7" s="1" customFormat="1" ht="24" outlineLevel="2" x14ac:dyDescent="0.2">
      <c r="A87" s="16" t="s">
        <v>10</v>
      </c>
      <c r="B87" s="84" t="s">
        <v>148</v>
      </c>
      <c r="C87" s="17" t="s">
        <v>149</v>
      </c>
      <c r="D87" s="117" t="s">
        <v>20</v>
      </c>
      <c r="E87" s="18">
        <v>135</v>
      </c>
      <c r="F87" s="130"/>
      <c r="G87" s="97">
        <f t="shared" si="7"/>
        <v>0</v>
      </c>
    </row>
    <row r="88" spans="1:7" s="1" customFormat="1" ht="24" outlineLevel="2" x14ac:dyDescent="0.2">
      <c r="A88" s="16" t="s">
        <v>10</v>
      </c>
      <c r="B88" s="84" t="s">
        <v>150</v>
      </c>
      <c r="C88" s="17" t="s">
        <v>151</v>
      </c>
      <c r="D88" s="117" t="s">
        <v>20</v>
      </c>
      <c r="E88" s="18">
        <v>30</v>
      </c>
      <c r="F88" s="130"/>
      <c r="G88" s="97">
        <f t="shared" si="7"/>
        <v>0</v>
      </c>
    </row>
    <row r="89" spans="1:7" s="1" customFormat="1" ht="24" outlineLevel="2" x14ac:dyDescent="0.2">
      <c r="A89" s="16" t="s">
        <v>10</v>
      </c>
      <c r="B89" s="84" t="s">
        <v>152</v>
      </c>
      <c r="C89" s="17" t="s">
        <v>153</v>
      </c>
      <c r="D89" s="117" t="s">
        <v>20</v>
      </c>
      <c r="E89" s="18">
        <v>46</v>
      </c>
      <c r="F89" s="130"/>
      <c r="G89" s="97">
        <f t="shared" si="7"/>
        <v>0</v>
      </c>
    </row>
    <row r="90" spans="1:7" s="1" customFormat="1" ht="24" outlineLevel="2" x14ac:dyDescent="0.2">
      <c r="A90" s="16" t="s">
        <v>10</v>
      </c>
      <c r="B90" s="84" t="s">
        <v>154</v>
      </c>
      <c r="C90" s="17" t="s">
        <v>155</v>
      </c>
      <c r="D90" s="117" t="s">
        <v>20</v>
      </c>
      <c r="E90" s="18">
        <v>35</v>
      </c>
      <c r="F90" s="130"/>
      <c r="G90" s="97">
        <f t="shared" si="7"/>
        <v>0</v>
      </c>
    </row>
    <row r="91" spans="1:7" s="1" customFormat="1" ht="24" outlineLevel="2" x14ac:dyDescent="0.2">
      <c r="A91" s="16" t="s">
        <v>10</v>
      </c>
      <c r="B91" s="84" t="s">
        <v>156</v>
      </c>
      <c r="C91" s="17" t="s">
        <v>157</v>
      </c>
      <c r="D91" s="117" t="s">
        <v>20</v>
      </c>
      <c r="E91" s="18">
        <v>133</v>
      </c>
      <c r="F91" s="130"/>
      <c r="G91" s="97">
        <f t="shared" si="7"/>
        <v>0</v>
      </c>
    </row>
    <row r="92" spans="1:7" s="1" customFormat="1" ht="24" outlineLevel="2" x14ac:dyDescent="0.2">
      <c r="A92" s="16" t="s">
        <v>10</v>
      </c>
      <c r="B92" s="84" t="s">
        <v>158</v>
      </c>
      <c r="C92" s="17" t="s">
        <v>159</v>
      </c>
      <c r="D92" s="117" t="s">
        <v>20</v>
      </c>
      <c r="E92" s="18">
        <v>32</v>
      </c>
      <c r="F92" s="130"/>
      <c r="G92" s="97">
        <f t="shared" si="7"/>
        <v>0</v>
      </c>
    </row>
    <row r="93" spans="1:7" s="1" customFormat="1" ht="24" outlineLevel="2" x14ac:dyDescent="0.2">
      <c r="A93" s="16" t="s">
        <v>10</v>
      </c>
      <c r="B93" s="84" t="s">
        <v>160</v>
      </c>
      <c r="C93" s="17" t="s">
        <v>161</v>
      </c>
      <c r="D93" s="117" t="s">
        <v>20</v>
      </c>
      <c r="E93" s="18">
        <v>37</v>
      </c>
      <c r="F93" s="130"/>
      <c r="G93" s="97">
        <f t="shared" si="7"/>
        <v>0</v>
      </c>
    </row>
    <row r="94" spans="1:7" s="1" customFormat="1" ht="24" outlineLevel="2" x14ac:dyDescent="0.2">
      <c r="A94" s="16" t="s">
        <v>10</v>
      </c>
      <c r="B94" s="84" t="s">
        <v>162</v>
      </c>
      <c r="C94" s="17" t="s">
        <v>163</v>
      </c>
      <c r="D94" s="117" t="s">
        <v>20</v>
      </c>
      <c r="E94" s="18">
        <v>48</v>
      </c>
      <c r="F94" s="130"/>
      <c r="G94" s="97">
        <f t="shared" si="7"/>
        <v>0</v>
      </c>
    </row>
    <row r="95" spans="1:7" s="1" customFormat="1" outlineLevel="2" x14ac:dyDescent="0.2">
      <c r="A95" s="16" t="s">
        <v>10</v>
      </c>
      <c r="B95" s="84" t="s">
        <v>164</v>
      </c>
      <c r="C95" s="17" t="s">
        <v>165</v>
      </c>
      <c r="D95" s="117" t="s">
        <v>20</v>
      </c>
      <c r="E95" s="18">
        <v>34</v>
      </c>
      <c r="F95" s="130"/>
      <c r="G95" s="97">
        <f t="shared" si="7"/>
        <v>0</v>
      </c>
    </row>
    <row r="96" spans="1:7" s="1" customFormat="1" outlineLevel="2" x14ac:dyDescent="0.2">
      <c r="A96" s="16" t="s">
        <v>10</v>
      </c>
      <c r="B96" s="84" t="s">
        <v>166</v>
      </c>
      <c r="C96" s="17" t="s">
        <v>167</v>
      </c>
      <c r="D96" s="117" t="s">
        <v>20</v>
      </c>
      <c r="E96" s="18">
        <v>44</v>
      </c>
      <c r="F96" s="130"/>
      <c r="G96" s="97">
        <f t="shared" si="7"/>
        <v>0</v>
      </c>
    </row>
    <row r="97" spans="1:7" s="1" customFormat="1" outlineLevel="2" x14ac:dyDescent="0.2">
      <c r="A97" s="16" t="s">
        <v>10</v>
      </c>
      <c r="B97" s="84" t="s">
        <v>168</v>
      </c>
      <c r="C97" s="17" t="s">
        <v>169</v>
      </c>
      <c r="D97" s="117" t="s">
        <v>20</v>
      </c>
      <c r="E97" s="18">
        <v>10</v>
      </c>
      <c r="F97" s="130"/>
      <c r="G97" s="97">
        <f t="shared" si="7"/>
        <v>0</v>
      </c>
    </row>
    <row r="98" spans="1:7" s="1" customFormat="1" ht="24" outlineLevel="2" x14ac:dyDescent="0.2">
      <c r="A98" s="16" t="s">
        <v>10</v>
      </c>
      <c r="B98" s="84" t="s">
        <v>170</v>
      </c>
      <c r="C98" s="17" t="s">
        <v>171</v>
      </c>
      <c r="D98" s="117" t="s">
        <v>20</v>
      </c>
      <c r="E98" s="18">
        <v>4</v>
      </c>
      <c r="F98" s="130"/>
      <c r="G98" s="97">
        <f t="shared" si="7"/>
        <v>0</v>
      </c>
    </row>
    <row r="99" spans="1:7" s="1" customFormat="1" outlineLevel="2" x14ac:dyDescent="0.2">
      <c r="A99" s="16" t="s">
        <v>10</v>
      </c>
      <c r="B99" s="84" t="s">
        <v>172</v>
      </c>
      <c r="C99" s="17" t="s">
        <v>173</v>
      </c>
      <c r="D99" s="117" t="s">
        <v>20</v>
      </c>
      <c r="E99" s="18">
        <v>7</v>
      </c>
      <c r="F99" s="130"/>
      <c r="G99" s="97">
        <f t="shared" si="7"/>
        <v>0</v>
      </c>
    </row>
    <row r="100" spans="1:7" s="1" customFormat="1" ht="24" outlineLevel="2" x14ac:dyDescent="0.2">
      <c r="A100" s="16" t="s">
        <v>10</v>
      </c>
      <c r="B100" s="84" t="s">
        <v>174</v>
      </c>
      <c r="C100" s="17" t="s">
        <v>175</v>
      </c>
      <c r="D100" s="117" t="s">
        <v>20</v>
      </c>
      <c r="E100" s="18">
        <v>40</v>
      </c>
      <c r="F100" s="130"/>
      <c r="G100" s="97">
        <f t="shared" si="7"/>
        <v>0</v>
      </c>
    </row>
    <row r="101" spans="1:7" s="1" customFormat="1" ht="24" outlineLevel="2" x14ac:dyDescent="0.2">
      <c r="A101" s="16" t="s">
        <v>10</v>
      </c>
      <c r="B101" s="84" t="s">
        <v>176</v>
      </c>
      <c r="C101" s="17" t="s">
        <v>177</v>
      </c>
      <c r="D101" s="117" t="s">
        <v>20</v>
      </c>
      <c r="E101" s="18">
        <v>6</v>
      </c>
      <c r="F101" s="130"/>
      <c r="G101" s="97">
        <f t="shared" si="7"/>
        <v>0</v>
      </c>
    </row>
    <row r="102" spans="1:7" s="1" customFormat="1" ht="24" outlineLevel="2" x14ac:dyDescent="0.2">
      <c r="A102" s="16" t="s">
        <v>10</v>
      </c>
      <c r="B102" s="84" t="s">
        <v>178</v>
      </c>
      <c r="C102" s="17" t="s">
        <v>179</v>
      </c>
      <c r="D102" s="117" t="s">
        <v>20</v>
      </c>
      <c r="E102" s="18">
        <v>6</v>
      </c>
      <c r="F102" s="130"/>
      <c r="G102" s="97">
        <f t="shared" si="7"/>
        <v>0</v>
      </c>
    </row>
    <row r="103" spans="1:7" s="1" customFormat="1" ht="24" outlineLevel="2" x14ac:dyDescent="0.2">
      <c r="A103" s="16" t="s">
        <v>10</v>
      </c>
      <c r="B103" s="84" t="s">
        <v>180</v>
      </c>
      <c r="C103" s="17" t="s">
        <v>181</v>
      </c>
      <c r="D103" s="117" t="s">
        <v>20</v>
      </c>
      <c r="E103" s="18">
        <v>35</v>
      </c>
      <c r="F103" s="130"/>
      <c r="G103" s="97">
        <f t="shared" si="7"/>
        <v>0</v>
      </c>
    </row>
    <row r="104" spans="1:7" s="1" customFormat="1" ht="24" outlineLevel="2" x14ac:dyDescent="0.2">
      <c r="A104" s="16"/>
      <c r="B104" s="84" t="s">
        <v>182</v>
      </c>
      <c r="C104" s="17" t="s">
        <v>183</v>
      </c>
      <c r="D104" s="117" t="s">
        <v>20</v>
      </c>
      <c r="E104" s="18">
        <v>20</v>
      </c>
      <c r="F104" s="130"/>
      <c r="G104" s="97">
        <f t="shared" si="7"/>
        <v>0</v>
      </c>
    </row>
    <row r="105" spans="1:7" s="27" customFormat="1" outlineLevel="1" x14ac:dyDescent="0.2">
      <c r="A105" s="16"/>
      <c r="B105" s="91" t="s">
        <v>184</v>
      </c>
      <c r="C105" s="57" t="s">
        <v>185</v>
      </c>
      <c r="D105" s="153"/>
      <c r="E105" s="153"/>
      <c r="F105" s="153"/>
      <c r="G105" s="87">
        <f>SUM(G106:G107)</f>
        <v>0</v>
      </c>
    </row>
    <row r="106" spans="1:7" s="1" customFormat="1" outlineLevel="2" x14ac:dyDescent="0.2">
      <c r="A106" s="16" t="s">
        <v>10</v>
      </c>
      <c r="B106" s="85" t="s">
        <v>186</v>
      </c>
      <c r="C106" s="17" t="s">
        <v>187</v>
      </c>
      <c r="D106" s="117" t="s">
        <v>188</v>
      </c>
      <c r="E106" s="18">
        <v>390</v>
      </c>
      <c r="F106" s="130"/>
      <c r="G106" s="97">
        <f t="shared" si="7"/>
        <v>0</v>
      </c>
    </row>
    <row r="107" spans="1:7" s="1" customFormat="1" outlineLevel="2" x14ac:dyDescent="0.2">
      <c r="A107" s="16" t="s">
        <v>10</v>
      </c>
      <c r="B107" s="85" t="s">
        <v>189</v>
      </c>
      <c r="C107" s="17" t="s">
        <v>190</v>
      </c>
      <c r="D107" s="117" t="s">
        <v>188</v>
      </c>
      <c r="E107" s="18">
        <v>209</v>
      </c>
      <c r="F107" s="130"/>
      <c r="G107" s="97">
        <f t="shared" si="7"/>
        <v>0</v>
      </c>
    </row>
    <row r="108" spans="1:7" s="27" customFormat="1" ht="36" outlineLevel="1" x14ac:dyDescent="0.2">
      <c r="A108" s="16"/>
      <c r="B108" s="90" t="s">
        <v>191</v>
      </c>
      <c r="C108" s="56" t="s">
        <v>192</v>
      </c>
      <c r="D108" s="153"/>
      <c r="E108" s="153"/>
      <c r="F108" s="153"/>
      <c r="G108" s="87">
        <f>SUM(G109:G110)</f>
        <v>0</v>
      </c>
    </row>
    <row r="109" spans="1:7" s="1" customFormat="1" outlineLevel="2" x14ac:dyDescent="0.2">
      <c r="A109" s="16" t="s">
        <v>10</v>
      </c>
      <c r="B109" s="84" t="s">
        <v>193</v>
      </c>
      <c r="C109" s="17" t="s">
        <v>194</v>
      </c>
      <c r="D109" s="117" t="s">
        <v>23</v>
      </c>
      <c r="E109" s="18">
        <v>2351.15</v>
      </c>
      <c r="F109" s="129"/>
      <c r="G109" s="97">
        <f t="shared" si="7"/>
        <v>0</v>
      </c>
    </row>
    <row r="110" spans="1:7" s="1" customFormat="1" outlineLevel="2" x14ac:dyDescent="0.2">
      <c r="A110" s="16" t="s">
        <v>10</v>
      </c>
      <c r="B110" s="84" t="s">
        <v>195</v>
      </c>
      <c r="C110" s="17" t="s">
        <v>196</v>
      </c>
      <c r="D110" s="117" t="s">
        <v>23</v>
      </c>
      <c r="E110" s="18">
        <v>4058.2393374741209</v>
      </c>
      <c r="F110" s="129"/>
      <c r="G110" s="97">
        <f t="shared" si="7"/>
        <v>0</v>
      </c>
    </row>
    <row r="111" spans="1:7" s="66" customFormat="1" ht="62.25" customHeight="1" x14ac:dyDescent="0.2">
      <c r="A111" s="67"/>
      <c r="B111" s="75">
        <v>5</v>
      </c>
      <c r="C111" s="68" t="s">
        <v>197</v>
      </c>
      <c r="D111" s="147"/>
      <c r="E111" s="147"/>
      <c r="F111" s="147"/>
      <c r="G111" s="76">
        <f>+G112</f>
        <v>0</v>
      </c>
    </row>
    <row r="112" spans="1:7" s="27" customFormat="1" outlineLevel="1" x14ac:dyDescent="0.2">
      <c r="A112" s="16"/>
      <c r="B112" s="86" t="s">
        <v>198</v>
      </c>
      <c r="C112" s="51" t="s">
        <v>199</v>
      </c>
      <c r="D112" s="145"/>
      <c r="E112" s="145"/>
      <c r="F112" s="145"/>
      <c r="G112" s="78">
        <f>SUM(G113:G120)</f>
        <v>0</v>
      </c>
    </row>
    <row r="113" spans="1:7" s="1" customFormat="1" ht="24" outlineLevel="2" x14ac:dyDescent="0.2">
      <c r="A113" s="16" t="s">
        <v>10</v>
      </c>
      <c r="B113" s="84" t="s">
        <v>200</v>
      </c>
      <c r="C113" s="17" t="s">
        <v>201</v>
      </c>
      <c r="D113" s="117" t="s">
        <v>23</v>
      </c>
      <c r="E113" s="18">
        <v>2482</v>
      </c>
      <c r="F113" s="130"/>
      <c r="G113" s="97">
        <f t="shared" ref="G113:G120" si="8">ROUND(+E113*F113,0)</f>
        <v>0</v>
      </c>
    </row>
    <row r="114" spans="1:7" s="1" customFormat="1" ht="24" outlineLevel="2" x14ac:dyDescent="0.2">
      <c r="A114" s="16" t="s">
        <v>10</v>
      </c>
      <c r="B114" s="84" t="s">
        <v>202</v>
      </c>
      <c r="C114" s="17" t="s">
        <v>203</v>
      </c>
      <c r="D114" s="117" t="s">
        <v>23</v>
      </c>
      <c r="E114" s="18">
        <v>1732</v>
      </c>
      <c r="F114" s="130"/>
      <c r="G114" s="97">
        <f t="shared" si="8"/>
        <v>0</v>
      </c>
    </row>
    <row r="115" spans="1:7" s="1" customFormat="1" ht="24" outlineLevel="2" x14ac:dyDescent="0.2">
      <c r="A115" s="16" t="s">
        <v>10</v>
      </c>
      <c r="B115" s="84" t="s">
        <v>204</v>
      </c>
      <c r="C115" s="17" t="s">
        <v>205</v>
      </c>
      <c r="D115" s="117" t="s">
        <v>23</v>
      </c>
      <c r="E115" s="18">
        <v>2908</v>
      </c>
      <c r="F115" s="130"/>
      <c r="G115" s="97">
        <f t="shared" si="8"/>
        <v>0</v>
      </c>
    </row>
    <row r="116" spans="1:7" s="1" customFormat="1" ht="26.25" customHeight="1" outlineLevel="2" x14ac:dyDescent="0.2">
      <c r="A116" s="16" t="s">
        <v>10</v>
      </c>
      <c r="B116" s="84" t="s">
        <v>206</v>
      </c>
      <c r="C116" s="17" t="s">
        <v>207</v>
      </c>
      <c r="D116" s="117" t="s">
        <v>23</v>
      </c>
      <c r="E116" s="18">
        <v>180</v>
      </c>
      <c r="F116" s="130"/>
      <c r="G116" s="97">
        <f t="shared" si="8"/>
        <v>0</v>
      </c>
    </row>
    <row r="117" spans="1:7" s="1" customFormat="1" ht="24" outlineLevel="2" x14ac:dyDescent="0.2">
      <c r="A117" s="16" t="s">
        <v>10</v>
      </c>
      <c r="B117" s="84" t="s">
        <v>208</v>
      </c>
      <c r="C117" s="17" t="s">
        <v>209</v>
      </c>
      <c r="D117" s="117" t="s">
        <v>23</v>
      </c>
      <c r="E117" s="18">
        <v>379</v>
      </c>
      <c r="F117" s="130"/>
      <c r="G117" s="97">
        <f t="shared" si="8"/>
        <v>0</v>
      </c>
    </row>
    <row r="118" spans="1:7" s="1" customFormat="1" ht="24.75" customHeight="1" outlineLevel="2" x14ac:dyDescent="0.2">
      <c r="A118" s="16" t="s">
        <v>10</v>
      </c>
      <c r="B118" s="84" t="s">
        <v>210</v>
      </c>
      <c r="C118" s="17" t="s">
        <v>211</v>
      </c>
      <c r="D118" s="117" t="s">
        <v>188</v>
      </c>
      <c r="E118" s="18">
        <v>6</v>
      </c>
      <c r="F118" s="130"/>
      <c r="G118" s="97">
        <f t="shared" si="8"/>
        <v>0</v>
      </c>
    </row>
    <row r="119" spans="1:7" s="1" customFormat="1" ht="24.75" customHeight="1" outlineLevel="2" x14ac:dyDescent="0.2">
      <c r="A119" s="16" t="s">
        <v>10</v>
      </c>
      <c r="B119" s="84" t="s">
        <v>212</v>
      </c>
      <c r="C119" s="17" t="s">
        <v>213</v>
      </c>
      <c r="D119" s="117" t="s">
        <v>188</v>
      </c>
      <c r="E119" s="18">
        <v>143</v>
      </c>
      <c r="F119" s="130"/>
      <c r="G119" s="97">
        <f t="shared" si="8"/>
        <v>0</v>
      </c>
    </row>
    <row r="120" spans="1:7" s="1" customFormat="1" ht="24" outlineLevel="2" x14ac:dyDescent="0.2">
      <c r="A120" s="16" t="s">
        <v>10</v>
      </c>
      <c r="B120" s="84" t="s">
        <v>214</v>
      </c>
      <c r="C120" s="17" t="s">
        <v>215</v>
      </c>
      <c r="D120" s="117" t="s">
        <v>188</v>
      </c>
      <c r="E120" s="18">
        <v>179</v>
      </c>
      <c r="F120" s="130"/>
      <c r="G120" s="97">
        <f t="shared" si="8"/>
        <v>0</v>
      </c>
    </row>
    <row r="121" spans="1:7" s="66" customFormat="1" ht="43.5" customHeight="1" x14ac:dyDescent="0.2">
      <c r="A121" s="67"/>
      <c r="B121" s="92">
        <v>6</v>
      </c>
      <c r="C121" s="68" t="s">
        <v>216</v>
      </c>
      <c r="D121" s="147"/>
      <c r="E121" s="147"/>
      <c r="F121" s="147"/>
      <c r="G121" s="76">
        <f>+G122+G291+G315+G384</f>
        <v>0</v>
      </c>
    </row>
    <row r="122" spans="1:7" s="29" customFormat="1" ht="15" customHeight="1" x14ac:dyDescent="0.2">
      <c r="A122" s="28"/>
      <c r="B122" s="93">
        <v>6.1</v>
      </c>
      <c r="C122" s="58" t="s">
        <v>217</v>
      </c>
      <c r="D122" s="145"/>
      <c r="E122" s="145"/>
      <c r="F122" s="145"/>
      <c r="G122" s="122">
        <f>SUM(G124:G290)</f>
        <v>0</v>
      </c>
    </row>
    <row r="123" spans="1:7" s="31" customFormat="1" ht="14.25" customHeight="1" x14ac:dyDescent="0.2">
      <c r="A123" s="16"/>
      <c r="B123" s="94"/>
      <c r="C123" s="57" t="s">
        <v>218</v>
      </c>
      <c r="D123" s="156"/>
      <c r="E123" s="156"/>
      <c r="F123" s="156"/>
      <c r="G123" s="157"/>
    </row>
    <row r="124" spans="1:7" s="31" customFormat="1" ht="12" x14ac:dyDescent="0.2">
      <c r="A124" s="16"/>
      <c r="B124" s="94" t="s">
        <v>219</v>
      </c>
      <c r="C124" s="17" t="s">
        <v>220</v>
      </c>
      <c r="D124" s="117" t="s">
        <v>221</v>
      </c>
      <c r="E124" s="18">
        <v>39</v>
      </c>
      <c r="F124" s="131"/>
      <c r="G124" s="97">
        <f t="shared" ref="G124:G133" si="9">ROUND(+E124*F124,0)</f>
        <v>0</v>
      </c>
    </row>
    <row r="125" spans="1:7" s="31" customFormat="1" ht="12" x14ac:dyDescent="0.2">
      <c r="A125" s="16"/>
      <c r="B125" s="94" t="s">
        <v>222</v>
      </c>
      <c r="C125" s="17" t="s">
        <v>223</v>
      </c>
      <c r="D125" s="117" t="s">
        <v>221</v>
      </c>
      <c r="E125" s="18">
        <v>6</v>
      </c>
      <c r="F125" s="131"/>
      <c r="G125" s="97">
        <f t="shared" si="9"/>
        <v>0</v>
      </c>
    </row>
    <row r="126" spans="1:7" s="31" customFormat="1" ht="12" x14ac:dyDescent="0.2">
      <c r="A126" s="16"/>
      <c r="B126" s="94" t="s">
        <v>224</v>
      </c>
      <c r="C126" s="17" t="s">
        <v>225</v>
      </c>
      <c r="D126" s="117" t="s">
        <v>226</v>
      </c>
      <c r="E126" s="18">
        <v>3</v>
      </c>
      <c r="F126" s="131"/>
      <c r="G126" s="97">
        <f t="shared" si="9"/>
        <v>0</v>
      </c>
    </row>
    <row r="127" spans="1:7" s="31" customFormat="1" ht="12" x14ac:dyDescent="0.2">
      <c r="A127" s="16"/>
      <c r="B127" s="94" t="s">
        <v>227</v>
      </c>
      <c r="C127" s="17" t="s">
        <v>228</v>
      </c>
      <c r="D127" s="117" t="s">
        <v>226</v>
      </c>
      <c r="E127" s="18">
        <v>2</v>
      </c>
      <c r="F127" s="131"/>
      <c r="G127" s="97">
        <f t="shared" si="9"/>
        <v>0</v>
      </c>
    </row>
    <row r="128" spans="1:7" s="31" customFormat="1" ht="12" x14ac:dyDescent="0.2">
      <c r="A128" s="16"/>
      <c r="B128" s="94" t="s">
        <v>229</v>
      </c>
      <c r="C128" s="17" t="s">
        <v>230</v>
      </c>
      <c r="D128" s="117" t="s">
        <v>226</v>
      </c>
      <c r="E128" s="18">
        <v>3</v>
      </c>
      <c r="F128" s="131"/>
      <c r="G128" s="97">
        <f t="shared" si="9"/>
        <v>0</v>
      </c>
    </row>
    <row r="129" spans="1:7" s="31" customFormat="1" ht="12" x14ac:dyDescent="0.2">
      <c r="A129" s="16"/>
      <c r="B129" s="94" t="s">
        <v>231</v>
      </c>
      <c r="C129" s="17" t="s">
        <v>232</v>
      </c>
      <c r="D129" s="117" t="s">
        <v>226</v>
      </c>
      <c r="E129" s="18">
        <v>1</v>
      </c>
      <c r="F129" s="131"/>
      <c r="G129" s="97">
        <f t="shared" si="9"/>
        <v>0</v>
      </c>
    </row>
    <row r="130" spans="1:7" s="31" customFormat="1" ht="12" x14ac:dyDescent="0.2">
      <c r="A130" s="16"/>
      <c r="B130" s="94" t="s">
        <v>233</v>
      </c>
      <c r="C130" s="17" t="s">
        <v>234</v>
      </c>
      <c r="D130" s="117" t="s">
        <v>226</v>
      </c>
      <c r="E130" s="18">
        <v>1</v>
      </c>
      <c r="F130" s="131"/>
      <c r="G130" s="97">
        <f t="shared" si="9"/>
        <v>0</v>
      </c>
    </row>
    <row r="131" spans="1:7" s="31" customFormat="1" ht="12" x14ac:dyDescent="0.2">
      <c r="A131" s="16"/>
      <c r="B131" s="94" t="s">
        <v>235</v>
      </c>
      <c r="C131" s="17" t="s">
        <v>236</v>
      </c>
      <c r="D131" s="117" t="s">
        <v>226</v>
      </c>
      <c r="E131" s="18">
        <v>1</v>
      </c>
      <c r="F131" s="131"/>
      <c r="G131" s="97">
        <f t="shared" si="9"/>
        <v>0</v>
      </c>
    </row>
    <row r="132" spans="1:7" s="31" customFormat="1" ht="12" x14ac:dyDescent="0.2">
      <c r="A132" s="16"/>
      <c r="B132" s="94" t="s">
        <v>237</v>
      </c>
      <c r="C132" s="17" t="s">
        <v>238</v>
      </c>
      <c r="D132" s="117" t="s">
        <v>226</v>
      </c>
      <c r="E132" s="18">
        <v>2</v>
      </c>
      <c r="F132" s="131"/>
      <c r="G132" s="97">
        <f t="shared" si="9"/>
        <v>0</v>
      </c>
    </row>
    <row r="133" spans="1:7" s="31" customFormat="1" ht="12" x14ac:dyDescent="0.2">
      <c r="A133" s="16"/>
      <c r="B133" s="94" t="s">
        <v>237</v>
      </c>
      <c r="C133" s="17" t="s">
        <v>239</v>
      </c>
      <c r="D133" s="117" t="s">
        <v>226</v>
      </c>
      <c r="E133" s="18">
        <v>1</v>
      </c>
      <c r="F133" s="131"/>
      <c r="G133" s="97">
        <f t="shared" si="9"/>
        <v>0</v>
      </c>
    </row>
    <row r="134" spans="1:7" s="31" customFormat="1" ht="12" x14ac:dyDescent="0.2">
      <c r="A134" s="16"/>
      <c r="B134" s="94"/>
      <c r="C134" s="57" t="s">
        <v>240</v>
      </c>
      <c r="D134" s="156"/>
      <c r="E134" s="156"/>
      <c r="F134" s="156"/>
      <c r="G134" s="157"/>
    </row>
    <row r="135" spans="1:7" s="31" customFormat="1" ht="12" x14ac:dyDescent="0.2">
      <c r="A135" s="16"/>
      <c r="B135" s="94" t="s">
        <v>241</v>
      </c>
      <c r="C135" s="17" t="s">
        <v>242</v>
      </c>
      <c r="D135" s="117" t="s">
        <v>221</v>
      </c>
      <c r="E135" s="18">
        <v>12</v>
      </c>
      <c r="F135" s="131"/>
      <c r="G135" s="97">
        <f t="shared" ref="G135:G160" si="10">ROUND(+E135*F135,0)</f>
        <v>0</v>
      </c>
    </row>
    <row r="136" spans="1:7" s="31" customFormat="1" ht="12" x14ac:dyDescent="0.2">
      <c r="A136" s="16"/>
      <c r="B136" s="94" t="s">
        <v>243</v>
      </c>
      <c r="C136" s="17" t="s">
        <v>244</v>
      </c>
      <c r="D136" s="117" t="s">
        <v>221</v>
      </c>
      <c r="E136" s="18">
        <v>4.5</v>
      </c>
      <c r="F136" s="131"/>
      <c r="G136" s="97">
        <f t="shared" si="10"/>
        <v>0</v>
      </c>
    </row>
    <row r="137" spans="1:7" s="31" customFormat="1" ht="12" x14ac:dyDescent="0.2">
      <c r="A137" s="16"/>
      <c r="B137" s="94" t="s">
        <v>245</v>
      </c>
      <c r="C137" s="17" t="s">
        <v>246</v>
      </c>
      <c r="D137" s="117" t="s">
        <v>226</v>
      </c>
      <c r="E137" s="18">
        <v>3</v>
      </c>
      <c r="F137" s="131"/>
      <c r="G137" s="97">
        <f t="shared" si="10"/>
        <v>0</v>
      </c>
    </row>
    <row r="138" spans="1:7" s="31" customFormat="1" ht="12" x14ac:dyDescent="0.2">
      <c r="A138" s="16"/>
      <c r="B138" s="94" t="s">
        <v>247</v>
      </c>
      <c r="C138" s="17" t="s">
        <v>248</v>
      </c>
      <c r="D138" s="117" t="s">
        <v>226</v>
      </c>
      <c r="E138" s="18">
        <v>4</v>
      </c>
      <c r="F138" s="131"/>
      <c r="G138" s="97">
        <f t="shared" si="10"/>
        <v>0</v>
      </c>
    </row>
    <row r="139" spans="1:7" s="31" customFormat="1" ht="12" x14ac:dyDescent="0.2">
      <c r="A139" s="16"/>
      <c r="B139" s="94" t="s">
        <v>249</v>
      </c>
      <c r="C139" s="17" t="s">
        <v>250</v>
      </c>
      <c r="D139" s="117" t="s">
        <v>226</v>
      </c>
      <c r="E139" s="18">
        <v>3</v>
      </c>
      <c r="F139" s="131"/>
      <c r="G139" s="97">
        <f t="shared" si="10"/>
        <v>0</v>
      </c>
    </row>
    <row r="140" spans="1:7" s="31" customFormat="1" ht="12" x14ac:dyDescent="0.2">
      <c r="A140" s="16"/>
      <c r="B140" s="94" t="s">
        <v>251</v>
      </c>
      <c r="C140" s="17" t="s">
        <v>252</v>
      </c>
      <c r="D140" s="117" t="s">
        <v>226</v>
      </c>
      <c r="E140" s="18">
        <v>2</v>
      </c>
      <c r="F140" s="131"/>
      <c r="G140" s="97">
        <f t="shared" si="10"/>
        <v>0</v>
      </c>
    </row>
    <row r="141" spans="1:7" s="31" customFormat="1" ht="12" x14ac:dyDescent="0.2">
      <c r="A141" s="16"/>
      <c r="B141" s="94" t="s">
        <v>253</v>
      </c>
      <c r="C141" s="17" t="s">
        <v>254</v>
      </c>
      <c r="D141" s="117" t="s">
        <v>226</v>
      </c>
      <c r="E141" s="18">
        <v>1</v>
      </c>
      <c r="F141" s="131"/>
      <c r="G141" s="97">
        <f t="shared" si="10"/>
        <v>0</v>
      </c>
    </row>
    <row r="142" spans="1:7" s="31" customFormat="1" ht="12" x14ac:dyDescent="0.2">
      <c r="A142" s="16"/>
      <c r="B142" s="94" t="s">
        <v>255</v>
      </c>
      <c r="C142" s="17" t="s">
        <v>256</v>
      </c>
      <c r="D142" s="117" t="s">
        <v>226</v>
      </c>
      <c r="E142" s="18">
        <v>3</v>
      </c>
      <c r="F142" s="131"/>
      <c r="G142" s="97">
        <f t="shared" si="10"/>
        <v>0</v>
      </c>
    </row>
    <row r="143" spans="1:7" s="31" customFormat="1" ht="12" x14ac:dyDescent="0.2">
      <c r="A143" s="16"/>
      <c r="B143" s="94" t="s">
        <v>257</v>
      </c>
      <c r="C143" s="17" t="s">
        <v>258</v>
      </c>
      <c r="D143" s="117" t="s">
        <v>226</v>
      </c>
      <c r="E143" s="18">
        <v>3</v>
      </c>
      <c r="F143" s="131"/>
      <c r="G143" s="97">
        <f t="shared" si="10"/>
        <v>0</v>
      </c>
    </row>
    <row r="144" spans="1:7" s="31" customFormat="1" ht="12" x14ac:dyDescent="0.2">
      <c r="A144" s="16"/>
      <c r="B144" s="94" t="s">
        <v>259</v>
      </c>
      <c r="C144" s="17" t="s">
        <v>260</v>
      </c>
      <c r="D144" s="117" t="s">
        <v>226</v>
      </c>
      <c r="E144" s="18">
        <v>3</v>
      </c>
      <c r="F144" s="131"/>
      <c r="G144" s="97">
        <f t="shared" si="10"/>
        <v>0</v>
      </c>
    </row>
    <row r="145" spans="1:7" s="31" customFormat="1" ht="12" x14ac:dyDescent="0.2">
      <c r="A145" s="16"/>
      <c r="B145" s="94" t="s">
        <v>261</v>
      </c>
      <c r="C145" s="17" t="s">
        <v>262</v>
      </c>
      <c r="D145" s="117" t="s">
        <v>226</v>
      </c>
      <c r="E145" s="18">
        <v>3</v>
      </c>
      <c r="F145" s="131"/>
      <c r="G145" s="97">
        <f t="shared" si="10"/>
        <v>0</v>
      </c>
    </row>
    <row r="146" spans="1:7" s="31" customFormat="1" ht="12" x14ac:dyDescent="0.2">
      <c r="A146" s="16"/>
      <c r="B146" s="94" t="s">
        <v>263</v>
      </c>
      <c r="C146" s="17" t="s">
        <v>264</v>
      </c>
      <c r="D146" s="117" t="s">
        <v>226</v>
      </c>
      <c r="E146" s="18">
        <v>4</v>
      </c>
      <c r="F146" s="131"/>
      <c r="G146" s="97">
        <f t="shared" si="10"/>
        <v>0</v>
      </c>
    </row>
    <row r="147" spans="1:7" s="31" customFormat="1" ht="12" x14ac:dyDescent="0.2">
      <c r="A147" s="16"/>
      <c r="B147" s="94" t="s">
        <v>265</v>
      </c>
      <c r="C147" s="17" t="s">
        <v>266</v>
      </c>
      <c r="D147" s="117" t="s">
        <v>226</v>
      </c>
      <c r="E147" s="18">
        <v>1</v>
      </c>
      <c r="F147" s="131"/>
      <c r="G147" s="97">
        <f t="shared" si="10"/>
        <v>0</v>
      </c>
    </row>
    <row r="148" spans="1:7" s="31" customFormat="1" ht="12" x14ac:dyDescent="0.2">
      <c r="A148" s="16"/>
      <c r="B148" s="94" t="s">
        <v>267</v>
      </c>
      <c r="C148" s="17" t="s">
        <v>268</v>
      </c>
      <c r="D148" s="117" t="s">
        <v>226</v>
      </c>
      <c r="E148" s="18">
        <v>3</v>
      </c>
      <c r="F148" s="131"/>
      <c r="G148" s="97">
        <f t="shared" si="10"/>
        <v>0</v>
      </c>
    </row>
    <row r="149" spans="1:7" s="31" customFormat="1" ht="12" x14ac:dyDescent="0.2">
      <c r="A149" s="16"/>
      <c r="B149" s="94" t="s">
        <v>269</v>
      </c>
      <c r="C149" s="17" t="s">
        <v>270</v>
      </c>
      <c r="D149" s="117" t="s">
        <v>226</v>
      </c>
      <c r="E149" s="18">
        <v>3</v>
      </c>
      <c r="F149" s="131"/>
      <c r="G149" s="97">
        <f t="shared" si="10"/>
        <v>0</v>
      </c>
    </row>
    <row r="150" spans="1:7" s="31" customFormat="1" ht="12" x14ac:dyDescent="0.2">
      <c r="A150" s="16"/>
      <c r="B150" s="94" t="s">
        <v>271</v>
      </c>
      <c r="C150" s="17" t="s">
        <v>272</v>
      </c>
      <c r="D150" s="117" t="s">
        <v>226</v>
      </c>
      <c r="E150" s="18">
        <v>4</v>
      </c>
      <c r="F150" s="131"/>
      <c r="G150" s="97">
        <f t="shared" si="10"/>
        <v>0</v>
      </c>
    </row>
    <row r="151" spans="1:7" s="31" customFormat="1" ht="12" x14ac:dyDescent="0.2">
      <c r="A151" s="16"/>
      <c r="B151" s="94" t="s">
        <v>273</v>
      </c>
      <c r="C151" s="17" t="s">
        <v>274</v>
      </c>
      <c r="D151" s="117" t="s">
        <v>221</v>
      </c>
      <c r="E151" s="18">
        <v>3</v>
      </c>
      <c r="F151" s="131"/>
      <c r="G151" s="97">
        <f t="shared" si="10"/>
        <v>0</v>
      </c>
    </row>
    <row r="152" spans="1:7" s="31" customFormat="1" ht="12" x14ac:dyDescent="0.2">
      <c r="A152" s="16"/>
      <c r="B152" s="94" t="s">
        <v>275</v>
      </c>
      <c r="C152" s="17" t="s">
        <v>276</v>
      </c>
      <c r="D152" s="117" t="s">
        <v>226</v>
      </c>
      <c r="E152" s="18">
        <v>1</v>
      </c>
      <c r="F152" s="131"/>
      <c r="G152" s="97">
        <f t="shared" si="10"/>
        <v>0</v>
      </c>
    </row>
    <row r="153" spans="1:7" s="31" customFormat="1" ht="12" x14ac:dyDescent="0.2">
      <c r="A153" s="16"/>
      <c r="B153" s="94" t="s">
        <v>277</v>
      </c>
      <c r="C153" s="17" t="s">
        <v>278</v>
      </c>
      <c r="D153" s="117" t="s">
        <v>226</v>
      </c>
      <c r="E153" s="18">
        <v>1</v>
      </c>
      <c r="F153" s="131"/>
      <c r="G153" s="97">
        <f t="shared" si="10"/>
        <v>0</v>
      </c>
    </row>
    <row r="154" spans="1:7" s="31" customFormat="1" ht="12" x14ac:dyDescent="0.2">
      <c r="A154" s="16"/>
      <c r="B154" s="94" t="s">
        <v>279</v>
      </c>
      <c r="C154" s="17" t="s">
        <v>280</v>
      </c>
      <c r="D154" s="117" t="s">
        <v>221</v>
      </c>
      <c r="E154" s="18">
        <v>1</v>
      </c>
      <c r="F154" s="131"/>
      <c r="G154" s="97">
        <f t="shared" si="10"/>
        <v>0</v>
      </c>
    </row>
    <row r="155" spans="1:7" s="31" customFormat="1" ht="12" x14ac:dyDescent="0.2">
      <c r="A155" s="16"/>
      <c r="B155" s="94" t="s">
        <v>281</v>
      </c>
      <c r="C155" s="17" t="s">
        <v>282</v>
      </c>
      <c r="D155" s="117" t="s">
        <v>226</v>
      </c>
      <c r="E155" s="18">
        <v>1</v>
      </c>
      <c r="F155" s="131"/>
      <c r="G155" s="97">
        <f t="shared" si="10"/>
        <v>0</v>
      </c>
    </row>
    <row r="156" spans="1:7" s="31" customFormat="1" ht="12" x14ac:dyDescent="0.2">
      <c r="A156" s="16"/>
      <c r="B156" s="94" t="s">
        <v>283</v>
      </c>
      <c r="C156" s="17" t="s">
        <v>284</v>
      </c>
      <c r="D156" s="117" t="s">
        <v>221</v>
      </c>
      <c r="E156" s="18">
        <v>3</v>
      </c>
      <c r="F156" s="131"/>
      <c r="G156" s="97">
        <f t="shared" si="10"/>
        <v>0</v>
      </c>
    </row>
    <row r="157" spans="1:7" s="31" customFormat="1" ht="12" x14ac:dyDescent="0.2">
      <c r="A157" s="16"/>
      <c r="B157" s="94" t="s">
        <v>285</v>
      </c>
      <c r="C157" s="17" t="s">
        <v>286</v>
      </c>
      <c r="D157" s="117" t="s">
        <v>226</v>
      </c>
      <c r="E157" s="18">
        <v>1</v>
      </c>
      <c r="F157" s="131"/>
      <c r="G157" s="97">
        <f t="shared" si="10"/>
        <v>0</v>
      </c>
    </row>
    <row r="158" spans="1:7" s="31" customFormat="1" ht="12" x14ac:dyDescent="0.2">
      <c r="A158" s="16"/>
      <c r="B158" s="94" t="s">
        <v>287</v>
      </c>
      <c r="C158" s="17" t="s">
        <v>288</v>
      </c>
      <c r="D158" s="117" t="s">
        <v>226</v>
      </c>
      <c r="E158" s="18">
        <v>1</v>
      </c>
      <c r="F158" s="131"/>
      <c r="G158" s="97">
        <f t="shared" si="10"/>
        <v>0</v>
      </c>
    </row>
    <row r="159" spans="1:7" s="31" customFormat="1" ht="12" x14ac:dyDescent="0.2">
      <c r="A159" s="16"/>
      <c r="B159" s="94" t="s">
        <v>289</v>
      </c>
      <c r="C159" s="17" t="s">
        <v>290</v>
      </c>
      <c r="D159" s="117" t="s">
        <v>226</v>
      </c>
      <c r="E159" s="18">
        <v>6</v>
      </c>
      <c r="F159" s="131"/>
      <c r="G159" s="97">
        <f t="shared" si="10"/>
        <v>0</v>
      </c>
    </row>
    <row r="160" spans="1:7" s="31" customFormat="1" ht="12" x14ac:dyDescent="0.2">
      <c r="A160" s="16"/>
      <c r="B160" s="94" t="s">
        <v>291</v>
      </c>
      <c r="C160" s="17" t="s">
        <v>292</v>
      </c>
      <c r="D160" s="117" t="s">
        <v>226</v>
      </c>
      <c r="E160" s="18">
        <v>1</v>
      </c>
      <c r="F160" s="131"/>
      <c r="G160" s="97">
        <f t="shared" si="10"/>
        <v>0</v>
      </c>
    </row>
    <row r="161" spans="1:7" s="31" customFormat="1" ht="15" customHeight="1" x14ac:dyDescent="0.2">
      <c r="A161" s="16"/>
      <c r="B161" s="94"/>
      <c r="C161" s="57" t="s">
        <v>293</v>
      </c>
      <c r="D161" s="154"/>
      <c r="E161" s="154"/>
      <c r="F161" s="154"/>
      <c r="G161" s="155"/>
    </row>
    <row r="162" spans="1:7" s="31" customFormat="1" ht="12" x14ac:dyDescent="0.2">
      <c r="A162" s="16"/>
      <c r="B162" s="94" t="s">
        <v>294</v>
      </c>
      <c r="C162" s="17" t="s">
        <v>295</v>
      </c>
      <c r="D162" s="117" t="s">
        <v>226</v>
      </c>
      <c r="E162" s="18">
        <v>10</v>
      </c>
      <c r="F162" s="131"/>
      <c r="G162" s="97">
        <f t="shared" ref="G162:G172" si="11">ROUND(+E162*F162,0)</f>
        <v>0</v>
      </c>
    </row>
    <row r="163" spans="1:7" s="31" customFormat="1" ht="12" x14ac:dyDescent="0.2">
      <c r="A163" s="16"/>
      <c r="B163" s="94" t="s">
        <v>296</v>
      </c>
      <c r="C163" s="17" t="s">
        <v>297</v>
      </c>
      <c r="D163" s="117" t="s">
        <v>226</v>
      </c>
      <c r="E163" s="18">
        <v>7</v>
      </c>
      <c r="F163" s="131"/>
      <c r="G163" s="97">
        <f t="shared" si="11"/>
        <v>0</v>
      </c>
    </row>
    <row r="164" spans="1:7" s="31" customFormat="1" ht="12" x14ac:dyDescent="0.2">
      <c r="A164" s="16"/>
      <c r="B164" s="94" t="s">
        <v>298</v>
      </c>
      <c r="C164" s="17" t="s">
        <v>299</v>
      </c>
      <c r="D164" s="117" t="s">
        <v>226</v>
      </c>
      <c r="E164" s="18">
        <v>20</v>
      </c>
      <c r="F164" s="131"/>
      <c r="G164" s="97">
        <f t="shared" si="11"/>
        <v>0</v>
      </c>
    </row>
    <row r="165" spans="1:7" s="31" customFormat="1" ht="12" x14ac:dyDescent="0.2">
      <c r="A165" s="16"/>
      <c r="B165" s="94" t="s">
        <v>300</v>
      </c>
      <c r="C165" s="17" t="s">
        <v>301</v>
      </c>
      <c r="D165" s="117" t="s">
        <v>226</v>
      </c>
      <c r="E165" s="18">
        <v>8</v>
      </c>
      <c r="F165" s="131"/>
      <c r="G165" s="97">
        <f t="shared" si="11"/>
        <v>0</v>
      </c>
    </row>
    <row r="166" spans="1:7" s="31" customFormat="1" ht="12" x14ac:dyDescent="0.2">
      <c r="A166" s="16"/>
      <c r="B166" s="94" t="s">
        <v>302</v>
      </c>
      <c r="C166" s="17" t="s">
        <v>303</v>
      </c>
      <c r="D166" s="117" t="s">
        <v>226</v>
      </c>
      <c r="E166" s="18">
        <v>2</v>
      </c>
      <c r="F166" s="131"/>
      <c r="G166" s="97">
        <f t="shared" si="11"/>
        <v>0</v>
      </c>
    </row>
    <row r="167" spans="1:7" s="31" customFormat="1" ht="12" x14ac:dyDescent="0.2">
      <c r="A167" s="16"/>
      <c r="B167" s="94" t="s">
        <v>304</v>
      </c>
      <c r="C167" s="17" t="s">
        <v>305</v>
      </c>
      <c r="D167" s="117" t="s">
        <v>226</v>
      </c>
      <c r="E167" s="18">
        <v>15</v>
      </c>
      <c r="F167" s="131"/>
      <c r="G167" s="97">
        <f t="shared" si="11"/>
        <v>0</v>
      </c>
    </row>
    <row r="168" spans="1:7" s="31" customFormat="1" ht="12" x14ac:dyDescent="0.2">
      <c r="A168" s="16"/>
      <c r="B168" s="94" t="s">
        <v>306</v>
      </c>
      <c r="C168" s="17" t="s">
        <v>307</v>
      </c>
      <c r="D168" s="117" t="s">
        <v>226</v>
      </c>
      <c r="E168" s="18">
        <v>1</v>
      </c>
      <c r="F168" s="131"/>
      <c r="G168" s="97">
        <f t="shared" si="11"/>
        <v>0</v>
      </c>
    </row>
    <row r="169" spans="1:7" s="31" customFormat="1" ht="12" x14ac:dyDescent="0.2">
      <c r="A169" s="16"/>
      <c r="B169" s="94" t="s">
        <v>308</v>
      </c>
      <c r="C169" s="17" t="s">
        <v>309</v>
      </c>
      <c r="D169" s="117" t="s">
        <v>226</v>
      </c>
      <c r="E169" s="18">
        <v>1</v>
      </c>
      <c r="F169" s="131"/>
      <c r="G169" s="97">
        <f t="shared" si="11"/>
        <v>0</v>
      </c>
    </row>
    <row r="170" spans="1:7" s="31" customFormat="1" ht="12" x14ac:dyDescent="0.2">
      <c r="A170" s="16"/>
      <c r="B170" s="94" t="s">
        <v>310</v>
      </c>
      <c r="C170" s="17" t="s">
        <v>311</v>
      </c>
      <c r="D170" s="117" t="s">
        <v>226</v>
      </c>
      <c r="E170" s="18">
        <v>4</v>
      </c>
      <c r="F170" s="131"/>
      <c r="G170" s="97">
        <f t="shared" si="11"/>
        <v>0</v>
      </c>
    </row>
    <row r="171" spans="1:7" s="31" customFormat="1" ht="12" x14ac:dyDescent="0.2">
      <c r="A171" s="16"/>
      <c r="B171" s="94" t="s">
        <v>312</v>
      </c>
      <c r="C171" s="17" t="s">
        <v>313</v>
      </c>
      <c r="D171" s="117" t="s">
        <v>226</v>
      </c>
      <c r="E171" s="18">
        <v>15</v>
      </c>
      <c r="F171" s="131"/>
      <c r="G171" s="97">
        <f t="shared" si="11"/>
        <v>0</v>
      </c>
    </row>
    <row r="172" spans="1:7" s="31" customFormat="1" ht="12" x14ac:dyDescent="0.2">
      <c r="A172" s="16"/>
      <c r="B172" s="94" t="s">
        <v>314</v>
      </c>
      <c r="C172" s="17" t="s">
        <v>315</v>
      </c>
      <c r="D172" s="117" t="s">
        <v>226</v>
      </c>
      <c r="E172" s="18">
        <v>1</v>
      </c>
      <c r="F172" s="131"/>
      <c r="G172" s="97">
        <f t="shared" si="11"/>
        <v>0</v>
      </c>
    </row>
    <row r="173" spans="1:7" s="31" customFormat="1" ht="14.25" customHeight="1" x14ac:dyDescent="0.2">
      <c r="A173" s="16"/>
      <c r="B173" s="94"/>
      <c r="C173" s="57" t="s">
        <v>316</v>
      </c>
      <c r="D173" s="156"/>
      <c r="E173" s="156"/>
      <c r="F173" s="156"/>
      <c r="G173" s="157"/>
    </row>
    <row r="174" spans="1:7" s="31" customFormat="1" ht="12" x14ac:dyDescent="0.2">
      <c r="A174" s="16"/>
      <c r="B174" s="94" t="s">
        <v>317</v>
      </c>
      <c r="C174" s="17" t="s">
        <v>318</v>
      </c>
      <c r="D174" s="117" t="s">
        <v>221</v>
      </c>
      <c r="E174" s="18">
        <v>324</v>
      </c>
      <c r="F174" s="131"/>
      <c r="G174" s="97">
        <f t="shared" ref="G174:G184" si="12">ROUND(+E174*F174,0)</f>
        <v>0</v>
      </c>
    </row>
    <row r="175" spans="1:7" s="31" customFormat="1" ht="12" x14ac:dyDescent="0.2">
      <c r="A175" s="16"/>
      <c r="B175" s="94" t="s">
        <v>319</v>
      </c>
      <c r="C175" s="17" t="s">
        <v>320</v>
      </c>
      <c r="D175" s="117" t="s">
        <v>221</v>
      </c>
      <c r="E175" s="18">
        <v>152</v>
      </c>
      <c r="F175" s="131"/>
      <c r="G175" s="97">
        <f t="shared" si="12"/>
        <v>0</v>
      </c>
    </row>
    <row r="176" spans="1:7" s="31" customFormat="1" ht="12" x14ac:dyDescent="0.2">
      <c r="A176" s="16"/>
      <c r="B176" s="94" t="s">
        <v>321</v>
      </c>
      <c r="C176" s="17" t="s">
        <v>322</v>
      </c>
      <c r="D176" s="117" t="s">
        <v>221</v>
      </c>
      <c r="E176" s="18">
        <v>73.5</v>
      </c>
      <c r="F176" s="131"/>
      <c r="G176" s="97">
        <f t="shared" si="12"/>
        <v>0</v>
      </c>
    </row>
    <row r="177" spans="1:7" s="31" customFormat="1" ht="12" x14ac:dyDescent="0.2">
      <c r="A177" s="16"/>
      <c r="B177" s="94" t="s">
        <v>323</v>
      </c>
      <c r="C177" s="17" t="s">
        <v>324</v>
      </c>
      <c r="D177" s="117" t="s">
        <v>221</v>
      </c>
      <c r="E177" s="18">
        <v>101</v>
      </c>
      <c r="F177" s="131"/>
      <c r="G177" s="97">
        <f t="shared" si="12"/>
        <v>0</v>
      </c>
    </row>
    <row r="178" spans="1:7" s="31" customFormat="1" ht="12" x14ac:dyDescent="0.2">
      <c r="A178" s="16"/>
      <c r="B178" s="94" t="s">
        <v>325</v>
      </c>
      <c r="C178" s="17" t="s">
        <v>324</v>
      </c>
      <c r="D178" s="117" t="s">
        <v>221</v>
      </c>
      <c r="E178" s="18">
        <v>26</v>
      </c>
      <c r="F178" s="131"/>
      <c r="G178" s="97">
        <f t="shared" si="12"/>
        <v>0</v>
      </c>
    </row>
    <row r="179" spans="1:7" s="31" customFormat="1" ht="12" x14ac:dyDescent="0.2">
      <c r="A179" s="16"/>
      <c r="B179" s="94" t="s">
        <v>326</v>
      </c>
      <c r="C179" s="17" t="s">
        <v>327</v>
      </c>
      <c r="D179" s="117" t="s">
        <v>221</v>
      </c>
      <c r="E179" s="18">
        <v>93</v>
      </c>
      <c r="F179" s="131"/>
      <c r="G179" s="97">
        <f t="shared" si="12"/>
        <v>0</v>
      </c>
    </row>
    <row r="180" spans="1:7" s="31" customFormat="1" ht="12" x14ac:dyDescent="0.2">
      <c r="A180" s="16"/>
      <c r="B180" s="94" t="s">
        <v>328</v>
      </c>
      <c r="C180" s="17" t="s">
        <v>329</v>
      </c>
      <c r="D180" s="117" t="s">
        <v>221</v>
      </c>
      <c r="E180" s="18">
        <v>12</v>
      </c>
      <c r="F180" s="131"/>
      <c r="G180" s="97">
        <f t="shared" si="12"/>
        <v>0</v>
      </c>
    </row>
    <row r="181" spans="1:7" s="31" customFormat="1" ht="12" x14ac:dyDescent="0.2">
      <c r="A181" s="16"/>
      <c r="B181" s="94" t="s">
        <v>330</v>
      </c>
      <c r="C181" s="17" t="s">
        <v>290</v>
      </c>
      <c r="D181" s="117" t="s">
        <v>221</v>
      </c>
      <c r="E181" s="18">
        <v>10</v>
      </c>
      <c r="F181" s="131"/>
      <c r="G181" s="97">
        <f t="shared" si="12"/>
        <v>0</v>
      </c>
    </row>
    <row r="182" spans="1:7" s="31" customFormat="1" ht="12" x14ac:dyDescent="0.2">
      <c r="A182" s="16"/>
      <c r="B182" s="94" t="s">
        <v>331</v>
      </c>
      <c r="C182" s="17" t="s">
        <v>332</v>
      </c>
      <c r="D182" s="117" t="s">
        <v>221</v>
      </c>
      <c r="E182" s="18">
        <v>3</v>
      </c>
      <c r="F182" s="131"/>
      <c r="G182" s="97">
        <f t="shared" si="12"/>
        <v>0</v>
      </c>
    </row>
    <row r="183" spans="1:7" s="31" customFormat="1" ht="12" x14ac:dyDescent="0.2">
      <c r="A183" s="16"/>
      <c r="B183" s="94" t="s">
        <v>1501</v>
      </c>
      <c r="C183" s="17" t="s">
        <v>333</v>
      </c>
      <c r="D183" s="117" t="s">
        <v>221</v>
      </c>
      <c r="E183" s="18">
        <v>12</v>
      </c>
      <c r="F183" s="131"/>
      <c r="G183" s="97">
        <f t="shared" si="12"/>
        <v>0</v>
      </c>
    </row>
    <row r="184" spans="1:7" s="31" customFormat="1" ht="12" x14ac:dyDescent="0.2">
      <c r="A184" s="16"/>
      <c r="B184" s="94" t="s">
        <v>334</v>
      </c>
      <c r="C184" s="17" t="s">
        <v>335</v>
      </c>
      <c r="D184" s="117" t="s">
        <v>221</v>
      </c>
      <c r="E184" s="18">
        <v>6</v>
      </c>
      <c r="F184" s="131"/>
      <c r="G184" s="97">
        <f t="shared" si="12"/>
        <v>0</v>
      </c>
    </row>
    <row r="185" spans="1:7" s="31" customFormat="1" ht="14.25" customHeight="1" x14ac:dyDescent="0.2">
      <c r="A185" s="16"/>
      <c r="B185" s="94"/>
      <c r="C185" s="57" t="s">
        <v>336</v>
      </c>
      <c r="D185" s="156"/>
      <c r="E185" s="156"/>
      <c r="F185" s="156"/>
      <c r="G185" s="157"/>
    </row>
    <row r="186" spans="1:7" s="31" customFormat="1" ht="12" x14ac:dyDescent="0.2">
      <c r="A186" s="16"/>
      <c r="B186" s="94" t="s">
        <v>337</v>
      </c>
      <c r="C186" s="17" t="s">
        <v>338</v>
      </c>
      <c r="D186" s="117" t="s">
        <v>221</v>
      </c>
      <c r="E186" s="18">
        <v>69</v>
      </c>
      <c r="F186" s="131"/>
      <c r="G186" s="97">
        <f t="shared" ref="G186:G187" si="13">ROUND(+E186*F186,0)</f>
        <v>0</v>
      </c>
    </row>
    <row r="187" spans="1:7" s="31" customFormat="1" ht="12" x14ac:dyDescent="0.2">
      <c r="A187" s="16"/>
      <c r="B187" s="94" t="s">
        <v>339</v>
      </c>
      <c r="C187" s="17" t="s">
        <v>340</v>
      </c>
      <c r="D187" s="117" t="s">
        <v>221</v>
      </c>
      <c r="E187" s="18">
        <v>74</v>
      </c>
      <c r="F187" s="131"/>
      <c r="G187" s="97">
        <f t="shared" si="13"/>
        <v>0</v>
      </c>
    </row>
    <row r="188" spans="1:7" s="31" customFormat="1" ht="15" customHeight="1" x14ac:dyDescent="0.2">
      <c r="A188" s="16"/>
      <c r="B188" s="94"/>
      <c r="C188" s="57" t="s">
        <v>341</v>
      </c>
      <c r="D188" s="154"/>
      <c r="E188" s="154"/>
      <c r="F188" s="154"/>
      <c r="G188" s="155"/>
    </row>
    <row r="189" spans="1:7" s="31" customFormat="1" ht="12" x14ac:dyDescent="0.2">
      <c r="A189" s="16"/>
      <c r="B189" s="94" t="s">
        <v>342</v>
      </c>
      <c r="C189" s="17" t="s">
        <v>343</v>
      </c>
      <c r="D189" s="117" t="s">
        <v>226</v>
      </c>
      <c r="E189" s="18">
        <v>8</v>
      </c>
      <c r="F189" s="131"/>
      <c r="G189" s="97">
        <f t="shared" ref="G189:G192" si="14">ROUND(+E189*F189,0)</f>
        <v>0</v>
      </c>
    </row>
    <row r="190" spans="1:7" s="31" customFormat="1" ht="12" x14ac:dyDescent="0.2">
      <c r="A190" s="16"/>
      <c r="B190" s="94" t="s">
        <v>344</v>
      </c>
      <c r="C190" s="17" t="s">
        <v>345</v>
      </c>
      <c r="D190" s="117" t="s">
        <v>226</v>
      </c>
      <c r="E190" s="18">
        <v>6</v>
      </c>
      <c r="F190" s="131"/>
      <c r="G190" s="97">
        <f t="shared" si="14"/>
        <v>0</v>
      </c>
    </row>
    <row r="191" spans="1:7" s="31" customFormat="1" ht="12" x14ac:dyDescent="0.2">
      <c r="A191" s="16"/>
      <c r="B191" s="94" t="s">
        <v>346</v>
      </c>
      <c r="C191" s="17" t="s">
        <v>347</v>
      </c>
      <c r="D191" s="117" t="s">
        <v>226</v>
      </c>
      <c r="E191" s="18">
        <v>1</v>
      </c>
      <c r="F191" s="131"/>
      <c r="G191" s="97">
        <f t="shared" si="14"/>
        <v>0</v>
      </c>
    </row>
    <row r="192" spans="1:7" s="31" customFormat="1" ht="12" x14ac:dyDescent="0.2">
      <c r="A192" s="16"/>
      <c r="B192" s="94" t="s">
        <v>348</v>
      </c>
      <c r="C192" s="17" t="s">
        <v>349</v>
      </c>
      <c r="D192" s="117" t="s">
        <v>226</v>
      </c>
      <c r="E192" s="18">
        <v>4</v>
      </c>
      <c r="F192" s="131"/>
      <c r="G192" s="97">
        <f t="shared" si="14"/>
        <v>0</v>
      </c>
    </row>
    <row r="193" spans="1:7" s="31" customFormat="1" ht="14.25" customHeight="1" x14ac:dyDescent="0.2">
      <c r="A193" s="16"/>
      <c r="B193" s="94"/>
      <c r="C193" s="57" t="s">
        <v>350</v>
      </c>
      <c r="D193" s="156"/>
      <c r="E193" s="156"/>
      <c r="F193" s="156"/>
      <c r="G193" s="157"/>
    </row>
    <row r="194" spans="1:7" s="31" customFormat="1" ht="12" x14ac:dyDescent="0.2">
      <c r="A194" s="16"/>
      <c r="B194" s="94" t="s">
        <v>351</v>
      </c>
      <c r="C194" s="17" t="s">
        <v>352</v>
      </c>
      <c r="D194" s="117" t="s">
        <v>226</v>
      </c>
      <c r="E194" s="18">
        <v>19</v>
      </c>
      <c r="F194" s="131"/>
      <c r="G194" s="97">
        <f t="shared" ref="G194:G198" si="15">ROUND(+E194*F194,0)</f>
        <v>0</v>
      </c>
    </row>
    <row r="195" spans="1:7" s="31" customFormat="1" ht="12" x14ac:dyDescent="0.2">
      <c r="A195" s="16"/>
      <c r="B195" s="94" t="s">
        <v>353</v>
      </c>
      <c r="C195" s="17" t="s">
        <v>354</v>
      </c>
      <c r="D195" s="117" t="s">
        <v>226</v>
      </c>
      <c r="E195" s="18">
        <v>12</v>
      </c>
      <c r="F195" s="131"/>
      <c r="G195" s="97">
        <f t="shared" si="15"/>
        <v>0</v>
      </c>
    </row>
    <row r="196" spans="1:7" s="31" customFormat="1" ht="12" x14ac:dyDescent="0.2">
      <c r="A196" s="16"/>
      <c r="B196" s="94" t="s">
        <v>355</v>
      </c>
      <c r="C196" s="17" t="s">
        <v>356</v>
      </c>
      <c r="D196" s="117" t="s">
        <v>226</v>
      </c>
      <c r="E196" s="18">
        <v>3</v>
      </c>
      <c r="F196" s="131"/>
      <c r="G196" s="97">
        <f t="shared" si="15"/>
        <v>0</v>
      </c>
    </row>
    <row r="197" spans="1:7" s="31" customFormat="1" ht="12" x14ac:dyDescent="0.2">
      <c r="A197" s="16"/>
      <c r="B197" s="94" t="s">
        <v>357</v>
      </c>
      <c r="C197" s="17" t="s">
        <v>358</v>
      </c>
      <c r="D197" s="117" t="s">
        <v>226</v>
      </c>
      <c r="E197" s="18">
        <v>4</v>
      </c>
      <c r="F197" s="131"/>
      <c r="G197" s="97">
        <f t="shared" si="15"/>
        <v>0</v>
      </c>
    </row>
    <row r="198" spans="1:7" s="31" customFormat="1" ht="12" x14ac:dyDescent="0.2">
      <c r="A198" s="16"/>
      <c r="B198" s="94" t="s">
        <v>359</v>
      </c>
      <c r="C198" s="17" t="s">
        <v>360</v>
      </c>
      <c r="D198" s="117" t="s">
        <v>226</v>
      </c>
      <c r="E198" s="18">
        <v>2</v>
      </c>
      <c r="F198" s="131"/>
      <c r="G198" s="97">
        <f t="shared" si="15"/>
        <v>0</v>
      </c>
    </row>
    <row r="199" spans="1:7" s="31" customFormat="1" ht="14.25" customHeight="1" x14ac:dyDescent="0.2">
      <c r="A199" s="16"/>
      <c r="B199" s="94"/>
      <c r="C199" s="57" t="s">
        <v>361</v>
      </c>
      <c r="D199" s="156"/>
      <c r="E199" s="156"/>
      <c r="F199" s="156"/>
      <c r="G199" s="157"/>
    </row>
    <row r="200" spans="1:7" s="31" customFormat="1" ht="12" x14ac:dyDescent="0.2">
      <c r="A200" s="16"/>
      <c r="B200" s="94" t="s">
        <v>362</v>
      </c>
      <c r="C200" s="17" t="s">
        <v>363</v>
      </c>
      <c r="D200" s="117" t="s">
        <v>226</v>
      </c>
      <c r="E200" s="18">
        <v>17</v>
      </c>
      <c r="F200" s="131"/>
      <c r="G200" s="97">
        <f t="shared" ref="G200:G210" si="16">ROUND(+E200*F200,0)</f>
        <v>0</v>
      </c>
    </row>
    <row r="201" spans="1:7" s="31" customFormat="1" ht="12" x14ac:dyDescent="0.2">
      <c r="A201" s="16"/>
      <c r="B201" s="94" t="s">
        <v>364</v>
      </c>
      <c r="C201" s="17" t="s">
        <v>365</v>
      </c>
      <c r="D201" s="117" t="s">
        <v>226</v>
      </c>
      <c r="E201" s="18">
        <v>20</v>
      </c>
      <c r="F201" s="131"/>
      <c r="G201" s="97">
        <f t="shared" si="16"/>
        <v>0</v>
      </c>
    </row>
    <row r="202" spans="1:7" s="31" customFormat="1" ht="12" x14ac:dyDescent="0.2">
      <c r="A202" s="16"/>
      <c r="B202" s="94" t="s">
        <v>366</v>
      </c>
      <c r="C202" s="17" t="s">
        <v>367</v>
      </c>
      <c r="D202" s="117" t="s">
        <v>226</v>
      </c>
      <c r="E202" s="18">
        <v>8</v>
      </c>
      <c r="F202" s="131"/>
      <c r="G202" s="97">
        <f t="shared" si="16"/>
        <v>0</v>
      </c>
    </row>
    <row r="203" spans="1:7" s="31" customFormat="1" ht="12" x14ac:dyDescent="0.2">
      <c r="A203" s="16"/>
      <c r="B203" s="94" t="s">
        <v>368</v>
      </c>
      <c r="C203" s="17" t="s">
        <v>369</v>
      </c>
      <c r="D203" s="117" t="s">
        <v>226</v>
      </c>
      <c r="E203" s="18">
        <v>2</v>
      </c>
      <c r="F203" s="131"/>
      <c r="G203" s="97">
        <f t="shared" si="16"/>
        <v>0</v>
      </c>
    </row>
    <row r="204" spans="1:7" s="31" customFormat="1" ht="12" x14ac:dyDescent="0.2">
      <c r="A204" s="16"/>
      <c r="B204" s="94" t="s">
        <v>370</v>
      </c>
      <c r="C204" s="17" t="s">
        <v>371</v>
      </c>
      <c r="D204" s="117" t="s">
        <v>226</v>
      </c>
      <c r="E204" s="18">
        <v>15</v>
      </c>
      <c r="F204" s="131"/>
      <c r="G204" s="97">
        <f t="shared" si="16"/>
        <v>0</v>
      </c>
    </row>
    <row r="205" spans="1:7" s="31" customFormat="1" ht="12" x14ac:dyDescent="0.2">
      <c r="A205" s="16"/>
      <c r="B205" s="94" t="s">
        <v>372</v>
      </c>
      <c r="C205" s="17" t="s">
        <v>373</v>
      </c>
      <c r="D205" s="117" t="s">
        <v>226</v>
      </c>
      <c r="E205" s="18">
        <v>1</v>
      </c>
      <c r="F205" s="131"/>
      <c r="G205" s="97">
        <f t="shared" si="16"/>
        <v>0</v>
      </c>
    </row>
    <row r="206" spans="1:7" s="31" customFormat="1" ht="12" x14ac:dyDescent="0.2">
      <c r="A206" s="16"/>
      <c r="B206" s="94" t="s">
        <v>374</v>
      </c>
      <c r="C206" s="17" t="s">
        <v>375</v>
      </c>
      <c r="D206" s="117" t="s">
        <v>226</v>
      </c>
      <c r="E206" s="18">
        <v>1</v>
      </c>
      <c r="F206" s="131"/>
      <c r="G206" s="97">
        <f t="shared" si="16"/>
        <v>0</v>
      </c>
    </row>
    <row r="207" spans="1:7" s="31" customFormat="1" ht="12" x14ac:dyDescent="0.2">
      <c r="A207" s="16"/>
      <c r="B207" s="94" t="s">
        <v>376</v>
      </c>
      <c r="C207" s="17" t="s">
        <v>377</v>
      </c>
      <c r="D207" s="117" t="s">
        <v>226</v>
      </c>
      <c r="E207" s="18">
        <v>1</v>
      </c>
      <c r="F207" s="131"/>
      <c r="G207" s="97">
        <f t="shared" si="16"/>
        <v>0</v>
      </c>
    </row>
    <row r="208" spans="1:7" s="31" customFormat="1" ht="12" x14ac:dyDescent="0.2">
      <c r="A208" s="16"/>
      <c r="B208" s="94" t="s">
        <v>378</v>
      </c>
      <c r="C208" s="17" t="s">
        <v>379</v>
      </c>
      <c r="D208" s="117" t="s">
        <v>226</v>
      </c>
      <c r="E208" s="18">
        <v>5</v>
      </c>
      <c r="F208" s="131"/>
      <c r="G208" s="97">
        <f t="shared" si="16"/>
        <v>0</v>
      </c>
    </row>
    <row r="209" spans="1:7" s="31" customFormat="1" ht="12" x14ac:dyDescent="0.2">
      <c r="A209" s="16"/>
      <c r="B209" s="94" t="s">
        <v>380</v>
      </c>
      <c r="C209" s="17" t="s">
        <v>381</v>
      </c>
      <c r="D209" s="117" t="s">
        <v>226</v>
      </c>
      <c r="E209" s="18">
        <v>38</v>
      </c>
      <c r="F209" s="131"/>
      <c r="G209" s="97">
        <f t="shared" si="16"/>
        <v>0</v>
      </c>
    </row>
    <row r="210" spans="1:7" s="31" customFormat="1" ht="12" x14ac:dyDescent="0.2">
      <c r="A210" s="16"/>
      <c r="B210" s="94" t="s">
        <v>382</v>
      </c>
      <c r="C210" s="17" t="s">
        <v>383</v>
      </c>
      <c r="D210" s="117" t="s">
        <v>226</v>
      </c>
      <c r="E210" s="18">
        <v>6</v>
      </c>
      <c r="F210" s="131"/>
      <c r="G210" s="97">
        <f t="shared" si="16"/>
        <v>0</v>
      </c>
    </row>
    <row r="211" spans="1:7" s="31" customFormat="1" ht="15" customHeight="1" x14ac:dyDescent="0.2">
      <c r="A211" s="16"/>
      <c r="B211" s="94"/>
      <c r="C211" s="57" t="s">
        <v>384</v>
      </c>
      <c r="D211" s="154"/>
      <c r="E211" s="154"/>
      <c r="F211" s="154"/>
      <c r="G211" s="155"/>
    </row>
    <row r="212" spans="1:7" s="31" customFormat="1" ht="12" x14ac:dyDescent="0.2">
      <c r="A212" s="16"/>
      <c r="B212" s="94" t="s">
        <v>385</v>
      </c>
      <c r="C212" s="17" t="s">
        <v>386</v>
      </c>
      <c r="D212" s="117" t="s">
        <v>221</v>
      </c>
      <c r="E212" s="18">
        <v>154.80000000000001</v>
      </c>
      <c r="F212" s="131"/>
      <c r="G212" s="97">
        <f t="shared" ref="G212:G221" si="17">ROUND(+E212*F212,0)</f>
        <v>0</v>
      </c>
    </row>
    <row r="213" spans="1:7" s="31" customFormat="1" ht="12" x14ac:dyDescent="0.2">
      <c r="A213" s="16"/>
      <c r="B213" s="94" t="s">
        <v>387</v>
      </c>
      <c r="C213" s="17" t="s">
        <v>388</v>
      </c>
      <c r="D213" s="117" t="s">
        <v>221</v>
      </c>
      <c r="E213" s="18">
        <v>65</v>
      </c>
      <c r="F213" s="131"/>
      <c r="G213" s="97">
        <f t="shared" si="17"/>
        <v>0</v>
      </c>
    </row>
    <row r="214" spans="1:7" s="31" customFormat="1" ht="12" x14ac:dyDescent="0.2">
      <c r="A214" s="16"/>
      <c r="B214" s="94" t="s">
        <v>389</v>
      </c>
      <c r="C214" s="17" t="s">
        <v>390</v>
      </c>
      <c r="D214" s="117" t="s">
        <v>221</v>
      </c>
      <c r="E214" s="18">
        <v>118</v>
      </c>
      <c r="F214" s="131"/>
      <c r="G214" s="97">
        <f t="shared" si="17"/>
        <v>0</v>
      </c>
    </row>
    <row r="215" spans="1:7" s="31" customFormat="1" ht="12" x14ac:dyDescent="0.2">
      <c r="A215" s="16"/>
      <c r="B215" s="94" t="s">
        <v>391</v>
      </c>
      <c r="C215" s="17" t="s">
        <v>392</v>
      </c>
      <c r="D215" s="117" t="s">
        <v>221</v>
      </c>
      <c r="E215" s="18">
        <v>127</v>
      </c>
      <c r="F215" s="131"/>
      <c r="G215" s="97">
        <f t="shared" si="17"/>
        <v>0</v>
      </c>
    </row>
    <row r="216" spans="1:7" s="31" customFormat="1" ht="12" x14ac:dyDescent="0.2">
      <c r="A216" s="16"/>
      <c r="B216" s="94" t="s">
        <v>393</v>
      </c>
      <c r="C216" s="17" t="s">
        <v>394</v>
      </c>
      <c r="D216" s="117" t="s">
        <v>221</v>
      </c>
      <c r="E216" s="18">
        <v>148.80000000000001</v>
      </c>
      <c r="F216" s="131"/>
      <c r="G216" s="97">
        <f t="shared" si="17"/>
        <v>0</v>
      </c>
    </row>
    <row r="217" spans="1:7" s="31" customFormat="1" ht="12" x14ac:dyDescent="0.2">
      <c r="A217" s="16"/>
      <c r="B217" s="94" t="s">
        <v>395</v>
      </c>
      <c r="C217" s="17" t="s">
        <v>396</v>
      </c>
      <c r="D217" s="117" t="s">
        <v>221</v>
      </c>
      <c r="E217" s="18">
        <v>29</v>
      </c>
      <c r="F217" s="131"/>
      <c r="G217" s="97">
        <f t="shared" si="17"/>
        <v>0</v>
      </c>
    </row>
    <row r="218" spans="1:7" s="31" customFormat="1" ht="12" x14ac:dyDescent="0.2">
      <c r="A218" s="16"/>
      <c r="B218" s="94" t="s">
        <v>397</v>
      </c>
      <c r="C218" s="17" t="s">
        <v>398</v>
      </c>
      <c r="D218" s="117" t="s">
        <v>221</v>
      </c>
      <c r="E218" s="18">
        <v>3.8</v>
      </c>
      <c r="F218" s="131"/>
      <c r="G218" s="97">
        <f t="shared" si="17"/>
        <v>0</v>
      </c>
    </row>
    <row r="219" spans="1:7" s="31" customFormat="1" ht="12" x14ac:dyDescent="0.2">
      <c r="A219" s="16"/>
      <c r="B219" s="94" t="s">
        <v>399</v>
      </c>
      <c r="C219" s="17" t="s">
        <v>400</v>
      </c>
      <c r="D219" s="117" t="s">
        <v>226</v>
      </c>
      <c r="E219" s="18">
        <v>2</v>
      </c>
      <c r="F219" s="131"/>
      <c r="G219" s="97">
        <f t="shared" si="17"/>
        <v>0</v>
      </c>
    </row>
    <row r="220" spans="1:7" s="31" customFormat="1" ht="12" x14ac:dyDescent="0.2">
      <c r="A220" s="16"/>
      <c r="B220" s="94" t="s">
        <v>401</v>
      </c>
      <c r="C220" s="17" t="s">
        <v>402</v>
      </c>
      <c r="D220" s="117" t="s">
        <v>221</v>
      </c>
      <c r="E220" s="18">
        <v>64</v>
      </c>
      <c r="F220" s="131"/>
      <c r="G220" s="97">
        <f t="shared" si="17"/>
        <v>0</v>
      </c>
    </row>
    <row r="221" spans="1:7" s="31" customFormat="1" ht="12" x14ac:dyDescent="0.2">
      <c r="A221" s="16"/>
      <c r="B221" s="94" t="s">
        <v>403</v>
      </c>
      <c r="C221" s="17" t="s">
        <v>404</v>
      </c>
      <c r="D221" s="117" t="s">
        <v>221</v>
      </c>
      <c r="E221" s="18">
        <v>5</v>
      </c>
      <c r="F221" s="131"/>
      <c r="G221" s="97">
        <f t="shared" si="17"/>
        <v>0</v>
      </c>
    </row>
    <row r="222" spans="1:7" s="31" customFormat="1" ht="14.25" customHeight="1" x14ac:dyDescent="0.2">
      <c r="A222" s="16"/>
      <c r="B222" s="94"/>
      <c r="C222" s="57" t="s">
        <v>405</v>
      </c>
      <c r="D222" s="156"/>
      <c r="E222" s="156"/>
      <c r="F222" s="156"/>
      <c r="G222" s="157"/>
    </row>
    <row r="223" spans="1:7" s="31" customFormat="1" ht="12" x14ac:dyDescent="0.2">
      <c r="A223" s="16"/>
      <c r="B223" s="94" t="s">
        <v>406</v>
      </c>
      <c r="C223" s="17" t="s">
        <v>388</v>
      </c>
      <c r="D223" s="117" t="s">
        <v>221</v>
      </c>
      <c r="E223" s="18">
        <v>6</v>
      </c>
      <c r="F223" s="131"/>
      <c r="G223" s="97">
        <f t="shared" ref="G223:G231" si="18">ROUND(+E223*F223,0)</f>
        <v>0</v>
      </c>
    </row>
    <row r="224" spans="1:7" s="31" customFormat="1" ht="12" x14ac:dyDescent="0.2">
      <c r="A224" s="16"/>
      <c r="B224" s="94" t="s">
        <v>407</v>
      </c>
      <c r="C224" s="17" t="s">
        <v>390</v>
      </c>
      <c r="D224" s="117" t="s">
        <v>221</v>
      </c>
      <c r="E224" s="18">
        <v>524.9</v>
      </c>
      <c r="F224" s="131"/>
      <c r="G224" s="97">
        <f t="shared" si="18"/>
        <v>0</v>
      </c>
    </row>
    <row r="225" spans="1:7" s="31" customFormat="1" ht="12" x14ac:dyDescent="0.2">
      <c r="A225" s="16"/>
      <c r="B225" s="94" t="s">
        <v>408</v>
      </c>
      <c r="C225" s="17" t="s">
        <v>392</v>
      </c>
      <c r="D225" s="117" t="s">
        <v>221</v>
      </c>
      <c r="E225" s="18">
        <v>120</v>
      </c>
      <c r="F225" s="131"/>
      <c r="G225" s="97">
        <f t="shared" si="18"/>
        <v>0</v>
      </c>
    </row>
    <row r="226" spans="1:7" s="31" customFormat="1" ht="12" x14ac:dyDescent="0.2">
      <c r="A226" s="16"/>
      <c r="B226" s="94" t="s">
        <v>409</v>
      </c>
      <c r="C226" s="17" t="s">
        <v>410</v>
      </c>
      <c r="D226" s="117" t="s">
        <v>221</v>
      </c>
      <c r="E226" s="18">
        <v>46</v>
      </c>
      <c r="F226" s="131"/>
      <c r="G226" s="97">
        <f t="shared" si="18"/>
        <v>0</v>
      </c>
    </row>
    <row r="227" spans="1:7" s="31" customFormat="1" ht="12" x14ac:dyDescent="0.2">
      <c r="A227" s="16"/>
      <c r="B227" s="94" t="s">
        <v>411</v>
      </c>
      <c r="C227" s="17" t="s">
        <v>412</v>
      </c>
      <c r="D227" s="117" t="s">
        <v>221</v>
      </c>
      <c r="E227" s="18">
        <v>53</v>
      </c>
      <c r="F227" s="131"/>
      <c r="G227" s="97">
        <f t="shared" si="18"/>
        <v>0</v>
      </c>
    </row>
    <row r="228" spans="1:7" s="31" customFormat="1" ht="12" x14ac:dyDescent="0.2">
      <c r="A228" s="16"/>
      <c r="B228" s="94" t="s">
        <v>413</v>
      </c>
      <c r="C228" s="17" t="s">
        <v>414</v>
      </c>
      <c r="D228" s="117" t="s">
        <v>226</v>
      </c>
      <c r="E228" s="18">
        <v>8</v>
      </c>
      <c r="F228" s="131"/>
      <c r="G228" s="97">
        <f t="shared" si="18"/>
        <v>0</v>
      </c>
    </row>
    <row r="229" spans="1:7" s="31" customFormat="1" ht="12" x14ac:dyDescent="0.2">
      <c r="A229" s="16"/>
      <c r="B229" s="94" t="s">
        <v>415</v>
      </c>
      <c r="C229" s="17" t="s">
        <v>416</v>
      </c>
      <c r="D229" s="117" t="s">
        <v>226</v>
      </c>
      <c r="E229" s="18">
        <v>0</v>
      </c>
      <c r="F229" s="131"/>
      <c r="G229" s="97">
        <f t="shared" si="18"/>
        <v>0</v>
      </c>
    </row>
    <row r="230" spans="1:7" s="31" customFormat="1" ht="12" x14ac:dyDescent="0.2">
      <c r="A230" s="16"/>
      <c r="B230" s="94" t="s">
        <v>417</v>
      </c>
      <c r="C230" s="17" t="s">
        <v>418</v>
      </c>
      <c r="D230" s="117" t="s">
        <v>226</v>
      </c>
      <c r="E230" s="18">
        <v>59</v>
      </c>
      <c r="F230" s="131"/>
      <c r="G230" s="97">
        <f t="shared" si="18"/>
        <v>0</v>
      </c>
    </row>
    <row r="231" spans="1:7" s="31" customFormat="1" ht="12" x14ac:dyDescent="0.2">
      <c r="A231" s="16"/>
      <c r="B231" s="94" t="s">
        <v>419</v>
      </c>
      <c r="C231" s="17" t="s">
        <v>420</v>
      </c>
      <c r="D231" s="117" t="s">
        <v>221</v>
      </c>
      <c r="E231" s="18">
        <v>24</v>
      </c>
      <c r="F231" s="131"/>
      <c r="G231" s="97">
        <f t="shared" si="18"/>
        <v>0</v>
      </c>
    </row>
    <row r="232" spans="1:7" s="31" customFormat="1" ht="14.25" customHeight="1" x14ac:dyDescent="0.2">
      <c r="A232" s="16"/>
      <c r="B232" s="94"/>
      <c r="C232" s="57" t="s">
        <v>421</v>
      </c>
      <c r="D232" s="156"/>
      <c r="E232" s="156"/>
      <c r="F232" s="156"/>
      <c r="G232" s="157"/>
    </row>
    <row r="233" spans="1:7" s="31" customFormat="1" ht="12" x14ac:dyDescent="0.2">
      <c r="A233" s="16"/>
      <c r="B233" s="94" t="s">
        <v>422</v>
      </c>
      <c r="C233" s="17" t="s">
        <v>244</v>
      </c>
      <c r="D233" s="117" t="s">
        <v>221</v>
      </c>
      <c r="E233" s="18">
        <v>6</v>
      </c>
      <c r="F233" s="131"/>
      <c r="G233" s="97">
        <f t="shared" ref="G233:G248" si="19">ROUND(+E233*F233,0)</f>
        <v>0</v>
      </c>
    </row>
    <row r="234" spans="1:7" s="31" customFormat="1" ht="12" x14ac:dyDescent="0.2">
      <c r="A234" s="16"/>
      <c r="B234" s="94" t="s">
        <v>423</v>
      </c>
      <c r="C234" s="17" t="s">
        <v>424</v>
      </c>
      <c r="D234" s="117" t="s">
        <v>221</v>
      </c>
      <c r="E234" s="18">
        <v>6</v>
      </c>
      <c r="F234" s="131"/>
      <c r="G234" s="97">
        <f t="shared" si="19"/>
        <v>0</v>
      </c>
    </row>
    <row r="235" spans="1:7" s="31" customFormat="1" ht="12" x14ac:dyDescent="0.2">
      <c r="A235" s="16"/>
      <c r="B235" s="94" t="s">
        <v>425</v>
      </c>
      <c r="C235" s="17" t="s">
        <v>426</v>
      </c>
      <c r="D235" s="117" t="s">
        <v>221</v>
      </c>
      <c r="E235" s="18">
        <v>8</v>
      </c>
      <c r="F235" s="131"/>
      <c r="G235" s="97">
        <f t="shared" si="19"/>
        <v>0</v>
      </c>
    </row>
    <row r="236" spans="1:7" s="31" customFormat="1" ht="12" x14ac:dyDescent="0.2">
      <c r="A236" s="16"/>
      <c r="B236" s="94" t="s">
        <v>427</v>
      </c>
      <c r="C236" s="17" t="s">
        <v>428</v>
      </c>
      <c r="D236" s="117" t="s">
        <v>226</v>
      </c>
      <c r="E236" s="18">
        <v>2</v>
      </c>
      <c r="F236" s="131"/>
      <c r="G236" s="97">
        <f t="shared" si="19"/>
        <v>0</v>
      </c>
    </row>
    <row r="237" spans="1:7" s="31" customFormat="1" ht="12" x14ac:dyDescent="0.2">
      <c r="A237" s="16"/>
      <c r="B237" s="94" t="s">
        <v>429</v>
      </c>
      <c r="C237" s="17" t="s">
        <v>430</v>
      </c>
      <c r="D237" s="117" t="s">
        <v>226</v>
      </c>
      <c r="E237" s="18">
        <v>2</v>
      </c>
      <c r="F237" s="131"/>
      <c r="G237" s="97">
        <f t="shared" si="19"/>
        <v>0</v>
      </c>
    </row>
    <row r="238" spans="1:7" s="31" customFormat="1" ht="12" x14ac:dyDescent="0.2">
      <c r="A238" s="16"/>
      <c r="B238" s="94" t="s">
        <v>431</v>
      </c>
      <c r="C238" s="17" t="s">
        <v>432</v>
      </c>
      <c r="D238" s="117" t="s">
        <v>226</v>
      </c>
      <c r="E238" s="18">
        <v>1</v>
      </c>
      <c r="F238" s="131"/>
      <c r="G238" s="97">
        <f t="shared" si="19"/>
        <v>0</v>
      </c>
    </row>
    <row r="239" spans="1:7" s="31" customFormat="1" ht="12" x14ac:dyDescent="0.2">
      <c r="A239" s="16"/>
      <c r="B239" s="94" t="s">
        <v>433</v>
      </c>
      <c r="C239" s="17" t="s">
        <v>264</v>
      </c>
      <c r="D239" s="117" t="s">
        <v>226</v>
      </c>
      <c r="E239" s="18">
        <v>2</v>
      </c>
      <c r="F239" s="131"/>
      <c r="G239" s="97">
        <f t="shared" si="19"/>
        <v>0</v>
      </c>
    </row>
    <row r="240" spans="1:7" s="31" customFormat="1" ht="12" x14ac:dyDescent="0.2">
      <c r="A240" s="16"/>
      <c r="B240" s="94" t="s">
        <v>434</v>
      </c>
      <c r="C240" s="17" t="s">
        <v>266</v>
      </c>
      <c r="D240" s="117" t="s">
        <v>226</v>
      </c>
      <c r="E240" s="18">
        <v>2</v>
      </c>
      <c r="F240" s="131"/>
      <c r="G240" s="97">
        <f t="shared" si="19"/>
        <v>0</v>
      </c>
    </row>
    <row r="241" spans="1:7" s="31" customFormat="1" ht="12" x14ac:dyDescent="0.2">
      <c r="A241" s="16"/>
      <c r="B241" s="94" t="s">
        <v>435</v>
      </c>
      <c r="C241" s="17" t="s">
        <v>436</v>
      </c>
      <c r="D241" s="117" t="s">
        <v>226</v>
      </c>
      <c r="E241" s="18">
        <v>1</v>
      </c>
      <c r="F241" s="131"/>
      <c r="G241" s="97">
        <f t="shared" si="19"/>
        <v>0</v>
      </c>
    </row>
    <row r="242" spans="1:7" s="31" customFormat="1" ht="12" x14ac:dyDescent="0.2">
      <c r="A242" s="16"/>
      <c r="B242" s="94" t="s">
        <v>1502</v>
      </c>
      <c r="C242" s="17" t="s">
        <v>437</v>
      </c>
      <c r="D242" s="117" t="s">
        <v>226</v>
      </c>
      <c r="E242" s="18">
        <v>1</v>
      </c>
      <c r="F242" s="131"/>
      <c r="G242" s="97">
        <f t="shared" si="19"/>
        <v>0</v>
      </c>
    </row>
    <row r="243" spans="1:7" s="31" customFormat="1" ht="12" x14ac:dyDescent="0.2">
      <c r="A243" s="16"/>
      <c r="B243" s="94" t="s">
        <v>438</v>
      </c>
      <c r="C243" s="17" t="s">
        <v>439</v>
      </c>
      <c r="D243" s="117" t="s">
        <v>226</v>
      </c>
      <c r="E243" s="18">
        <v>1</v>
      </c>
      <c r="F243" s="131"/>
      <c r="G243" s="97">
        <f t="shared" si="19"/>
        <v>0</v>
      </c>
    </row>
    <row r="244" spans="1:7" s="31" customFormat="1" ht="12" x14ac:dyDescent="0.2">
      <c r="A244" s="16"/>
      <c r="B244" s="94" t="s">
        <v>440</v>
      </c>
      <c r="C244" s="17" t="s">
        <v>441</v>
      </c>
      <c r="D244" s="117" t="s">
        <v>226</v>
      </c>
      <c r="E244" s="18">
        <v>2</v>
      </c>
      <c r="F244" s="131"/>
      <c r="G244" s="97">
        <f t="shared" si="19"/>
        <v>0</v>
      </c>
    </row>
    <row r="245" spans="1:7" s="31" customFormat="1" ht="12" x14ac:dyDescent="0.2">
      <c r="A245" s="16"/>
      <c r="B245" s="94" t="s">
        <v>442</v>
      </c>
      <c r="C245" s="17" t="s">
        <v>443</v>
      </c>
      <c r="D245" s="117" t="s">
        <v>226</v>
      </c>
      <c r="E245" s="18">
        <v>2</v>
      </c>
      <c r="F245" s="131"/>
      <c r="G245" s="97">
        <f t="shared" si="19"/>
        <v>0</v>
      </c>
    </row>
    <row r="246" spans="1:7" s="31" customFormat="1" ht="12" x14ac:dyDescent="0.2">
      <c r="A246" s="16"/>
      <c r="B246" s="94" t="s">
        <v>444</v>
      </c>
      <c r="C246" s="17" t="s">
        <v>270</v>
      </c>
      <c r="D246" s="117" t="s">
        <v>226</v>
      </c>
      <c r="E246" s="18">
        <v>2</v>
      </c>
      <c r="F246" s="131"/>
      <c r="G246" s="97">
        <f t="shared" si="19"/>
        <v>0</v>
      </c>
    </row>
    <row r="247" spans="1:7" s="31" customFormat="1" ht="12" x14ac:dyDescent="0.2">
      <c r="A247" s="16"/>
      <c r="B247" s="94" t="s">
        <v>445</v>
      </c>
      <c r="C247" s="17" t="s">
        <v>446</v>
      </c>
      <c r="D247" s="117" t="s">
        <v>226</v>
      </c>
      <c r="E247" s="18">
        <v>2</v>
      </c>
      <c r="F247" s="131"/>
      <c r="G247" s="97">
        <f t="shared" si="19"/>
        <v>0</v>
      </c>
    </row>
    <row r="248" spans="1:7" s="31" customFormat="1" ht="12" x14ac:dyDescent="0.2">
      <c r="A248" s="16"/>
      <c r="B248" s="94" t="s">
        <v>447</v>
      </c>
      <c r="C248" s="17" t="s">
        <v>448</v>
      </c>
      <c r="D248" s="117" t="s">
        <v>226</v>
      </c>
      <c r="E248" s="18">
        <v>2</v>
      </c>
      <c r="F248" s="131"/>
      <c r="G248" s="97">
        <f t="shared" si="19"/>
        <v>0</v>
      </c>
    </row>
    <row r="249" spans="1:7" s="31" customFormat="1" ht="14.25" customHeight="1" x14ac:dyDescent="0.2">
      <c r="A249" s="16"/>
      <c r="B249" s="94"/>
      <c r="C249" s="57" t="s">
        <v>449</v>
      </c>
      <c r="D249" s="156"/>
      <c r="E249" s="156"/>
      <c r="F249" s="156"/>
      <c r="G249" s="157"/>
    </row>
    <row r="250" spans="1:7" s="31" customFormat="1" ht="12" x14ac:dyDescent="0.2">
      <c r="A250" s="16"/>
      <c r="B250" s="94" t="s">
        <v>450</v>
      </c>
      <c r="C250" s="17" t="s">
        <v>451</v>
      </c>
      <c r="D250" s="117" t="s">
        <v>221</v>
      </c>
      <c r="E250" s="18">
        <v>18</v>
      </c>
      <c r="F250" s="131"/>
      <c r="G250" s="97">
        <f t="shared" ref="G250:G253" si="20">ROUND(+E250*F250,0)</f>
        <v>0</v>
      </c>
    </row>
    <row r="251" spans="1:7" s="31" customFormat="1" ht="12" x14ac:dyDescent="0.2">
      <c r="A251" s="16"/>
      <c r="B251" s="94" t="s">
        <v>452</v>
      </c>
      <c r="C251" s="17" t="s">
        <v>453</v>
      </c>
      <c r="D251" s="117" t="s">
        <v>226</v>
      </c>
      <c r="E251" s="18">
        <v>1</v>
      </c>
      <c r="F251" s="131"/>
      <c r="G251" s="97">
        <f t="shared" si="20"/>
        <v>0</v>
      </c>
    </row>
    <row r="252" spans="1:7" s="31" customFormat="1" ht="12" x14ac:dyDescent="0.2">
      <c r="A252" s="16"/>
      <c r="B252" s="94" t="s">
        <v>454</v>
      </c>
      <c r="C252" s="17" t="s">
        <v>455</v>
      </c>
      <c r="D252" s="117" t="s">
        <v>226</v>
      </c>
      <c r="E252" s="18">
        <v>1</v>
      </c>
      <c r="F252" s="131"/>
      <c r="G252" s="97">
        <f t="shared" si="20"/>
        <v>0</v>
      </c>
    </row>
    <row r="253" spans="1:7" s="31" customFormat="1" ht="12" x14ac:dyDescent="0.2">
      <c r="A253" s="16"/>
      <c r="B253" s="94" t="s">
        <v>456</v>
      </c>
      <c r="C253" s="17" t="s">
        <v>457</v>
      </c>
      <c r="D253" s="117" t="s">
        <v>226</v>
      </c>
      <c r="E253" s="18">
        <v>1</v>
      </c>
      <c r="F253" s="131"/>
      <c r="G253" s="97">
        <f t="shared" si="20"/>
        <v>0</v>
      </c>
    </row>
    <row r="254" spans="1:7" s="31" customFormat="1" ht="14.25" customHeight="1" x14ac:dyDescent="0.2">
      <c r="A254" s="16"/>
      <c r="B254" s="94"/>
      <c r="C254" s="57" t="s">
        <v>458</v>
      </c>
      <c r="D254" s="156"/>
      <c r="E254" s="156"/>
      <c r="F254" s="156"/>
      <c r="G254" s="157"/>
    </row>
    <row r="255" spans="1:7" s="31" customFormat="1" ht="12" x14ac:dyDescent="0.2">
      <c r="A255" s="16"/>
      <c r="B255" s="94" t="s">
        <v>459</v>
      </c>
      <c r="C255" s="17" t="s">
        <v>460</v>
      </c>
      <c r="D255" s="117" t="s">
        <v>226</v>
      </c>
      <c r="E255" s="18">
        <v>10</v>
      </c>
      <c r="F255" s="131"/>
      <c r="G255" s="97">
        <f t="shared" ref="G255:G267" si="21">ROUND(+E255*F255,0)</f>
        <v>0</v>
      </c>
    </row>
    <row r="256" spans="1:7" s="31" customFormat="1" ht="12" x14ac:dyDescent="0.2">
      <c r="A256" s="16"/>
      <c r="B256" s="94" t="s">
        <v>461</v>
      </c>
      <c r="C256" s="17" t="s">
        <v>462</v>
      </c>
      <c r="D256" s="117" t="s">
        <v>226</v>
      </c>
      <c r="E256" s="18">
        <v>7</v>
      </c>
      <c r="F256" s="131"/>
      <c r="G256" s="97">
        <f t="shared" si="21"/>
        <v>0</v>
      </c>
    </row>
    <row r="257" spans="1:7" s="31" customFormat="1" ht="12" x14ac:dyDescent="0.2">
      <c r="A257" s="16"/>
      <c r="B257" s="94" t="s">
        <v>463</v>
      </c>
      <c r="C257" s="17" t="s">
        <v>464</v>
      </c>
      <c r="D257" s="117" t="s">
        <v>226</v>
      </c>
      <c r="E257" s="18">
        <v>20</v>
      </c>
      <c r="F257" s="131"/>
      <c r="G257" s="97">
        <f t="shared" si="21"/>
        <v>0</v>
      </c>
    </row>
    <row r="258" spans="1:7" s="31" customFormat="1" ht="12" x14ac:dyDescent="0.2">
      <c r="A258" s="16"/>
      <c r="B258" s="94" t="s">
        <v>465</v>
      </c>
      <c r="C258" s="17" t="s">
        <v>466</v>
      </c>
      <c r="D258" s="117" t="s">
        <v>226</v>
      </c>
      <c r="E258" s="18">
        <v>8</v>
      </c>
      <c r="F258" s="131"/>
      <c r="G258" s="97">
        <f t="shared" si="21"/>
        <v>0</v>
      </c>
    </row>
    <row r="259" spans="1:7" s="31" customFormat="1" ht="12" x14ac:dyDescent="0.2">
      <c r="A259" s="16"/>
      <c r="B259" s="94" t="s">
        <v>467</v>
      </c>
      <c r="C259" s="17" t="s">
        <v>468</v>
      </c>
      <c r="D259" s="117" t="s">
        <v>226</v>
      </c>
      <c r="E259" s="18">
        <v>2</v>
      </c>
      <c r="F259" s="131"/>
      <c r="G259" s="97">
        <f t="shared" si="21"/>
        <v>0</v>
      </c>
    </row>
    <row r="260" spans="1:7" s="31" customFormat="1" ht="12" x14ac:dyDescent="0.2">
      <c r="A260" s="16"/>
      <c r="B260" s="94" t="s">
        <v>469</v>
      </c>
      <c r="C260" s="17" t="s">
        <v>470</v>
      </c>
      <c r="D260" s="117" t="s">
        <v>226</v>
      </c>
      <c r="E260" s="18">
        <v>15</v>
      </c>
      <c r="F260" s="131"/>
      <c r="G260" s="97">
        <f t="shared" si="21"/>
        <v>0</v>
      </c>
    </row>
    <row r="261" spans="1:7" s="31" customFormat="1" ht="12" x14ac:dyDescent="0.2">
      <c r="A261" s="16"/>
      <c r="B261" s="94" t="s">
        <v>471</v>
      </c>
      <c r="C261" s="17" t="s">
        <v>472</v>
      </c>
      <c r="D261" s="117" t="s">
        <v>226</v>
      </c>
      <c r="E261" s="18">
        <v>3</v>
      </c>
      <c r="F261" s="131"/>
      <c r="G261" s="97">
        <f t="shared" si="21"/>
        <v>0</v>
      </c>
    </row>
    <row r="262" spans="1:7" s="31" customFormat="1" ht="12" x14ac:dyDescent="0.2">
      <c r="A262" s="16"/>
      <c r="B262" s="94" t="s">
        <v>473</v>
      </c>
      <c r="C262" s="17" t="s">
        <v>474</v>
      </c>
      <c r="D262" s="117" t="s">
        <v>226</v>
      </c>
      <c r="E262" s="18">
        <v>1</v>
      </c>
      <c r="F262" s="131"/>
      <c r="G262" s="97">
        <f t="shared" si="21"/>
        <v>0</v>
      </c>
    </row>
    <row r="263" spans="1:7" s="31" customFormat="1" ht="12" x14ac:dyDescent="0.2">
      <c r="A263" s="16"/>
      <c r="B263" s="94" t="s">
        <v>475</v>
      </c>
      <c r="C263" s="17" t="s">
        <v>476</v>
      </c>
      <c r="D263" s="117" t="s">
        <v>226</v>
      </c>
      <c r="E263" s="18">
        <v>15</v>
      </c>
      <c r="F263" s="131"/>
      <c r="G263" s="97">
        <f t="shared" si="21"/>
        <v>0</v>
      </c>
    </row>
    <row r="264" spans="1:7" s="31" customFormat="1" ht="12" x14ac:dyDescent="0.2">
      <c r="A264" s="16"/>
      <c r="B264" s="94" t="s">
        <v>477</v>
      </c>
      <c r="C264" s="17" t="s">
        <v>478</v>
      </c>
      <c r="D264" s="117" t="s">
        <v>226</v>
      </c>
      <c r="E264" s="18">
        <v>4</v>
      </c>
      <c r="F264" s="131"/>
      <c r="G264" s="97">
        <f t="shared" si="21"/>
        <v>0</v>
      </c>
    </row>
    <row r="265" spans="1:7" s="31" customFormat="1" ht="12" x14ac:dyDescent="0.2">
      <c r="A265" s="16"/>
      <c r="B265" s="94" t="s">
        <v>479</v>
      </c>
      <c r="C265" s="17" t="s">
        <v>480</v>
      </c>
      <c r="D265" s="117" t="s">
        <v>226</v>
      </c>
      <c r="E265" s="18">
        <v>1</v>
      </c>
      <c r="F265" s="131"/>
      <c r="G265" s="97">
        <f t="shared" si="21"/>
        <v>0</v>
      </c>
    </row>
    <row r="266" spans="1:7" s="31" customFormat="1" ht="12" x14ac:dyDescent="0.2">
      <c r="A266" s="16"/>
      <c r="B266" s="94" t="s">
        <v>481</v>
      </c>
      <c r="C266" s="17" t="s">
        <v>482</v>
      </c>
      <c r="D266" s="117" t="s">
        <v>226</v>
      </c>
      <c r="E266" s="18">
        <v>3</v>
      </c>
      <c r="F266" s="131"/>
      <c r="G266" s="97">
        <f t="shared" si="21"/>
        <v>0</v>
      </c>
    </row>
    <row r="267" spans="1:7" s="31" customFormat="1" ht="12" x14ac:dyDescent="0.2">
      <c r="A267" s="16"/>
      <c r="B267" s="94" t="s">
        <v>483</v>
      </c>
      <c r="C267" s="17" t="s">
        <v>484</v>
      </c>
      <c r="D267" s="117" t="s">
        <v>226</v>
      </c>
      <c r="E267" s="18">
        <v>1</v>
      </c>
      <c r="F267" s="131"/>
      <c r="G267" s="97">
        <f t="shared" si="21"/>
        <v>0</v>
      </c>
    </row>
    <row r="268" spans="1:7" s="31" customFormat="1" ht="14.25" customHeight="1" x14ac:dyDescent="0.2">
      <c r="A268" s="16"/>
      <c r="B268" s="94"/>
      <c r="C268" s="57" t="s">
        <v>485</v>
      </c>
      <c r="D268" s="156"/>
      <c r="E268" s="156"/>
      <c r="F268" s="156"/>
      <c r="G268" s="157"/>
    </row>
    <row r="269" spans="1:7" s="31" customFormat="1" ht="12" x14ac:dyDescent="0.2">
      <c r="A269" s="16"/>
      <c r="B269" s="94" t="s">
        <v>486</v>
      </c>
      <c r="C269" s="17" t="s">
        <v>487</v>
      </c>
      <c r="D269" s="117" t="s">
        <v>226</v>
      </c>
      <c r="E269" s="18">
        <v>45</v>
      </c>
      <c r="F269" s="131"/>
      <c r="G269" s="97">
        <f t="shared" ref="G269:G278" si="22">ROUND(+E269*F269,0)</f>
        <v>0</v>
      </c>
    </row>
    <row r="270" spans="1:7" s="31" customFormat="1" ht="12" x14ac:dyDescent="0.2">
      <c r="A270" s="16"/>
      <c r="B270" s="94" t="s">
        <v>488</v>
      </c>
      <c r="C270" s="17" t="s">
        <v>489</v>
      </c>
      <c r="D270" s="117" t="s">
        <v>226</v>
      </c>
      <c r="E270" s="18">
        <v>30</v>
      </c>
      <c r="F270" s="131"/>
      <c r="G270" s="97">
        <f t="shared" si="22"/>
        <v>0</v>
      </c>
    </row>
    <row r="271" spans="1:7" s="31" customFormat="1" ht="12" x14ac:dyDescent="0.2">
      <c r="A271" s="16"/>
      <c r="B271" s="94" t="s">
        <v>490</v>
      </c>
      <c r="C271" s="17" t="s">
        <v>491</v>
      </c>
      <c r="D271" s="117" t="s">
        <v>226</v>
      </c>
      <c r="E271" s="18">
        <v>95</v>
      </c>
      <c r="F271" s="131"/>
      <c r="G271" s="97">
        <f t="shared" si="22"/>
        <v>0</v>
      </c>
    </row>
    <row r="272" spans="1:7" s="31" customFormat="1" ht="12" x14ac:dyDescent="0.2">
      <c r="A272" s="16"/>
      <c r="B272" s="94" t="s">
        <v>492</v>
      </c>
      <c r="C272" s="17" t="s">
        <v>493</v>
      </c>
      <c r="D272" s="117" t="s">
        <v>226</v>
      </c>
      <c r="E272" s="18">
        <v>150</v>
      </c>
      <c r="F272" s="131"/>
      <c r="G272" s="97">
        <f t="shared" si="22"/>
        <v>0</v>
      </c>
    </row>
    <row r="273" spans="1:7" s="31" customFormat="1" ht="12" x14ac:dyDescent="0.2">
      <c r="A273" s="16"/>
      <c r="B273" s="94" t="s">
        <v>494</v>
      </c>
      <c r="C273" s="17" t="s">
        <v>495</v>
      </c>
      <c r="D273" s="117" t="s">
        <v>226</v>
      </c>
      <c r="E273" s="18">
        <v>20</v>
      </c>
      <c r="F273" s="131"/>
      <c r="G273" s="97">
        <f t="shared" si="22"/>
        <v>0</v>
      </c>
    </row>
    <row r="274" spans="1:7" s="31" customFormat="1" ht="12" x14ac:dyDescent="0.2">
      <c r="A274" s="16"/>
      <c r="B274" s="94" t="s">
        <v>496</v>
      </c>
      <c r="C274" s="17" t="s">
        <v>497</v>
      </c>
      <c r="D274" s="117" t="s">
        <v>226</v>
      </c>
      <c r="E274" s="18">
        <v>84</v>
      </c>
      <c r="F274" s="131"/>
      <c r="G274" s="97">
        <f t="shared" si="22"/>
        <v>0</v>
      </c>
    </row>
    <row r="275" spans="1:7" s="31" customFormat="1" ht="12" x14ac:dyDescent="0.2">
      <c r="A275" s="16"/>
      <c r="B275" s="94" t="s">
        <v>498</v>
      </c>
      <c r="C275" s="17" t="s">
        <v>499</v>
      </c>
      <c r="D275" s="117" t="s">
        <v>226</v>
      </c>
      <c r="E275" s="18">
        <v>37</v>
      </c>
      <c r="F275" s="131"/>
      <c r="G275" s="97">
        <f t="shared" si="22"/>
        <v>0</v>
      </c>
    </row>
    <row r="276" spans="1:7" s="31" customFormat="1" ht="12" x14ac:dyDescent="0.2">
      <c r="A276" s="16"/>
      <c r="B276" s="94" t="s">
        <v>500</v>
      </c>
      <c r="C276" s="17" t="s">
        <v>501</v>
      </c>
      <c r="D276" s="117" t="s">
        <v>226</v>
      </c>
      <c r="E276" s="18">
        <v>15</v>
      </c>
      <c r="F276" s="131"/>
      <c r="G276" s="97">
        <f t="shared" si="22"/>
        <v>0</v>
      </c>
    </row>
    <row r="277" spans="1:7" s="31" customFormat="1" ht="12" x14ac:dyDescent="0.2">
      <c r="A277" s="16"/>
      <c r="B277" s="94" t="s">
        <v>502</v>
      </c>
      <c r="C277" s="17" t="s">
        <v>503</v>
      </c>
      <c r="D277" s="117" t="s">
        <v>226</v>
      </c>
      <c r="E277" s="18">
        <v>165</v>
      </c>
      <c r="F277" s="131"/>
      <c r="G277" s="97">
        <f t="shared" si="22"/>
        <v>0</v>
      </c>
    </row>
    <row r="278" spans="1:7" s="31" customFormat="1" ht="12" x14ac:dyDescent="0.2">
      <c r="A278" s="16"/>
      <c r="B278" s="94" t="s">
        <v>504</v>
      </c>
      <c r="C278" s="17" t="s">
        <v>505</v>
      </c>
      <c r="D278" s="117" t="s">
        <v>226</v>
      </c>
      <c r="E278" s="18">
        <v>12</v>
      </c>
      <c r="F278" s="131"/>
      <c r="G278" s="97">
        <f t="shared" si="22"/>
        <v>0</v>
      </c>
    </row>
    <row r="279" spans="1:7" s="31" customFormat="1" ht="14.25" customHeight="1" x14ac:dyDescent="0.2">
      <c r="A279" s="16"/>
      <c r="B279" s="94"/>
      <c r="C279" s="57" t="s">
        <v>506</v>
      </c>
      <c r="D279" s="156"/>
      <c r="E279" s="156"/>
      <c r="F279" s="156"/>
      <c r="G279" s="157"/>
    </row>
    <row r="280" spans="1:7" s="31" customFormat="1" ht="12" x14ac:dyDescent="0.2">
      <c r="A280" s="16"/>
      <c r="B280" s="94" t="s">
        <v>507</v>
      </c>
      <c r="C280" s="17" t="s">
        <v>508</v>
      </c>
      <c r="D280" s="117" t="s">
        <v>221</v>
      </c>
      <c r="E280" s="18">
        <v>450</v>
      </c>
      <c r="F280" s="131"/>
      <c r="G280" s="97">
        <f t="shared" ref="G280:G281" si="23">ROUND(+E280*F280,0)</f>
        <v>0</v>
      </c>
    </row>
    <row r="281" spans="1:7" s="31" customFormat="1" ht="12" x14ac:dyDescent="0.2">
      <c r="A281" s="16"/>
      <c r="B281" s="94" t="s">
        <v>509</v>
      </c>
      <c r="C281" s="17" t="s">
        <v>510</v>
      </c>
      <c r="D281" s="117" t="s">
        <v>221</v>
      </c>
      <c r="E281" s="18">
        <v>450</v>
      </c>
      <c r="F281" s="131"/>
      <c r="G281" s="97">
        <f t="shared" si="23"/>
        <v>0</v>
      </c>
    </row>
    <row r="282" spans="1:7" s="31" customFormat="1" ht="14.25" customHeight="1" x14ac:dyDescent="0.2">
      <c r="A282" s="16"/>
      <c r="B282" s="94"/>
      <c r="C282" s="57" t="s">
        <v>511</v>
      </c>
      <c r="D282" s="156"/>
      <c r="E282" s="156"/>
      <c r="F282" s="156"/>
      <c r="G282" s="157"/>
    </row>
    <row r="283" spans="1:7" s="31" customFormat="1" ht="12" x14ac:dyDescent="0.2">
      <c r="A283" s="16"/>
      <c r="B283" s="94" t="s">
        <v>512</v>
      </c>
      <c r="C283" s="17" t="s">
        <v>513</v>
      </c>
      <c r="D283" s="117" t="s">
        <v>226</v>
      </c>
      <c r="E283" s="18">
        <v>120</v>
      </c>
      <c r="F283" s="131"/>
      <c r="G283" s="97">
        <f t="shared" ref="G283:G284" si="24">ROUND(+E283*F283,0)</f>
        <v>0</v>
      </c>
    </row>
    <row r="284" spans="1:7" s="31" customFormat="1" ht="12" x14ac:dyDescent="0.2">
      <c r="A284" s="16"/>
      <c r="B284" s="94" t="s">
        <v>514</v>
      </c>
      <c r="C284" s="17" t="s">
        <v>515</v>
      </c>
      <c r="D284" s="117" t="s">
        <v>226</v>
      </c>
      <c r="E284" s="18">
        <v>240</v>
      </c>
      <c r="F284" s="131"/>
      <c r="G284" s="97">
        <f t="shared" si="24"/>
        <v>0</v>
      </c>
    </row>
    <row r="285" spans="1:7" s="31" customFormat="1" ht="14.25" customHeight="1" x14ac:dyDescent="0.2">
      <c r="A285" s="16"/>
      <c r="B285" s="94"/>
      <c r="C285" s="57" t="s">
        <v>516</v>
      </c>
      <c r="D285" s="156"/>
      <c r="E285" s="156"/>
      <c r="F285" s="156"/>
      <c r="G285" s="157"/>
    </row>
    <row r="286" spans="1:7" s="31" customFormat="1" ht="12" x14ac:dyDescent="0.2">
      <c r="A286" s="16"/>
      <c r="B286" s="94" t="s">
        <v>517</v>
      </c>
      <c r="C286" s="17" t="s">
        <v>518</v>
      </c>
      <c r="D286" s="117" t="s">
        <v>226</v>
      </c>
      <c r="E286" s="19">
        <v>8</v>
      </c>
      <c r="F286" s="131"/>
      <c r="G286" s="97">
        <f t="shared" ref="G286:G290" si="25">ROUND(+E286*F286,0)</f>
        <v>0</v>
      </c>
    </row>
    <row r="287" spans="1:7" s="31" customFormat="1" ht="12" x14ac:dyDescent="0.2">
      <c r="A287" s="16"/>
      <c r="B287" s="94" t="s">
        <v>519</v>
      </c>
      <c r="C287" s="17" t="s">
        <v>520</v>
      </c>
      <c r="D287" s="117" t="s">
        <v>226</v>
      </c>
      <c r="E287" s="19">
        <v>3</v>
      </c>
      <c r="F287" s="131"/>
      <c r="G287" s="97">
        <f t="shared" si="25"/>
        <v>0</v>
      </c>
    </row>
    <row r="288" spans="1:7" s="31" customFormat="1" ht="12" x14ac:dyDescent="0.2">
      <c r="A288" s="16"/>
      <c r="B288" s="94" t="s">
        <v>521</v>
      </c>
      <c r="C288" s="22" t="s">
        <v>522</v>
      </c>
      <c r="D288" s="117" t="s">
        <v>226</v>
      </c>
      <c r="E288" s="19">
        <v>1</v>
      </c>
      <c r="F288" s="131"/>
      <c r="G288" s="97">
        <f t="shared" si="25"/>
        <v>0</v>
      </c>
    </row>
    <row r="289" spans="1:7" s="31" customFormat="1" ht="12" x14ac:dyDescent="0.2">
      <c r="A289" s="16"/>
      <c r="B289" s="94" t="s">
        <v>523</v>
      </c>
      <c r="C289" s="17" t="s">
        <v>524</v>
      </c>
      <c r="D289" s="117" t="s">
        <v>226</v>
      </c>
      <c r="E289" s="18">
        <v>1</v>
      </c>
      <c r="F289" s="131"/>
      <c r="G289" s="97">
        <f t="shared" si="25"/>
        <v>0</v>
      </c>
    </row>
    <row r="290" spans="1:7" s="31" customFormat="1" ht="12" x14ac:dyDescent="0.2">
      <c r="A290" s="16"/>
      <c r="B290" s="94" t="s">
        <v>525</v>
      </c>
      <c r="C290" s="17" t="s">
        <v>526</v>
      </c>
      <c r="D290" s="117" t="s">
        <v>226</v>
      </c>
      <c r="E290" s="18">
        <v>1</v>
      </c>
      <c r="F290" s="131"/>
      <c r="G290" s="97">
        <f t="shared" si="25"/>
        <v>0</v>
      </c>
    </row>
    <row r="291" spans="1:7" s="32" customFormat="1" ht="15" customHeight="1" x14ac:dyDescent="0.2">
      <c r="A291" s="14"/>
      <c r="B291" s="93"/>
      <c r="C291" s="51" t="s">
        <v>527</v>
      </c>
      <c r="D291" s="145"/>
      <c r="E291" s="145"/>
      <c r="F291" s="145"/>
      <c r="G291" s="82">
        <f>SUM(G292:G314)</f>
        <v>0</v>
      </c>
    </row>
    <row r="292" spans="1:7" s="31" customFormat="1" ht="12" x14ac:dyDescent="0.2">
      <c r="A292" s="16"/>
      <c r="B292" s="94" t="s">
        <v>528</v>
      </c>
      <c r="C292" s="17" t="s">
        <v>529</v>
      </c>
      <c r="D292" s="117" t="s">
        <v>221</v>
      </c>
      <c r="E292" s="18">
        <v>41</v>
      </c>
      <c r="F292" s="131"/>
      <c r="G292" s="97">
        <f t="shared" ref="G292:G297" si="26">ROUND(+E292*F292,0)</f>
        <v>0</v>
      </c>
    </row>
    <row r="293" spans="1:7" s="31" customFormat="1" ht="12" x14ac:dyDescent="0.2">
      <c r="A293" s="16"/>
      <c r="B293" s="94" t="s">
        <v>530</v>
      </c>
      <c r="C293" s="17" t="s">
        <v>531</v>
      </c>
      <c r="D293" s="117" t="s">
        <v>221</v>
      </c>
      <c r="E293" s="18">
        <v>25</v>
      </c>
      <c r="F293" s="131"/>
      <c r="G293" s="97">
        <f t="shared" si="26"/>
        <v>0</v>
      </c>
    </row>
    <row r="294" spans="1:7" s="31" customFormat="1" ht="12" x14ac:dyDescent="0.2">
      <c r="A294" s="16"/>
      <c r="B294" s="94" t="s">
        <v>532</v>
      </c>
      <c r="C294" s="17" t="s">
        <v>533</v>
      </c>
      <c r="D294" s="117" t="s">
        <v>226</v>
      </c>
      <c r="E294" s="18">
        <v>3</v>
      </c>
      <c r="F294" s="131"/>
      <c r="G294" s="97">
        <f t="shared" si="26"/>
        <v>0</v>
      </c>
    </row>
    <row r="295" spans="1:7" s="31" customFormat="1" ht="12" x14ac:dyDescent="0.2">
      <c r="A295" s="16"/>
      <c r="B295" s="94" t="s">
        <v>534</v>
      </c>
      <c r="C295" s="17" t="s">
        <v>535</v>
      </c>
      <c r="D295" s="117" t="s">
        <v>226</v>
      </c>
      <c r="E295" s="18">
        <v>2</v>
      </c>
      <c r="F295" s="131"/>
      <c r="G295" s="97">
        <f t="shared" si="26"/>
        <v>0</v>
      </c>
    </row>
    <row r="296" spans="1:7" s="31" customFormat="1" ht="12" x14ac:dyDescent="0.2">
      <c r="A296" s="16"/>
      <c r="B296" s="94" t="s">
        <v>536</v>
      </c>
      <c r="C296" s="17" t="s">
        <v>537</v>
      </c>
      <c r="D296" s="117" t="s">
        <v>226</v>
      </c>
      <c r="E296" s="18">
        <v>4</v>
      </c>
      <c r="F296" s="131"/>
      <c r="G296" s="97">
        <f t="shared" si="26"/>
        <v>0</v>
      </c>
    </row>
    <row r="297" spans="1:7" s="31" customFormat="1" ht="12" x14ac:dyDescent="0.2">
      <c r="A297" s="16"/>
      <c r="B297" s="94" t="s">
        <v>538</v>
      </c>
      <c r="C297" s="17" t="s">
        <v>539</v>
      </c>
      <c r="D297" s="117" t="s">
        <v>226</v>
      </c>
      <c r="E297" s="18">
        <v>2</v>
      </c>
      <c r="F297" s="131"/>
      <c r="G297" s="97">
        <f t="shared" si="26"/>
        <v>0</v>
      </c>
    </row>
    <row r="298" spans="1:7" s="31" customFormat="1" ht="14.25" customHeight="1" x14ac:dyDescent="0.2">
      <c r="A298" s="16"/>
      <c r="B298" s="94"/>
      <c r="C298" s="57" t="s">
        <v>540</v>
      </c>
      <c r="D298" s="156"/>
      <c r="E298" s="156"/>
      <c r="F298" s="156"/>
      <c r="G298" s="157"/>
    </row>
    <row r="299" spans="1:7" s="31" customFormat="1" ht="12" x14ac:dyDescent="0.2">
      <c r="A299" s="16"/>
      <c r="B299" s="94" t="s">
        <v>541</v>
      </c>
      <c r="C299" s="17" t="s">
        <v>542</v>
      </c>
      <c r="D299" s="117" t="s">
        <v>221</v>
      </c>
      <c r="E299" s="18">
        <v>52</v>
      </c>
      <c r="F299" s="131"/>
      <c r="G299" s="97">
        <f t="shared" ref="G299:G302" si="27">ROUND(+E299*F299,0)</f>
        <v>0</v>
      </c>
    </row>
    <row r="300" spans="1:7" s="31" customFormat="1" ht="12" x14ac:dyDescent="0.2">
      <c r="A300" s="16"/>
      <c r="B300" s="94" t="s">
        <v>543</v>
      </c>
      <c r="C300" s="17" t="s">
        <v>544</v>
      </c>
      <c r="D300" s="117" t="s">
        <v>226</v>
      </c>
      <c r="E300" s="18">
        <v>8</v>
      </c>
      <c r="F300" s="131"/>
      <c r="G300" s="97">
        <f t="shared" si="27"/>
        <v>0</v>
      </c>
    </row>
    <row r="301" spans="1:7" s="31" customFormat="1" ht="12" x14ac:dyDescent="0.2">
      <c r="A301" s="16"/>
      <c r="B301" s="94" t="s">
        <v>545</v>
      </c>
      <c r="C301" s="17" t="s">
        <v>546</v>
      </c>
      <c r="D301" s="117" t="s">
        <v>226</v>
      </c>
      <c r="E301" s="18">
        <v>3</v>
      </c>
      <c r="F301" s="131"/>
      <c r="G301" s="97">
        <f t="shared" si="27"/>
        <v>0</v>
      </c>
    </row>
    <row r="302" spans="1:7" s="31" customFormat="1" ht="12" x14ac:dyDescent="0.2">
      <c r="A302" s="16"/>
      <c r="B302" s="94" t="s">
        <v>547</v>
      </c>
      <c r="C302" s="17" t="s">
        <v>548</v>
      </c>
      <c r="D302" s="117" t="s">
        <v>226</v>
      </c>
      <c r="E302" s="18">
        <v>8</v>
      </c>
      <c r="F302" s="131"/>
      <c r="G302" s="97">
        <f t="shared" si="27"/>
        <v>0</v>
      </c>
    </row>
    <row r="303" spans="1:7" s="31" customFormat="1" ht="14.25" customHeight="1" x14ac:dyDescent="0.2">
      <c r="A303" s="16"/>
      <c r="B303" s="94"/>
      <c r="C303" s="57" t="s">
        <v>549</v>
      </c>
      <c r="D303" s="156"/>
      <c r="E303" s="156"/>
      <c r="F303" s="156"/>
      <c r="G303" s="157"/>
    </row>
    <row r="304" spans="1:7" s="31" customFormat="1" ht="12" x14ac:dyDescent="0.2">
      <c r="A304" s="16"/>
      <c r="B304" s="94" t="s">
        <v>550</v>
      </c>
      <c r="C304" s="17" t="s">
        <v>551</v>
      </c>
      <c r="D304" s="117" t="s">
        <v>226</v>
      </c>
      <c r="E304" s="18">
        <v>1</v>
      </c>
      <c r="F304" s="131"/>
      <c r="G304" s="97">
        <f t="shared" ref="G304:G308" si="28">ROUND(+E304*F304,0)</f>
        <v>0</v>
      </c>
    </row>
    <row r="305" spans="1:7" s="31" customFormat="1" ht="12" x14ac:dyDescent="0.2">
      <c r="A305" s="16"/>
      <c r="B305" s="94" t="s">
        <v>552</v>
      </c>
      <c r="C305" s="17" t="s">
        <v>553</v>
      </c>
      <c r="D305" s="117" t="s">
        <v>226</v>
      </c>
      <c r="E305" s="18">
        <v>1</v>
      </c>
      <c r="F305" s="131"/>
      <c r="G305" s="97">
        <f t="shared" si="28"/>
        <v>0</v>
      </c>
    </row>
    <row r="306" spans="1:7" s="31" customFormat="1" ht="12" x14ac:dyDescent="0.2">
      <c r="A306" s="16"/>
      <c r="B306" s="94" t="s">
        <v>554</v>
      </c>
      <c r="C306" s="17" t="s">
        <v>555</v>
      </c>
      <c r="D306" s="117" t="s">
        <v>226</v>
      </c>
      <c r="E306" s="18">
        <v>1</v>
      </c>
      <c r="F306" s="131"/>
      <c r="G306" s="97">
        <f t="shared" si="28"/>
        <v>0</v>
      </c>
    </row>
    <row r="307" spans="1:7" s="31" customFormat="1" ht="12" x14ac:dyDescent="0.2">
      <c r="A307" s="16"/>
      <c r="B307" s="94" t="s">
        <v>556</v>
      </c>
      <c r="C307" s="17" t="s">
        <v>557</v>
      </c>
      <c r="D307" s="117" t="s">
        <v>226</v>
      </c>
      <c r="E307" s="18">
        <v>1</v>
      </c>
      <c r="F307" s="131"/>
      <c r="G307" s="97">
        <f t="shared" si="28"/>
        <v>0</v>
      </c>
    </row>
    <row r="308" spans="1:7" s="31" customFormat="1" ht="12" x14ac:dyDescent="0.2">
      <c r="A308" s="16"/>
      <c r="B308" s="94" t="s">
        <v>558</v>
      </c>
      <c r="C308" s="17" t="s">
        <v>559</v>
      </c>
      <c r="D308" s="117" t="s">
        <v>226</v>
      </c>
      <c r="E308" s="18">
        <v>4</v>
      </c>
      <c r="F308" s="131"/>
      <c r="G308" s="97">
        <f t="shared" si="28"/>
        <v>0</v>
      </c>
    </row>
    <row r="309" spans="1:7" s="31" customFormat="1" ht="14.25" customHeight="1" x14ac:dyDescent="0.2">
      <c r="A309" s="16"/>
      <c r="B309" s="94"/>
      <c r="C309" s="57" t="s">
        <v>560</v>
      </c>
      <c r="D309" s="156"/>
      <c r="E309" s="156"/>
      <c r="F309" s="156"/>
      <c r="G309" s="157"/>
    </row>
    <row r="310" spans="1:7" s="31" customFormat="1" ht="12" x14ac:dyDescent="0.2">
      <c r="A310" s="16"/>
      <c r="B310" s="94" t="s">
        <v>561</v>
      </c>
      <c r="C310" s="17" t="s">
        <v>551</v>
      </c>
      <c r="D310" s="117" t="s">
        <v>226</v>
      </c>
      <c r="E310" s="18">
        <v>1</v>
      </c>
      <c r="F310" s="131"/>
      <c r="G310" s="97">
        <f t="shared" ref="G310:G314" si="29">ROUND(+E310*F310,0)</f>
        <v>0</v>
      </c>
    </row>
    <row r="311" spans="1:7" s="31" customFormat="1" ht="12" x14ac:dyDescent="0.2">
      <c r="A311" s="16"/>
      <c r="B311" s="94" t="s">
        <v>562</v>
      </c>
      <c r="C311" s="17" t="s">
        <v>553</v>
      </c>
      <c r="D311" s="117" t="s">
        <v>226</v>
      </c>
      <c r="E311" s="18">
        <v>1</v>
      </c>
      <c r="F311" s="131"/>
      <c r="G311" s="97">
        <f t="shared" si="29"/>
        <v>0</v>
      </c>
    </row>
    <row r="312" spans="1:7" s="31" customFormat="1" ht="12" x14ac:dyDescent="0.2">
      <c r="A312" s="16"/>
      <c r="B312" s="94" t="s">
        <v>563</v>
      </c>
      <c r="C312" s="17" t="s">
        <v>555</v>
      </c>
      <c r="D312" s="117" t="s">
        <v>226</v>
      </c>
      <c r="E312" s="18">
        <v>1</v>
      </c>
      <c r="F312" s="131"/>
      <c r="G312" s="97">
        <f t="shared" si="29"/>
        <v>0</v>
      </c>
    </row>
    <row r="313" spans="1:7" s="31" customFormat="1" ht="12" x14ac:dyDescent="0.2">
      <c r="A313" s="16"/>
      <c r="B313" s="94" t="s">
        <v>564</v>
      </c>
      <c r="C313" s="17" t="s">
        <v>557</v>
      </c>
      <c r="D313" s="117" t="s">
        <v>226</v>
      </c>
      <c r="E313" s="18">
        <v>1</v>
      </c>
      <c r="F313" s="131"/>
      <c r="G313" s="97">
        <f t="shared" si="29"/>
        <v>0</v>
      </c>
    </row>
    <row r="314" spans="1:7" s="31" customFormat="1" ht="12" x14ac:dyDescent="0.2">
      <c r="A314" s="16"/>
      <c r="B314" s="94" t="s">
        <v>565</v>
      </c>
      <c r="C314" s="17" t="s">
        <v>566</v>
      </c>
      <c r="D314" s="117" t="s">
        <v>226</v>
      </c>
      <c r="E314" s="18">
        <v>4</v>
      </c>
      <c r="F314" s="131"/>
      <c r="G314" s="97">
        <f t="shared" si="29"/>
        <v>0</v>
      </c>
    </row>
    <row r="315" spans="1:7" s="32" customFormat="1" ht="15" customHeight="1" x14ac:dyDescent="0.2">
      <c r="A315" s="14"/>
      <c r="B315" s="95"/>
      <c r="C315" s="51" t="s">
        <v>567</v>
      </c>
      <c r="D315" s="145"/>
      <c r="E315" s="145"/>
      <c r="F315" s="145"/>
      <c r="G315" s="82">
        <f>SUM(G316:G383)</f>
        <v>0</v>
      </c>
    </row>
    <row r="316" spans="1:7" s="31" customFormat="1" ht="12" x14ac:dyDescent="0.2">
      <c r="A316" s="16"/>
      <c r="B316" s="94" t="s">
        <v>568</v>
      </c>
      <c r="C316" s="17" t="s">
        <v>569</v>
      </c>
      <c r="D316" s="117" t="s">
        <v>221</v>
      </c>
      <c r="E316" s="18">
        <v>247.8</v>
      </c>
      <c r="F316" s="131"/>
      <c r="G316" s="97">
        <f t="shared" ref="G316:G342" si="30">ROUND(+E316*F316,0)</f>
        <v>0</v>
      </c>
    </row>
    <row r="317" spans="1:7" s="31" customFormat="1" ht="12" x14ac:dyDescent="0.2">
      <c r="A317" s="16"/>
      <c r="B317" s="94" t="s">
        <v>570</v>
      </c>
      <c r="C317" s="17" t="s">
        <v>571</v>
      </c>
      <c r="D317" s="117" t="s">
        <v>221</v>
      </c>
      <c r="E317" s="18">
        <v>6</v>
      </c>
      <c r="F317" s="131"/>
      <c r="G317" s="97">
        <f t="shared" si="30"/>
        <v>0</v>
      </c>
    </row>
    <row r="318" spans="1:7" s="31" customFormat="1" ht="12" x14ac:dyDescent="0.2">
      <c r="A318" s="16"/>
      <c r="B318" s="94" t="s">
        <v>572</v>
      </c>
      <c r="C318" s="17" t="s">
        <v>573</v>
      </c>
      <c r="D318" s="117" t="s">
        <v>221</v>
      </c>
      <c r="E318" s="18">
        <v>6</v>
      </c>
      <c r="F318" s="131"/>
      <c r="G318" s="97">
        <f t="shared" si="30"/>
        <v>0</v>
      </c>
    </row>
    <row r="319" spans="1:7" s="31" customFormat="1" ht="12" x14ac:dyDescent="0.2">
      <c r="A319" s="16"/>
      <c r="B319" s="94" t="s">
        <v>574</v>
      </c>
      <c r="C319" s="17" t="s">
        <v>575</v>
      </c>
      <c r="D319" s="117" t="s">
        <v>221</v>
      </c>
      <c r="E319" s="18">
        <v>70</v>
      </c>
      <c r="F319" s="131"/>
      <c r="G319" s="97">
        <f t="shared" si="30"/>
        <v>0</v>
      </c>
    </row>
    <row r="320" spans="1:7" s="31" customFormat="1" ht="12" x14ac:dyDescent="0.2">
      <c r="A320" s="16"/>
      <c r="B320" s="94" t="s">
        <v>576</v>
      </c>
      <c r="C320" s="17" t="s">
        <v>577</v>
      </c>
      <c r="D320" s="117" t="s">
        <v>221</v>
      </c>
      <c r="E320" s="18">
        <v>190</v>
      </c>
      <c r="F320" s="131"/>
      <c r="G320" s="97">
        <f t="shared" si="30"/>
        <v>0</v>
      </c>
    </row>
    <row r="321" spans="1:7" s="31" customFormat="1" ht="12" x14ac:dyDescent="0.2">
      <c r="A321" s="16"/>
      <c r="B321" s="94" t="s">
        <v>578</v>
      </c>
      <c r="C321" s="17" t="s">
        <v>579</v>
      </c>
      <c r="D321" s="117" t="s">
        <v>221</v>
      </c>
      <c r="E321" s="18">
        <v>250</v>
      </c>
      <c r="F321" s="131"/>
      <c r="G321" s="97">
        <f t="shared" si="30"/>
        <v>0</v>
      </c>
    </row>
    <row r="322" spans="1:7" s="31" customFormat="1" ht="12" x14ac:dyDescent="0.2">
      <c r="A322" s="16"/>
      <c r="B322" s="94" t="s">
        <v>580</v>
      </c>
      <c r="C322" s="17" t="s">
        <v>581</v>
      </c>
      <c r="D322" s="117" t="s">
        <v>221</v>
      </c>
      <c r="E322" s="18">
        <v>96</v>
      </c>
      <c r="F322" s="131"/>
      <c r="G322" s="97">
        <f t="shared" si="30"/>
        <v>0</v>
      </c>
    </row>
    <row r="323" spans="1:7" s="31" customFormat="1" ht="12" x14ac:dyDescent="0.2">
      <c r="A323" s="16"/>
      <c r="B323" s="94" t="s">
        <v>582</v>
      </c>
      <c r="C323" s="17" t="s">
        <v>583</v>
      </c>
      <c r="D323" s="117" t="s">
        <v>221</v>
      </c>
      <c r="E323" s="18">
        <v>77.900000000000006</v>
      </c>
      <c r="F323" s="131"/>
      <c r="G323" s="97">
        <f t="shared" si="30"/>
        <v>0</v>
      </c>
    </row>
    <row r="324" spans="1:7" s="31" customFormat="1" ht="12" x14ac:dyDescent="0.2">
      <c r="A324" s="16"/>
      <c r="B324" s="94" t="s">
        <v>584</v>
      </c>
      <c r="C324" s="17" t="s">
        <v>585</v>
      </c>
      <c r="D324" s="117" t="s">
        <v>221</v>
      </c>
      <c r="E324" s="18">
        <v>12</v>
      </c>
      <c r="F324" s="131"/>
      <c r="G324" s="97">
        <f t="shared" si="30"/>
        <v>0</v>
      </c>
    </row>
    <row r="325" spans="1:7" s="31" customFormat="1" ht="12" x14ac:dyDescent="0.2">
      <c r="A325" s="16"/>
      <c r="B325" s="94" t="s">
        <v>586</v>
      </c>
      <c r="C325" s="17" t="s">
        <v>587</v>
      </c>
      <c r="D325" s="117" t="s">
        <v>221</v>
      </c>
      <c r="E325" s="18">
        <v>247.8</v>
      </c>
      <c r="F325" s="131"/>
      <c r="G325" s="97">
        <f t="shared" si="30"/>
        <v>0</v>
      </c>
    </row>
    <row r="326" spans="1:7" s="31" customFormat="1" ht="12" x14ac:dyDescent="0.2">
      <c r="A326" s="16"/>
      <c r="B326" s="94" t="s">
        <v>588</v>
      </c>
      <c r="C326" s="17" t="s">
        <v>589</v>
      </c>
      <c r="D326" s="117" t="s">
        <v>226</v>
      </c>
      <c r="E326" s="18">
        <v>5</v>
      </c>
      <c r="F326" s="131"/>
      <c r="G326" s="97">
        <f t="shared" si="30"/>
        <v>0</v>
      </c>
    </row>
    <row r="327" spans="1:7" s="31" customFormat="1" ht="12" x14ac:dyDescent="0.2">
      <c r="A327" s="16"/>
      <c r="B327" s="94" t="s">
        <v>590</v>
      </c>
      <c r="C327" s="17" t="s">
        <v>591</v>
      </c>
      <c r="D327" s="117" t="s">
        <v>226</v>
      </c>
      <c r="E327" s="18">
        <v>1</v>
      </c>
      <c r="F327" s="131"/>
      <c r="G327" s="97">
        <f t="shared" si="30"/>
        <v>0</v>
      </c>
    </row>
    <row r="328" spans="1:7" s="31" customFormat="1" ht="12" x14ac:dyDescent="0.2">
      <c r="A328" s="16"/>
      <c r="B328" s="94" t="s">
        <v>592</v>
      </c>
      <c r="C328" s="17" t="s">
        <v>593</v>
      </c>
      <c r="D328" s="117" t="s">
        <v>226</v>
      </c>
      <c r="E328" s="18">
        <v>2</v>
      </c>
      <c r="F328" s="131"/>
      <c r="G328" s="97">
        <f t="shared" si="30"/>
        <v>0</v>
      </c>
    </row>
    <row r="329" spans="1:7" s="31" customFormat="1" ht="12" x14ac:dyDescent="0.2">
      <c r="A329" s="16"/>
      <c r="B329" s="94" t="s">
        <v>594</v>
      </c>
      <c r="C329" s="17" t="s">
        <v>595</v>
      </c>
      <c r="D329" s="117" t="s">
        <v>226</v>
      </c>
      <c r="E329" s="18">
        <v>2</v>
      </c>
      <c r="F329" s="131"/>
      <c r="G329" s="97">
        <f t="shared" si="30"/>
        <v>0</v>
      </c>
    </row>
    <row r="330" spans="1:7" s="31" customFormat="1" ht="12" x14ac:dyDescent="0.2">
      <c r="A330" s="16"/>
      <c r="B330" s="94" t="s">
        <v>596</v>
      </c>
      <c r="C330" s="17" t="s">
        <v>597</v>
      </c>
      <c r="D330" s="117" t="s">
        <v>226</v>
      </c>
      <c r="E330" s="18">
        <v>5</v>
      </c>
      <c r="F330" s="131"/>
      <c r="G330" s="97">
        <f t="shared" si="30"/>
        <v>0</v>
      </c>
    </row>
    <row r="331" spans="1:7" s="31" customFormat="1" ht="12" x14ac:dyDescent="0.2">
      <c r="A331" s="16"/>
      <c r="B331" s="94" t="s">
        <v>598</v>
      </c>
      <c r="C331" s="17" t="s">
        <v>599</v>
      </c>
      <c r="D331" s="117" t="s">
        <v>226</v>
      </c>
      <c r="E331" s="18">
        <v>3</v>
      </c>
      <c r="F331" s="131"/>
      <c r="G331" s="97">
        <f t="shared" si="30"/>
        <v>0</v>
      </c>
    </row>
    <row r="332" spans="1:7" s="31" customFormat="1" ht="12" x14ac:dyDescent="0.2">
      <c r="A332" s="16"/>
      <c r="B332" s="94" t="s">
        <v>600</v>
      </c>
      <c r="C332" s="17" t="s">
        <v>601</v>
      </c>
      <c r="D332" s="117" t="s">
        <v>226</v>
      </c>
      <c r="E332" s="18">
        <v>1</v>
      </c>
      <c r="F332" s="131"/>
      <c r="G332" s="97">
        <f t="shared" si="30"/>
        <v>0</v>
      </c>
    </row>
    <row r="333" spans="1:7" s="31" customFormat="1" ht="12" x14ac:dyDescent="0.2">
      <c r="A333" s="16"/>
      <c r="B333" s="94" t="s">
        <v>602</v>
      </c>
      <c r="C333" s="17" t="s">
        <v>603</v>
      </c>
      <c r="D333" s="117" t="s">
        <v>226</v>
      </c>
      <c r="E333" s="18">
        <v>2</v>
      </c>
      <c r="F333" s="131"/>
      <c r="G333" s="97">
        <f t="shared" si="30"/>
        <v>0</v>
      </c>
    </row>
    <row r="334" spans="1:7" s="31" customFormat="1" ht="12" x14ac:dyDescent="0.2">
      <c r="A334" s="16"/>
      <c r="B334" s="94" t="s">
        <v>604</v>
      </c>
      <c r="C334" s="17" t="s">
        <v>605</v>
      </c>
      <c r="D334" s="117" t="s">
        <v>226</v>
      </c>
      <c r="E334" s="18">
        <v>150</v>
      </c>
      <c r="F334" s="131"/>
      <c r="G334" s="97">
        <f t="shared" si="30"/>
        <v>0</v>
      </c>
    </row>
    <row r="335" spans="1:7" s="31" customFormat="1" ht="12" x14ac:dyDescent="0.2">
      <c r="A335" s="16"/>
      <c r="B335" s="94" t="s">
        <v>1503</v>
      </c>
      <c r="C335" s="17" t="s">
        <v>571</v>
      </c>
      <c r="D335" s="117" t="s">
        <v>221</v>
      </c>
      <c r="E335" s="18">
        <v>6</v>
      </c>
      <c r="F335" s="131"/>
      <c r="G335" s="97">
        <f t="shared" si="30"/>
        <v>0</v>
      </c>
    </row>
    <row r="336" spans="1:7" s="31" customFormat="1" ht="12" x14ac:dyDescent="0.2">
      <c r="A336" s="16"/>
      <c r="B336" s="94" t="s">
        <v>606</v>
      </c>
      <c r="C336" s="17" t="s">
        <v>607</v>
      </c>
      <c r="D336" s="117" t="s">
        <v>226</v>
      </c>
      <c r="E336" s="18">
        <v>1</v>
      </c>
      <c r="F336" s="131"/>
      <c r="G336" s="97">
        <f t="shared" si="30"/>
        <v>0</v>
      </c>
    </row>
    <row r="337" spans="1:7" s="31" customFormat="1" ht="12" x14ac:dyDescent="0.2">
      <c r="A337" s="16"/>
      <c r="B337" s="94" t="s">
        <v>608</v>
      </c>
      <c r="C337" s="17" t="s">
        <v>609</v>
      </c>
      <c r="D337" s="117" t="s">
        <v>226</v>
      </c>
      <c r="E337" s="18">
        <v>6</v>
      </c>
      <c r="F337" s="131"/>
      <c r="G337" s="97">
        <f t="shared" si="30"/>
        <v>0</v>
      </c>
    </row>
    <row r="338" spans="1:7" s="31" customFormat="1" ht="12" x14ac:dyDescent="0.2">
      <c r="A338" s="16"/>
      <c r="B338" s="94" t="s">
        <v>610</v>
      </c>
      <c r="C338" s="17" t="s">
        <v>611</v>
      </c>
      <c r="D338" s="117" t="s">
        <v>226</v>
      </c>
      <c r="E338" s="18">
        <v>30</v>
      </c>
      <c r="F338" s="131"/>
      <c r="G338" s="97">
        <f t="shared" si="30"/>
        <v>0</v>
      </c>
    </row>
    <row r="339" spans="1:7" s="31" customFormat="1" ht="12" x14ac:dyDescent="0.2">
      <c r="A339" s="16"/>
      <c r="B339" s="94" t="s">
        <v>612</v>
      </c>
      <c r="C339" s="17" t="s">
        <v>613</v>
      </c>
      <c r="D339" s="117" t="s">
        <v>226</v>
      </c>
      <c r="E339" s="18">
        <v>80</v>
      </c>
      <c r="F339" s="131"/>
      <c r="G339" s="97">
        <f t="shared" si="30"/>
        <v>0</v>
      </c>
    </row>
    <row r="340" spans="1:7" s="31" customFormat="1" ht="12" x14ac:dyDescent="0.2">
      <c r="A340" s="16"/>
      <c r="B340" s="94" t="s">
        <v>614</v>
      </c>
      <c r="C340" s="17" t="s">
        <v>615</v>
      </c>
      <c r="D340" s="117" t="s">
        <v>226</v>
      </c>
      <c r="E340" s="18">
        <v>140</v>
      </c>
      <c r="F340" s="131"/>
      <c r="G340" s="97">
        <f t="shared" si="30"/>
        <v>0</v>
      </c>
    </row>
    <row r="341" spans="1:7" s="31" customFormat="1" ht="12" x14ac:dyDescent="0.2">
      <c r="A341" s="16"/>
      <c r="B341" s="94" t="s">
        <v>616</v>
      </c>
      <c r="C341" s="17" t="s">
        <v>617</v>
      </c>
      <c r="D341" s="117" t="s">
        <v>226</v>
      </c>
      <c r="E341" s="18">
        <v>45</v>
      </c>
      <c r="F341" s="131"/>
      <c r="G341" s="97">
        <f t="shared" si="30"/>
        <v>0</v>
      </c>
    </row>
    <row r="342" spans="1:7" s="31" customFormat="1" ht="12" x14ac:dyDescent="0.2">
      <c r="A342" s="16"/>
      <c r="B342" s="94" t="s">
        <v>618</v>
      </c>
      <c r="C342" s="17" t="s">
        <v>619</v>
      </c>
      <c r="D342" s="117" t="s">
        <v>226</v>
      </c>
      <c r="E342" s="18">
        <v>45</v>
      </c>
      <c r="F342" s="131"/>
      <c r="G342" s="97">
        <f t="shared" si="30"/>
        <v>0</v>
      </c>
    </row>
    <row r="343" spans="1:7" s="31" customFormat="1" ht="14.25" customHeight="1" x14ac:dyDescent="0.2">
      <c r="A343" s="16"/>
      <c r="B343" s="94"/>
      <c r="C343" s="57" t="s">
        <v>620</v>
      </c>
      <c r="D343" s="156"/>
      <c r="E343" s="156"/>
      <c r="F343" s="156"/>
      <c r="G343" s="157"/>
    </row>
    <row r="344" spans="1:7" s="31" customFormat="1" ht="12" x14ac:dyDescent="0.2">
      <c r="A344" s="16"/>
      <c r="B344" s="94" t="s">
        <v>621</v>
      </c>
      <c r="C344" s="17" t="s">
        <v>622</v>
      </c>
      <c r="D344" s="117" t="s">
        <v>221</v>
      </c>
      <c r="E344" s="18">
        <v>6</v>
      </c>
      <c r="F344" s="131"/>
      <c r="G344" s="97">
        <f t="shared" ref="G344:G360" si="31">ROUND(+E344*F344,0)</f>
        <v>0</v>
      </c>
    </row>
    <row r="345" spans="1:7" s="31" customFormat="1" ht="12" x14ac:dyDescent="0.2">
      <c r="A345" s="16"/>
      <c r="B345" s="94" t="s">
        <v>623</v>
      </c>
      <c r="C345" s="17" t="s">
        <v>244</v>
      </c>
      <c r="D345" s="117" t="s">
        <v>221</v>
      </c>
      <c r="E345" s="18">
        <v>6</v>
      </c>
      <c r="F345" s="131"/>
      <c r="G345" s="97">
        <f t="shared" si="31"/>
        <v>0</v>
      </c>
    </row>
    <row r="346" spans="1:7" s="31" customFormat="1" ht="12" x14ac:dyDescent="0.2">
      <c r="A346" s="16"/>
      <c r="B346" s="94" t="s">
        <v>624</v>
      </c>
      <c r="C346" s="17" t="s">
        <v>246</v>
      </c>
      <c r="D346" s="117" t="s">
        <v>226</v>
      </c>
      <c r="E346" s="18">
        <v>1</v>
      </c>
      <c r="F346" s="131"/>
      <c r="G346" s="97">
        <f t="shared" si="31"/>
        <v>0</v>
      </c>
    </row>
    <row r="347" spans="1:7" s="31" customFormat="1" ht="12" x14ac:dyDescent="0.2">
      <c r="A347" s="16"/>
      <c r="B347" s="94" t="s">
        <v>625</v>
      </c>
      <c r="C347" s="17" t="s">
        <v>428</v>
      </c>
      <c r="D347" s="117" t="s">
        <v>226</v>
      </c>
      <c r="E347" s="18">
        <v>1</v>
      </c>
      <c r="F347" s="131"/>
      <c r="G347" s="97">
        <f t="shared" si="31"/>
        <v>0</v>
      </c>
    </row>
    <row r="348" spans="1:7" s="31" customFormat="1" ht="12" x14ac:dyDescent="0.2">
      <c r="A348" s="16"/>
      <c r="B348" s="94" t="s">
        <v>626</v>
      </c>
      <c r="C348" s="17" t="s">
        <v>627</v>
      </c>
      <c r="D348" s="117" t="s">
        <v>226</v>
      </c>
      <c r="E348" s="18">
        <v>2</v>
      </c>
      <c r="F348" s="131"/>
      <c r="G348" s="97">
        <f t="shared" si="31"/>
        <v>0</v>
      </c>
    </row>
    <row r="349" spans="1:7" s="31" customFormat="1" ht="12" x14ac:dyDescent="0.2">
      <c r="A349" s="16"/>
      <c r="B349" s="94" t="s">
        <v>628</v>
      </c>
      <c r="C349" s="17" t="s">
        <v>629</v>
      </c>
      <c r="D349" s="117" t="s">
        <v>226</v>
      </c>
      <c r="E349" s="18">
        <v>1</v>
      </c>
      <c r="F349" s="131"/>
      <c r="G349" s="97">
        <f t="shared" si="31"/>
        <v>0</v>
      </c>
    </row>
    <row r="350" spans="1:7" s="31" customFormat="1" ht="12" x14ac:dyDescent="0.2">
      <c r="A350" s="16"/>
      <c r="B350" s="94" t="s">
        <v>630</v>
      </c>
      <c r="C350" s="17" t="s">
        <v>631</v>
      </c>
      <c r="D350" s="117" t="s">
        <v>226</v>
      </c>
      <c r="E350" s="18">
        <v>2</v>
      </c>
      <c r="F350" s="131"/>
      <c r="G350" s="97">
        <f t="shared" si="31"/>
        <v>0</v>
      </c>
    </row>
    <row r="351" spans="1:7" s="31" customFormat="1" ht="12" x14ac:dyDescent="0.2">
      <c r="A351" s="16"/>
      <c r="B351" s="94" t="s">
        <v>632</v>
      </c>
      <c r="C351" s="17" t="s">
        <v>633</v>
      </c>
      <c r="D351" s="117" t="s">
        <v>226</v>
      </c>
      <c r="E351" s="18">
        <v>2</v>
      </c>
      <c r="F351" s="131"/>
      <c r="G351" s="97">
        <f t="shared" si="31"/>
        <v>0</v>
      </c>
    </row>
    <row r="352" spans="1:7" s="31" customFormat="1" ht="12" x14ac:dyDescent="0.2">
      <c r="A352" s="16"/>
      <c r="B352" s="94" t="s">
        <v>634</v>
      </c>
      <c r="C352" s="17" t="s">
        <v>264</v>
      </c>
      <c r="D352" s="117" t="s">
        <v>226</v>
      </c>
      <c r="E352" s="18">
        <v>2</v>
      </c>
      <c r="F352" s="131"/>
      <c r="G352" s="97">
        <f t="shared" si="31"/>
        <v>0</v>
      </c>
    </row>
    <row r="353" spans="1:7" s="31" customFormat="1" ht="12" x14ac:dyDescent="0.2">
      <c r="A353" s="16"/>
      <c r="B353" s="94" t="s">
        <v>635</v>
      </c>
      <c r="C353" s="17" t="s">
        <v>622</v>
      </c>
      <c r="D353" s="117" t="s">
        <v>221</v>
      </c>
      <c r="E353" s="18">
        <v>6</v>
      </c>
      <c r="F353" s="131"/>
      <c r="G353" s="97">
        <f t="shared" si="31"/>
        <v>0</v>
      </c>
    </row>
    <row r="354" spans="1:7" s="31" customFormat="1" ht="12" x14ac:dyDescent="0.2">
      <c r="A354" s="16"/>
      <c r="B354" s="94" t="s">
        <v>636</v>
      </c>
      <c r="C354" s="17" t="s">
        <v>637</v>
      </c>
      <c r="D354" s="117" t="s">
        <v>226</v>
      </c>
      <c r="E354" s="18">
        <v>2</v>
      </c>
      <c r="F354" s="131"/>
      <c r="G354" s="97">
        <f t="shared" si="31"/>
        <v>0</v>
      </c>
    </row>
    <row r="355" spans="1:7" s="31" customFormat="1" ht="12" x14ac:dyDescent="0.2">
      <c r="A355" s="16"/>
      <c r="B355" s="94" t="s">
        <v>638</v>
      </c>
      <c r="C355" s="17" t="s">
        <v>639</v>
      </c>
      <c r="D355" s="117" t="s">
        <v>226</v>
      </c>
      <c r="E355" s="18">
        <v>1</v>
      </c>
      <c r="F355" s="131"/>
      <c r="G355" s="97">
        <f t="shared" si="31"/>
        <v>0</v>
      </c>
    </row>
    <row r="356" spans="1:7" s="31" customFormat="1" ht="12" x14ac:dyDescent="0.2">
      <c r="A356" s="16"/>
      <c r="B356" s="94" t="s">
        <v>640</v>
      </c>
      <c r="C356" s="17" t="s">
        <v>641</v>
      </c>
      <c r="D356" s="117" t="s">
        <v>226</v>
      </c>
      <c r="E356" s="18">
        <v>1</v>
      </c>
      <c r="F356" s="131"/>
      <c r="G356" s="97">
        <f t="shared" si="31"/>
        <v>0</v>
      </c>
    </row>
    <row r="357" spans="1:7" s="31" customFormat="1" ht="12" x14ac:dyDescent="0.2">
      <c r="A357" s="16"/>
      <c r="B357" s="94" t="s">
        <v>642</v>
      </c>
      <c r="C357" s="17" t="s">
        <v>643</v>
      </c>
      <c r="D357" s="117" t="s">
        <v>226</v>
      </c>
      <c r="E357" s="18">
        <v>2</v>
      </c>
      <c r="F357" s="131"/>
      <c r="G357" s="97">
        <f t="shared" si="31"/>
        <v>0</v>
      </c>
    </row>
    <row r="358" spans="1:7" s="31" customFormat="1" ht="12" x14ac:dyDescent="0.2">
      <c r="A358" s="16"/>
      <c r="B358" s="94" t="s">
        <v>644</v>
      </c>
      <c r="C358" s="17" t="s">
        <v>645</v>
      </c>
      <c r="D358" s="117" t="s">
        <v>226</v>
      </c>
      <c r="E358" s="18">
        <v>1</v>
      </c>
      <c r="F358" s="131"/>
      <c r="G358" s="97">
        <f t="shared" si="31"/>
        <v>0</v>
      </c>
    </row>
    <row r="359" spans="1:7" s="31" customFormat="1" ht="12" x14ac:dyDescent="0.2">
      <c r="A359" s="16"/>
      <c r="B359" s="94" t="s">
        <v>646</v>
      </c>
      <c r="C359" s="17" t="s">
        <v>647</v>
      </c>
      <c r="D359" s="117" t="s">
        <v>226</v>
      </c>
      <c r="E359" s="18">
        <v>2</v>
      </c>
      <c r="F359" s="131"/>
      <c r="G359" s="97">
        <f t="shared" si="31"/>
        <v>0</v>
      </c>
    </row>
    <row r="360" spans="1:7" s="31" customFormat="1" ht="12" x14ac:dyDescent="0.2">
      <c r="A360" s="16"/>
      <c r="B360" s="94" t="s">
        <v>648</v>
      </c>
      <c r="C360" s="17" t="s">
        <v>270</v>
      </c>
      <c r="D360" s="117" t="s">
        <v>226</v>
      </c>
      <c r="E360" s="18">
        <v>2</v>
      </c>
      <c r="F360" s="131"/>
      <c r="G360" s="97">
        <f t="shared" si="31"/>
        <v>0</v>
      </c>
    </row>
    <row r="361" spans="1:7" s="31" customFormat="1" ht="14.25" customHeight="1" x14ac:dyDescent="0.2">
      <c r="A361" s="16"/>
      <c r="B361" s="94"/>
      <c r="C361" s="57" t="s">
        <v>649</v>
      </c>
      <c r="D361" s="156"/>
      <c r="E361" s="156"/>
      <c r="F361" s="156"/>
      <c r="G361" s="157"/>
    </row>
    <row r="362" spans="1:7" s="31" customFormat="1" ht="12" x14ac:dyDescent="0.2">
      <c r="A362" s="16"/>
      <c r="B362" s="94" t="s">
        <v>650</v>
      </c>
      <c r="C362" s="57" t="s">
        <v>577</v>
      </c>
      <c r="D362" s="117" t="s">
        <v>221</v>
      </c>
      <c r="E362" s="18">
        <v>3</v>
      </c>
      <c r="F362" s="131"/>
      <c r="G362" s="97">
        <f t="shared" ref="G362:G383" si="32">ROUND(+E362*F362,0)</f>
        <v>0</v>
      </c>
    </row>
    <row r="363" spans="1:7" s="31" customFormat="1" ht="12" x14ac:dyDescent="0.2">
      <c r="A363" s="16"/>
      <c r="B363" s="94" t="s">
        <v>651</v>
      </c>
      <c r="C363" s="17" t="s">
        <v>652</v>
      </c>
      <c r="D363" s="117" t="s">
        <v>226</v>
      </c>
      <c r="E363" s="18">
        <v>2</v>
      </c>
      <c r="F363" s="131"/>
      <c r="G363" s="97">
        <f t="shared" si="32"/>
        <v>0</v>
      </c>
    </row>
    <row r="364" spans="1:7" s="31" customFormat="1" ht="12" x14ac:dyDescent="0.2">
      <c r="A364" s="16"/>
      <c r="B364" s="94" t="s">
        <v>653</v>
      </c>
      <c r="C364" s="17" t="s">
        <v>654</v>
      </c>
      <c r="D364" s="117" t="s">
        <v>226</v>
      </c>
      <c r="E364" s="18">
        <v>2</v>
      </c>
      <c r="F364" s="131"/>
      <c r="G364" s="97">
        <f t="shared" si="32"/>
        <v>0</v>
      </c>
    </row>
    <row r="365" spans="1:7" s="31" customFormat="1" ht="12" x14ac:dyDescent="0.2">
      <c r="A365" s="16"/>
      <c r="B365" s="94" t="s">
        <v>655</v>
      </c>
      <c r="C365" s="17" t="s">
        <v>656</v>
      </c>
      <c r="D365" s="117" t="s">
        <v>226</v>
      </c>
      <c r="E365" s="18">
        <v>2</v>
      </c>
      <c r="F365" s="131"/>
      <c r="G365" s="97">
        <f t="shared" si="32"/>
        <v>0</v>
      </c>
    </row>
    <row r="366" spans="1:7" s="31" customFormat="1" ht="12" x14ac:dyDescent="0.2">
      <c r="A366" s="16"/>
      <c r="B366" s="94" t="s">
        <v>657</v>
      </c>
      <c r="C366" s="17" t="s">
        <v>658</v>
      </c>
      <c r="D366" s="117" t="s">
        <v>226</v>
      </c>
      <c r="E366" s="18">
        <v>2</v>
      </c>
      <c r="F366" s="131"/>
      <c r="G366" s="97">
        <f t="shared" si="32"/>
        <v>0</v>
      </c>
    </row>
    <row r="367" spans="1:7" s="31" customFormat="1" ht="12" x14ac:dyDescent="0.2">
      <c r="A367" s="16"/>
      <c r="B367" s="94" t="s">
        <v>659</v>
      </c>
      <c r="C367" s="17" t="s">
        <v>660</v>
      </c>
      <c r="D367" s="117" t="s">
        <v>226</v>
      </c>
      <c r="E367" s="18">
        <v>2</v>
      </c>
      <c r="F367" s="131"/>
      <c r="G367" s="97">
        <f t="shared" si="32"/>
        <v>0</v>
      </c>
    </row>
    <row r="368" spans="1:7" s="31" customFormat="1" ht="12" x14ac:dyDescent="0.2">
      <c r="A368" s="16"/>
      <c r="B368" s="94" t="s">
        <v>661</v>
      </c>
      <c r="C368" s="17" t="s">
        <v>662</v>
      </c>
      <c r="D368" s="117" t="s">
        <v>221</v>
      </c>
      <c r="E368" s="18">
        <v>38</v>
      </c>
      <c r="F368" s="131"/>
      <c r="G368" s="97">
        <f t="shared" si="32"/>
        <v>0</v>
      </c>
    </row>
    <row r="369" spans="1:7" s="31" customFormat="1" ht="12" x14ac:dyDescent="0.2">
      <c r="A369" s="16"/>
      <c r="B369" s="94" t="s">
        <v>663</v>
      </c>
      <c r="C369" s="17" t="s">
        <v>664</v>
      </c>
      <c r="D369" s="117" t="s">
        <v>226</v>
      </c>
      <c r="E369" s="18">
        <v>2</v>
      </c>
      <c r="F369" s="131"/>
      <c r="G369" s="97">
        <f t="shared" si="32"/>
        <v>0</v>
      </c>
    </row>
    <row r="370" spans="1:7" s="31" customFormat="1" ht="12" x14ac:dyDescent="0.2">
      <c r="A370" s="16"/>
      <c r="B370" s="94" t="s">
        <v>665</v>
      </c>
      <c r="C370" s="17" t="s">
        <v>666</v>
      </c>
      <c r="D370" s="117" t="s">
        <v>226</v>
      </c>
      <c r="E370" s="18">
        <v>2</v>
      </c>
      <c r="F370" s="131"/>
      <c r="G370" s="97">
        <f t="shared" si="32"/>
        <v>0</v>
      </c>
    </row>
    <row r="371" spans="1:7" s="31" customFormat="1" ht="14.25" customHeight="1" x14ac:dyDescent="0.2">
      <c r="A371" s="16"/>
      <c r="B371" s="94"/>
      <c r="C371" s="57" t="s">
        <v>667</v>
      </c>
      <c r="D371" s="156"/>
      <c r="E371" s="156"/>
      <c r="F371" s="156"/>
      <c r="G371" s="157"/>
    </row>
    <row r="372" spans="1:7" s="31" customFormat="1" ht="12" x14ac:dyDescent="0.2">
      <c r="A372" s="16"/>
      <c r="B372" s="94" t="s">
        <v>668</v>
      </c>
      <c r="C372" s="17" t="s">
        <v>669</v>
      </c>
      <c r="D372" s="117" t="s">
        <v>226</v>
      </c>
      <c r="E372" s="18">
        <v>5</v>
      </c>
      <c r="F372" s="131"/>
      <c r="G372" s="97">
        <f t="shared" si="32"/>
        <v>0</v>
      </c>
    </row>
    <row r="373" spans="1:7" s="31" customFormat="1" ht="12" x14ac:dyDescent="0.2">
      <c r="A373" s="16"/>
      <c r="B373" s="94" t="s">
        <v>670</v>
      </c>
      <c r="C373" s="17" t="s">
        <v>671</v>
      </c>
      <c r="D373" s="117" t="s">
        <v>226</v>
      </c>
      <c r="E373" s="18">
        <v>1</v>
      </c>
      <c r="F373" s="131"/>
      <c r="G373" s="97">
        <f t="shared" si="32"/>
        <v>0</v>
      </c>
    </row>
    <row r="374" spans="1:7" s="31" customFormat="1" ht="12" x14ac:dyDescent="0.2">
      <c r="A374" s="16"/>
      <c r="B374" s="94" t="s">
        <v>672</v>
      </c>
      <c r="C374" s="17" t="s">
        <v>673</v>
      </c>
      <c r="D374" s="117" t="s">
        <v>226</v>
      </c>
      <c r="E374" s="18">
        <v>150</v>
      </c>
      <c r="F374" s="131"/>
      <c r="G374" s="97">
        <f t="shared" si="32"/>
        <v>0</v>
      </c>
    </row>
    <row r="375" spans="1:7" s="31" customFormat="1" ht="12" x14ac:dyDescent="0.2">
      <c r="A375" s="16"/>
      <c r="B375" s="94" t="s">
        <v>674</v>
      </c>
      <c r="C375" s="17" t="s">
        <v>675</v>
      </c>
      <c r="D375" s="117" t="s">
        <v>226</v>
      </c>
      <c r="E375" s="18">
        <v>2</v>
      </c>
      <c r="F375" s="131"/>
      <c r="G375" s="97">
        <f t="shared" si="32"/>
        <v>0</v>
      </c>
    </row>
    <row r="376" spans="1:7" s="31" customFormat="1" ht="12" x14ac:dyDescent="0.2">
      <c r="A376" s="16"/>
      <c r="B376" s="94" t="s">
        <v>676</v>
      </c>
      <c r="C376" s="17" t="s">
        <v>677</v>
      </c>
      <c r="D376" s="117" t="s">
        <v>226</v>
      </c>
      <c r="E376" s="18">
        <v>1</v>
      </c>
      <c r="F376" s="131"/>
      <c r="G376" s="97">
        <f t="shared" si="32"/>
        <v>0</v>
      </c>
    </row>
    <row r="377" spans="1:7" s="31" customFormat="1" ht="14.25" customHeight="1" x14ac:dyDescent="0.2">
      <c r="A377" s="16"/>
      <c r="B377" s="94"/>
      <c r="C377" s="57" t="s">
        <v>678</v>
      </c>
      <c r="D377" s="156"/>
      <c r="E377" s="156"/>
      <c r="F377" s="156"/>
      <c r="G377" s="157"/>
    </row>
    <row r="378" spans="1:7" s="31" customFormat="1" ht="12" x14ac:dyDescent="0.2">
      <c r="A378" s="16"/>
      <c r="B378" s="94" t="s">
        <v>679</v>
      </c>
      <c r="C378" s="17" t="s">
        <v>680</v>
      </c>
      <c r="D378" s="117" t="s">
        <v>221</v>
      </c>
      <c r="E378" s="18">
        <v>15.8</v>
      </c>
      <c r="F378" s="131"/>
      <c r="G378" s="97">
        <f t="shared" si="32"/>
        <v>0</v>
      </c>
    </row>
    <row r="379" spans="1:7" s="31" customFormat="1" ht="12" x14ac:dyDescent="0.2">
      <c r="A379" s="16"/>
      <c r="B379" s="94" t="s">
        <v>681</v>
      </c>
      <c r="C379" s="17" t="s">
        <v>682</v>
      </c>
      <c r="D379" s="117" t="s">
        <v>221</v>
      </c>
      <c r="E379" s="18">
        <v>3</v>
      </c>
      <c r="F379" s="131"/>
      <c r="G379" s="97">
        <f t="shared" si="32"/>
        <v>0</v>
      </c>
    </row>
    <row r="380" spans="1:7" s="31" customFormat="1" ht="12" x14ac:dyDescent="0.2">
      <c r="A380" s="16"/>
      <c r="B380" s="94" t="s">
        <v>683</v>
      </c>
      <c r="C380" s="17" t="s">
        <v>684</v>
      </c>
      <c r="D380" s="117" t="s">
        <v>226</v>
      </c>
      <c r="E380" s="18">
        <v>1</v>
      </c>
      <c r="F380" s="131"/>
      <c r="G380" s="97">
        <f t="shared" si="32"/>
        <v>0</v>
      </c>
    </row>
    <row r="381" spans="1:7" s="31" customFormat="1" ht="12" x14ac:dyDescent="0.2">
      <c r="A381" s="16"/>
      <c r="B381" s="94" t="s">
        <v>685</v>
      </c>
      <c r="C381" s="17" t="s">
        <v>686</v>
      </c>
      <c r="D381" s="117" t="s">
        <v>226</v>
      </c>
      <c r="E381" s="18">
        <v>2</v>
      </c>
      <c r="F381" s="131"/>
      <c r="G381" s="97">
        <f t="shared" si="32"/>
        <v>0</v>
      </c>
    </row>
    <row r="382" spans="1:7" s="31" customFormat="1" ht="12" x14ac:dyDescent="0.2">
      <c r="A382" s="16"/>
      <c r="B382" s="94" t="s">
        <v>687</v>
      </c>
      <c r="C382" s="17" t="s">
        <v>688</v>
      </c>
      <c r="D382" s="117" t="s">
        <v>226</v>
      </c>
      <c r="E382" s="18">
        <v>1</v>
      </c>
      <c r="F382" s="131"/>
      <c r="G382" s="97">
        <f t="shared" si="32"/>
        <v>0</v>
      </c>
    </row>
    <row r="383" spans="1:7" s="31" customFormat="1" ht="12" x14ac:dyDescent="0.2">
      <c r="A383" s="16"/>
      <c r="B383" s="94" t="s">
        <v>689</v>
      </c>
      <c r="C383" s="17" t="s">
        <v>690</v>
      </c>
      <c r="D383" s="117" t="s">
        <v>226</v>
      </c>
      <c r="E383" s="18">
        <v>1</v>
      </c>
      <c r="F383" s="131"/>
      <c r="G383" s="97">
        <f t="shared" si="32"/>
        <v>0</v>
      </c>
    </row>
    <row r="384" spans="1:7" s="32" customFormat="1" ht="14.25" customHeight="1" x14ac:dyDescent="0.2">
      <c r="A384" s="14"/>
      <c r="B384" s="95"/>
      <c r="C384" s="51" t="s">
        <v>691</v>
      </c>
      <c r="D384" s="145"/>
      <c r="E384" s="145"/>
      <c r="F384" s="145"/>
      <c r="G384" s="82">
        <f>+G386+G390</f>
        <v>0</v>
      </c>
    </row>
    <row r="385" spans="1:7" s="31" customFormat="1" ht="15" customHeight="1" x14ac:dyDescent="0.2">
      <c r="A385" s="16"/>
      <c r="B385" s="96"/>
      <c r="C385" s="51" t="s">
        <v>692</v>
      </c>
      <c r="D385" s="20"/>
      <c r="E385" s="20"/>
      <c r="F385" s="20"/>
      <c r="G385" s="97"/>
    </row>
    <row r="386" spans="1:7" s="31" customFormat="1" ht="14.25" customHeight="1" x14ac:dyDescent="0.2">
      <c r="A386" s="16"/>
      <c r="B386" s="94"/>
      <c r="C386" s="57" t="s">
        <v>693</v>
      </c>
      <c r="D386" s="37"/>
      <c r="E386" s="37"/>
      <c r="F386" s="37"/>
      <c r="G386" s="98">
        <f>SUM(G387:G389)</f>
        <v>0</v>
      </c>
    </row>
    <row r="387" spans="1:7" s="31" customFormat="1" ht="18.75" customHeight="1" x14ac:dyDescent="0.2">
      <c r="A387" s="16"/>
      <c r="B387" s="99" t="s">
        <v>694</v>
      </c>
      <c r="C387" s="33" t="s">
        <v>695</v>
      </c>
      <c r="D387" s="23" t="s">
        <v>696</v>
      </c>
      <c r="E387" s="19">
        <v>450</v>
      </c>
      <c r="F387" s="132"/>
      <c r="G387" s="97">
        <f t="shared" ref="G387:G389" si="33">ROUND(+E387*F387,0)</f>
        <v>0</v>
      </c>
    </row>
    <row r="388" spans="1:7" s="31" customFormat="1" ht="12" x14ac:dyDescent="0.2">
      <c r="A388" s="16"/>
      <c r="B388" s="99" t="s">
        <v>697</v>
      </c>
      <c r="C388" s="22" t="s">
        <v>698</v>
      </c>
      <c r="D388" s="23" t="s">
        <v>696</v>
      </c>
      <c r="E388" s="19">
        <v>390.25</v>
      </c>
      <c r="F388" s="132"/>
      <c r="G388" s="97">
        <f t="shared" si="33"/>
        <v>0</v>
      </c>
    </row>
    <row r="389" spans="1:7" s="31" customFormat="1" ht="12" x14ac:dyDescent="0.2">
      <c r="A389" s="16"/>
      <c r="B389" s="99" t="s">
        <v>699</v>
      </c>
      <c r="C389" s="22" t="s">
        <v>700</v>
      </c>
      <c r="D389" s="23" t="s">
        <v>696</v>
      </c>
      <c r="E389" s="19">
        <v>167.85</v>
      </c>
      <c r="F389" s="132"/>
      <c r="G389" s="97">
        <f t="shared" si="33"/>
        <v>0</v>
      </c>
    </row>
    <row r="390" spans="1:7" s="32" customFormat="1" ht="15" customHeight="1" x14ac:dyDescent="0.2">
      <c r="A390" s="14"/>
      <c r="B390" s="95"/>
      <c r="C390" s="57" t="s">
        <v>701</v>
      </c>
      <c r="D390" s="153"/>
      <c r="E390" s="153"/>
      <c r="F390" s="153"/>
      <c r="G390" s="98">
        <f>SUM(G391:G393)</f>
        <v>0</v>
      </c>
    </row>
    <row r="391" spans="1:7" s="31" customFormat="1" ht="36" x14ac:dyDescent="0.2">
      <c r="A391" s="16"/>
      <c r="B391" s="94" t="s">
        <v>1513</v>
      </c>
      <c r="C391" s="17" t="s">
        <v>1516</v>
      </c>
      <c r="D391" s="117" t="s">
        <v>226</v>
      </c>
      <c r="E391" s="18">
        <v>1</v>
      </c>
      <c r="F391" s="131"/>
      <c r="G391" s="97">
        <f t="shared" ref="G391:G393" si="34">ROUND(+E391*F391,0)</f>
        <v>0</v>
      </c>
    </row>
    <row r="392" spans="1:7" s="31" customFormat="1" ht="48" x14ac:dyDescent="0.2">
      <c r="A392" s="16"/>
      <c r="B392" s="94" t="s">
        <v>1514</v>
      </c>
      <c r="C392" s="17" t="s">
        <v>1517</v>
      </c>
      <c r="D392" s="117" t="s">
        <v>226</v>
      </c>
      <c r="E392" s="18">
        <v>1</v>
      </c>
      <c r="F392" s="131"/>
      <c r="G392" s="97">
        <f t="shared" si="34"/>
        <v>0</v>
      </c>
    </row>
    <row r="393" spans="1:7" s="31" customFormat="1" ht="36" x14ac:dyDescent="0.2">
      <c r="A393" s="16"/>
      <c r="B393" s="94" t="s">
        <v>1515</v>
      </c>
      <c r="C393" s="17" t="s">
        <v>1518</v>
      </c>
      <c r="D393" s="117" t="s">
        <v>226</v>
      </c>
      <c r="E393" s="18">
        <v>1</v>
      </c>
      <c r="F393" s="131"/>
      <c r="G393" s="97">
        <f t="shared" si="34"/>
        <v>0</v>
      </c>
    </row>
    <row r="394" spans="1:7" s="66" customFormat="1" ht="42.75" customHeight="1" x14ac:dyDescent="0.2">
      <c r="A394" s="67"/>
      <c r="B394" s="92">
        <v>7</v>
      </c>
      <c r="C394" s="68" t="s">
        <v>702</v>
      </c>
      <c r="D394" s="147"/>
      <c r="E394" s="147"/>
      <c r="F394" s="147"/>
      <c r="G394" s="76">
        <f>+G395</f>
        <v>0</v>
      </c>
    </row>
    <row r="395" spans="1:7" s="32" customFormat="1" ht="14.25" customHeight="1" x14ac:dyDescent="0.2">
      <c r="A395" s="14"/>
      <c r="B395" s="93">
        <v>7.1</v>
      </c>
      <c r="C395" s="51" t="s">
        <v>703</v>
      </c>
      <c r="D395" s="145"/>
      <c r="E395" s="145"/>
      <c r="F395" s="145"/>
      <c r="G395" s="100">
        <f>SUM(G396:G491)</f>
        <v>0</v>
      </c>
    </row>
    <row r="396" spans="1:7" s="31" customFormat="1" ht="24" x14ac:dyDescent="0.2">
      <c r="A396" s="16"/>
      <c r="B396" s="94" t="s">
        <v>704</v>
      </c>
      <c r="C396" s="17" t="s">
        <v>705</v>
      </c>
      <c r="D396" s="117" t="s">
        <v>226</v>
      </c>
      <c r="E396" s="18">
        <v>1</v>
      </c>
      <c r="F396" s="131"/>
      <c r="G396" s="97">
        <f t="shared" ref="G396:G459" si="35">ROUND(+E396*F396,0)</f>
        <v>0</v>
      </c>
    </row>
    <row r="397" spans="1:7" s="31" customFormat="1" ht="24" x14ac:dyDescent="0.2">
      <c r="A397" s="16"/>
      <c r="B397" s="94" t="s">
        <v>706</v>
      </c>
      <c r="C397" s="17" t="s">
        <v>707</v>
      </c>
      <c r="D397" s="117" t="s">
        <v>226</v>
      </c>
      <c r="E397" s="18">
        <v>1</v>
      </c>
      <c r="F397" s="131"/>
      <c r="G397" s="97">
        <f t="shared" si="35"/>
        <v>0</v>
      </c>
    </row>
    <row r="398" spans="1:7" s="31" customFormat="1" ht="24" x14ac:dyDescent="0.2">
      <c r="A398" s="16"/>
      <c r="B398" s="94" t="s">
        <v>708</v>
      </c>
      <c r="C398" s="17" t="s">
        <v>709</v>
      </c>
      <c r="D398" s="117" t="s">
        <v>226</v>
      </c>
      <c r="E398" s="18">
        <v>1</v>
      </c>
      <c r="F398" s="131"/>
      <c r="G398" s="97">
        <f t="shared" si="35"/>
        <v>0</v>
      </c>
    </row>
    <row r="399" spans="1:7" s="31" customFormat="1" ht="24" x14ac:dyDescent="0.2">
      <c r="A399" s="16"/>
      <c r="B399" s="94" t="s">
        <v>710</v>
      </c>
      <c r="C399" s="17" t="s">
        <v>711</v>
      </c>
      <c r="D399" s="117" t="s">
        <v>226</v>
      </c>
      <c r="E399" s="18">
        <v>2</v>
      </c>
      <c r="F399" s="131"/>
      <c r="G399" s="97">
        <f t="shared" si="35"/>
        <v>0</v>
      </c>
    </row>
    <row r="400" spans="1:7" s="31" customFormat="1" ht="24" x14ac:dyDescent="0.2">
      <c r="A400" s="16"/>
      <c r="B400" s="94" t="s">
        <v>712</v>
      </c>
      <c r="C400" s="17" t="s">
        <v>713</v>
      </c>
      <c r="D400" s="117" t="s">
        <v>226</v>
      </c>
      <c r="E400" s="18">
        <v>1</v>
      </c>
      <c r="F400" s="131"/>
      <c r="G400" s="97">
        <f t="shared" si="35"/>
        <v>0</v>
      </c>
    </row>
    <row r="401" spans="1:7" s="31" customFormat="1" ht="12" x14ac:dyDescent="0.2">
      <c r="A401" s="16"/>
      <c r="B401" s="94" t="s">
        <v>714</v>
      </c>
      <c r="C401" s="17" t="s">
        <v>715</v>
      </c>
      <c r="D401" s="117" t="s">
        <v>226</v>
      </c>
      <c r="E401" s="18">
        <v>94</v>
      </c>
      <c r="F401" s="131"/>
      <c r="G401" s="97">
        <f t="shared" si="35"/>
        <v>0</v>
      </c>
    </row>
    <row r="402" spans="1:7" s="31" customFormat="1" ht="12" x14ac:dyDescent="0.2">
      <c r="A402" s="16"/>
      <c r="B402" s="94" t="s">
        <v>716</v>
      </c>
      <c r="C402" s="17" t="s">
        <v>717</v>
      </c>
      <c r="D402" s="117" t="s">
        <v>226</v>
      </c>
      <c r="E402" s="18">
        <v>5</v>
      </c>
      <c r="F402" s="131"/>
      <c r="G402" s="97">
        <f t="shared" si="35"/>
        <v>0</v>
      </c>
    </row>
    <row r="403" spans="1:7" s="31" customFormat="1" ht="12" x14ac:dyDescent="0.2">
      <c r="A403" s="16"/>
      <c r="B403" s="94" t="s">
        <v>718</v>
      </c>
      <c r="C403" s="17" t="s">
        <v>719</v>
      </c>
      <c r="D403" s="117" t="s">
        <v>226</v>
      </c>
      <c r="E403" s="18">
        <v>1</v>
      </c>
      <c r="F403" s="131"/>
      <c r="G403" s="97">
        <f t="shared" si="35"/>
        <v>0</v>
      </c>
    </row>
    <row r="404" spans="1:7" s="31" customFormat="1" ht="12" x14ac:dyDescent="0.2">
      <c r="A404" s="16"/>
      <c r="B404" s="94" t="s">
        <v>720</v>
      </c>
      <c r="C404" s="17" t="s">
        <v>721</v>
      </c>
      <c r="D404" s="117" t="s">
        <v>226</v>
      </c>
      <c r="E404" s="18">
        <v>2</v>
      </c>
      <c r="F404" s="131"/>
      <c r="G404" s="97">
        <f t="shared" si="35"/>
        <v>0</v>
      </c>
    </row>
    <row r="405" spans="1:7" s="31" customFormat="1" ht="12" x14ac:dyDescent="0.2">
      <c r="A405" s="16"/>
      <c r="B405" s="94" t="s">
        <v>722</v>
      </c>
      <c r="C405" s="17" t="s">
        <v>723</v>
      </c>
      <c r="D405" s="117" t="s">
        <v>226</v>
      </c>
      <c r="E405" s="18">
        <v>2</v>
      </c>
      <c r="F405" s="131"/>
      <c r="G405" s="97">
        <f t="shared" si="35"/>
        <v>0</v>
      </c>
    </row>
    <row r="406" spans="1:7" s="31" customFormat="1" ht="12" x14ac:dyDescent="0.2">
      <c r="A406" s="16"/>
      <c r="B406" s="94" t="s">
        <v>724</v>
      </c>
      <c r="C406" s="17" t="s">
        <v>725</v>
      </c>
      <c r="D406" s="117" t="s">
        <v>226</v>
      </c>
      <c r="E406" s="18">
        <v>1</v>
      </c>
      <c r="F406" s="131"/>
      <c r="G406" s="97">
        <f t="shared" si="35"/>
        <v>0</v>
      </c>
    </row>
    <row r="407" spans="1:7" s="31" customFormat="1" ht="12" x14ac:dyDescent="0.2">
      <c r="A407" s="16"/>
      <c r="B407" s="94" t="s">
        <v>726</v>
      </c>
      <c r="C407" s="17" t="s">
        <v>727</v>
      </c>
      <c r="D407" s="117" t="s">
        <v>226</v>
      </c>
      <c r="E407" s="18">
        <v>1</v>
      </c>
      <c r="F407" s="131"/>
      <c r="G407" s="97">
        <f t="shared" si="35"/>
        <v>0</v>
      </c>
    </row>
    <row r="408" spans="1:7" s="31" customFormat="1" ht="12" x14ac:dyDescent="0.2">
      <c r="A408" s="16"/>
      <c r="B408" s="94" t="s">
        <v>728</v>
      </c>
      <c r="C408" s="17" t="s">
        <v>729</v>
      </c>
      <c r="D408" s="117" t="s">
        <v>226</v>
      </c>
      <c r="E408" s="18">
        <v>1</v>
      </c>
      <c r="F408" s="131"/>
      <c r="G408" s="97">
        <f t="shared" si="35"/>
        <v>0</v>
      </c>
    </row>
    <row r="409" spans="1:7" s="31" customFormat="1" ht="12" x14ac:dyDescent="0.2">
      <c r="A409" s="16"/>
      <c r="B409" s="94" t="s">
        <v>730</v>
      </c>
      <c r="C409" s="17" t="s">
        <v>731</v>
      </c>
      <c r="D409" s="117" t="s">
        <v>226</v>
      </c>
      <c r="E409" s="19">
        <v>327</v>
      </c>
      <c r="F409" s="131"/>
      <c r="G409" s="97">
        <f t="shared" si="35"/>
        <v>0</v>
      </c>
    </row>
    <row r="410" spans="1:7" s="31" customFormat="1" ht="12" x14ac:dyDescent="0.2">
      <c r="A410" s="16"/>
      <c r="B410" s="94" t="s">
        <v>732</v>
      </c>
      <c r="C410" s="17" t="s">
        <v>733</v>
      </c>
      <c r="D410" s="117" t="s">
        <v>226</v>
      </c>
      <c r="E410" s="19">
        <v>95</v>
      </c>
      <c r="F410" s="131"/>
      <c r="G410" s="97">
        <f t="shared" si="35"/>
        <v>0</v>
      </c>
    </row>
    <row r="411" spans="1:7" s="31" customFormat="1" ht="12" x14ac:dyDescent="0.2">
      <c r="A411" s="16"/>
      <c r="B411" s="94" t="s">
        <v>734</v>
      </c>
      <c r="C411" s="17" t="s">
        <v>735</v>
      </c>
      <c r="D411" s="117" t="s">
        <v>226</v>
      </c>
      <c r="E411" s="19">
        <v>44</v>
      </c>
      <c r="F411" s="131"/>
      <c r="G411" s="97">
        <f t="shared" si="35"/>
        <v>0</v>
      </c>
    </row>
    <row r="412" spans="1:7" s="31" customFormat="1" ht="24" x14ac:dyDescent="0.2">
      <c r="A412" s="16"/>
      <c r="B412" s="94" t="s">
        <v>736</v>
      </c>
      <c r="C412" s="17" t="s">
        <v>737</v>
      </c>
      <c r="D412" s="117" t="s">
        <v>226</v>
      </c>
      <c r="E412" s="18">
        <v>3</v>
      </c>
      <c r="F412" s="131"/>
      <c r="G412" s="97">
        <f t="shared" si="35"/>
        <v>0</v>
      </c>
    </row>
    <row r="413" spans="1:7" s="31" customFormat="1" ht="12" x14ac:dyDescent="0.2">
      <c r="A413" s="16"/>
      <c r="B413" s="94" t="s">
        <v>738</v>
      </c>
      <c r="C413" s="17" t="s">
        <v>739</v>
      </c>
      <c r="D413" s="117" t="s">
        <v>226</v>
      </c>
      <c r="E413" s="18">
        <v>7</v>
      </c>
      <c r="F413" s="131"/>
      <c r="G413" s="97">
        <f t="shared" si="35"/>
        <v>0</v>
      </c>
    </row>
    <row r="414" spans="1:7" s="31" customFormat="1" ht="12" x14ac:dyDescent="0.2">
      <c r="A414" s="16"/>
      <c r="B414" s="94" t="s">
        <v>740</v>
      </c>
      <c r="C414" s="17" t="s">
        <v>741</v>
      </c>
      <c r="D414" s="117" t="s">
        <v>226</v>
      </c>
      <c r="E414" s="18">
        <v>7</v>
      </c>
      <c r="F414" s="131"/>
      <c r="G414" s="97">
        <f t="shared" si="35"/>
        <v>0</v>
      </c>
    </row>
    <row r="415" spans="1:7" s="31" customFormat="1" ht="12" x14ac:dyDescent="0.2">
      <c r="A415" s="16"/>
      <c r="B415" s="94" t="s">
        <v>742</v>
      </c>
      <c r="C415" s="17" t="s">
        <v>743</v>
      </c>
      <c r="D415" s="117" t="s">
        <v>226</v>
      </c>
      <c r="E415" s="18">
        <v>55</v>
      </c>
      <c r="F415" s="131"/>
      <c r="G415" s="97">
        <f t="shared" si="35"/>
        <v>0</v>
      </c>
    </row>
    <row r="416" spans="1:7" s="31" customFormat="1" ht="12" x14ac:dyDescent="0.2">
      <c r="A416" s="16"/>
      <c r="B416" s="94" t="s">
        <v>744</v>
      </c>
      <c r="C416" s="17" t="s">
        <v>745</v>
      </c>
      <c r="D416" s="117" t="s">
        <v>226</v>
      </c>
      <c r="E416" s="18">
        <v>10</v>
      </c>
      <c r="F416" s="131"/>
      <c r="G416" s="97">
        <f t="shared" si="35"/>
        <v>0</v>
      </c>
    </row>
    <row r="417" spans="1:7" s="31" customFormat="1" ht="12" x14ac:dyDescent="0.2">
      <c r="A417" s="16"/>
      <c r="B417" s="94" t="s">
        <v>746</v>
      </c>
      <c r="C417" s="17" t="s">
        <v>747</v>
      </c>
      <c r="D417" s="117" t="s">
        <v>226</v>
      </c>
      <c r="E417" s="18">
        <v>2</v>
      </c>
      <c r="F417" s="131"/>
      <c r="G417" s="97">
        <f t="shared" si="35"/>
        <v>0</v>
      </c>
    </row>
    <row r="418" spans="1:7" s="31" customFormat="1" ht="12" x14ac:dyDescent="0.2">
      <c r="A418" s="16"/>
      <c r="B418" s="99" t="s">
        <v>748</v>
      </c>
      <c r="C418" s="22" t="s">
        <v>749</v>
      </c>
      <c r="D418" s="23" t="s">
        <v>226</v>
      </c>
      <c r="E418" s="19">
        <v>29</v>
      </c>
      <c r="F418" s="132"/>
      <c r="G418" s="97">
        <f t="shared" si="35"/>
        <v>0</v>
      </c>
    </row>
    <row r="419" spans="1:7" s="31" customFormat="1" ht="24" x14ac:dyDescent="0.2">
      <c r="A419" s="16"/>
      <c r="B419" s="99" t="s">
        <v>750</v>
      </c>
      <c r="C419" s="22" t="s">
        <v>751</v>
      </c>
      <c r="D419" s="23" t="s">
        <v>226</v>
      </c>
      <c r="E419" s="19">
        <v>40</v>
      </c>
      <c r="F419" s="132"/>
      <c r="G419" s="97">
        <f t="shared" si="35"/>
        <v>0</v>
      </c>
    </row>
    <row r="420" spans="1:7" s="31" customFormat="1" ht="24" x14ac:dyDescent="0.2">
      <c r="A420" s="16"/>
      <c r="B420" s="99" t="s">
        <v>752</v>
      </c>
      <c r="C420" s="22" t="s">
        <v>753</v>
      </c>
      <c r="D420" s="23" t="s">
        <v>226</v>
      </c>
      <c r="E420" s="19">
        <v>50</v>
      </c>
      <c r="F420" s="132"/>
      <c r="G420" s="97">
        <f t="shared" si="35"/>
        <v>0</v>
      </c>
    </row>
    <row r="421" spans="1:7" s="31" customFormat="1" ht="24" x14ac:dyDescent="0.2">
      <c r="A421" s="16"/>
      <c r="B421" s="99" t="s">
        <v>754</v>
      </c>
      <c r="C421" s="22" t="s">
        <v>755</v>
      </c>
      <c r="D421" s="23" t="s">
        <v>226</v>
      </c>
      <c r="E421" s="19">
        <v>20</v>
      </c>
      <c r="F421" s="132"/>
      <c r="G421" s="97">
        <f t="shared" si="35"/>
        <v>0</v>
      </c>
    </row>
    <row r="422" spans="1:7" s="31" customFormat="1" ht="24" x14ac:dyDescent="0.2">
      <c r="A422" s="16"/>
      <c r="B422" s="99" t="s">
        <v>756</v>
      </c>
      <c r="C422" s="59" t="s">
        <v>757</v>
      </c>
      <c r="D422" s="23" t="s">
        <v>226</v>
      </c>
      <c r="E422" s="19">
        <v>58</v>
      </c>
      <c r="F422" s="132"/>
      <c r="G422" s="97">
        <f t="shared" si="35"/>
        <v>0</v>
      </c>
    </row>
    <row r="423" spans="1:7" s="31" customFormat="1" ht="24" x14ac:dyDescent="0.2">
      <c r="A423" s="16"/>
      <c r="B423" s="99" t="s">
        <v>758</v>
      </c>
      <c r="C423" s="22" t="s">
        <v>759</v>
      </c>
      <c r="D423" s="23" t="s">
        <v>226</v>
      </c>
      <c r="E423" s="19">
        <v>6</v>
      </c>
      <c r="F423" s="132"/>
      <c r="G423" s="97">
        <f t="shared" si="35"/>
        <v>0</v>
      </c>
    </row>
    <row r="424" spans="1:7" s="31" customFormat="1" ht="12" x14ac:dyDescent="0.2">
      <c r="A424" s="16"/>
      <c r="B424" s="99" t="s">
        <v>760</v>
      </c>
      <c r="C424" s="22" t="s">
        <v>761</v>
      </c>
      <c r="D424" s="23" t="s">
        <v>226</v>
      </c>
      <c r="E424" s="19">
        <v>49</v>
      </c>
      <c r="F424" s="132"/>
      <c r="G424" s="97">
        <f t="shared" si="35"/>
        <v>0</v>
      </c>
    </row>
    <row r="425" spans="1:7" s="31" customFormat="1" ht="12" x14ac:dyDescent="0.2">
      <c r="A425" s="16"/>
      <c r="B425" s="99" t="s">
        <v>762</v>
      </c>
      <c r="C425" s="22" t="s">
        <v>763</v>
      </c>
      <c r="D425" s="23" t="s">
        <v>226</v>
      </c>
      <c r="E425" s="19">
        <v>4</v>
      </c>
      <c r="F425" s="132"/>
      <c r="G425" s="97">
        <f t="shared" si="35"/>
        <v>0</v>
      </c>
    </row>
    <row r="426" spans="1:7" s="31" customFormat="1" ht="12" x14ac:dyDescent="0.2">
      <c r="A426" s="16"/>
      <c r="B426" s="99" t="s">
        <v>764</v>
      </c>
      <c r="C426" s="22" t="s">
        <v>765</v>
      </c>
      <c r="D426" s="23" t="s">
        <v>226</v>
      </c>
      <c r="E426" s="19">
        <v>4</v>
      </c>
      <c r="F426" s="132"/>
      <c r="G426" s="97">
        <f t="shared" si="35"/>
        <v>0</v>
      </c>
    </row>
    <row r="427" spans="1:7" s="31" customFormat="1" ht="12" x14ac:dyDescent="0.2">
      <c r="A427" s="16"/>
      <c r="B427" s="99" t="s">
        <v>766</v>
      </c>
      <c r="C427" s="22" t="s">
        <v>767</v>
      </c>
      <c r="D427" s="23" t="s">
        <v>226</v>
      </c>
      <c r="E427" s="19">
        <v>5</v>
      </c>
      <c r="F427" s="132"/>
      <c r="G427" s="97">
        <f t="shared" si="35"/>
        <v>0</v>
      </c>
    </row>
    <row r="428" spans="1:7" s="31" customFormat="1" ht="12" x14ac:dyDescent="0.2">
      <c r="A428" s="16"/>
      <c r="B428" s="99" t="s">
        <v>768</v>
      </c>
      <c r="C428" s="22" t="s">
        <v>769</v>
      </c>
      <c r="D428" s="23" t="s">
        <v>226</v>
      </c>
      <c r="E428" s="19">
        <v>95</v>
      </c>
      <c r="F428" s="132"/>
      <c r="G428" s="97">
        <f t="shared" si="35"/>
        <v>0</v>
      </c>
    </row>
    <row r="429" spans="1:7" s="31" customFormat="1" ht="12" x14ac:dyDescent="0.2">
      <c r="A429" s="16"/>
      <c r="B429" s="99" t="s">
        <v>770</v>
      </c>
      <c r="C429" s="22" t="s">
        <v>771</v>
      </c>
      <c r="D429" s="23" t="s">
        <v>226</v>
      </c>
      <c r="E429" s="19">
        <v>3</v>
      </c>
      <c r="F429" s="132"/>
      <c r="G429" s="97">
        <f t="shared" si="35"/>
        <v>0</v>
      </c>
    </row>
    <row r="430" spans="1:7" s="31" customFormat="1" ht="12" x14ac:dyDescent="0.2">
      <c r="A430" s="16"/>
      <c r="B430" s="99" t="s">
        <v>772</v>
      </c>
      <c r="C430" s="22" t="s">
        <v>773</v>
      </c>
      <c r="D430" s="23" t="s">
        <v>226</v>
      </c>
      <c r="E430" s="19">
        <v>95</v>
      </c>
      <c r="F430" s="132"/>
      <c r="G430" s="97">
        <f t="shared" si="35"/>
        <v>0</v>
      </c>
    </row>
    <row r="431" spans="1:7" s="31" customFormat="1" ht="12" x14ac:dyDescent="0.2">
      <c r="A431" s="16"/>
      <c r="B431" s="99" t="s">
        <v>774</v>
      </c>
      <c r="C431" s="22" t="s">
        <v>775</v>
      </c>
      <c r="D431" s="23" t="s">
        <v>226</v>
      </c>
      <c r="E431" s="19">
        <v>8</v>
      </c>
      <c r="F431" s="132"/>
      <c r="G431" s="97">
        <f t="shared" si="35"/>
        <v>0</v>
      </c>
    </row>
    <row r="432" spans="1:7" s="31" customFormat="1" ht="48" x14ac:dyDescent="0.2">
      <c r="A432" s="16"/>
      <c r="B432" s="99" t="s">
        <v>776</v>
      </c>
      <c r="C432" s="22" t="s">
        <v>777</v>
      </c>
      <c r="D432" s="23" t="s">
        <v>226</v>
      </c>
      <c r="E432" s="19">
        <v>3</v>
      </c>
      <c r="F432" s="132"/>
      <c r="G432" s="97">
        <f t="shared" si="35"/>
        <v>0</v>
      </c>
    </row>
    <row r="433" spans="1:7" s="31" customFormat="1" ht="26.25" customHeight="1" x14ac:dyDescent="0.2">
      <c r="A433" s="16"/>
      <c r="B433" s="99" t="s">
        <v>778</v>
      </c>
      <c r="C433" s="33" t="s">
        <v>779</v>
      </c>
      <c r="D433" s="23" t="s">
        <v>226</v>
      </c>
      <c r="E433" s="19">
        <v>3</v>
      </c>
      <c r="F433" s="132"/>
      <c r="G433" s="97">
        <f t="shared" si="35"/>
        <v>0</v>
      </c>
    </row>
    <row r="434" spans="1:7" s="31" customFormat="1" ht="12" x14ac:dyDescent="0.2">
      <c r="A434" s="16"/>
      <c r="B434" s="99" t="s">
        <v>780</v>
      </c>
      <c r="C434" s="22" t="s">
        <v>781</v>
      </c>
      <c r="D434" s="23" t="s">
        <v>782</v>
      </c>
      <c r="E434" s="19">
        <v>35</v>
      </c>
      <c r="F434" s="132"/>
      <c r="G434" s="97">
        <f t="shared" si="35"/>
        <v>0</v>
      </c>
    </row>
    <row r="435" spans="1:7" s="31" customFormat="1" ht="12" x14ac:dyDescent="0.2">
      <c r="A435" s="16"/>
      <c r="B435" s="99" t="s">
        <v>783</v>
      </c>
      <c r="C435" s="22" t="s">
        <v>784</v>
      </c>
      <c r="D435" s="23" t="s">
        <v>226</v>
      </c>
      <c r="E435" s="19">
        <v>98</v>
      </c>
      <c r="F435" s="132"/>
      <c r="G435" s="97">
        <f t="shared" si="35"/>
        <v>0</v>
      </c>
    </row>
    <row r="436" spans="1:7" s="31" customFormat="1" ht="12" x14ac:dyDescent="0.2">
      <c r="A436" s="16"/>
      <c r="B436" s="94" t="s">
        <v>785</v>
      </c>
      <c r="C436" s="17" t="s">
        <v>786</v>
      </c>
      <c r="D436" s="117" t="s">
        <v>226</v>
      </c>
      <c r="E436" s="18">
        <v>37</v>
      </c>
      <c r="F436" s="131"/>
      <c r="G436" s="97">
        <f t="shared" si="35"/>
        <v>0</v>
      </c>
    </row>
    <row r="437" spans="1:7" s="31" customFormat="1" ht="12" x14ac:dyDescent="0.2">
      <c r="A437" s="16"/>
      <c r="B437" s="94" t="s">
        <v>787</v>
      </c>
      <c r="C437" s="17" t="s">
        <v>788</v>
      </c>
      <c r="D437" s="117" t="s">
        <v>226</v>
      </c>
      <c r="E437" s="18">
        <v>13</v>
      </c>
      <c r="F437" s="131"/>
      <c r="G437" s="97">
        <f t="shared" si="35"/>
        <v>0</v>
      </c>
    </row>
    <row r="438" spans="1:7" s="31" customFormat="1" ht="24" x14ac:dyDescent="0.2">
      <c r="A438" s="16"/>
      <c r="B438" s="94" t="s">
        <v>789</v>
      </c>
      <c r="C438" s="17" t="s">
        <v>790</v>
      </c>
      <c r="D438" s="117" t="s">
        <v>226</v>
      </c>
      <c r="E438" s="18">
        <v>11</v>
      </c>
      <c r="F438" s="131"/>
      <c r="G438" s="97">
        <f t="shared" si="35"/>
        <v>0</v>
      </c>
    </row>
    <row r="439" spans="1:7" s="31" customFormat="1" ht="12" x14ac:dyDescent="0.2">
      <c r="A439" s="16"/>
      <c r="B439" s="94" t="s">
        <v>791</v>
      </c>
      <c r="C439" s="17" t="s">
        <v>792</v>
      </c>
      <c r="D439" s="117" t="s">
        <v>226</v>
      </c>
      <c r="E439" s="18">
        <v>56</v>
      </c>
      <c r="F439" s="131"/>
      <c r="G439" s="97">
        <f t="shared" si="35"/>
        <v>0</v>
      </c>
    </row>
    <row r="440" spans="1:7" s="31" customFormat="1" ht="12" x14ac:dyDescent="0.2">
      <c r="A440" s="16"/>
      <c r="B440" s="94" t="s">
        <v>793</v>
      </c>
      <c r="C440" s="17" t="s">
        <v>794</v>
      </c>
      <c r="D440" s="117" t="s">
        <v>226</v>
      </c>
      <c r="E440" s="18">
        <v>11</v>
      </c>
      <c r="F440" s="131"/>
      <c r="G440" s="97">
        <f t="shared" si="35"/>
        <v>0</v>
      </c>
    </row>
    <row r="441" spans="1:7" s="31" customFormat="1" ht="12" x14ac:dyDescent="0.2">
      <c r="A441" s="16"/>
      <c r="B441" s="94" t="s">
        <v>795</v>
      </c>
      <c r="C441" s="17" t="s">
        <v>796</v>
      </c>
      <c r="D441" s="117" t="s">
        <v>226</v>
      </c>
      <c r="E441" s="18">
        <v>2</v>
      </c>
      <c r="F441" s="131"/>
      <c r="G441" s="97">
        <f t="shared" si="35"/>
        <v>0</v>
      </c>
    </row>
    <row r="442" spans="1:7" s="31" customFormat="1" ht="24" x14ac:dyDescent="0.2">
      <c r="A442" s="16"/>
      <c r="B442" s="94" t="s">
        <v>797</v>
      </c>
      <c r="C442" s="17" t="s">
        <v>798</v>
      </c>
      <c r="D442" s="117" t="s">
        <v>226</v>
      </c>
      <c r="E442" s="18">
        <v>2</v>
      </c>
      <c r="F442" s="131"/>
      <c r="G442" s="97">
        <f t="shared" si="35"/>
        <v>0</v>
      </c>
    </row>
    <row r="443" spans="1:7" s="31" customFormat="1" ht="37.5" customHeight="1" x14ac:dyDescent="0.2">
      <c r="A443" s="16"/>
      <c r="B443" s="94" t="s">
        <v>799</v>
      </c>
      <c r="C443" s="17" t="s">
        <v>800</v>
      </c>
      <c r="D443" s="117" t="s">
        <v>226</v>
      </c>
      <c r="E443" s="18">
        <v>2</v>
      </c>
      <c r="F443" s="131"/>
      <c r="G443" s="97">
        <f t="shared" si="35"/>
        <v>0</v>
      </c>
    </row>
    <row r="444" spans="1:7" s="31" customFormat="1" ht="24" x14ac:dyDescent="0.2">
      <c r="A444" s="16"/>
      <c r="B444" s="94" t="s">
        <v>801</v>
      </c>
      <c r="C444" s="17" t="s">
        <v>802</v>
      </c>
      <c r="D444" s="117" t="s">
        <v>782</v>
      </c>
      <c r="E444" s="18">
        <v>6</v>
      </c>
      <c r="F444" s="131"/>
      <c r="G444" s="97">
        <f t="shared" si="35"/>
        <v>0</v>
      </c>
    </row>
    <row r="445" spans="1:7" s="31" customFormat="1" ht="25.5" customHeight="1" x14ac:dyDescent="0.2">
      <c r="A445" s="16"/>
      <c r="B445" s="94" t="s">
        <v>803</v>
      </c>
      <c r="C445" s="17" t="s">
        <v>804</v>
      </c>
      <c r="D445" s="117" t="s">
        <v>782</v>
      </c>
      <c r="E445" s="18">
        <v>6</v>
      </c>
      <c r="F445" s="131"/>
      <c r="G445" s="97">
        <f t="shared" si="35"/>
        <v>0</v>
      </c>
    </row>
    <row r="446" spans="1:7" s="31" customFormat="1" ht="12" x14ac:dyDescent="0.2">
      <c r="A446" s="16"/>
      <c r="B446" s="94" t="s">
        <v>805</v>
      </c>
      <c r="C446" s="17" t="s">
        <v>806</v>
      </c>
      <c r="D446" s="117" t="s">
        <v>782</v>
      </c>
      <c r="E446" s="18">
        <v>24</v>
      </c>
      <c r="F446" s="131"/>
      <c r="G446" s="97">
        <f t="shared" si="35"/>
        <v>0</v>
      </c>
    </row>
    <row r="447" spans="1:7" s="31" customFormat="1" ht="24" x14ac:dyDescent="0.2">
      <c r="A447" s="16"/>
      <c r="B447" s="94" t="s">
        <v>807</v>
      </c>
      <c r="C447" s="17" t="s">
        <v>808</v>
      </c>
      <c r="D447" s="117" t="s">
        <v>226</v>
      </c>
      <c r="E447" s="18">
        <v>1</v>
      </c>
      <c r="F447" s="131"/>
      <c r="G447" s="97">
        <f t="shared" si="35"/>
        <v>0</v>
      </c>
    </row>
    <row r="448" spans="1:7" s="31" customFormat="1" ht="24" x14ac:dyDescent="0.2">
      <c r="A448" s="16"/>
      <c r="B448" s="94" t="s">
        <v>809</v>
      </c>
      <c r="C448" s="17" t="s">
        <v>810</v>
      </c>
      <c r="D448" s="117" t="s">
        <v>226</v>
      </c>
      <c r="E448" s="18">
        <v>1</v>
      </c>
      <c r="F448" s="131"/>
      <c r="G448" s="97">
        <f t="shared" si="35"/>
        <v>0</v>
      </c>
    </row>
    <row r="449" spans="1:7" s="31" customFormat="1" ht="12" x14ac:dyDescent="0.2">
      <c r="A449" s="16"/>
      <c r="B449" s="94" t="s">
        <v>811</v>
      </c>
      <c r="C449" s="17" t="s">
        <v>812</v>
      </c>
      <c r="D449" s="117" t="s">
        <v>226</v>
      </c>
      <c r="E449" s="18">
        <v>1</v>
      </c>
      <c r="F449" s="131"/>
      <c r="G449" s="97">
        <f t="shared" si="35"/>
        <v>0</v>
      </c>
    </row>
    <row r="450" spans="1:7" s="31" customFormat="1" ht="24" x14ac:dyDescent="0.2">
      <c r="A450" s="16"/>
      <c r="B450" s="94" t="s">
        <v>813</v>
      </c>
      <c r="C450" s="17" t="s">
        <v>814</v>
      </c>
      <c r="D450" s="117" t="s">
        <v>226</v>
      </c>
      <c r="E450" s="18">
        <v>1</v>
      </c>
      <c r="F450" s="131"/>
      <c r="G450" s="97">
        <f t="shared" si="35"/>
        <v>0</v>
      </c>
    </row>
    <row r="451" spans="1:7" s="31" customFormat="1" ht="24" x14ac:dyDescent="0.2">
      <c r="A451" s="16"/>
      <c r="B451" s="94" t="s">
        <v>815</v>
      </c>
      <c r="C451" s="17" t="s">
        <v>816</v>
      </c>
      <c r="D451" s="117" t="s">
        <v>226</v>
      </c>
      <c r="E451" s="18">
        <v>1</v>
      </c>
      <c r="F451" s="131"/>
      <c r="G451" s="97">
        <f t="shared" si="35"/>
        <v>0</v>
      </c>
    </row>
    <row r="452" spans="1:7" s="31" customFormat="1" ht="12" x14ac:dyDescent="0.2">
      <c r="A452" s="16"/>
      <c r="B452" s="94" t="s">
        <v>817</v>
      </c>
      <c r="C452" s="17" t="s">
        <v>818</v>
      </c>
      <c r="D452" s="117" t="s">
        <v>819</v>
      </c>
      <c r="E452" s="18">
        <v>1</v>
      </c>
      <c r="F452" s="131"/>
      <c r="G452" s="97">
        <f t="shared" si="35"/>
        <v>0</v>
      </c>
    </row>
    <row r="453" spans="1:7" s="31" customFormat="1" ht="12" x14ac:dyDescent="0.2">
      <c r="A453" s="16"/>
      <c r="B453" s="94" t="s">
        <v>820</v>
      </c>
      <c r="C453" s="17" t="s">
        <v>821</v>
      </c>
      <c r="D453" s="117" t="s">
        <v>819</v>
      </c>
      <c r="E453" s="18">
        <v>1</v>
      </c>
      <c r="F453" s="131"/>
      <c r="G453" s="97">
        <f t="shared" si="35"/>
        <v>0</v>
      </c>
    </row>
    <row r="454" spans="1:7" s="31" customFormat="1" ht="12" x14ac:dyDescent="0.2">
      <c r="A454" s="16"/>
      <c r="B454" s="94" t="s">
        <v>822</v>
      </c>
      <c r="C454" s="17" t="s">
        <v>823</v>
      </c>
      <c r="D454" s="117" t="s">
        <v>819</v>
      </c>
      <c r="E454" s="18">
        <v>1</v>
      </c>
      <c r="F454" s="131"/>
      <c r="G454" s="97">
        <f t="shared" si="35"/>
        <v>0</v>
      </c>
    </row>
    <row r="455" spans="1:7" s="31" customFormat="1" ht="24" x14ac:dyDescent="0.2">
      <c r="A455" s="16"/>
      <c r="B455" s="94" t="s">
        <v>824</v>
      </c>
      <c r="C455" s="17" t="s">
        <v>825</v>
      </c>
      <c r="D455" s="117" t="s">
        <v>226</v>
      </c>
      <c r="E455" s="18">
        <v>1</v>
      </c>
      <c r="F455" s="131"/>
      <c r="G455" s="97">
        <f t="shared" si="35"/>
        <v>0</v>
      </c>
    </row>
    <row r="456" spans="1:7" s="31" customFormat="1" ht="12" x14ac:dyDescent="0.2">
      <c r="A456" s="16"/>
      <c r="B456" s="94" t="s">
        <v>826</v>
      </c>
      <c r="C456" s="22" t="s">
        <v>827</v>
      </c>
      <c r="D456" s="23" t="s">
        <v>226</v>
      </c>
      <c r="E456" s="19">
        <v>1</v>
      </c>
      <c r="F456" s="132"/>
      <c r="G456" s="97">
        <f t="shared" si="35"/>
        <v>0</v>
      </c>
    </row>
    <row r="457" spans="1:7" s="31" customFormat="1" ht="12" x14ac:dyDescent="0.2">
      <c r="A457" s="16"/>
      <c r="B457" s="94" t="s">
        <v>828</v>
      </c>
      <c r="C457" s="17" t="s">
        <v>829</v>
      </c>
      <c r="D457" s="117" t="s">
        <v>782</v>
      </c>
      <c r="E457" s="18">
        <v>8</v>
      </c>
      <c r="F457" s="131"/>
      <c r="G457" s="97">
        <f t="shared" si="35"/>
        <v>0</v>
      </c>
    </row>
    <row r="458" spans="1:7" s="31" customFormat="1" ht="36" x14ac:dyDescent="0.2">
      <c r="A458" s="16"/>
      <c r="B458" s="94" t="s">
        <v>830</v>
      </c>
      <c r="C458" s="17" t="s">
        <v>831</v>
      </c>
      <c r="D458" s="117" t="s">
        <v>226</v>
      </c>
      <c r="E458" s="18">
        <v>1</v>
      </c>
      <c r="F458" s="131"/>
      <c r="G458" s="97">
        <f t="shared" si="35"/>
        <v>0</v>
      </c>
    </row>
    <row r="459" spans="1:7" s="31" customFormat="1" ht="36" x14ac:dyDescent="0.2">
      <c r="A459" s="16"/>
      <c r="B459" s="94" t="s">
        <v>832</v>
      </c>
      <c r="C459" s="17" t="s">
        <v>833</v>
      </c>
      <c r="D459" s="117" t="s">
        <v>226</v>
      </c>
      <c r="E459" s="18">
        <v>1</v>
      </c>
      <c r="F459" s="131"/>
      <c r="G459" s="97">
        <f t="shared" si="35"/>
        <v>0</v>
      </c>
    </row>
    <row r="460" spans="1:7" s="31" customFormat="1" ht="24" x14ac:dyDescent="0.2">
      <c r="A460" s="16"/>
      <c r="B460" s="94" t="s">
        <v>834</v>
      </c>
      <c r="C460" s="17" t="s">
        <v>835</v>
      </c>
      <c r="D460" s="117" t="s">
        <v>226</v>
      </c>
      <c r="E460" s="18">
        <v>1</v>
      </c>
      <c r="F460" s="131"/>
      <c r="G460" s="97">
        <f t="shared" ref="G460:G491" si="36">ROUND(+E460*F460,0)</f>
        <v>0</v>
      </c>
    </row>
    <row r="461" spans="1:7" s="31" customFormat="1" ht="36" x14ac:dyDescent="0.2">
      <c r="A461" s="16"/>
      <c r="B461" s="94" t="s">
        <v>836</v>
      </c>
      <c r="C461" s="17" t="s">
        <v>837</v>
      </c>
      <c r="D461" s="117" t="s">
        <v>226</v>
      </c>
      <c r="E461" s="18">
        <v>2</v>
      </c>
      <c r="F461" s="131"/>
      <c r="G461" s="97">
        <f t="shared" si="36"/>
        <v>0</v>
      </c>
    </row>
    <row r="462" spans="1:7" s="31" customFormat="1" ht="12" x14ac:dyDescent="0.2">
      <c r="A462" s="16"/>
      <c r="B462" s="94" t="s">
        <v>838</v>
      </c>
      <c r="C462" s="17" t="s">
        <v>839</v>
      </c>
      <c r="D462" s="117" t="s">
        <v>782</v>
      </c>
      <c r="E462" s="18">
        <v>89</v>
      </c>
      <c r="F462" s="131"/>
      <c r="G462" s="97">
        <f t="shared" si="36"/>
        <v>0</v>
      </c>
    </row>
    <row r="463" spans="1:7" s="31" customFormat="1" ht="24" x14ac:dyDescent="0.2">
      <c r="A463" s="16"/>
      <c r="B463" s="99" t="s">
        <v>840</v>
      </c>
      <c r="C463" s="22" t="s">
        <v>841</v>
      </c>
      <c r="D463" s="23" t="s">
        <v>782</v>
      </c>
      <c r="E463" s="19">
        <v>68</v>
      </c>
      <c r="F463" s="132"/>
      <c r="G463" s="97">
        <f t="shared" si="36"/>
        <v>0</v>
      </c>
    </row>
    <row r="464" spans="1:7" s="31" customFormat="1" ht="24" x14ac:dyDescent="0.2">
      <c r="A464" s="16"/>
      <c r="B464" s="94" t="s">
        <v>842</v>
      </c>
      <c r="C464" s="17" t="s">
        <v>843</v>
      </c>
      <c r="D464" s="117" t="s">
        <v>782</v>
      </c>
      <c r="E464" s="18">
        <v>14</v>
      </c>
      <c r="F464" s="131"/>
      <c r="G464" s="97">
        <f t="shared" si="36"/>
        <v>0</v>
      </c>
    </row>
    <row r="465" spans="1:7" s="31" customFormat="1" ht="24" x14ac:dyDescent="0.2">
      <c r="A465" s="16"/>
      <c r="B465" s="94" t="s">
        <v>844</v>
      </c>
      <c r="C465" s="17" t="s">
        <v>845</v>
      </c>
      <c r="D465" s="117" t="s">
        <v>782</v>
      </c>
      <c r="E465" s="18">
        <v>78</v>
      </c>
      <c r="F465" s="131"/>
      <c r="G465" s="97">
        <f t="shared" si="36"/>
        <v>0</v>
      </c>
    </row>
    <row r="466" spans="1:7" s="31" customFormat="1" ht="24" x14ac:dyDescent="0.2">
      <c r="A466" s="16"/>
      <c r="B466" s="94" t="s">
        <v>846</v>
      </c>
      <c r="C466" s="17" t="s">
        <v>847</v>
      </c>
      <c r="D466" s="117" t="s">
        <v>782</v>
      </c>
      <c r="E466" s="18">
        <v>71</v>
      </c>
      <c r="F466" s="131"/>
      <c r="G466" s="97">
        <f t="shared" si="36"/>
        <v>0</v>
      </c>
    </row>
    <row r="467" spans="1:7" s="31" customFormat="1" ht="24" x14ac:dyDescent="0.2">
      <c r="A467" s="16"/>
      <c r="B467" s="94" t="s">
        <v>848</v>
      </c>
      <c r="C467" s="17" t="s">
        <v>849</v>
      </c>
      <c r="D467" s="117" t="s">
        <v>782</v>
      </c>
      <c r="E467" s="18">
        <v>79</v>
      </c>
      <c r="F467" s="131"/>
      <c r="G467" s="97">
        <f t="shared" si="36"/>
        <v>0</v>
      </c>
    </row>
    <row r="468" spans="1:7" s="31" customFormat="1" ht="24" x14ac:dyDescent="0.2">
      <c r="A468" s="16"/>
      <c r="B468" s="94" t="s">
        <v>850</v>
      </c>
      <c r="C468" s="17" t="s">
        <v>851</v>
      </c>
      <c r="D468" s="117" t="s">
        <v>782</v>
      </c>
      <c r="E468" s="18">
        <v>5</v>
      </c>
      <c r="F468" s="131"/>
      <c r="G468" s="97">
        <f t="shared" si="36"/>
        <v>0</v>
      </c>
    </row>
    <row r="469" spans="1:7" s="31" customFormat="1" ht="24" x14ac:dyDescent="0.2">
      <c r="A469" s="16"/>
      <c r="B469" s="94" t="s">
        <v>852</v>
      </c>
      <c r="C469" s="17" t="s">
        <v>853</v>
      </c>
      <c r="D469" s="117" t="s">
        <v>782</v>
      </c>
      <c r="E469" s="18">
        <v>30</v>
      </c>
      <c r="F469" s="131"/>
      <c r="G469" s="97">
        <f t="shared" si="36"/>
        <v>0</v>
      </c>
    </row>
    <row r="470" spans="1:7" s="31" customFormat="1" ht="24" x14ac:dyDescent="0.2">
      <c r="A470" s="16"/>
      <c r="B470" s="94" t="s">
        <v>854</v>
      </c>
      <c r="C470" s="17" t="s">
        <v>855</v>
      </c>
      <c r="D470" s="117" t="s">
        <v>782</v>
      </c>
      <c r="E470" s="18">
        <v>60</v>
      </c>
      <c r="F470" s="131"/>
      <c r="G470" s="97">
        <f t="shared" si="36"/>
        <v>0</v>
      </c>
    </row>
    <row r="471" spans="1:7" s="31" customFormat="1" ht="24" x14ac:dyDescent="0.2">
      <c r="A471" s="16"/>
      <c r="B471" s="94" t="s">
        <v>856</v>
      </c>
      <c r="C471" s="17" t="s">
        <v>857</v>
      </c>
      <c r="D471" s="117" t="s">
        <v>782</v>
      </c>
      <c r="E471" s="18">
        <v>12</v>
      </c>
      <c r="F471" s="131"/>
      <c r="G471" s="97">
        <f t="shared" si="36"/>
        <v>0</v>
      </c>
    </row>
    <row r="472" spans="1:7" s="31" customFormat="1" ht="27" customHeight="1" x14ac:dyDescent="0.2">
      <c r="A472" s="16"/>
      <c r="B472" s="94" t="s">
        <v>858</v>
      </c>
      <c r="C472" s="17" t="s">
        <v>859</v>
      </c>
      <c r="D472" s="117" t="s">
        <v>782</v>
      </c>
      <c r="E472" s="18">
        <v>8</v>
      </c>
      <c r="F472" s="131"/>
      <c r="G472" s="97">
        <f t="shared" si="36"/>
        <v>0</v>
      </c>
    </row>
    <row r="473" spans="1:7" s="31" customFormat="1" ht="12" x14ac:dyDescent="0.2">
      <c r="A473" s="16"/>
      <c r="B473" s="94" t="s">
        <v>860</v>
      </c>
      <c r="C473" s="17" t="s">
        <v>861</v>
      </c>
      <c r="D473" s="117" t="s">
        <v>782</v>
      </c>
      <c r="E473" s="18">
        <v>632</v>
      </c>
      <c r="F473" s="131"/>
      <c r="G473" s="97">
        <f t="shared" si="36"/>
        <v>0</v>
      </c>
    </row>
    <row r="474" spans="1:7" s="31" customFormat="1" ht="12" x14ac:dyDescent="0.2">
      <c r="A474" s="16"/>
      <c r="B474" s="94" t="s">
        <v>862</v>
      </c>
      <c r="C474" s="17" t="s">
        <v>863</v>
      </c>
      <c r="D474" s="117" t="s">
        <v>864</v>
      </c>
      <c r="E474" s="18">
        <v>1</v>
      </c>
      <c r="F474" s="131"/>
      <c r="G474" s="97">
        <f t="shared" si="36"/>
        <v>0</v>
      </c>
    </row>
    <row r="475" spans="1:7" s="31" customFormat="1" ht="12" x14ac:dyDescent="0.2">
      <c r="A475" s="16"/>
      <c r="B475" s="94" t="s">
        <v>865</v>
      </c>
      <c r="C475" s="17" t="s">
        <v>866</v>
      </c>
      <c r="D475" s="117" t="s">
        <v>226</v>
      </c>
      <c r="E475" s="18">
        <v>21</v>
      </c>
      <c r="F475" s="131"/>
      <c r="G475" s="97">
        <f t="shared" si="36"/>
        <v>0</v>
      </c>
    </row>
    <row r="476" spans="1:7" s="31" customFormat="1" ht="12" x14ac:dyDescent="0.2">
      <c r="A476" s="16"/>
      <c r="B476" s="94" t="s">
        <v>867</v>
      </c>
      <c r="C476" s="17" t="s">
        <v>868</v>
      </c>
      <c r="D476" s="117" t="s">
        <v>782</v>
      </c>
      <c r="E476" s="18">
        <v>630</v>
      </c>
      <c r="F476" s="131"/>
      <c r="G476" s="97">
        <f t="shared" si="36"/>
        <v>0</v>
      </c>
    </row>
    <row r="477" spans="1:7" s="31" customFormat="1" ht="12" x14ac:dyDescent="0.2">
      <c r="A477" s="16"/>
      <c r="B477" s="94" t="s">
        <v>869</v>
      </c>
      <c r="C477" s="17" t="s">
        <v>870</v>
      </c>
      <c r="D477" s="117" t="s">
        <v>782</v>
      </c>
      <c r="E477" s="18">
        <v>330</v>
      </c>
      <c r="F477" s="131"/>
      <c r="G477" s="97">
        <f t="shared" si="36"/>
        <v>0</v>
      </c>
    </row>
    <row r="478" spans="1:7" s="31" customFormat="1" ht="12" x14ac:dyDescent="0.2">
      <c r="A478" s="16"/>
      <c r="B478" s="94" t="s">
        <v>871</v>
      </c>
      <c r="C478" s="17" t="s">
        <v>872</v>
      </c>
      <c r="D478" s="117" t="s">
        <v>226</v>
      </c>
      <c r="E478" s="18">
        <v>330</v>
      </c>
      <c r="F478" s="131"/>
      <c r="G478" s="97">
        <f t="shared" si="36"/>
        <v>0</v>
      </c>
    </row>
    <row r="479" spans="1:7" s="31" customFormat="1" ht="12" x14ac:dyDescent="0.2">
      <c r="A479" s="16"/>
      <c r="B479" s="94" t="s">
        <v>873</v>
      </c>
      <c r="C479" s="17" t="s">
        <v>874</v>
      </c>
      <c r="D479" s="117" t="s">
        <v>226</v>
      </c>
      <c r="E479" s="18">
        <v>20</v>
      </c>
      <c r="F479" s="131"/>
      <c r="G479" s="97">
        <f t="shared" si="36"/>
        <v>0</v>
      </c>
    </row>
    <row r="480" spans="1:7" s="31" customFormat="1" ht="12" x14ac:dyDescent="0.2">
      <c r="A480" s="16"/>
      <c r="B480" s="94" t="s">
        <v>875</v>
      </c>
      <c r="C480" s="17" t="s">
        <v>876</v>
      </c>
      <c r="D480" s="117" t="s">
        <v>226</v>
      </c>
      <c r="E480" s="18">
        <v>20</v>
      </c>
      <c r="F480" s="131"/>
      <c r="G480" s="97">
        <f t="shared" si="36"/>
        <v>0</v>
      </c>
    </row>
    <row r="481" spans="1:7" s="31" customFormat="1" ht="12" x14ac:dyDescent="0.2">
      <c r="A481" s="16"/>
      <c r="B481" s="94" t="s">
        <v>877</v>
      </c>
      <c r="C481" s="17" t="s">
        <v>878</v>
      </c>
      <c r="D481" s="117" t="s">
        <v>782</v>
      </c>
      <c r="E481" s="18">
        <v>200</v>
      </c>
      <c r="F481" s="131"/>
      <c r="G481" s="97">
        <f t="shared" si="36"/>
        <v>0</v>
      </c>
    </row>
    <row r="482" spans="1:7" s="31" customFormat="1" ht="24" x14ac:dyDescent="0.2">
      <c r="A482" s="16"/>
      <c r="B482" s="94" t="s">
        <v>879</v>
      </c>
      <c r="C482" s="17" t="s">
        <v>880</v>
      </c>
      <c r="D482" s="117" t="s">
        <v>226</v>
      </c>
      <c r="E482" s="18">
        <v>3</v>
      </c>
      <c r="F482" s="131"/>
      <c r="G482" s="97">
        <f t="shared" si="36"/>
        <v>0</v>
      </c>
    </row>
    <row r="483" spans="1:7" s="31" customFormat="1" ht="24" x14ac:dyDescent="0.2">
      <c r="A483" s="16"/>
      <c r="B483" s="94" t="s">
        <v>881</v>
      </c>
      <c r="C483" s="17" t="s">
        <v>882</v>
      </c>
      <c r="D483" s="117" t="s">
        <v>226</v>
      </c>
      <c r="E483" s="18">
        <v>1</v>
      </c>
      <c r="F483" s="131"/>
      <c r="G483" s="97">
        <f t="shared" si="36"/>
        <v>0</v>
      </c>
    </row>
    <row r="484" spans="1:7" s="31" customFormat="1" ht="24" x14ac:dyDescent="0.2">
      <c r="A484" s="16"/>
      <c r="B484" s="94" t="s">
        <v>883</v>
      </c>
      <c r="C484" s="17" t="s">
        <v>779</v>
      </c>
      <c r="D484" s="117" t="s">
        <v>226</v>
      </c>
      <c r="E484" s="18">
        <v>4</v>
      </c>
      <c r="F484" s="131"/>
      <c r="G484" s="97">
        <f t="shared" si="36"/>
        <v>0</v>
      </c>
    </row>
    <row r="485" spans="1:7" s="31" customFormat="1" ht="24" x14ac:dyDescent="0.2">
      <c r="A485" s="16"/>
      <c r="B485" s="94" t="s">
        <v>884</v>
      </c>
      <c r="C485" s="17" t="s">
        <v>885</v>
      </c>
      <c r="D485" s="117" t="s">
        <v>782</v>
      </c>
      <c r="E485" s="18">
        <v>52</v>
      </c>
      <c r="F485" s="131"/>
      <c r="G485" s="97">
        <f t="shared" si="36"/>
        <v>0</v>
      </c>
    </row>
    <row r="486" spans="1:7" s="31" customFormat="1" ht="24" x14ac:dyDescent="0.2">
      <c r="A486" s="16"/>
      <c r="B486" s="94" t="s">
        <v>886</v>
      </c>
      <c r="C486" s="17" t="s">
        <v>887</v>
      </c>
      <c r="D486" s="117" t="s">
        <v>782</v>
      </c>
      <c r="E486" s="18">
        <v>25</v>
      </c>
      <c r="F486" s="131"/>
      <c r="G486" s="97">
        <f t="shared" si="36"/>
        <v>0</v>
      </c>
    </row>
    <row r="487" spans="1:7" s="31" customFormat="1" ht="12" x14ac:dyDescent="0.2">
      <c r="A487" s="16"/>
      <c r="B487" s="94" t="s">
        <v>888</v>
      </c>
      <c r="C487" s="17" t="s">
        <v>889</v>
      </c>
      <c r="D487" s="117" t="s">
        <v>782</v>
      </c>
      <c r="E487" s="18">
        <v>2094</v>
      </c>
      <c r="F487" s="131"/>
      <c r="G487" s="97">
        <f t="shared" si="36"/>
        <v>0</v>
      </c>
    </row>
    <row r="488" spans="1:7" s="31" customFormat="1" ht="12" x14ac:dyDescent="0.2">
      <c r="A488" s="16"/>
      <c r="B488" s="94" t="s">
        <v>890</v>
      </c>
      <c r="C488" s="17" t="s">
        <v>891</v>
      </c>
      <c r="D488" s="117" t="s">
        <v>226</v>
      </c>
      <c r="E488" s="18">
        <v>3</v>
      </c>
      <c r="F488" s="131"/>
      <c r="G488" s="97">
        <f t="shared" si="36"/>
        <v>0</v>
      </c>
    </row>
    <row r="489" spans="1:7" s="31" customFormat="1" ht="12" x14ac:dyDescent="0.2">
      <c r="A489" s="16"/>
      <c r="B489" s="94" t="s">
        <v>892</v>
      </c>
      <c r="C489" s="17" t="s">
        <v>893</v>
      </c>
      <c r="D489" s="117" t="s">
        <v>226</v>
      </c>
      <c r="E489" s="18">
        <v>1</v>
      </c>
      <c r="F489" s="131"/>
      <c r="G489" s="97">
        <f t="shared" si="36"/>
        <v>0</v>
      </c>
    </row>
    <row r="490" spans="1:7" s="31" customFormat="1" ht="12" x14ac:dyDescent="0.2">
      <c r="A490" s="16"/>
      <c r="B490" s="94" t="s">
        <v>894</v>
      </c>
      <c r="C490" s="17" t="s">
        <v>895</v>
      </c>
      <c r="D490" s="117" t="s">
        <v>782</v>
      </c>
      <c r="E490" s="18">
        <v>458</v>
      </c>
      <c r="F490" s="131"/>
      <c r="G490" s="97">
        <f t="shared" si="36"/>
        <v>0</v>
      </c>
    </row>
    <row r="491" spans="1:7" s="31" customFormat="1" ht="24" x14ac:dyDescent="0.2">
      <c r="A491" s="16"/>
      <c r="B491" s="94" t="s">
        <v>896</v>
      </c>
      <c r="C491" s="17" t="s">
        <v>897</v>
      </c>
      <c r="D491" s="117" t="s">
        <v>226</v>
      </c>
      <c r="E491" s="18">
        <v>6</v>
      </c>
      <c r="F491" s="131"/>
      <c r="G491" s="97">
        <f t="shared" si="36"/>
        <v>0</v>
      </c>
    </row>
    <row r="492" spans="1:7" s="66" customFormat="1" ht="47.25" customHeight="1" x14ac:dyDescent="0.2">
      <c r="A492" s="67"/>
      <c r="B492" s="92">
        <v>9</v>
      </c>
      <c r="C492" s="68" t="s">
        <v>898</v>
      </c>
      <c r="D492" s="147"/>
      <c r="E492" s="147"/>
      <c r="F492" s="147"/>
      <c r="G492" s="76">
        <f>+G493+G501+G504+G509</f>
        <v>0</v>
      </c>
    </row>
    <row r="493" spans="1:7" s="27" customFormat="1" outlineLevel="1" x14ac:dyDescent="0.2">
      <c r="A493" s="14"/>
      <c r="B493" s="86">
        <v>9.1</v>
      </c>
      <c r="C493" s="51" t="s">
        <v>899</v>
      </c>
      <c r="D493" s="145"/>
      <c r="E493" s="145"/>
      <c r="F493" s="145"/>
      <c r="G493" s="78">
        <f>SUM(G494:G500)</f>
        <v>0</v>
      </c>
    </row>
    <row r="494" spans="1:7" s="1" customFormat="1" ht="24" outlineLevel="2" x14ac:dyDescent="0.2">
      <c r="A494" s="16" t="s">
        <v>10</v>
      </c>
      <c r="B494" s="84" t="s">
        <v>900</v>
      </c>
      <c r="C494" s="25" t="s">
        <v>901</v>
      </c>
      <c r="D494" s="117" t="s">
        <v>13</v>
      </c>
      <c r="E494" s="18">
        <v>523</v>
      </c>
      <c r="F494" s="130"/>
      <c r="G494" s="97">
        <f t="shared" ref="G494:G500" si="37">ROUND(+E494*F494,0)</f>
        <v>0</v>
      </c>
    </row>
    <row r="495" spans="1:7" s="1" customFormat="1" outlineLevel="2" x14ac:dyDescent="0.2">
      <c r="A495" s="16" t="s">
        <v>10</v>
      </c>
      <c r="B495" s="84" t="s">
        <v>902</v>
      </c>
      <c r="C495" s="17" t="s">
        <v>903</v>
      </c>
      <c r="D495" s="117" t="s">
        <v>904</v>
      </c>
      <c r="E495" s="18">
        <v>315</v>
      </c>
      <c r="F495" s="130"/>
      <c r="G495" s="97">
        <f t="shared" si="37"/>
        <v>0</v>
      </c>
    </row>
    <row r="496" spans="1:7" s="1" customFormat="1" outlineLevel="2" x14ac:dyDescent="0.2">
      <c r="A496" s="16" t="s">
        <v>10</v>
      </c>
      <c r="B496" s="84" t="s">
        <v>905</v>
      </c>
      <c r="C496" s="17" t="s">
        <v>906</v>
      </c>
      <c r="D496" s="117" t="s">
        <v>904</v>
      </c>
      <c r="E496" s="18">
        <v>195</v>
      </c>
      <c r="F496" s="130"/>
      <c r="G496" s="97">
        <f t="shared" si="37"/>
        <v>0</v>
      </c>
    </row>
    <row r="497" spans="1:7" s="1" customFormat="1" outlineLevel="2" x14ac:dyDescent="0.2">
      <c r="A497" s="16" t="s">
        <v>10</v>
      </c>
      <c r="B497" s="84" t="s">
        <v>907</v>
      </c>
      <c r="C497" s="17" t="s">
        <v>908</v>
      </c>
      <c r="D497" s="117" t="s">
        <v>904</v>
      </c>
      <c r="E497" s="18">
        <v>76</v>
      </c>
      <c r="F497" s="130"/>
      <c r="G497" s="97">
        <f t="shared" si="37"/>
        <v>0</v>
      </c>
    </row>
    <row r="498" spans="1:7" s="1" customFormat="1" outlineLevel="2" x14ac:dyDescent="0.2">
      <c r="A498" s="16" t="s">
        <v>10</v>
      </c>
      <c r="B498" s="84" t="s">
        <v>909</v>
      </c>
      <c r="C498" s="21" t="s">
        <v>910</v>
      </c>
      <c r="D498" s="117" t="s">
        <v>904</v>
      </c>
      <c r="E498" s="18">
        <v>46</v>
      </c>
      <c r="F498" s="130"/>
      <c r="G498" s="97">
        <f t="shared" si="37"/>
        <v>0</v>
      </c>
    </row>
    <row r="499" spans="1:7" s="1" customFormat="1" ht="24" outlineLevel="2" x14ac:dyDescent="0.2">
      <c r="A499" s="16" t="s">
        <v>10</v>
      </c>
      <c r="B499" s="84" t="s">
        <v>911</v>
      </c>
      <c r="C499" s="17" t="s">
        <v>912</v>
      </c>
      <c r="D499" s="117" t="s">
        <v>904</v>
      </c>
      <c r="E499" s="18">
        <v>181</v>
      </c>
      <c r="F499" s="130"/>
      <c r="G499" s="97">
        <f t="shared" si="37"/>
        <v>0</v>
      </c>
    </row>
    <row r="500" spans="1:7" s="1" customFormat="1" ht="24" outlineLevel="2" x14ac:dyDescent="0.2">
      <c r="A500" s="16" t="s">
        <v>10</v>
      </c>
      <c r="B500" s="84" t="s">
        <v>913</v>
      </c>
      <c r="C500" s="17" t="s">
        <v>914</v>
      </c>
      <c r="D500" s="117" t="s">
        <v>904</v>
      </c>
      <c r="E500" s="18">
        <v>205</v>
      </c>
      <c r="F500" s="130"/>
      <c r="G500" s="97">
        <f t="shared" si="37"/>
        <v>0</v>
      </c>
    </row>
    <row r="501" spans="1:7" s="27" customFormat="1" outlineLevel="1" x14ac:dyDescent="0.2">
      <c r="A501" s="14"/>
      <c r="B501" s="86">
        <v>9.1999999999999993</v>
      </c>
      <c r="C501" s="51" t="s">
        <v>915</v>
      </c>
      <c r="D501" s="145"/>
      <c r="E501" s="145"/>
      <c r="F501" s="145"/>
      <c r="G501" s="78">
        <f>SUM(G502:G503)</f>
        <v>0</v>
      </c>
    </row>
    <row r="502" spans="1:7" s="1" customFormat="1" outlineLevel="2" x14ac:dyDescent="0.2">
      <c r="A502" s="16" t="s">
        <v>10</v>
      </c>
      <c r="B502" s="84" t="s">
        <v>916</v>
      </c>
      <c r="C502" s="17" t="s">
        <v>1509</v>
      </c>
      <c r="D502" s="117" t="s">
        <v>13</v>
      </c>
      <c r="E502" s="18">
        <v>1568</v>
      </c>
      <c r="F502" s="130"/>
      <c r="G502" s="97">
        <f t="shared" ref="G502:G503" si="38">ROUND(+E502*F502,0)</f>
        <v>0</v>
      </c>
    </row>
    <row r="503" spans="1:7" s="1" customFormat="1" ht="21.75" customHeight="1" outlineLevel="2" x14ac:dyDescent="0.2">
      <c r="A503" s="16" t="s">
        <v>10</v>
      </c>
      <c r="B503" s="84" t="s">
        <v>917</v>
      </c>
      <c r="C503" s="21" t="s">
        <v>1510</v>
      </c>
      <c r="D503" s="117" t="s">
        <v>20</v>
      </c>
      <c r="E503" s="18">
        <v>367</v>
      </c>
      <c r="F503" s="130"/>
      <c r="G503" s="97">
        <f t="shared" si="38"/>
        <v>0</v>
      </c>
    </row>
    <row r="504" spans="1:7" s="27" customFormat="1" outlineLevel="1" x14ac:dyDescent="0.2">
      <c r="A504" s="26"/>
      <c r="B504" s="86">
        <v>9.3000000000000007</v>
      </c>
      <c r="C504" s="51" t="s">
        <v>918</v>
      </c>
      <c r="D504" s="159"/>
      <c r="E504" s="159"/>
      <c r="F504" s="159"/>
      <c r="G504" s="78">
        <f>SUM(G505:G508)</f>
        <v>0</v>
      </c>
    </row>
    <row r="505" spans="1:7" s="1" customFormat="1" outlineLevel="2" x14ac:dyDescent="0.2">
      <c r="A505" s="16" t="s">
        <v>10</v>
      </c>
      <c r="B505" s="84" t="s">
        <v>919</v>
      </c>
      <c r="C505" s="17" t="s">
        <v>920</v>
      </c>
      <c r="D505" s="117" t="s">
        <v>20</v>
      </c>
      <c r="E505" s="18">
        <v>438</v>
      </c>
      <c r="F505" s="130"/>
      <c r="G505" s="97">
        <f t="shared" ref="G505:G508" si="39">ROUND(+E505*F505,0)</f>
        <v>0</v>
      </c>
    </row>
    <row r="506" spans="1:7" s="1" customFormat="1" outlineLevel="2" x14ac:dyDescent="0.2">
      <c r="A506" s="16" t="s">
        <v>10</v>
      </c>
      <c r="B506" s="84" t="s">
        <v>921</v>
      </c>
      <c r="C506" s="17" t="s">
        <v>922</v>
      </c>
      <c r="D506" s="117" t="s">
        <v>20</v>
      </c>
      <c r="E506" s="18">
        <v>799</v>
      </c>
      <c r="F506" s="130"/>
      <c r="G506" s="97">
        <f t="shared" si="39"/>
        <v>0</v>
      </c>
    </row>
    <row r="507" spans="1:7" s="1" customFormat="1" outlineLevel="2" x14ac:dyDescent="0.2">
      <c r="A507" s="16" t="s">
        <v>10</v>
      </c>
      <c r="B507" s="84" t="s">
        <v>923</v>
      </c>
      <c r="C507" s="17" t="s">
        <v>924</v>
      </c>
      <c r="D507" s="117" t="s">
        <v>20</v>
      </c>
      <c r="E507" s="18">
        <v>684</v>
      </c>
      <c r="F507" s="130"/>
      <c r="G507" s="97">
        <f t="shared" si="39"/>
        <v>0</v>
      </c>
    </row>
    <row r="508" spans="1:7" s="1" customFormat="1" outlineLevel="2" x14ac:dyDescent="0.2">
      <c r="A508" s="16" t="s">
        <v>10</v>
      </c>
      <c r="B508" s="84" t="s">
        <v>925</v>
      </c>
      <c r="C508" s="17" t="s">
        <v>187</v>
      </c>
      <c r="D508" s="117" t="s">
        <v>188</v>
      </c>
      <c r="E508" s="18">
        <v>684</v>
      </c>
      <c r="F508" s="130"/>
      <c r="G508" s="97">
        <f t="shared" si="39"/>
        <v>0</v>
      </c>
    </row>
    <row r="509" spans="1:7" s="27" customFormat="1" outlineLevel="1" x14ac:dyDescent="0.2">
      <c r="A509" s="14"/>
      <c r="B509" s="86">
        <v>9.4</v>
      </c>
      <c r="C509" s="51" t="s">
        <v>926</v>
      </c>
      <c r="D509" s="159"/>
      <c r="E509" s="159"/>
      <c r="F509" s="159"/>
      <c r="G509" s="78">
        <f>SUM(G510:G511)</f>
        <v>0</v>
      </c>
    </row>
    <row r="510" spans="1:7" s="1" customFormat="1" outlineLevel="2" x14ac:dyDescent="0.2">
      <c r="A510" s="16" t="s">
        <v>10</v>
      </c>
      <c r="B510" s="84" t="s">
        <v>927</v>
      </c>
      <c r="C510" s="17" t="s">
        <v>928</v>
      </c>
      <c r="D510" s="117" t="s">
        <v>23</v>
      </c>
      <c r="E510" s="18">
        <v>691.5</v>
      </c>
      <c r="F510" s="129"/>
      <c r="G510" s="97">
        <f t="shared" ref="G510:G511" si="40">ROUND(+E510*F510,0)</f>
        <v>0</v>
      </c>
    </row>
    <row r="511" spans="1:7" s="1" customFormat="1" ht="24" outlineLevel="2" x14ac:dyDescent="0.2">
      <c r="A511" s="16" t="s">
        <v>10</v>
      </c>
      <c r="B511" s="84" t="s">
        <v>929</v>
      </c>
      <c r="C511" s="17" t="s">
        <v>930</v>
      </c>
      <c r="D511" s="117" t="s">
        <v>23</v>
      </c>
      <c r="E511" s="18">
        <v>3552.3</v>
      </c>
      <c r="F511" s="129"/>
      <c r="G511" s="97">
        <f t="shared" si="40"/>
        <v>0</v>
      </c>
    </row>
    <row r="512" spans="1:7" s="66" customFormat="1" ht="45" customHeight="1" x14ac:dyDescent="0.2">
      <c r="A512" s="64"/>
      <c r="B512" s="92">
        <v>10</v>
      </c>
      <c r="C512" s="68" t="s">
        <v>931</v>
      </c>
      <c r="D512" s="147"/>
      <c r="E512" s="147"/>
      <c r="F512" s="147"/>
      <c r="G512" s="76">
        <f>+G513+G518+G522</f>
        <v>0</v>
      </c>
    </row>
    <row r="513" spans="1:7" s="15" customFormat="1" ht="14.25" customHeight="1" outlineLevel="1" x14ac:dyDescent="0.2">
      <c r="A513" s="14"/>
      <c r="B513" s="86" t="s">
        <v>932</v>
      </c>
      <c r="C513" s="51" t="s">
        <v>933</v>
      </c>
      <c r="D513" s="145"/>
      <c r="E513" s="145"/>
      <c r="F513" s="145"/>
      <c r="G513" s="87">
        <f>SUM(G514:G517)</f>
        <v>0</v>
      </c>
    </row>
    <row r="514" spans="1:7" s="1" customFormat="1" ht="24" outlineLevel="2" x14ac:dyDescent="0.2">
      <c r="A514" s="16" t="s">
        <v>10</v>
      </c>
      <c r="B514" s="84" t="s">
        <v>934</v>
      </c>
      <c r="C514" s="17" t="s">
        <v>935</v>
      </c>
      <c r="D514" s="117" t="s">
        <v>13</v>
      </c>
      <c r="E514" s="18">
        <v>872</v>
      </c>
      <c r="F514" s="130"/>
      <c r="G514" s="97">
        <f t="shared" ref="G514:G517" si="41">ROUND(+E514*F514,0)</f>
        <v>0</v>
      </c>
    </row>
    <row r="515" spans="1:7" s="1" customFormat="1" outlineLevel="2" x14ac:dyDescent="0.2">
      <c r="A515" s="16" t="s">
        <v>10</v>
      </c>
      <c r="B515" s="84" t="s">
        <v>936</v>
      </c>
      <c r="C515" s="17" t="s">
        <v>937</v>
      </c>
      <c r="D515" s="117" t="s">
        <v>13</v>
      </c>
      <c r="E515" s="18">
        <v>201</v>
      </c>
      <c r="F515" s="130"/>
      <c r="G515" s="97">
        <f t="shared" si="41"/>
        <v>0</v>
      </c>
    </row>
    <row r="516" spans="1:7" s="1" customFormat="1" ht="24" outlineLevel="2" x14ac:dyDescent="0.2">
      <c r="A516" s="16" t="s">
        <v>10</v>
      </c>
      <c r="B516" s="84" t="s">
        <v>938</v>
      </c>
      <c r="C516" s="17" t="s">
        <v>939</v>
      </c>
      <c r="D516" s="117" t="s">
        <v>13</v>
      </c>
      <c r="E516" s="18">
        <v>70</v>
      </c>
      <c r="F516" s="130"/>
      <c r="G516" s="97">
        <f t="shared" si="41"/>
        <v>0</v>
      </c>
    </row>
    <row r="517" spans="1:7" s="1" customFormat="1" outlineLevel="2" x14ac:dyDescent="0.2">
      <c r="A517" s="16" t="s">
        <v>10</v>
      </c>
      <c r="B517" s="84" t="s">
        <v>940</v>
      </c>
      <c r="C517" s="17" t="s">
        <v>941</v>
      </c>
      <c r="D517" s="117" t="s">
        <v>20</v>
      </c>
      <c r="E517" s="18">
        <v>783</v>
      </c>
      <c r="F517" s="130"/>
      <c r="G517" s="97">
        <f t="shared" si="41"/>
        <v>0</v>
      </c>
    </row>
    <row r="518" spans="1:7" s="15" customFormat="1" ht="14.25" customHeight="1" outlineLevel="1" x14ac:dyDescent="0.2">
      <c r="A518" s="14"/>
      <c r="B518" s="86">
        <v>10.199999999999999</v>
      </c>
      <c r="C518" s="51" t="s">
        <v>942</v>
      </c>
      <c r="D518" s="118"/>
      <c r="E518" s="52"/>
      <c r="F518" s="52"/>
      <c r="G518" s="87">
        <f>SUM(G519:G521)</f>
        <v>0</v>
      </c>
    </row>
    <row r="519" spans="1:7" s="1" customFormat="1" ht="36" outlineLevel="2" x14ac:dyDescent="0.2">
      <c r="A519" s="16" t="s">
        <v>10</v>
      </c>
      <c r="B519" s="84" t="s">
        <v>943</v>
      </c>
      <c r="C519" s="17" t="s">
        <v>944</v>
      </c>
      <c r="D519" s="117" t="s">
        <v>13</v>
      </c>
      <c r="E519" s="18">
        <v>262</v>
      </c>
      <c r="F519" s="130"/>
      <c r="G519" s="97">
        <f t="shared" ref="G519:G521" si="42">ROUND(+E519*F519,0)</f>
        <v>0</v>
      </c>
    </row>
    <row r="520" spans="1:7" s="1" customFormat="1" ht="36" outlineLevel="2" x14ac:dyDescent="0.2">
      <c r="A520" s="16" t="s">
        <v>10</v>
      </c>
      <c r="B520" s="84" t="s">
        <v>945</v>
      </c>
      <c r="C520" s="17" t="s">
        <v>946</v>
      </c>
      <c r="D520" s="117" t="s">
        <v>20</v>
      </c>
      <c r="E520" s="18">
        <v>67</v>
      </c>
      <c r="F520" s="130"/>
      <c r="G520" s="97">
        <f t="shared" si="42"/>
        <v>0</v>
      </c>
    </row>
    <row r="521" spans="1:7" s="1" customFormat="1" ht="36" outlineLevel="2" x14ac:dyDescent="0.2">
      <c r="A521" s="16" t="s">
        <v>10</v>
      </c>
      <c r="B521" s="84" t="s">
        <v>947</v>
      </c>
      <c r="C521" s="17" t="s">
        <v>948</v>
      </c>
      <c r="D521" s="117" t="s">
        <v>20</v>
      </c>
      <c r="E521" s="18">
        <v>134</v>
      </c>
      <c r="F521" s="130"/>
      <c r="G521" s="97">
        <f t="shared" si="42"/>
        <v>0</v>
      </c>
    </row>
    <row r="522" spans="1:7" s="15" customFormat="1" ht="14.25" customHeight="1" outlineLevel="1" x14ac:dyDescent="0.2">
      <c r="A522" s="14"/>
      <c r="B522" s="86">
        <v>10.3</v>
      </c>
      <c r="C522" s="51" t="s">
        <v>949</v>
      </c>
      <c r="D522" s="158"/>
      <c r="E522" s="158"/>
      <c r="F522" s="158"/>
      <c r="G522" s="87">
        <f>SUM(G523:G526)</f>
        <v>0</v>
      </c>
    </row>
    <row r="523" spans="1:7" s="1" customFormat="1" outlineLevel="2" x14ac:dyDescent="0.2">
      <c r="A523" s="16" t="s">
        <v>10</v>
      </c>
      <c r="B523" s="84" t="s">
        <v>950</v>
      </c>
      <c r="C523" s="17" t="s">
        <v>951</v>
      </c>
      <c r="D523" s="117" t="s">
        <v>13</v>
      </c>
      <c r="E523" s="18">
        <v>84</v>
      </c>
      <c r="F523" s="130"/>
      <c r="G523" s="97">
        <f t="shared" ref="G523:G526" si="43">ROUND(+E523*F523,0)</f>
        <v>0</v>
      </c>
    </row>
    <row r="524" spans="1:7" s="1" customFormat="1" outlineLevel="2" x14ac:dyDescent="0.2">
      <c r="A524" s="16" t="s">
        <v>10</v>
      </c>
      <c r="B524" s="84" t="s">
        <v>952</v>
      </c>
      <c r="C524" s="17" t="s">
        <v>953</v>
      </c>
      <c r="D524" s="117" t="s">
        <v>13</v>
      </c>
      <c r="E524" s="18">
        <v>18</v>
      </c>
      <c r="F524" s="130"/>
      <c r="G524" s="97">
        <f t="shared" si="43"/>
        <v>0</v>
      </c>
    </row>
    <row r="525" spans="1:7" s="1" customFormat="1" outlineLevel="2" x14ac:dyDescent="0.2">
      <c r="A525" s="16" t="s">
        <v>10</v>
      </c>
      <c r="B525" s="84" t="s">
        <v>954</v>
      </c>
      <c r="C525" s="17" t="s">
        <v>955</v>
      </c>
      <c r="D525" s="117" t="s">
        <v>13</v>
      </c>
      <c r="E525" s="18">
        <v>26</v>
      </c>
      <c r="F525" s="130"/>
      <c r="G525" s="97">
        <f t="shared" si="43"/>
        <v>0</v>
      </c>
    </row>
    <row r="526" spans="1:7" s="1" customFormat="1" outlineLevel="2" x14ac:dyDescent="0.2">
      <c r="A526" s="16" t="s">
        <v>10</v>
      </c>
      <c r="B526" s="84" t="s">
        <v>956</v>
      </c>
      <c r="C526" s="17" t="s">
        <v>957</v>
      </c>
      <c r="D526" s="117" t="s">
        <v>13</v>
      </c>
      <c r="E526" s="18">
        <v>20</v>
      </c>
      <c r="F526" s="130"/>
      <c r="G526" s="97">
        <f t="shared" si="43"/>
        <v>0</v>
      </c>
    </row>
    <row r="527" spans="1:7" s="66" customFormat="1" ht="47.25" customHeight="1" x14ac:dyDescent="0.2">
      <c r="A527" s="67"/>
      <c r="B527" s="92">
        <v>11</v>
      </c>
      <c r="C527" s="68" t="s">
        <v>958</v>
      </c>
      <c r="D527" s="147"/>
      <c r="E527" s="147"/>
      <c r="F527" s="147"/>
      <c r="G527" s="76">
        <f>+G528+G534</f>
        <v>0</v>
      </c>
    </row>
    <row r="528" spans="1:7" s="15" customFormat="1" ht="14.25" customHeight="1" outlineLevel="1" x14ac:dyDescent="0.2">
      <c r="A528" s="14"/>
      <c r="B528" s="86" t="s">
        <v>959</v>
      </c>
      <c r="C528" s="51" t="s">
        <v>960</v>
      </c>
      <c r="D528" s="145"/>
      <c r="E528" s="145"/>
      <c r="F528" s="145"/>
      <c r="G528" s="87">
        <f>SUM(G529:G533)</f>
        <v>0</v>
      </c>
    </row>
    <row r="529" spans="1:7" s="1" customFormat="1" outlineLevel="2" x14ac:dyDescent="0.2">
      <c r="A529" s="16" t="s">
        <v>10</v>
      </c>
      <c r="B529" s="84" t="s">
        <v>961</v>
      </c>
      <c r="C529" s="22" t="s">
        <v>962</v>
      </c>
      <c r="D529" s="23" t="s">
        <v>13</v>
      </c>
      <c r="E529" s="19">
        <v>2088</v>
      </c>
      <c r="F529" s="129"/>
      <c r="G529" s="97">
        <f t="shared" ref="G529:G533" si="44">ROUND(+E529*F529,0)</f>
        <v>0</v>
      </c>
    </row>
    <row r="530" spans="1:7" s="1" customFormat="1" outlineLevel="2" x14ac:dyDescent="0.2">
      <c r="A530" s="16" t="s">
        <v>10</v>
      </c>
      <c r="B530" s="84" t="s">
        <v>963</v>
      </c>
      <c r="C530" s="17" t="s">
        <v>964</v>
      </c>
      <c r="D530" s="117" t="s">
        <v>13</v>
      </c>
      <c r="E530" s="18">
        <v>279</v>
      </c>
      <c r="F530" s="130"/>
      <c r="G530" s="97">
        <f t="shared" si="44"/>
        <v>0</v>
      </c>
    </row>
    <row r="531" spans="1:7" s="1" customFormat="1" outlineLevel="2" x14ac:dyDescent="0.2">
      <c r="A531" s="16" t="s">
        <v>10</v>
      </c>
      <c r="B531" s="84" t="s">
        <v>965</v>
      </c>
      <c r="C531" s="17" t="s">
        <v>966</v>
      </c>
      <c r="D531" s="117" t="s">
        <v>13</v>
      </c>
      <c r="E531" s="18">
        <v>252</v>
      </c>
      <c r="F531" s="130"/>
      <c r="G531" s="97">
        <f t="shared" si="44"/>
        <v>0</v>
      </c>
    </row>
    <row r="532" spans="1:7" s="1" customFormat="1" outlineLevel="2" x14ac:dyDescent="0.2">
      <c r="A532" s="16" t="s">
        <v>10</v>
      </c>
      <c r="B532" s="84" t="s">
        <v>967</v>
      </c>
      <c r="C532" s="17" t="s">
        <v>968</v>
      </c>
      <c r="D532" s="117" t="s">
        <v>20</v>
      </c>
      <c r="E532" s="18">
        <v>120</v>
      </c>
      <c r="F532" s="130"/>
      <c r="G532" s="97">
        <f t="shared" si="44"/>
        <v>0</v>
      </c>
    </row>
    <row r="533" spans="1:7" s="1" customFormat="1" outlineLevel="2" x14ac:dyDescent="0.2">
      <c r="A533" s="16" t="s">
        <v>10</v>
      </c>
      <c r="B533" s="84" t="s">
        <v>969</v>
      </c>
      <c r="C533" s="17" t="s">
        <v>970</v>
      </c>
      <c r="D533" s="117" t="s">
        <v>20</v>
      </c>
      <c r="E533" s="18">
        <v>1540</v>
      </c>
      <c r="F533" s="130"/>
      <c r="G533" s="97">
        <f t="shared" si="44"/>
        <v>0</v>
      </c>
    </row>
    <row r="534" spans="1:7" s="27" customFormat="1" outlineLevel="1" x14ac:dyDescent="0.2">
      <c r="A534" s="14"/>
      <c r="B534" s="86">
        <v>11.2</v>
      </c>
      <c r="C534" s="51" t="s">
        <v>971</v>
      </c>
      <c r="D534" s="145"/>
      <c r="E534" s="145"/>
      <c r="F534" s="145"/>
      <c r="G534" s="78">
        <f>SUM(G535)</f>
        <v>0</v>
      </c>
    </row>
    <row r="535" spans="1:7" s="1" customFormat="1" ht="36.75" customHeight="1" outlineLevel="2" x14ac:dyDescent="0.2">
      <c r="A535" s="16" t="s">
        <v>10</v>
      </c>
      <c r="B535" s="84" t="s">
        <v>972</v>
      </c>
      <c r="C535" s="60" t="s">
        <v>973</v>
      </c>
      <c r="D535" s="117" t="s">
        <v>13</v>
      </c>
      <c r="E535" s="18">
        <v>789</v>
      </c>
      <c r="F535" s="130"/>
      <c r="G535" s="97">
        <f t="shared" ref="G535" si="45">ROUND(+E535*F535,0)</f>
        <v>0</v>
      </c>
    </row>
    <row r="536" spans="1:7" s="66" customFormat="1" ht="44.25" customHeight="1" x14ac:dyDescent="0.2">
      <c r="A536" s="67"/>
      <c r="B536" s="92">
        <v>12</v>
      </c>
      <c r="C536" s="68" t="s">
        <v>974</v>
      </c>
      <c r="D536" s="147"/>
      <c r="E536" s="147"/>
      <c r="F536" s="147"/>
      <c r="G536" s="76">
        <f>+G537+G543+G549+G553</f>
        <v>0</v>
      </c>
    </row>
    <row r="537" spans="1:7" s="15" customFormat="1" ht="14.25" customHeight="1" outlineLevel="1" x14ac:dyDescent="0.2">
      <c r="A537" s="14"/>
      <c r="B537" s="86" t="s">
        <v>975</v>
      </c>
      <c r="C537" s="51" t="s">
        <v>976</v>
      </c>
      <c r="D537" s="145"/>
      <c r="E537" s="145"/>
      <c r="F537" s="145"/>
      <c r="G537" s="87">
        <f>SUM(G538:G542)</f>
        <v>0</v>
      </c>
    </row>
    <row r="538" spans="1:7" s="1" customFormat="1" ht="29.25" customHeight="1" outlineLevel="2" x14ac:dyDescent="0.2">
      <c r="A538" s="16" t="s">
        <v>10</v>
      </c>
      <c r="B538" s="84" t="s">
        <v>977</v>
      </c>
      <c r="C538" s="43" t="s">
        <v>978</v>
      </c>
      <c r="D538" s="117" t="s">
        <v>13</v>
      </c>
      <c r="E538" s="18">
        <v>74</v>
      </c>
      <c r="F538" s="130"/>
      <c r="G538" s="97">
        <f t="shared" ref="G538:G542" si="46">ROUND(+E538*F538,0)</f>
        <v>0</v>
      </c>
    </row>
    <row r="539" spans="1:7" s="1" customFormat="1" ht="24" outlineLevel="2" x14ac:dyDescent="0.2">
      <c r="A539" s="16" t="s">
        <v>10</v>
      </c>
      <c r="B539" s="84" t="s">
        <v>979</v>
      </c>
      <c r="C539" s="43" t="s">
        <v>980</v>
      </c>
      <c r="D539" s="117" t="s">
        <v>13</v>
      </c>
      <c r="E539" s="18">
        <v>38</v>
      </c>
      <c r="F539" s="130"/>
      <c r="G539" s="97">
        <f t="shared" si="46"/>
        <v>0</v>
      </c>
    </row>
    <row r="540" spans="1:7" s="1" customFormat="1" ht="24" outlineLevel="2" x14ac:dyDescent="0.2">
      <c r="A540" s="16" t="s">
        <v>10</v>
      </c>
      <c r="B540" s="84" t="s">
        <v>981</v>
      </c>
      <c r="C540" s="43" t="s">
        <v>982</v>
      </c>
      <c r="D540" s="117" t="s">
        <v>13</v>
      </c>
      <c r="E540" s="18">
        <v>26</v>
      </c>
      <c r="F540" s="130"/>
      <c r="G540" s="97">
        <f t="shared" si="46"/>
        <v>0</v>
      </c>
    </row>
    <row r="541" spans="1:7" s="1" customFormat="1" ht="25.5" customHeight="1" outlineLevel="2" x14ac:dyDescent="0.2">
      <c r="A541" s="16" t="s">
        <v>10</v>
      </c>
      <c r="B541" s="84" t="s">
        <v>983</v>
      </c>
      <c r="C541" s="43" t="s">
        <v>984</v>
      </c>
      <c r="D541" s="117" t="s">
        <v>13</v>
      </c>
      <c r="E541" s="18">
        <v>13</v>
      </c>
      <c r="F541" s="130"/>
      <c r="G541" s="97">
        <f t="shared" si="46"/>
        <v>0</v>
      </c>
    </row>
    <row r="542" spans="1:7" s="1" customFormat="1" ht="24" customHeight="1" outlineLevel="2" x14ac:dyDescent="0.2">
      <c r="A542" s="16" t="s">
        <v>10</v>
      </c>
      <c r="B542" s="84" t="s">
        <v>985</v>
      </c>
      <c r="C542" s="43" t="s">
        <v>986</v>
      </c>
      <c r="D542" s="117" t="s">
        <v>13</v>
      </c>
      <c r="E542" s="18">
        <v>30</v>
      </c>
      <c r="F542" s="130"/>
      <c r="G542" s="97">
        <f t="shared" si="46"/>
        <v>0</v>
      </c>
    </row>
    <row r="543" spans="1:7" s="27" customFormat="1" outlineLevel="1" x14ac:dyDescent="0.2">
      <c r="A543" s="14"/>
      <c r="B543" s="86" t="s">
        <v>975</v>
      </c>
      <c r="C543" s="51" t="s">
        <v>987</v>
      </c>
      <c r="D543" s="145"/>
      <c r="E543" s="145"/>
      <c r="F543" s="145"/>
      <c r="G543" s="87">
        <f>SUM(G544:G548)</f>
        <v>0</v>
      </c>
    </row>
    <row r="544" spans="1:7" s="1" customFormat="1" ht="24" customHeight="1" outlineLevel="2" x14ac:dyDescent="0.2">
      <c r="A544" s="16" t="s">
        <v>10</v>
      </c>
      <c r="B544" s="84" t="s">
        <v>988</v>
      </c>
      <c r="C544" s="34" t="s">
        <v>989</v>
      </c>
      <c r="D544" s="117" t="s">
        <v>13</v>
      </c>
      <c r="E544" s="18">
        <v>22</v>
      </c>
      <c r="F544" s="130"/>
      <c r="G544" s="97">
        <f t="shared" ref="G544:G548" si="47">ROUND(+E544*F544,0)</f>
        <v>0</v>
      </c>
    </row>
    <row r="545" spans="1:7" s="1" customFormat="1" ht="27.75" customHeight="1" outlineLevel="2" x14ac:dyDescent="0.2">
      <c r="A545" s="16" t="s">
        <v>10</v>
      </c>
      <c r="B545" s="84" t="s">
        <v>990</v>
      </c>
      <c r="C545" s="34" t="s">
        <v>991</v>
      </c>
      <c r="D545" s="117" t="s">
        <v>13</v>
      </c>
      <c r="E545" s="18">
        <v>24</v>
      </c>
      <c r="F545" s="130"/>
      <c r="G545" s="97">
        <f t="shared" si="47"/>
        <v>0</v>
      </c>
    </row>
    <row r="546" spans="1:7" s="1" customFormat="1" ht="25.5" customHeight="1" outlineLevel="2" x14ac:dyDescent="0.2">
      <c r="A546" s="16" t="s">
        <v>10</v>
      </c>
      <c r="B546" s="84" t="s">
        <v>992</v>
      </c>
      <c r="C546" s="34" t="s">
        <v>993</v>
      </c>
      <c r="D546" s="117" t="s">
        <v>13</v>
      </c>
      <c r="E546" s="18">
        <v>18</v>
      </c>
      <c r="F546" s="130"/>
      <c r="G546" s="97">
        <f t="shared" si="47"/>
        <v>0</v>
      </c>
    </row>
    <row r="547" spans="1:7" s="1" customFormat="1" ht="26.25" customHeight="1" outlineLevel="2" x14ac:dyDescent="0.2">
      <c r="A547" s="16" t="s">
        <v>10</v>
      </c>
      <c r="B547" s="84" t="s">
        <v>994</v>
      </c>
      <c r="C547" s="34" t="s">
        <v>995</v>
      </c>
      <c r="D547" s="117" t="s">
        <v>13</v>
      </c>
      <c r="E547" s="18">
        <v>34</v>
      </c>
      <c r="F547" s="130"/>
      <c r="G547" s="97">
        <f t="shared" si="47"/>
        <v>0</v>
      </c>
    </row>
    <row r="548" spans="1:7" s="1" customFormat="1" ht="24" outlineLevel="2" x14ac:dyDescent="0.2">
      <c r="A548" s="16" t="s">
        <v>10</v>
      </c>
      <c r="B548" s="84" t="s">
        <v>996</v>
      </c>
      <c r="C548" s="34" t="s">
        <v>997</v>
      </c>
      <c r="D548" s="117" t="s">
        <v>20</v>
      </c>
      <c r="E548" s="18">
        <v>14</v>
      </c>
      <c r="F548" s="130"/>
      <c r="G548" s="97">
        <f t="shared" si="47"/>
        <v>0</v>
      </c>
    </row>
    <row r="549" spans="1:7" s="15" customFormat="1" ht="14.25" customHeight="1" outlineLevel="1" x14ac:dyDescent="0.2">
      <c r="A549" s="14"/>
      <c r="B549" s="86" t="s">
        <v>998</v>
      </c>
      <c r="C549" s="51" t="s">
        <v>999</v>
      </c>
      <c r="D549" s="145"/>
      <c r="E549" s="145"/>
      <c r="F549" s="145"/>
      <c r="G549" s="87">
        <f>SUM(G550:G552)</f>
        <v>0</v>
      </c>
    </row>
    <row r="550" spans="1:7" s="1" customFormat="1" ht="24" outlineLevel="2" x14ac:dyDescent="0.2">
      <c r="A550" s="16"/>
      <c r="B550" s="84" t="s">
        <v>1000</v>
      </c>
      <c r="C550" s="17" t="s">
        <v>1001</v>
      </c>
      <c r="D550" s="117" t="s">
        <v>20</v>
      </c>
      <c r="E550" s="18">
        <v>4</v>
      </c>
      <c r="F550" s="130"/>
      <c r="G550" s="97">
        <f t="shared" ref="G550:G552" si="48">ROUND(+E550*F550,0)</f>
        <v>0</v>
      </c>
    </row>
    <row r="551" spans="1:7" s="1" customFormat="1" ht="24" customHeight="1" outlineLevel="2" x14ac:dyDescent="0.2">
      <c r="A551" s="16" t="s">
        <v>10</v>
      </c>
      <c r="B551" s="84" t="s">
        <v>1002</v>
      </c>
      <c r="C551" s="17" t="s">
        <v>1003</v>
      </c>
      <c r="D551" s="117" t="s">
        <v>20</v>
      </c>
      <c r="E551" s="18">
        <v>7</v>
      </c>
      <c r="F551" s="130"/>
      <c r="G551" s="97">
        <f t="shared" si="48"/>
        <v>0</v>
      </c>
    </row>
    <row r="552" spans="1:7" s="1" customFormat="1" ht="26.25" customHeight="1" outlineLevel="2" x14ac:dyDescent="0.2">
      <c r="A552" s="16" t="s">
        <v>10</v>
      </c>
      <c r="B552" s="84" t="s">
        <v>1004</v>
      </c>
      <c r="C552" s="17" t="s">
        <v>1005</v>
      </c>
      <c r="D552" s="117" t="s">
        <v>20</v>
      </c>
      <c r="E552" s="18">
        <v>62</v>
      </c>
      <c r="F552" s="130"/>
      <c r="G552" s="97">
        <f t="shared" si="48"/>
        <v>0</v>
      </c>
    </row>
    <row r="553" spans="1:7" s="15" customFormat="1" ht="14.25" customHeight="1" outlineLevel="1" x14ac:dyDescent="0.2">
      <c r="A553" s="14"/>
      <c r="B553" s="86">
        <v>12.3</v>
      </c>
      <c r="C553" s="51" t="s">
        <v>1006</v>
      </c>
      <c r="D553" s="145"/>
      <c r="E553" s="145"/>
      <c r="F553" s="145"/>
      <c r="G553" s="87">
        <f>SUM(G554:G555)</f>
        <v>0</v>
      </c>
    </row>
    <row r="554" spans="1:7" s="1" customFormat="1" ht="38.25" customHeight="1" outlineLevel="2" x14ac:dyDescent="0.2">
      <c r="A554" s="16" t="s">
        <v>10</v>
      </c>
      <c r="B554" s="84" t="s">
        <v>1007</v>
      </c>
      <c r="C554" s="17" t="s">
        <v>1008</v>
      </c>
      <c r="D554" s="117" t="s">
        <v>20</v>
      </c>
      <c r="E554" s="18">
        <v>8</v>
      </c>
      <c r="F554" s="130"/>
      <c r="G554" s="97">
        <f t="shared" ref="G554:G555" si="49">ROUND(+E554*F554,0)</f>
        <v>0</v>
      </c>
    </row>
    <row r="555" spans="1:7" s="1" customFormat="1" ht="36" customHeight="1" outlineLevel="2" x14ac:dyDescent="0.2">
      <c r="A555" s="16" t="s">
        <v>10</v>
      </c>
      <c r="B555" s="84" t="s">
        <v>1009</v>
      </c>
      <c r="C555" s="17" t="s">
        <v>1010</v>
      </c>
      <c r="D555" s="117" t="s">
        <v>20</v>
      </c>
      <c r="E555" s="18">
        <v>13</v>
      </c>
      <c r="F555" s="130"/>
      <c r="G555" s="97">
        <f t="shared" si="49"/>
        <v>0</v>
      </c>
    </row>
    <row r="556" spans="1:7" s="66" customFormat="1" ht="31.5" customHeight="1" x14ac:dyDescent="0.2">
      <c r="A556" s="67"/>
      <c r="B556" s="92">
        <v>13</v>
      </c>
      <c r="C556" s="68" t="s">
        <v>1011</v>
      </c>
      <c r="D556" s="147"/>
      <c r="E556" s="147"/>
      <c r="F556" s="147"/>
      <c r="G556" s="76">
        <f>+G557+G562+G571+G580+G583</f>
        <v>0</v>
      </c>
    </row>
    <row r="557" spans="1:7" s="15" customFormat="1" ht="14.25" customHeight="1" outlineLevel="1" x14ac:dyDescent="0.2">
      <c r="A557" s="14"/>
      <c r="B557" s="86">
        <v>13.1</v>
      </c>
      <c r="C557" s="51" t="s">
        <v>1012</v>
      </c>
      <c r="D557" s="145"/>
      <c r="E557" s="145"/>
      <c r="F557" s="145"/>
      <c r="G557" s="87">
        <f>SUM(G558:G561)</f>
        <v>0</v>
      </c>
    </row>
    <row r="558" spans="1:7" s="1" customFormat="1" outlineLevel="2" x14ac:dyDescent="0.2">
      <c r="A558" s="16" t="s">
        <v>10</v>
      </c>
      <c r="B558" s="84" t="s">
        <v>1013</v>
      </c>
      <c r="C558" s="17" t="s">
        <v>1014</v>
      </c>
      <c r="D558" s="117" t="s">
        <v>13</v>
      </c>
      <c r="E558" s="18">
        <v>1346</v>
      </c>
      <c r="F558" s="130"/>
      <c r="G558" s="97">
        <f t="shared" ref="G558:G561" si="50">ROUND(+E558*F558,0)</f>
        <v>0</v>
      </c>
    </row>
    <row r="559" spans="1:7" s="1" customFormat="1" outlineLevel="2" x14ac:dyDescent="0.2">
      <c r="A559" s="16" t="s">
        <v>10</v>
      </c>
      <c r="B559" s="84" t="s">
        <v>1015</v>
      </c>
      <c r="C559" s="17" t="s">
        <v>1016</v>
      </c>
      <c r="D559" s="117" t="s">
        <v>13</v>
      </c>
      <c r="E559" s="18">
        <v>11</v>
      </c>
      <c r="F559" s="130"/>
      <c r="G559" s="97">
        <f t="shared" si="50"/>
        <v>0</v>
      </c>
    </row>
    <row r="560" spans="1:7" s="1" customFormat="1" outlineLevel="2" x14ac:dyDescent="0.2">
      <c r="A560" s="16" t="s">
        <v>10</v>
      </c>
      <c r="B560" s="84" t="s">
        <v>1017</v>
      </c>
      <c r="C560" s="17" t="s">
        <v>1018</v>
      </c>
      <c r="D560" s="117" t="s">
        <v>20</v>
      </c>
      <c r="E560" s="18">
        <v>10</v>
      </c>
      <c r="F560" s="130"/>
      <c r="G560" s="97">
        <f t="shared" si="50"/>
        <v>0</v>
      </c>
    </row>
    <row r="561" spans="1:7" s="1" customFormat="1" ht="15.75" customHeight="1" outlineLevel="2" x14ac:dyDescent="0.2">
      <c r="A561" s="16" t="s">
        <v>10</v>
      </c>
      <c r="B561" s="84" t="s">
        <v>1019</v>
      </c>
      <c r="C561" s="21" t="s">
        <v>1020</v>
      </c>
      <c r="D561" s="117" t="s">
        <v>20</v>
      </c>
      <c r="E561" s="18">
        <v>14</v>
      </c>
      <c r="F561" s="130"/>
      <c r="G561" s="97">
        <f t="shared" si="50"/>
        <v>0</v>
      </c>
    </row>
    <row r="562" spans="1:7" s="15" customFormat="1" ht="14.25" customHeight="1" outlineLevel="1" x14ac:dyDescent="0.2">
      <c r="A562" s="14"/>
      <c r="B562" s="86" t="s">
        <v>1021</v>
      </c>
      <c r="C562" s="51" t="s">
        <v>1022</v>
      </c>
      <c r="D562" s="145"/>
      <c r="E562" s="145"/>
      <c r="F562" s="145"/>
      <c r="G562" s="87">
        <f>SUM(G563:G570)</f>
        <v>0</v>
      </c>
    </row>
    <row r="563" spans="1:7" s="1" customFormat="1" ht="24" outlineLevel="2" x14ac:dyDescent="0.2">
      <c r="A563" s="16" t="s">
        <v>10</v>
      </c>
      <c r="B563" s="84" t="s">
        <v>1023</v>
      </c>
      <c r="C563" s="17" t="s">
        <v>1024</v>
      </c>
      <c r="D563" s="117" t="s">
        <v>13</v>
      </c>
      <c r="E563" s="18">
        <v>192</v>
      </c>
      <c r="F563" s="130"/>
      <c r="G563" s="97">
        <f t="shared" ref="G563:G570" si="51">ROUND(+E563*F563,0)</f>
        <v>0</v>
      </c>
    </row>
    <row r="564" spans="1:7" s="1" customFormat="1" outlineLevel="2" x14ac:dyDescent="0.2">
      <c r="A564" s="16" t="s">
        <v>10</v>
      </c>
      <c r="B564" s="84" t="s">
        <v>1025</v>
      </c>
      <c r="C564" s="17" t="s">
        <v>1026</v>
      </c>
      <c r="D564" s="117" t="s">
        <v>13</v>
      </c>
      <c r="E564" s="18">
        <v>37</v>
      </c>
      <c r="F564" s="130"/>
      <c r="G564" s="97">
        <f t="shared" si="51"/>
        <v>0</v>
      </c>
    </row>
    <row r="565" spans="1:7" s="1" customFormat="1" outlineLevel="2" x14ac:dyDescent="0.2">
      <c r="A565" s="16" t="s">
        <v>10</v>
      </c>
      <c r="B565" s="84" t="s">
        <v>1027</v>
      </c>
      <c r="C565" s="17" t="s">
        <v>1028</v>
      </c>
      <c r="D565" s="117" t="s">
        <v>13</v>
      </c>
      <c r="E565" s="18">
        <v>21</v>
      </c>
      <c r="F565" s="130"/>
      <c r="G565" s="97">
        <f t="shared" si="51"/>
        <v>0</v>
      </c>
    </row>
    <row r="566" spans="1:7" s="1" customFormat="1" ht="27.75" customHeight="1" outlineLevel="2" x14ac:dyDescent="0.2">
      <c r="A566" s="16" t="s">
        <v>10</v>
      </c>
      <c r="B566" s="84" t="s">
        <v>1029</v>
      </c>
      <c r="C566" s="17" t="s">
        <v>1030</v>
      </c>
      <c r="D566" s="117" t="s">
        <v>13</v>
      </c>
      <c r="E566" s="18">
        <v>57</v>
      </c>
      <c r="F566" s="130"/>
      <c r="G566" s="97">
        <f t="shared" si="51"/>
        <v>0</v>
      </c>
    </row>
    <row r="567" spans="1:7" s="1" customFormat="1" ht="24" customHeight="1" outlineLevel="2" x14ac:dyDescent="0.2">
      <c r="A567" s="16" t="s">
        <v>10</v>
      </c>
      <c r="B567" s="84" t="s">
        <v>1031</v>
      </c>
      <c r="C567" s="17" t="s">
        <v>1032</v>
      </c>
      <c r="D567" s="117" t="s">
        <v>20</v>
      </c>
      <c r="E567" s="18">
        <v>209</v>
      </c>
      <c r="F567" s="130"/>
      <c r="G567" s="97">
        <f t="shared" si="51"/>
        <v>0</v>
      </c>
    </row>
    <row r="568" spans="1:7" s="1" customFormat="1" ht="24" customHeight="1" outlineLevel="2" x14ac:dyDescent="0.2">
      <c r="A568" s="16" t="s">
        <v>10</v>
      </c>
      <c r="B568" s="84" t="s">
        <v>1033</v>
      </c>
      <c r="C568" s="17" t="s">
        <v>1034</v>
      </c>
      <c r="D568" s="117" t="s">
        <v>20</v>
      </c>
      <c r="E568" s="18">
        <v>82</v>
      </c>
      <c r="F568" s="130"/>
      <c r="G568" s="97">
        <f t="shared" si="51"/>
        <v>0</v>
      </c>
    </row>
    <row r="569" spans="1:7" s="1" customFormat="1" outlineLevel="2" x14ac:dyDescent="0.2">
      <c r="A569" s="16" t="s">
        <v>10</v>
      </c>
      <c r="B569" s="84" t="s">
        <v>1035</v>
      </c>
      <c r="C569" s="17" t="s">
        <v>1036</v>
      </c>
      <c r="D569" s="117" t="s">
        <v>20</v>
      </c>
      <c r="E569" s="18">
        <v>201</v>
      </c>
      <c r="F569" s="130"/>
      <c r="G569" s="97">
        <f t="shared" si="51"/>
        <v>0</v>
      </c>
    </row>
    <row r="570" spans="1:7" s="1" customFormat="1" ht="24" outlineLevel="2" x14ac:dyDescent="0.2">
      <c r="A570" s="16" t="s">
        <v>10</v>
      </c>
      <c r="B570" s="84" t="s">
        <v>1037</v>
      </c>
      <c r="C570" s="17" t="s">
        <v>1038</v>
      </c>
      <c r="D570" s="117" t="s">
        <v>20</v>
      </c>
      <c r="E570" s="18">
        <v>317</v>
      </c>
      <c r="F570" s="130"/>
      <c r="G570" s="97">
        <f t="shared" si="51"/>
        <v>0</v>
      </c>
    </row>
    <row r="571" spans="1:7" s="15" customFormat="1" ht="14.25" customHeight="1" outlineLevel="1" x14ac:dyDescent="0.2">
      <c r="A571" s="26"/>
      <c r="B571" s="86">
        <v>13.3</v>
      </c>
      <c r="C571" s="51" t="s">
        <v>1039</v>
      </c>
      <c r="D571" s="145"/>
      <c r="E571" s="145"/>
      <c r="F571" s="145"/>
      <c r="G571" s="87">
        <f>SUM(G573:G579)</f>
        <v>0</v>
      </c>
    </row>
    <row r="572" spans="1:7" s="1" customFormat="1" ht="37.5" customHeight="1" outlineLevel="2" x14ac:dyDescent="0.2">
      <c r="A572" s="16" t="s">
        <v>10</v>
      </c>
      <c r="B572" s="84" t="s">
        <v>1040</v>
      </c>
      <c r="C572" s="25" t="s">
        <v>1041</v>
      </c>
      <c r="D572" s="117" t="s">
        <v>13</v>
      </c>
      <c r="E572" s="18">
        <v>355</v>
      </c>
      <c r="F572" s="130"/>
      <c r="G572" s="97">
        <f t="shared" ref="G572:G576" si="52">ROUND(+E572*F572,0)</f>
        <v>0</v>
      </c>
    </row>
    <row r="573" spans="1:7" s="1" customFormat="1" ht="27" customHeight="1" outlineLevel="2" x14ac:dyDescent="0.2">
      <c r="A573" s="16" t="s">
        <v>10</v>
      </c>
      <c r="B573" s="84" t="s">
        <v>1042</v>
      </c>
      <c r="C573" s="25" t="s">
        <v>1043</v>
      </c>
      <c r="D573" s="117" t="s">
        <v>13</v>
      </c>
      <c r="E573" s="18">
        <v>45</v>
      </c>
      <c r="F573" s="130"/>
      <c r="G573" s="97">
        <f t="shared" si="52"/>
        <v>0</v>
      </c>
    </row>
    <row r="574" spans="1:7" s="1" customFormat="1" ht="24" outlineLevel="2" x14ac:dyDescent="0.2">
      <c r="A574" s="16" t="s">
        <v>10</v>
      </c>
      <c r="B574" s="84" t="s">
        <v>1044</v>
      </c>
      <c r="C574" s="17" t="s">
        <v>1045</v>
      </c>
      <c r="D574" s="117" t="s">
        <v>20</v>
      </c>
      <c r="E574" s="18">
        <v>20</v>
      </c>
      <c r="F574" s="130"/>
      <c r="G574" s="97">
        <f t="shared" si="52"/>
        <v>0</v>
      </c>
    </row>
    <row r="575" spans="1:7" s="1" customFormat="1" ht="36" outlineLevel="2" x14ac:dyDescent="0.2">
      <c r="A575" s="16" t="s">
        <v>10</v>
      </c>
      <c r="B575" s="84" t="s">
        <v>1046</v>
      </c>
      <c r="C575" s="17" t="s">
        <v>1047</v>
      </c>
      <c r="D575" s="117" t="s">
        <v>20</v>
      </c>
      <c r="E575" s="18">
        <v>82</v>
      </c>
      <c r="F575" s="130"/>
      <c r="G575" s="97">
        <f t="shared" si="52"/>
        <v>0</v>
      </c>
    </row>
    <row r="576" spans="1:7" s="1" customFormat="1" outlineLevel="2" x14ac:dyDescent="0.2">
      <c r="A576" s="16" t="s">
        <v>10</v>
      </c>
      <c r="B576" s="84" t="s">
        <v>1048</v>
      </c>
      <c r="C576" s="17" t="s">
        <v>1049</v>
      </c>
      <c r="D576" s="117" t="s">
        <v>23</v>
      </c>
      <c r="E576" s="18">
        <v>109</v>
      </c>
      <c r="F576" s="129"/>
      <c r="G576" s="97">
        <f t="shared" si="52"/>
        <v>0</v>
      </c>
    </row>
    <row r="577" spans="1:7" s="1" customFormat="1" outlineLevel="2" x14ac:dyDescent="0.2">
      <c r="A577" s="35"/>
      <c r="B577" s="84"/>
      <c r="C577" s="57" t="s">
        <v>1050</v>
      </c>
      <c r="D577" s="156"/>
      <c r="E577" s="156"/>
      <c r="F577" s="156"/>
      <c r="G577" s="157"/>
    </row>
    <row r="578" spans="1:7" s="1" customFormat="1" ht="24" outlineLevel="2" x14ac:dyDescent="0.2">
      <c r="A578" s="16" t="s">
        <v>10</v>
      </c>
      <c r="B578" s="84" t="s">
        <v>1051</v>
      </c>
      <c r="C578" s="17" t="s">
        <v>1052</v>
      </c>
      <c r="D578" s="117" t="s">
        <v>20</v>
      </c>
      <c r="E578" s="18">
        <v>25.2</v>
      </c>
      <c r="F578" s="130"/>
      <c r="G578" s="97">
        <f t="shared" ref="G578:G579" si="53">ROUND(+E578*F578,0)</f>
        <v>0</v>
      </c>
    </row>
    <row r="579" spans="1:7" s="1" customFormat="1" ht="24" outlineLevel="2" x14ac:dyDescent="0.2">
      <c r="A579" s="16" t="s">
        <v>10</v>
      </c>
      <c r="B579" s="84" t="s">
        <v>1053</v>
      </c>
      <c r="C579" s="17" t="s">
        <v>1054</v>
      </c>
      <c r="D579" s="117" t="s">
        <v>20</v>
      </c>
      <c r="E579" s="18">
        <v>43</v>
      </c>
      <c r="F579" s="130"/>
      <c r="G579" s="97">
        <f t="shared" si="53"/>
        <v>0</v>
      </c>
    </row>
    <row r="580" spans="1:7" s="15" customFormat="1" ht="14.25" customHeight="1" outlineLevel="1" x14ac:dyDescent="0.2">
      <c r="A580" s="26"/>
      <c r="B580" s="86">
        <v>13.5</v>
      </c>
      <c r="C580" s="51" t="s">
        <v>1055</v>
      </c>
      <c r="D580" s="145"/>
      <c r="E580" s="145"/>
      <c r="F580" s="145"/>
      <c r="G580" s="87">
        <f>SUM(G581:G582)</f>
        <v>0</v>
      </c>
    </row>
    <row r="581" spans="1:7" s="1" customFormat="1" ht="24" outlineLevel="2" x14ac:dyDescent="0.2">
      <c r="A581" s="16" t="s">
        <v>10</v>
      </c>
      <c r="B581" s="84" t="s">
        <v>1056</v>
      </c>
      <c r="C581" s="17" t="s">
        <v>1057</v>
      </c>
      <c r="D581" s="117" t="s">
        <v>13</v>
      </c>
      <c r="E581" s="18">
        <v>702</v>
      </c>
      <c r="F581" s="130"/>
      <c r="G581" s="97">
        <f t="shared" ref="G581:G582" si="54">ROUND(+E581*F581,0)</f>
        <v>0</v>
      </c>
    </row>
    <row r="582" spans="1:7" s="1" customFormat="1" outlineLevel="2" x14ac:dyDescent="0.2">
      <c r="A582" s="16" t="s">
        <v>10</v>
      </c>
      <c r="B582" s="84" t="s">
        <v>1058</v>
      </c>
      <c r="C582" s="17" t="s">
        <v>1059</v>
      </c>
      <c r="D582" s="117" t="s">
        <v>20</v>
      </c>
      <c r="E582" s="18">
        <v>304</v>
      </c>
      <c r="F582" s="130"/>
      <c r="G582" s="97">
        <f t="shared" si="54"/>
        <v>0</v>
      </c>
    </row>
    <row r="583" spans="1:7" s="15" customFormat="1" ht="14.25" customHeight="1" outlineLevel="1" x14ac:dyDescent="0.2">
      <c r="A583" s="26"/>
      <c r="B583" s="86">
        <v>13.6</v>
      </c>
      <c r="C583" s="51" t="s">
        <v>1060</v>
      </c>
      <c r="D583" s="145"/>
      <c r="E583" s="145"/>
      <c r="F583" s="145"/>
      <c r="G583" s="87">
        <f>SUM(G584:G585)</f>
        <v>0</v>
      </c>
    </row>
    <row r="584" spans="1:7" s="1" customFormat="1" outlineLevel="2" x14ac:dyDescent="0.2">
      <c r="A584" s="16" t="s">
        <v>10</v>
      </c>
      <c r="B584" s="84" t="s">
        <v>1061</v>
      </c>
      <c r="C584" s="17" t="s">
        <v>1062</v>
      </c>
      <c r="D584" s="117" t="s">
        <v>20</v>
      </c>
      <c r="E584" s="18">
        <v>9</v>
      </c>
      <c r="F584" s="130"/>
      <c r="G584" s="97">
        <f t="shared" ref="G584:G585" si="55">ROUND(+E584*F584,0)</f>
        <v>0</v>
      </c>
    </row>
    <row r="585" spans="1:7" s="1" customFormat="1" ht="24" outlineLevel="2" x14ac:dyDescent="0.2">
      <c r="A585" s="16" t="s">
        <v>10</v>
      </c>
      <c r="B585" s="84" t="s">
        <v>1063</v>
      </c>
      <c r="C585" s="17" t="s">
        <v>1064</v>
      </c>
      <c r="D585" s="117" t="s">
        <v>20</v>
      </c>
      <c r="E585" s="18">
        <v>9</v>
      </c>
      <c r="F585" s="130"/>
      <c r="G585" s="97">
        <f t="shared" si="55"/>
        <v>0</v>
      </c>
    </row>
    <row r="586" spans="1:7" s="66" customFormat="1" ht="43.5" customHeight="1" x14ac:dyDescent="0.2">
      <c r="A586" s="64"/>
      <c r="B586" s="92">
        <v>14</v>
      </c>
      <c r="C586" s="68" t="s">
        <v>1065</v>
      </c>
      <c r="D586" s="147"/>
      <c r="E586" s="147"/>
      <c r="F586" s="147"/>
      <c r="G586" s="76">
        <f>+G587+G591+G594</f>
        <v>0</v>
      </c>
    </row>
    <row r="587" spans="1:7" s="15" customFormat="1" ht="14.25" customHeight="1" outlineLevel="1" x14ac:dyDescent="0.2">
      <c r="A587" s="14"/>
      <c r="B587" s="86">
        <v>14.1</v>
      </c>
      <c r="C587" s="51" t="s">
        <v>1066</v>
      </c>
      <c r="D587" s="145"/>
      <c r="E587" s="145"/>
      <c r="F587" s="145"/>
      <c r="G587" s="87">
        <f>SUM(G588:G590)</f>
        <v>0</v>
      </c>
    </row>
    <row r="588" spans="1:7" s="1" customFormat="1" ht="22.5" customHeight="1" outlineLevel="2" x14ac:dyDescent="0.2">
      <c r="A588" s="16" t="s">
        <v>10</v>
      </c>
      <c r="B588" s="84" t="s">
        <v>1067</v>
      </c>
      <c r="C588" s="17" t="s">
        <v>1068</v>
      </c>
      <c r="D588" s="117" t="s">
        <v>13</v>
      </c>
      <c r="E588" s="18">
        <v>1046.3999999999999</v>
      </c>
      <c r="F588" s="130"/>
      <c r="G588" s="97">
        <f t="shared" ref="G588:G590" si="56">ROUND(+E588*F588,0)</f>
        <v>0</v>
      </c>
    </row>
    <row r="589" spans="1:7" s="1" customFormat="1" ht="24.75" customHeight="1" outlineLevel="2" x14ac:dyDescent="0.2">
      <c r="A589" s="16" t="s">
        <v>10</v>
      </c>
      <c r="B589" s="84" t="s">
        <v>1069</v>
      </c>
      <c r="C589" s="17" t="s">
        <v>1070</v>
      </c>
      <c r="D589" s="117" t="s">
        <v>13</v>
      </c>
      <c r="E589" s="18">
        <v>241.2</v>
      </c>
      <c r="F589" s="130"/>
      <c r="G589" s="97">
        <f t="shared" si="56"/>
        <v>0</v>
      </c>
    </row>
    <row r="590" spans="1:7" s="1" customFormat="1" ht="24" outlineLevel="2" x14ac:dyDescent="0.2">
      <c r="A590" s="16" t="s">
        <v>10</v>
      </c>
      <c r="B590" s="84" t="s">
        <v>1071</v>
      </c>
      <c r="C590" s="17" t="s">
        <v>1072</v>
      </c>
      <c r="D590" s="117" t="s">
        <v>13</v>
      </c>
      <c r="E590" s="18">
        <v>84</v>
      </c>
      <c r="F590" s="130"/>
      <c r="G590" s="97">
        <f t="shared" si="56"/>
        <v>0</v>
      </c>
    </row>
    <row r="591" spans="1:7" s="15" customFormat="1" ht="14.25" customHeight="1" outlineLevel="1" x14ac:dyDescent="0.2">
      <c r="A591" s="14"/>
      <c r="B591" s="86">
        <v>14.2</v>
      </c>
      <c r="C591" s="51" t="s">
        <v>1073</v>
      </c>
      <c r="D591" s="145"/>
      <c r="E591" s="145"/>
      <c r="F591" s="145"/>
      <c r="G591" s="87">
        <f>SUM(G592:G593)</f>
        <v>0</v>
      </c>
    </row>
    <row r="592" spans="1:7" s="1" customFormat="1" outlineLevel="2" x14ac:dyDescent="0.2">
      <c r="A592" s="16" t="s">
        <v>10</v>
      </c>
      <c r="B592" s="84" t="s">
        <v>1074</v>
      </c>
      <c r="C592" s="17" t="s">
        <v>1075</v>
      </c>
      <c r="D592" s="117" t="s">
        <v>13</v>
      </c>
      <c r="E592" s="18">
        <v>252</v>
      </c>
      <c r="F592" s="130"/>
      <c r="G592" s="97">
        <f t="shared" ref="G592:G593" si="57">ROUND(+E592*F592,0)</f>
        <v>0</v>
      </c>
    </row>
    <row r="593" spans="1:7" s="1" customFormat="1" outlineLevel="2" x14ac:dyDescent="0.2">
      <c r="A593" s="16" t="s">
        <v>10</v>
      </c>
      <c r="B593" s="84" t="s">
        <v>1076</v>
      </c>
      <c r="C593" s="17" t="s">
        <v>1077</v>
      </c>
      <c r="D593" s="117" t="s">
        <v>13</v>
      </c>
      <c r="E593" s="18">
        <v>129</v>
      </c>
      <c r="F593" s="130"/>
      <c r="G593" s="97">
        <f t="shared" si="57"/>
        <v>0</v>
      </c>
    </row>
    <row r="594" spans="1:7" s="15" customFormat="1" ht="14.25" customHeight="1" outlineLevel="1" x14ac:dyDescent="0.2">
      <c r="A594" s="14"/>
      <c r="B594" s="86">
        <v>14.3</v>
      </c>
      <c r="C594" s="51" t="s">
        <v>1078</v>
      </c>
      <c r="D594" s="145"/>
      <c r="E594" s="145"/>
      <c r="F594" s="145"/>
      <c r="G594" s="87">
        <f>SUM(G595)</f>
        <v>0</v>
      </c>
    </row>
    <row r="595" spans="1:7" s="1" customFormat="1" outlineLevel="2" x14ac:dyDescent="0.2">
      <c r="A595" s="16" t="s">
        <v>10</v>
      </c>
      <c r="B595" s="84" t="s">
        <v>1505</v>
      </c>
      <c r="C595" s="17" t="s">
        <v>1079</v>
      </c>
      <c r="D595" s="117" t="s">
        <v>13</v>
      </c>
      <c r="E595" s="18">
        <v>60</v>
      </c>
      <c r="F595" s="130"/>
      <c r="G595" s="97">
        <f t="shared" ref="G595" si="58">ROUND(+E595*F595,0)</f>
        <v>0</v>
      </c>
    </row>
    <row r="596" spans="1:7" s="66" customFormat="1" ht="45" customHeight="1" x14ac:dyDescent="0.2">
      <c r="A596" s="67"/>
      <c r="B596" s="92">
        <v>16</v>
      </c>
      <c r="C596" s="68" t="s">
        <v>1080</v>
      </c>
      <c r="D596" s="147"/>
      <c r="E596" s="147"/>
      <c r="F596" s="147"/>
      <c r="G596" s="76">
        <f>+G597</f>
        <v>0</v>
      </c>
    </row>
    <row r="597" spans="1:7" s="15" customFormat="1" ht="14.25" customHeight="1" outlineLevel="1" x14ac:dyDescent="0.2">
      <c r="A597" s="14"/>
      <c r="B597" s="86" t="s">
        <v>1081</v>
      </c>
      <c r="C597" s="51" t="s">
        <v>1082</v>
      </c>
      <c r="D597" s="145"/>
      <c r="E597" s="145"/>
      <c r="F597" s="145"/>
      <c r="G597" s="87">
        <f>SUM(G598:G600)</f>
        <v>0</v>
      </c>
    </row>
    <row r="598" spans="1:7" s="1" customFormat="1" ht="36" outlineLevel="2" x14ac:dyDescent="0.2">
      <c r="A598" s="16" t="s">
        <v>10</v>
      </c>
      <c r="B598" s="84" t="s">
        <v>1083</v>
      </c>
      <c r="C598" s="17" t="s">
        <v>1084</v>
      </c>
      <c r="D598" s="117" t="s">
        <v>13</v>
      </c>
      <c r="E598" s="18">
        <v>136</v>
      </c>
      <c r="F598" s="130"/>
      <c r="G598" s="97">
        <f t="shared" ref="G598:G600" si="59">ROUND(+E598*F598,0)</f>
        <v>0</v>
      </c>
    </row>
    <row r="599" spans="1:7" s="1" customFormat="1" ht="36" outlineLevel="2" x14ac:dyDescent="0.2">
      <c r="A599" s="16" t="s">
        <v>10</v>
      </c>
      <c r="B599" s="84" t="s">
        <v>1085</v>
      </c>
      <c r="C599" s="17" t="s">
        <v>1086</v>
      </c>
      <c r="D599" s="117" t="s">
        <v>13</v>
      </c>
      <c r="E599" s="18">
        <v>115</v>
      </c>
      <c r="F599" s="130"/>
      <c r="G599" s="97">
        <f t="shared" si="59"/>
        <v>0</v>
      </c>
    </row>
    <row r="600" spans="1:7" s="1" customFormat="1" ht="36" outlineLevel="2" x14ac:dyDescent="0.2">
      <c r="A600" s="16" t="s">
        <v>10</v>
      </c>
      <c r="B600" s="84" t="s">
        <v>1087</v>
      </c>
      <c r="C600" s="17" t="s">
        <v>1088</v>
      </c>
      <c r="D600" s="117" t="s">
        <v>13</v>
      </c>
      <c r="E600" s="18">
        <v>377</v>
      </c>
      <c r="F600" s="130"/>
      <c r="G600" s="97">
        <f t="shared" si="59"/>
        <v>0</v>
      </c>
    </row>
    <row r="601" spans="1:7" s="66" customFormat="1" ht="45" x14ac:dyDescent="0.2">
      <c r="A601" s="67"/>
      <c r="B601" s="92">
        <v>17</v>
      </c>
      <c r="C601" s="68" t="s">
        <v>1089</v>
      </c>
      <c r="D601" s="147"/>
      <c r="E601" s="147"/>
      <c r="F601" s="147"/>
      <c r="G601" s="76">
        <f>+G604+G643</f>
        <v>0</v>
      </c>
    </row>
    <row r="602" spans="1:7" s="31" customFormat="1" ht="12" hidden="1" x14ac:dyDescent="0.2">
      <c r="A602" s="16"/>
      <c r="B602" s="94">
        <v>17.100000000000001</v>
      </c>
      <c r="C602" s="17" t="s">
        <v>1090</v>
      </c>
      <c r="D602" s="117" t="s">
        <v>1091</v>
      </c>
      <c r="E602" s="18">
        <v>1</v>
      </c>
      <c r="F602" s="30">
        <v>164188129.8955</v>
      </c>
      <c r="G602" s="123">
        <f t="shared" ref="G602:G603" si="60">+E602*F602</f>
        <v>164188129.8955</v>
      </c>
    </row>
    <row r="603" spans="1:7" s="31" customFormat="1" ht="12" hidden="1" x14ac:dyDescent="0.2">
      <c r="A603" s="16"/>
      <c r="B603" s="94">
        <v>17.2</v>
      </c>
      <c r="C603" s="17" t="s">
        <v>1092</v>
      </c>
      <c r="D603" s="117" t="s">
        <v>1091</v>
      </c>
      <c r="E603" s="18">
        <v>1</v>
      </c>
      <c r="F603" s="30">
        <v>46503476.177500002</v>
      </c>
      <c r="G603" s="123">
        <f t="shared" si="60"/>
        <v>46503476.177500002</v>
      </c>
    </row>
    <row r="604" spans="1:7" s="32" customFormat="1" ht="14.25" customHeight="1" x14ac:dyDescent="0.2">
      <c r="A604" s="14"/>
      <c r="B604" s="101">
        <v>17.100000000000001</v>
      </c>
      <c r="C604" s="61" t="s">
        <v>1093</v>
      </c>
      <c r="D604" s="160"/>
      <c r="E604" s="160"/>
      <c r="F604" s="160"/>
      <c r="G604" s="82">
        <f>SUM(G605:G642)</f>
        <v>0</v>
      </c>
    </row>
    <row r="605" spans="1:7" s="31" customFormat="1" ht="12" x14ac:dyDescent="0.2">
      <c r="A605" s="16"/>
      <c r="B605" s="94" t="s">
        <v>1094</v>
      </c>
      <c r="C605" s="17" t="s">
        <v>1095</v>
      </c>
      <c r="D605" s="117" t="s">
        <v>226</v>
      </c>
      <c r="E605" s="18">
        <v>19</v>
      </c>
      <c r="F605" s="131"/>
      <c r="G605" s="97">
        <f t="shared" ref="G605:G642" si="61">ROUND(+E605*F605,0)</f>
        <v>0</v>
      </c>
    </row>
    <row r="606" spans="1:7" s="31" customFormat="1" ht="16.5" customHeight="1" x14ac:dyDescent="0.2">
      <c r="A606" s="16"/>
      <c r="B606" s="94" t="s">
        <v>1096</v>
      </c>
      <c r="C606" s="17" t="s">
        <v>1097</v>
      </c>
      <c r="D606" s="117" t="s">
        <v>226</v>
      </c>
      <c r="E606" s="18">
        <v>28</v>
      </c>
      <c r="F606" s="131"/>
      <c r="G606" s="97">
        <f t="shared" si="61"/>
        <v>0</v>
      </c>
    </row>
    <row r="607" spans="1:7" s="31" customFormat="1" ht="12" x14ac:dyDescent="0.2">
      <c r="A607" s="16"/>
      <c r="B607" s="94" t="s">
        <v>1098</v>
      </c>
      <c r="C607" s="17" t="s">
        <v>1099</v>
      </c>
      <c r="D607" s="117" t="s">
        <v>226</v>
      </c>
      <c r="E607" s="18">
        <v>19</v>
      </c>
      <c r="F607" s="131"/>
      <c r="G607" s="97">
        <f t="shared" si="61"/>
        <v>0</v>
      </c>
    </row>
    <row r="608" spans="1:7" s="31" customFormat="1" ht="12" x14ac:dyDescent="0.2">
      <c r="A608" s="16"/>
      <c r="B608" s="94" t="s">
        <v>1100</v>
      </c>
      <c r="C608" s="17" t="s">
        <v>1101</v>
      </c>
      <c r="D608" s="117" t="s">
        <v>226</v>
      </c>
      <c r="E608" s="18">
        <v>47</v>
      </c>
      <c r="F608" s="131"/>
      <c r="G608" s="97">
        <f t="shared" si="61"/>
        <v>0</v>
      </c>
    </row>
    <row r="609" spans="1:7" s="31" customFormat="1" ht="14.25" customHeight="1" x14ac:dyDescent="0.2">
      <c r="A609" s="16"/>
      <c r="B609" s="94" t="s">
        <v>1102</v>
      </c>
      <c r="C609" s="17" t="s">
        <v>1103</v>
      </c>
      <c r="D609" s="117" t="s">
        <v>226</v>
      </c>
      <c r="E609" s="18">
        <v>47</v>
      </c>
      <c r="F609" s="131"/>
      <c r="G609" s="97">
        <f t="shared" si="61"/>
        <v>0</v>
      </c>
    </row>
    <row r="610" spans="1:7" s="31" customFormat="1" ht="12" x14ac:dyDescent="0.2">
      <c r="A610" s="16"/>
      <c r="B610" s="94" t="s">
        <v>1104</v>
      </c>
      <c r="C610" s="17" t="s">
        <v>1105</v>
      </c>
      <c r="D610" s="117" t="s">
        <v>226</v>
      </c>
      <c r="E610" s="18">
        <v>40</v>
      </c>
      <c r="F610" s="131"/>
      <c r="G610" s="97">
        <f t="shared" si="61"/>
        <v>0</v>
      </c>
    </row>
    <row r="611" spans="1:7" s="31" customFormat="1" ht="17.25" customHeight="1" x14ac:dyDescent="0.2">
      <c r="A611" s="16"/>
      <c r="B611" s="94" t="s">
        <v>1106</v>
      </c>
      <c r="C611" s="21" t="s">
        <v>1107</v>
      </c>
      <c r="D611" s="117" t="s">
        <v>226</v>
      </c>
      <c r="E611" s="18">
        <v>19</v>
      </c>
      <c r="F611" s="131"/>
      <c r="G611" s="97">
        <f t="shared" si="61"/>
        <v>0</v>
      </c>
    </row>
    <row r="612" spans="1:7" s="31" customFormat="1" ht="12" x14ac:dyDescent="0.2">
      <c r="A612" s="16"/>
      <c r="B612" s="94" t="s">
        <v>1108</v>
      </c>
      <c r="C612" s="17" t="s">
        <v>1109</v>
      </c>
      <c r="D612" s="117" t="s">
        <v>226</v>
      </c>
      <c r="E612" s="18">
        <v>2</v>
      </c>
      <c r="F612" s="131"/>
      <c r="G612" s="97">
        <f t="shared" si="61"/>
        <v>0</v>
      </c>
    </row>
    <row r="613" spans="1:7" s="31" customFormat="1" ht="12" x14ac:dyDescent="0.2">
      <c r="A613" s="16"/>
      <c r="B613" s="94" t="s">
        <v>1110</v>
      </c>
      <c r="C613" s="17" t="s">
        <v>1111</v>
      </c>
      <c r="D613" s="117" t="s">
        <v>226</v>
      </c>
      <c r="E613" s="18">
        <v>2</v>
      </c>
      <c r="F613" s="131"/>
      <c r="G613" s="97">
        <f t="shared" si="61"/>
        <v>0</v>
      </c>
    </row>
    <row r="614" spans="1:7" s="31" customFormat="1" ht="12" x14ac:dyDescent="0.2">
      <c r="A614" s="16"/>
      <c r="B614" s="94" t="s">
        <v>1112</v>
      </c>
      <c r="C614" s="17" t="s">
        <v>1113</v>
      </c>
      <c r="D614" s="117" t="s">
        <v>226</v>
      </c>
      <c r="E614" s="18">
        <v>3</v>
      </c>
      <c r="F614" s="131"/>
      <c r="G614" s="97">
        <f t="shared" si="61"/>
        <v>0</v>
      </c>
    </row>
    <row r="615" spans="1:7" s="31" customFormat="1" ht="12" x14ac:dyDescent="0.2">
      <c r="A615" s="16"/>
      <c r="B615" s="94" t="s">
        <v>1114</v>
      </c>
      <c r="C615" s="17" t="s">
        <v>1115</v>
      </c>
      <c r="D615" s="117" t="s">
        <v>226</v>
      </c>
      <c r="E615" s="18">
        <v>2</v>
      </c>
      <c r="F615" s="131"/>
      <c r="G615" s="97">
        <f t="shared" si="61"/>
        <v>0</v>
      </c>
    </row>
    <row r="616" spans="1:7" s="31" customFormat="1" ht="12" x14ac:dyDescent="0.2">
      <c r="A616" s="16"/>
      <c r="B616" s="94" t="s">
        <v>1116</v>
      </c>
      <c r="C616" s="17" t="s">
        <v>1117</v>
      </c>
      <c r="D616" s="117" t="s">
        <v>226</v>
      </c>
      <c r="E616" s="18">
        <v>3</v>
      </c>
      <c r="F616" s="131"/>
      <c r="G616" s="97">
        <f t="shared" si="61"/>
        <v>0</v>
      </c>
    </row>
    <row r="617" spans="1:7" s="31" customFormat="1" ht="12" x14ac:dyDescent="0.2">
      <c r="A617" s="16"/>
      <c r="B617" s="94" t="s">
        <v>1118</v>
      </c>
      <c r="C617" s="17" t="s">
        <v>1119</v>
      </c>
      <c r="D617" s="117" t="s">
        <v>782</v>
      </c>
      <c r="E617" s="18">
        <v>1736</v>
      </c>
      <c r="F617" s="131"/>
      <c r="G617" s="97">
        <f t="shared" si="61"/>
        <v>0</v>
      </c>
    </row>
    <row r="618" spans="1:7" s="31" customFormat="1" ht="12" x14ac:dyDescent="0.2">
      <c r="A618" s="16"/>
      <c r="B618" s="94" t="s">
        <v>1120</v>
      </c>
      <c r="C618" s="17" t="s">
        <v>1121</v>
      </c>
      <c r="D618" s="117" t="s">
        <v>782</v>
      </c>
      <c r="E618" s="18">
        <v>2610</v>
      </c>
      <c r="F618" s="131"/>
      <c r="G618" s="97">
        <f t="shared" si="61"/>
        <v>0</v>
      </c>
    </row>
    <row r="619" spans="1:7" s="31" customFormat="1" ht="12" x14ac:dyDescent="0.2">
      <c r="A619" s="16"/>
      <c r="B619" s="94" t="s">
        <v>1122</v>
      </c>
      <c r="C619" s="17" t="s">
        <v>1123</v>
      </c>
      <c r="D619" s="117" t="s">
        <v>226</v>
      </c>
      <c r="E619" s="18">
        <v>2</v>
      </c>
      <c r="F619" s="131"/>
      <c r="G619" s="97">
        <f t="shared" si="61"/>
        <v>0</v>
      </c>
    </row>
    <row r="620" spans="1:7" s="31" customFormat="1" ht="12" x14ac:dyDescent="0.2">
      <c r="A620" s="16"/>
      <c r="B620" s="94" t="s">
        <v>1124</v>
      </c>
      <c r="C620" s="17" t="s">
        <v>1125</v>
      </c>
      <c r="D620" s="117" t="s">
        <v>226</v>
      </c>
      <c r="E620" s="18">
        <v>1</v>
      </c>
      <c r="F620" s="131"/>
      <c r="G620" s="97">
        <f t="shared" si="61"/>
        <v>0</v>
      </c>
    </row>
    <row r="621" spans="1:7" s="31" customFormat="1" ht="12" x14ac:dyDescent="0.2">
      <c r="A621" s="16"/>
      <c r="B621" s="94" t="s">
        <v>1126</v>
      </c>
      <c r="C621" s="17" t="s">
        <v>1127</v>
      </c>
      <c r="D621" s="117" t="s">
        <v>226</v>
      </c>
      <c r="E621" s="18">
        <v>1</v>
      </c>
      <c r="F621" s="131"/>
      <c r="G621" s="97">
        <f t="shared" si="61"/>
        <v>0</v>
      </c>
    </row>
    <row r="622" spans="1:7" s="31" customFormat="1" ht="24" x14ac:dyDescent="0.2">
      <c r="A622" s="16"/>
      <c r="B622" s="94" t="s">
        <v>1128</v>
      </c>
      <c r="C622" s="17" t="s">
        <v>1129</v>
      </c>
      <c r="D622" s="117" t="s">
        <v>782</v>
      </c>
      <c r="E622" s="18">
        <v>97</v>
      </c>
      <c r="F622" s="131"/>
      <c r="G622" s="97">
        <f t="shared" si="61"/>
        <v>0</v>
      </c>
    </row>
    <row r="623" spans="1:7" s="31" customFormat="1" ht="12" x14ac:dyDescent="0.2">
      <c r="A623" s="16"/>
      <c r="B623" s="94" t="s">
        <v>1130</v>
      </c>
      <c r="C623" s="17" t="s">
        <v>1131</v>
      </c>
      <c r="D623" s="117" t="s">
        <v>226</v>
      </c>
      <c r="E623" s="18">
        <v>47</v>
      </c>
      <c r="F623" s="131"/>
      <c r="G623" s="97">
        <f t="shared" si="61"/>
        <v>0</v>
      </c>
    </row>
    <row r="624" spans="1:7" s="31" customFormat="1" ht="12" x14ac:dyDescent="0.2">
      <c r="A624" s="16"/>
      <c r="B624" s="94" t="s">
        <v>1132</v>
      </c>
      <c r="C624" s="17" t="s">
        <v>1133</v>
      </c>
      <c r="D624" s="117" t="s">
        <v>226</v>
      </c>
      <c r="E624" s="18">
        <v>40</v>
      </c>
      <c r="F624" s="131"/>
      <c r="G624" s="97">
        <f t="shared" si="61"/>
        <v>0</v>
      </c>
    </row>
    <row r="625" spans="1:7" s="31" customFormat="1" ht="12" x14ac:dyDescent="0.2">
      <c r="A625" s="16"/>
      <c r="B625" s="94" t="s">
        <v>1134</v>
      </c>
      <c r="C625" s="17" t="s">
        <v>1135</v>
      </c>
      <c r="D625" s="117" t="s">
        <v>226</v>
      </c>
      <c r="E625" s="18">
        <v>1</v>
      </c>
      <c r="F625" s="131"/>
      <c r="G625" s="97">
        <f t="shared" si="61"/>
        <v>0</v>
      </c>
    </row>
    <row r="626" spans="1:7" s="31" customFormat="1" ht="12" x14ac:dyDescent="0.2">
      <c r="A626" s="16"/>
      <c r="B626" s="94" t="s">
        <v>1136</v>
      </c>
      <c r="C626" s="17" t="s">
        <v>1137</v>
      </c>
      <c r="D626" s="117" t="s">
        <v>226</v>
      </c>
      <c r="E626" s="18">
        <v>1</v>
      </c>
      <c r="F626" s="131"/>
      <c r="G626" s="97">
        <f t="shared" si="61"/>
        <v>0</v>
      </c>
    </row>
    <row r="627" spans="1:7" s="31" customFormat="1" ht="12" x14ac:dyDescent="0.2">
      <c r="A627" s="16"/>
      <c r="B627" s="94" t="s">
        <v>1138</v>
      </c>
      <c r="C627" s="17" t="s">
        <v>1139</v>
      </c>
      <c r="D627" s="117" t="s">
        <v>226</v>
      </c>
      <c r="E627" s="18">
        <v>18</v>
      </c>
      <c r="F627" s="131"/>
      <c r="G627" s="97">
        <f t="shared" si="61"/>
        <v>0</v>
      </c>
    </row>
    <row r="628" spans="1:7" s="31" customFormat="1" ht="12" x14ac:dyDescent="0.2">
      <c r="A628" s="16"/>
      <c r="B628" s="94" t="s">
        <v>1140</v>
      </c>
      <c r="C628" s="17" t="s">
        <v>1141</v>
      </c>
      <c r="D628" s="117" t="s">
        <v>226</v>
      </c>
      <c r="E628" s="18">
        <v>2</v>
      </c>
      <c r="F628" s="131"/>
      <c r="G628" s="97">
        <f t="shared" si="61"/>
        <v>0</v>
      </c>
    </row>
    <row r="629" spans="1:7" s="31" customFormat="1" ht="12" x14ac:dyDescent="0.2">
      <c r="A629" s="16"/>
      <c r="B629" s="94" t="s">
        <v>1142</v>
      </c>
      <c r="C629" s="17" t="s">
        <v>1143</v>
      </c>
      <c r="D629" s="117" t="s">
        <v>226</v>
      </c>
      <c r="E629" s="18">
        <v>50</v>
      </c>
      <c r="F629" s="131"/>
      <c r="G629" s="97">
        <f t="shared" si="61"/>
        <v>0</v>
      </c>
    </row>
    <row r="630" spans="1:7" s="31" customFormat="1" ht="12" x14ac:dyDescent="0.2">
      <c r="A630" s="16"/>
      <c r="B630" s="94" t="s">
        <v>1144</v>
      </c>
      <c r="C630" s="17" t="s">
        <v>1145</v>
      </c>
      <c r="D630" s="117" t="s">
        <v>226</v>
      </c>
      <c r="E630" s="18">
        <v>4</v>
      </c>
      <c r="F630" s="131"/>
      <c r="G630" s="97">
        <f t="shared" si="61"/>
        <v>0</v>
      </c>
    </row>
    <row r="631" spans="1:7" s="31" customFormat="1" ht="12" x14ac:dyDescent="0.2">
      <c r="A631" s="16"/>
      <c r="B631" s="94" t="s">
        <v>1146</v>
      </c>
      <c r="C631" s="17" t="s">
        <v>1147</v>
      </c>
      <c r="D631" s="117" t="s">
        <v>226</v>
      </c>
      <c r="E631" s="18">
        <v>1</v>
      </c>
      <c r="F631" s="131"/>
      <c r="G631" s="97">
        <f t="shared" si="61"/>
        <v>0</v>
      </c>
    </row>
    <row r="632" spans="1:7" s="31" customFormat="1" ht="12" x14ac:dyDescent="0.2">
      <c r="A632" s="16"/>
      <c r="B632" s="94" t="s">
        <v>1148</v>
      </c>
      <c r="C632" s="17" t="s">
        <v>1149</v>
      </c>
      <c r="D632" s="117" t="s">
        <v>226</v>
      </c>
      <c r="E632" s="18">
        <v>13</v>
      </c>
      <c r="F632" s="131"/>
      <c r="G632" s="97">
        <f t="shared" si="61"/>
        <v>0</v>
      </c>
    </row>
    <row r="633" spans="1:7" s="31" customFormat="1" ht="12" x14ac:dyDescent="0.2">
      <c r="A633" s="16"/>
      <c r="B633" s="94" t="s">
        <v>1150</v>
      </c>
      <c r="C633" s="17" t="s">
        <v>1151</v>
      </c>
      <c r="D633" s="117" t="s">
        <v>226</v>
      </c>
      <c r="E633" s="18">
        <v>8</v>
      </c>
      <c r="F633" s="131"/>
      <c r="G633" s="97">
        <f t="shared" si="61"/>
        <v>0</v>
      </c>
    </row>
    <row r="634" spans="1:7" s="31" customFormat="1" ht="24" x14ac:dyDescent="0.2">
      <c r="A634" s="16"/>
      <c r="B634" s="94" t="s">
        <v>1152</v>
      </c>
      <c r="C634" s="17" t="s">
        <v>1153</v>
      </c>
      <c r="D634" s="117" t="s">
        <v>226</v>
      </c>
      <c r="E634" s="18">
        <v>31</v>
      </c>
      <c r="F634" s="131"/>
      <c r="G634" s="97">
        <f t="shared" si="61"/>
        <v>0</v>
      </c>
    </row>
    <row r="635" spans="1:7" s="31" customFormat="1" ht="12" x14ac:dyDescent="0.2">
      <c r="A635" s="16"/>
      <c r="B635" s="94" t="s">
        <v>1154</v>
      </c>
      <c r="C635" s="17" t="s">
        <v>1155</v>
      </c>
      <c r="D635" s="117" t="s">
        <v>226</v>
      </c>
      <c r="E635" s="18">
        <v>2</v>
      </c>
      <c r="F635" s="131"/>
      <c r="G635" s="97">
        <f t="shared" si="61"/>
        <v>0</v>
      </c>
    </row>
    <row r="636" spans="1:7" s="31" customFormat="1" ht="12" x14ac:dyDescent="0.2">
      <c r="A636" s="16"/>
      <c r="B636" s="94" t="s">
        <v>1156</v>
      </c>
      <c r="C636" s="17" t="s">
        <v>1157</v>
      </c>
      <c r="D636" s="117" t="s">
        <v>226</v>
      </c>
      <c r="E636" s="18">
        <v>2</v>
      </c>
      <c r="F636" s="131"/>
      <c r="G636" s="97">
        <f t="shared" si="61"/>
        <v>0</v>
      </c>
    </row>
    <row r="637" spans="1:7" s="31" customFormat="1" ht="12" x14ac:dyDescent="0.2">
      <c r="A637" s="16"/>
      <c r="B637" s="94" t="s">
        <v>1158</v>
      </c>
      <c r="C637" s="17" t="s">
        <v>1159</v>
      </c>
      <c r="D637" s="117" t="s">
        <v>782</v>
      </c>
      <c r="E637" s="18">
        <v>105</v>
      </c>
      <c r="F637" s="131"/>
      <c r="G637" s="97">
        <f t="shared" si="61"/>
        <v>0</v>
      </c>
    </row>
    <row r="638" spans="1:7" s="31" customFormat="1" ht="24" x14ac:dyDescent="0.2">
      <c r="A638" s="16"/>
      <c r="B638" s="94" t="s">
        <v>1160</v>
      </c>
      <c r="C638" s="17" t="s">
        <v>1161</v>
      </c>
      <c r="D638" s="117" t="s">
        <v>226</v>
      </c>
      <c r="E638" s="18">
        <v>2</v>
      </c>
      <c r="F638" s="131"/>
      <c r="G638" s="97">
        <f t="shared" si="61"/>
        <v>0</v>
      </c>
    </row>
    <row r="639" spans="1:7" s="31" customFormat="1" ht="12" x14ac:dyDescent="0.2">
      <c r="A639" s="16"/>
      <c r="B639" s="94" t="s">
        <v>1162</v>
      </c>
      <c r="C639" s="17" t="s">
        <v>1163</v>
      </c>
      <c r="D639" s="117" t="s">
        <v>226</v>
      </c>
      <c r="E639" s="18">
        <v>4</v>
      </c>
      <c r="F639" s="131"/>
      <c r="G639" s="97">
        <f t="shared" si="61"/>
        <v>0</v>
      </c>
    </row>
    <row r="640" spans="1:7" s="31" customFormat="1" ht="12" x14ac:dyDescent="0.2">
      <c r="A640" s="16"/>
      <c r="B640" s="94" t="s">
        <v>1164</v>
      </c>
      <c r="C640" s="17" t="s">
        <v>1165</v>
      </c>
      <c r="D640" s="117" t="s">
        <v>226</v>
      </c>
      <c r="E640" s="18">
        <v>12</v>
      </c>
      <c r="F640" s="131"/>
      <c r="G640" s="97">
        <f t="shared" si="61"/>
        <v>0</v>
      </c>
    </row>
    <row r="641" spans="1:7" s="31" customFormat="1" ht="12" x14ac:dyDescent="0.2">
      <c r="A641" s="16"/>
      <c r="B641" s="94" t="s">
        <v>1166</v>
      </c>
      <c r="C641" s="17" t="s">
        <v>1167</v>
      </c>
      <c r="D641" s="117" t="s">
        <v>221</v>
      </c>
      <c r="E641" s="18">
        <v>525</v>
      </c>
      <c r="F641" s="131"/>
      <c r="G641" s="97">
        <f t="shared" si="61"/>
        <v>0</v>
      </c>
    </row>
    <row r="642" spans="1:7" s="31" customFormat="1" ht="12" x14ac:dyDescent="0.2">
      <c r="A642" s="16"/>
      <c r="B642" s="94" t="s">
        <v>1168</v>
      </c>
      <c r="C642" s="17" t="s">
        <v>1169</v>
      </c>
      <c r="D642" s="117" t="s">
        <v>1170</v>
      </c>
      <c r="E642" s="18">
        <v>2</v>
      </c>
      <c r="F642" s="131"/>
      <c r="G642" s="97">
        <f t="shared" si="61"/>
        <v>0</v>
      </c>
    </row>
    <row r="643" spans="1:7" s="36" customFormat="1" ht="14.25" customHeight="1" x14ac:dyDescent="0.2">
      <c r="A643" s="16"/>
      <c r="B643" s="93">
        <v>17.2</v>
      </c>
      <c r="C643" s="51" t="s">
        <v>1171</v>
      </c>
      <c r="D643" s="145"/>
      <c r="E643" s="145"/>
      <c r="F643" s="145"/>
      <c r="G643" s="87">
        <f>SUM(G644:G654)</f>
        <v>0</v>
      </c>
    </row>
    <row r="644" spans="1:7" s="31" customFormat="1" ht="12" x14ac:dyDescent="0.2">
      <c r="A644" s="16"/>
      <c r="B644" s="94" t="s">
        <v>1172</v>
      </c>
      <c r="C644" s="17" t="s">
        <v>1173</v>
      </c>
      <c r="D644" s="117" t="s">
        <v>226</v>
      </c>
      <c r="E644" s="18">
        <v>41</v>
      </c>
      <c r="F644" s="131"/>
      <c r="G644" s="97">
        <f t="shared" ref="G644:G654" si="62">ROUND(+E644*F644,0)</f>
        <v>0</v>
      </c>
    </row>
    <row r="645" spans="1:7" s="31" customFormat="1" ht="12" x14ac:dyDescent="0.2">
      <c r="A645" s="16"/>
      <c r="B645" s="94" t="s">
        <v>1174</v>
      </c>
      <c r="C645" s="17" t="s">
        <v>1175</v>
      </c>
      <c r="D645" s="117" t="s">
        <v>226</v>
      </c>
      <c r="E645" s="18">
        <v>8</v>
      </c>
      <c r="F645" s="131"/>
      <c r="G645" s="97">
        <f t="shared" si="62"/>
        <v>0</v>
      </c>
    </row>
    <row r="646" spans="1:7" s="31" customFormat="1" ht="12" x14ac:dyDescent="0.2">
      <c r="A646" s="16"/>
      <c r="B646" s="94" t="s">
        <v>1176</v>
      </c>
      <c r="C646" s="17" t="s">
        <v>1177</v>
      </c>
      <c r="D646" s="117" t="s">
        <v>782</v>
      </c>
      <c r="E646" s="18">
        <v>988</v>
      </c>
      <c r="F646" s="131"/>
      <c r="G646" s="97">
        <f t="shared" si="62"/>
        <v>0</v>
      </c>
    </row>
    <row r="647" spans="1:7" s="31" customFormat="1" ht="12" x14ac:dyDescent="0.2">
      <c r="A647" s="16"/>
      <c r="B647" s="94" t="s">
        <v>1178</v>
      </c>
      <c r="C647" s="17" t="s">
        <v>1179</v>
      </c>
      <c r="D647" s="117" t="s">
        <v>782</v>
      </c>
      <c r="E647" s="18">
        <v>483</v>
      </c>
      <c r="F647" s="131"/>
      <c r="G647" s="97">
        <f t="shared" si="62"/>
        <v>0</v>
      </c>
    </row>
    <row r="648" spans="1:7" s="31" customFormat="1" ht="12" x14ac:dyDescent="0.2">
      <c r="A648" s="16"/>
      <c r="B648" s="94" t="s">
        <v>1180</v>
      </c>
      <c r="C648" s="17" t="s">
        <v>1181</v>
      </c>
      <c r="D648" s="117" t="s">
        <v>226</v>
      </c>
      <c r="E648" s="18">
        <v>3</v>
      </c>
      <c r="F648" s="131"/>
      <c r="G648" s="97">
        <f t="shared" si="62"/>
        <v>0</v>
      </c>
    </row>
    <row r="649" spans="1:7" s="31" customFormat="1" ht="12" x14ac:dyDescent="0.2">
      <c r="A649" s="16"/>
      <c r="B649" s="94" t="s">
        <v>1182</v>
      </c>
      <c r="C649" s="17" t="s">
        <v>1183</v>
      </c>
      <c r="D649" s="117" t="s">
        <v>226</v>
      </c>
      <c r="E649" s="18">
        <v>3</v>
      </c>
      <c r="F649" s="131"/>
      <c r="G649" s="97">
        <f t="shared" si="62"/>
        <v>0</v>
      </c>
    </row>
    <row r="650" spans="1:7" s="31" customFormat="1" ht="12" x14ac:dyDescent="0.2">
      <c r="A650" s="16"/>
      <c r="B650" s="94" t="s">
        <v>1184</v>
      </c>
      <c r="C650" s="17" t="s">
        <v>1185</v>
      </c>
      <c r="D650" s="117" t="s">
        <v>226</v>
      </c>
      <c r="E650" s="18">
        <v>1</v>
      </c>
      <c r="F650" s="131"/>
      <c r="G650" s="97">
        <f t="shared" si="62"/>
        <v>0</v>
      </c>
    </row>
    <row r="651" spans="1:7" s="31" customFormat="1" ht="24" x14ac:dyDescent="0.2">
      <c r="A651" s="16"/>
      <c r="B651" s="94" t="s">
        <v>1186</v>
      </c>
      <c r="C651" s="17" t="s">
        <v>1187</v>
      </c>
      <c r="D651" s="117" t="s">
        <v>226</v>
      </c>
      <c r="E651" s="18">
        <v>3</v>
      </c>
      <c r="F651" s="131"/>
      <c r="G651" s="97">
        <f t="shared" si="62"/>
        <v>0</v>
      </c>
    </row>
    <row r="652" spans="1:7" s="31" customFormat="1" ht="15" customHeight="1" x14ac:dyDescent="0.2">
      <c r="A652" s="16"/>
      <c r="B652" s="94" t="s">
        <v>1188</v>
      </c>
      <c r="C652" s="24" t="s">
        <v>1189</v>
      </c>
      <c r="D652" s="117" t="s">
        <v>226</v>
      </c>
      <c r="E652" s="18">
        <v>1</v>
      </c>
      <c r="F652" s="131"/>
      <c r="G652" s="97">
        <f t="shared" si="62"/>
        <v>0</v>
      </c>
    </row>
    <row r="653" spans="1:7" s="31" customFormat="1" ht="15" customHeight="1" x14ac:dyDescent="0.2">
      <c r="A653" s="16"/>
      <c r="B653" s="94" t="s">
        <v>1190</v>
      </c>
      <c r="C653" s="24" t="s">
        <v>1191</v>
      </c>
      <c r="D653" s="117" t="s">
        <v>226</v>
      </c>
      <c r="E653" s="18">
        <v>1</v>
      </c>
      <c r="F653" s="131"/>
      <c r="G653" s="97">
        <f t="shared" si="62"/>
        <v>0</v>
      </c>
    </row>
    <row r="654" spans="1:7" s="31" customFormat="1" ht="24" x14ac:dyDescent="0.2">
      <c r="A654" s="16"/>
      <c r="B654" s="94" t="s">
        <v>1192</v>
      </c>
      <c r="C654" s="17" t="s">
        <v>1193</v>
      </c>
      <c r="D654" s="117" t="s">
        <v>226</v>
      </c>
      <c r="E654" s="18">
        <v>1</v>
      </c>
      <c r="F654" s="131"/>
      <c r="G654" s="97">
        <f t="shared" si="62"/>
        <v>0</v>
      </c>
    </row>
    <row r="655" spans="1:7" s="66" customFormat="1" ht="31.5" customHeight="1" x14ac:dyDescent="0.2">
      <c r="A655" s="67"/>
      <c r="B655" s="92">
        <v>18</v>
      </c>
      <c r="C655" s="68" t="s">
        <v>1194</v>
      </c>
      <c r="D655" s="147"/>
      <c r="E655" s="147"/>
      <c r="F655" s="147"/>
      <c r="G655" s="76">
        <f>+G656+G669+G674+G678+G681+G684+G689</f>
        <v>0</v>
      </c>
    </row>
    <row r="656" spans="1:7" s="15" customFormat="1" ht="55.5" customHeight="1" outlineLevel="1" x14ac:dyDescent="0.2">
      <c r="A656" s="14"/>
      <c r="B656" s="86" t="s">
        <v>1195</v>
      </c>
      <c r="C656" s="54" t="s">
        <v>1196</v>
      </c>
      <c r="D656" s="145"/>
      <c r="E656" s="145"/>
      <c r="F656" s="145"/>
      <c r="G656" s="87">
        <f>SUM(G657:G668)</f>
        <v>0</v>
      </c>
    </row>
    <row r="657" spans="1:7" s="1" customFormat="1" outlineLevel="2" x14ac:dyDescent="0.2">
      <c r="A657" s="16" t="s">
        <v>10</v>
      </c>
      <c r="B657" s="84" t="s">
        <v>1197</v>
      </c>
      <c r="C657" s="34" t="s">
        <v>1198</v>
      </c>
      <c r="D657" s="117" t="s">
        <v>13</v>
      </c>
      <c r="E657" s="18">
        <v>3.375</v>
      </c>
      <c r="F657" s="130"/>
      <c r="G657" s="97">
        <f t="shared" ref="G657:G668" si="63">ROUND(+E657*F657,0)</f>
        <v>0</v>
      </c>
    </row>
    <row r="658" spans="1:7" s="1" customFormat="1" outlineLevel="2" x14ac:dyDescent="0.2">
      <c r="A658" s="16" t="s">
        <v>10</v>
      </c>
      <c r="B658" s="84" t="s">
        <v>1199</v>
      </c>
      <c r="C658" s="34" t="s">
        <v>1200</v>
      </c>
      <c r="D658" s="117" t="s">
        <v>13</v>
      </c>
      <c r="E658" s="18">
        <v>4.5</v>
      </c>
      <c r="F658" s="130"/>
      <c r="G658" s="97">
        <f t="shared" si="63"/>
        <v>0</v>
      </c>
    </row>
    <row r="659" spans="1:7" s="1" customFormat="1" outlineLevel="2" x14ac:dyDescent="0.2">
      <c r="A659" s="16" t="s">
        <v>10</v>
      </c>
      <c r="B659" s="84" t="s">
        <v>1201</v>
      </c>
      <c r="C659" s="34" t="s">
        <v>1202</v>
      </c>
      <c r="D659" s="117" t="s">
        <v>13</v>
      </c>
      <c r="E659" s="18">
        <v>2.25</v>
      </c>
      <c r="F659" s="130"/>
      <c r="G659" s="97">
        <f t="shared" si="63"/>
        <v>0</v>
      </c>
    </row>
    <row r="660" spans="1:7" s="1" customFormat="1" outlineLevel="2" x14ac:dyDescent="0.2">
      <c r="A660" s="16" t="s">
        <v>10</v>
      </c>
      <c r="B660" s="84" t="s">
        <v>1203</v>
      </c>
      <c r="C660" s="34" t="s">
        <v>1204</v>
      </c>
      <c r="D660" s="117" t="s">
        <v>13</v>
      </c>
      <c r="E660" s="18">
        <v>2.1025</v>
      </c>
      <c r="F660" s="130"/>
      <c r="G660" s="97">
        <f t="shared" si="63"/>
        <v>0</v>
      </c>
    </row>
    <row r="661" spans="1:7" s="1" customFormat="1" outlineLevel="2" x14ac:dyDescent="0.2">
      <c r="A661" s="16" t="s">
        <v>10</v>
      </c>
      <c r="B661" s="84" t="s">
        <v>1205</v>
      </c>
      <c r="C661" s="34" t="s">
        <v>1206</v>
      </c>
      <c r="D661" s="117" t="s">
        <v>13</v>
      </c>
      <c r="E661" s="18">
        <v>4.3499999999999996</v>
      </c>
      <c r="F661" s="130"/>
      <c r="G661" s="97">
        <f t="shared" si="63"/>
        <v>0</v>
      </c>
    </row>
    <row r="662" spans="1:7" s="1" customFormat="1" outlineLevel="2" x14ac:dyDescent="0.2">
      <c r="A662" s="16" t="s">
        <v>10</v>
      </c>
      <c r="B662" s="84" t="s">
        <v>1207</v>
      </c>
      <c r="C662" s="34" t="s">
        <v>1208</v>
      </c>
      <c r="D662" s="117" t="s">
        <v>13</v>
      </c>
      <c r="E662" s="18">
        <v>3.7800000000000002</v>
      </c>
      <c r="F662" s="130"/>
      <c r="G662" s="97">
        <f t="shared" si="63"/>
        <v>0</v>
      </c>
    </row>
    <row r="663" spans="1:7" s="1" customFormat="1" outlineLevel="2" x14ac:dyDescent="0.2">
      <c r="A663" s="16" t="s">
        <v>10</v>
      </c>
      <c r="B663" s="84" t="s">
        <v>1209</v>
      </c>
      <c r="C663" s="34" t="s">
        <v>1210</v>
      </c>
      <c r="D663" s="117" t="s">
        <v>13</v>
      </c>
      <c r="E663" s="18">
        <v>0.42</v>
      </c>
      <c r="F663" s="130"/>
      <c r="G663" s="97">
        <f t="shared" si="63"/>
        <v>0</v>
      </c>
    </row>
    <row r="664" spans="1:7" s="1" customFormat="1" outlineLevel="2" x14ac:dyDescent="0.2">
      <c r="A664" s="16" t="s">
        <v>10</v>
      </c>
      <c r="B664" s="84" t="s">
        <v>1211</v>
      </c>
      <c r="C664" s="34" t="s">
        <v>1212</v>
      </c>
      <c r="D664" s="117" t="s">
        <v>13</v>
      </c>
      <c r="E664" s="18">
        <v>1.6274999999999999</v>
      </c>
      <c r="F664" s="130"/>
      <c r="G664" s="97">
        <f t="shared" si="63"/>
        <v>0</v>
      </c>
    </row>
    <row r="665" spans="1:7" s="1" customFormat="1" outlineLevel="2" x14ac:dyDescent="0.2">
      <c r="A665" s="16" t="s">
        <v>10</v>
      </c>
      <c r="B665" s="84" t="s">
        <v>1213</v>
      </c>
      <c r="C665" s="34" t="s">
        <v>1214</v>
      </c>
      <c r="D665" s="117" t="s">
        <v>13</v>
      </c>
      <c r="E665" s="18">
        <v>6.8250000000000002</v>
      </c>
      <c r="F665" s="130"/>
      <c r="G665" s="97">
        <f t="shared" si="63"/>
        <v>0</v>
      </c>
    </row>
    <row r="666" spans="1:7" s="1" customFormat="1" outlineLevel="2" x14ac:dyDescent="0.2">
      <c r="A666" s="16" t="s">
        <v>10</v>
      </c>
      <c r="B666" s="84" t="s">
        <v>1215</v>
      </c>
      <c r="C666" s="34" t="s">
        <v>1216</v>
      </c>
      <c r="D666" s="117" t="s">
        <v>13</v>
      </c>
      <c r="E666" s="18">
        <v>11.7</v>
      </c>
      <c r="F666" s="130"/>
      <c r="G666" s="97">
        <f t="shared" si="63"/>
        <v>0</v>
      </c>
    </row>
    <row r="667" spans="1:7" s="1" customFormat="1" outlineLevel="2" x14ac:dyDescent="0.2">
      <c r="A667" s="16" t="s">
        <v>10</v>
      </c>
      <c r="B667" s="84" t="s">
        <v>1217</v>
      </c>
      <c r="C667" s="34" t="s">
        <v>1218</v>
      </c>
      <c r="D667" s="117" t="s">
        <v>13</v>
      </c>
      <c r="E667" s="18">
        <v>2.3359999999999999</v>
      </c>
      <c r="F667" s="130"/>
      <c r="G667" s="97">
        <f t="shared" si="63"/>
        <v>0</v>
      </c>
    </row>
    <row r="668" spans="1:7" s="1" customFormat="1" outlineLevel="2" x14ac:dyDescent="0.2">
      <c r="A668" s="16" t="s">
        <v>10</v>
      </c>
      <c r="B668" s="84" t="s">
        <v>1219</v>
      </c>
      <c r="C668" s="34" t="s">
        <v>1220</v>
      </c>
      <c r="D668" s="117" t="s">
        <v>13</v>
      </c>
      <c r="E668" s="18">
        <v>7.7264999999999988</v>
      </c>
      <c r="F668" s="130"/>
      <c r="G668" s="97">
        <f t="shared" si="63"/>
        <v>0</v>
      </c>
    </row>
    <row r="669" spans="1:7" s="15" customFormat="1" ht="63.75" outlineLevel="1" x14ac:dyDescent="0.2">
      <c r="A669" s="14"/>
      <c r="B669" s="86"/>
      <c r="C669" s="54" t="s">
        <v>1221</v>
      </c>
      <c r="D669" s="145"/>
      <c r="E669" s="145"/>
      <c r="F669" s="145"/>
      <c r="G669" s="87">
        <f>SUM(G670:G673)</f>
        <v>0</v>
      </c>
    </row>
    <row r="670" spans="1:7" s="1" customFormat="1" outlineLevel="2" x14ac:dyDescent="0.2">
      <c r="A670" s="16" t="s">
        <v>10</v>
      </c>
      <c r="B670" s="84" t="s">
        <v>1222</v>
      </c>
      <c r="C670" s="34" t="s">
        <v>1223</v>
      </c>
      <c r="D670" s="117" t="s">
        <v>13</v>
      </c>
      <c r="E670" s="18">
        <v>10.125</v>
      </c>
      <c r="F670" s="130"/>
      <c r="G670" s="97">
        <f t="shared" ref="G670:G673" si="64">ROUND(+E670*F670,0)</f>
        <v>0</v>
      </c>
    </row>
    <row r="671" spans="1:7" s="1" customFormat="1" outlineLevel="2" x14ac:dyDescent="0.2">
      <c r="A671" s="16" t="s">
        <v>10</v>
      </c>
      <c r="B671" s="84" t="s">
        <v>1224</v>
      </c>
      <c r="C671" s="34" t="s">
        <v>1225</v>
      </c>
      <c r="D671" s="117" t="s">
        <v>13</v>
      </c>
      <c r="E671" s="18">
        <v>10.125</v>
      </c>
      <c r="F671" s="130"/>
      <c r="G671" s="97">
        <f t="shared" si="64"/>
        <v>0</v>
      </c>
    </row>
    <row r="672" spans="1:7" s="1" customFormat="1" outlineLevel="2" x14ac:dyDescent="0.2">
      <c r="A672" s="16" t="s">
        <v>10</v>
      </c>
      <c r="B672" s="84" t="s">
        <v>1226</v>
      </c>
      <c r="C672" s="34" t="s">
        <v>1227</v>
      </c>
      <c r="D672" s="117" t="s">
        <v>13</v>
      </c>
      <c r="E672" s="18">
        <v>18.225000000000001</v>
      </c>
      <c r="F672" s="130"/>
      <c r="G672" s="97">
        <f t="shared" si="64"/>
        <v>0</v>
      </c>
    </row>
    <row r="673" spans="1:7" s="1" customFormat="1" outlineLevel="2" x14ac:dyDescent="0.2">
      <c r="A673" s="16" t="s">
        <v>10</v>
      </c>
      <c r="B673" s="84" t="s">
        <v>1228</v>
      </c>
      <c r="C673" s="34" t="s">
        <v>1229</v>
      </c>
      <c r="D673" s="117" t="s">
        <v>13</v>
      </c>
      <c r="E673" s="18">
        <v>1.26</v>
      </c>
      <c r="F673" s="130"/>
      <c r="G673" s="97">
        <f t="shared" si="64"/>
        <v>0</v>
      </c>
    </row>
    <row r="674" spans="1:7" s="15" customFormat="1" ht="54.75" customHeight="1" outlineLevel="1" x14ac:dyDescent="0.2">
      <c r="A674" s="14"/>
      <c r="B674" s="102"/>
      <c r="C674" s="54" t="s">
        <v>1230</v>
      </c>
      <c r="D674" s="116"/>
      <c r="E674" s="62"/>
      <c r="F674" s="52"/>
      <c r="G674" s="87">
        <f>SUM(G675:G677)</f>
        <v>0</v>
      </c>
    </row>
    <row r="675" spans="1:7" s="1" customFormat="1" outlineLevel="2" x14ac:dyDescent="0.2">
      <c r="A675" s="16" t="s">
        <v>10</v>
      </c>
      <c r="B675" s="84" t="s">
        <v>1231</v>
      </c>
      <c r="C675" s="34" t="s">
        <v>1232</v>
      </c>
      <c r="D675" s="117" t="s">
        <v>13</v>
      </c>
      <c r="E675" s="18">
        <v>15.951500000000001</v>
      </c>
      <c r="F675" s="130"/>
      <c r="G675" s="97">
        <f t="shared" ref="G675:G677" si="65">ROUND(+E675*F675,0)</f>
        <v>0</v>
      </c>
    </row>
    <row r="676" spans="1:7" s="1" customFormat="1" outlineLevel="2" x14ac:dyDescent="0.2">
      <c r="A676" s="16" t="s">
        <v>10</v>
      </c>
      <c r="B676" s="84" t="s">
        <v>1233</v>
      </c>
      <c r="C676" s="34" t="s">
        <v>1234</v>
      </c>
      <c r="D676" s="117" t="s">
        <v>13</v>
      </c>
      <c r="E676" s="18">
        <v>4.3919999999999995</v>
      </c>
      <c r="F676" s="130"/>
      <c r="G676" s="97">
        <f t="shared" si="65"/>
        <v>0</v>
      </c>
    </row>
    <row r="677" spans="1:7" s="1" customFormat="1" outlineLevel="2" x14ac:dyDescent="0.2">
      <c r="A677" s="16" t="s">
        <v>10</v>
      </c>
      <c r="B677" s="84" t="s">
        <v>1235</v>
      </c>
      <c r="C677" s="34" t="s">
        <v>1236</v>
      </c>
      <c r="D677" s="117" t="s">
        <v>13</v>
      </c>
      <c r="E677" s="18">
        <f>8.48*3.77</f>
        <v>31.969600000000003</v>
      </c>
      <c r="F677" s="130"/>
      <c r="G677" s="97">
        <f t="shared" si="65"/>
        <v>0</v>
      </c>
    </row>
    <row r="678" spans="1:7" s="15" customFormat="1" ht="50.25" customHeight="1" outlineLevel="1" x14ac:dyDescent="0.2">
      <c r="A678" s="14"/>
      <c r="B678" s="102"/>
      <c r="C678" s="63" t="s">
        <v>1237</v>
      </c>
      <c r="D678" s="145"/>
      <c r="E678" s="145"/>
      <c r="F678" s="145"/>
      <c r="G678" s="87">
        <f>SUM(G679:G680)</f>
        <v>0</v>
      </c>
    </row>
    <row r="679" spans="1:7" s="1" customFormat="1" outlineLevel="2" x14ac:dyDescent="0.2">
      <c r="A679" s="16" t="s">
        <v>10</v>
      </c>
      <c r="B679" s="84" t="s">
        <v>1238</v>
      </c>
      <c r="C679" s="34" t="s">
        <v>1239</v>
      </c>
      <c r="D679" s="117" t="s">
        <v>13</v>
      </c>
      <c r="E679" s="18">
        <v>70.199999999999989</v>
      </c>
      <c r="F679" s="130"/>
      <c r="G679" s="97">
        <f t="shared" ref="G679:G680" si="66">ROUND(+E679*F679,0)</f>
        <v>0</v>
      </c>
    </row>
    <row r="680" spans="1:7" s="1" customFormat="1" outlineLevel="2" x14ac:dyDescent="0.2">
      <c r="A680" s="16" t="s">
        <v>10</v>
      </c>
      <c r="B680" s="84" t="s">
        <v>1240</v>
      </c>
      <c r="C680" s="34" t="s">
        <v>1241</v>
      </c>
      <c r="D680" s="117" t="s">
        <v>13</v>
      </c>
      <c r="E680" s="18">
        <v>7.7264999999999988</v>
      </c>
      <c r="F680" s="130"/>
      <c r="G680" s="97">
        <f t="shared" si="66"/>
        <v>0</v>
      </c>
    </row>
    <row r="681" spans="1:7" s="15" customFormat="1" ht="65.25" customHeight="1" outlineLevel="1" x14ac:dyDescent="0.2">
      <c r="A681" s="14"/>
      <c r="B681" s="86"/>
      <c r="C681" s="54" t="s">
        <v>1242</v>
      </c>
      <c r="D681" s="145"/>
      <c r="E681" s="145"/>
      <c r="F681" s="145"/>
      <c r="G681" s="87">
        <f>SUM(G682:G683)</f>
        <v>0</v>
      </c>
    </row>
    <row r="682" spans="1:7" s="1" customFormat="1" outlineLevel="2" x14ac:dyDescent="0.2">
      <c r="A682" s="16" t="s">
        <v>10</v>
      </c>
      <c r="B682" s="84" t="s">
        <v>1243</v>
      </c>
      <c r="C682" s="34" t="s">
        <v>1244</v>
      </c>
      <c r="D682" s="117" t="s">
        <v>13</v>
      </c>
      <c r="E682" s="18">
        <v>78.142499999999998</v>
      </c>
      <c r="F682" s="130"/>
      <c r="G682" s="97">
        <f t="shared" ref="G682:G683" si="67">ROUND(+E682*F682,0)</f>
        <v>0</v>
      </c>
    </row>
    <row r="683" spans="1:7" s="1" customFormat="1" outlineLevel="2" x14ac:dyDescent="0.2">
      <c r="A683" s="16" t="s">
        <v>10</v>
      </c>
      <c r="B683" s="84" t="s">
        <v>1245</v>
      </c>
      <c r="C683" s="34" t="s">
        <v>1246</v>
      </c>
      <c r="D683" s="117" t="s">
        <v>13</v>
      </c>
      <c r="E683" s="18">
        <v>78.142499999999998</v>
      </c>
      <c r="F683" s="130"/>
      <c r="G683" s="97">
        <f t="shared" si="67"/>
        <v>0</v>
      </c>
    </row>
    <row r="684" spans="1:7" s="15" customFormat="1" ht="100.5" customHeight="1" outlineLevel="1" x14ac:dyDescent="0.2">
      <c r="A684" s="14"/>
      <c r="B684" s="102"/>
      <c r="C684" s="54" t="s">
        <v>1247</v>
      </c>
      <c r="D684" s="145"/>
      <c r="E684" s="145"/>
      <c r="F684" s="145"/>
      <c r="G684" s="87">
        <f>SUM(G685:G688)</f>
        <v>0</v>
      </c>
    </row>
    <row r="685" spans="1:7" s="1" customFormat="1" outlineLevel="2" x14ac:dyDescent="0.2">
      <c r="A685" s="16" t="s">
        <v>10</v>
      </c>
      <c r="B685" s="103" t="s">
        <v>1248</v>
      </c>
      <c r="C685" s="17" t="s">
        <v>1249</v>
      </c>
      <c r="D685" s="117" t="s">
        <v>13</v>
      </c>
      <c r="E685" s="18">
        <v>1.9800000000000002</v>
      </c>
      <c r="F685" s="130"/>
      <c r="G685" s="97">
        <f t="shared" ref="G685:G688" si="68">ROUND(+E685*F685,0)</f>
        <v>0</v>
      </c>
    </row>
    <row r="686" spans="1:7" s="1" customFormat="1" outlineLevel="2" x14ac:dyDescent="0.2">
      <c r="A686" s="16" t="s">
        <v>10</v>
      </c>
      <c r="B686" s="103" t="s">
        <v>1250</v>
      </c>
      <c r="C686" s="17" t="s">
        <v>1251</v>
      </c>
      <c r="D686" s="117" t="s">
        <v>13</v>
      </c>
      <c r="E686" s="18">
        <v>2.25</v>
      </c>
      <c r="F686" s="130"/>
      <c r="G686" s="97">
        <f t="shared" si="68"/>
        <v>0</v>
      </c>
    </row>
    <row r="687" spans="1:7" s="1" customFormat="1" outlineLevel="2" x14ac:dyDescent="0.2">
      <c r="A687" s="16" t="s">
        <v>10</v>
      </c>
      <c r="B687" s="103" t="s">
        <v>1252</v>
      </c>
      <c r="C687" s="17" t="s">
        <v>1253</v>
      </c>
      <c r="D687" s="117" t="s">
        <v>13</v>
      </c>
      <c r="E687" s="18">
        <v>5</v>
      </c>
      <c r="F687" s="130"/>
      <c r="G687" s="97">
        <f t="shared" si="68"/>
        <v>0</v>
      </c>
    </row>
    <row r="688" spans="1:7" s="1" customFormat="1" outlineLevel="2" x14ac:dyDescent="0.2">
      <c r="A688" s="16" t="s">
        <v>10</v>
      </c>
      <c r="B688" s="103" t="s">
        <v>1254</v>
      </c>
      <c r="C688" s="17" t="s">
        <v>1255</v>
      </c>
      <c r="D688" s="117" t="s">
        <v>13</v>
      </c>
      <c r="E688" s="18">
        <v>4.8</v>
      </c>
      <c r="F688" s="130"/>
      <c r="G688" s="97">
        <f t="shared" si="68"/>
        <v>0</v>
      </c>
    </row>
    <row r="689" spans="1:7" s="15" customFormat="1" ht="78" customHeight="1" outlineLevel="1" x14ac:dyDescent="0.2">
      <c r="A689" s="14"/>
      <c r="B689" s="102"/>
      <c r="C689" s="54" t="s">
        <v>1256</v>
      </c>
      <c r="D689" s="145"/>
      <c r="E689" s="145"/>
      <c r="F689" s="145"/>
      <c r="G689" s="87">
        <f>SUM(G690:G691)</f>
        <v>0</v>
      </c>
    </row>
    <row r="690" spans="1:7" s="1" customFormat="1" outlineLevel="2" x14ac:dyDescent="0.2">
      <c r="A690" s="16" t="s">
        <v>10</v>
      </c>
      <c r="B690" s="103" t="s">
        <v>1257</v>
      </c>
      <c r="C690" s="17" t="s">
        <v>1258</v>
      </c>
      <c r="D690" s="117" t="s">
        <v>13</v>
      </c>
      <c r="E690" s="18">
        <v>12.450000000000001</v>
      </c>
      <c r="F690" s="130"/>
      <c r="G690" s="97">
        <f t="shared" ref="G690:G691" si="69">ROUND(+E690*F690,0)</f>
        <v>0</v>
      </c>
    </row>
    <row r="691" spans="1:7" s="1" customFormat="1" outlineLevel="2" x14ac:dyDescent="0.2">
      <c r="A691" s="16" t="s">
        <v>10</v>
      </c>
      <c r="B691" s="103" t="s">
        <v>1259</v>
      </c>
      <c r="C691" s="17" t="s">
        <v>1260</v>
      </c>
      <c r="D691" s="117" t="s">
        <v>13</v>
      </c>
      <c r="E691" s="18">
        <v>65.25</v>
      </c>
      <c r="F691" s="130"/>
      <c r="G691" s="97">
        <f t="shared" si="69"/>
        <v>0</v>
      </c>
    </row>
    <row r="692" spans="1:7" s="66" customFormat="1" ht="42" customHeight="1" x14ac:dyDescent="0.2">
      <c r="A692" s="67"/>
      <c r="B692" s="92">
        <v>19</v>
      </c>
      <c r="C692" s="69" t="s">
        <v>1261</v>
      </c>
      <c r="D692" s="147"/>
      <c r="E692" s="147"/>
      <c r="F692" s="147"/>
      <c r="G692" s="76">
        <f>+G693+G715+G717+G721+G723+G728+G732</f>
        <v>0</v>
      </c>
    </row>
    <row r="693" spans="1:7" s="15" customFormat="1" ht="76.5" outlineLevel="1" x14ac:dyDescent="0.2">
      <c r="A693" s="14"/>
      <c r="B693" s="86">
        <v>19.100000000000001</v>
      </c>
      <c r="C693" s="54" t="s">
        <v>1262</v>
      </c>
      <c r="D693" s="116"/>
      <c r="E693" s="52"/>
      <c r="F693" s="133"/>
      <c r="G693" s="87">
        <f>SUM(G695:G714)</f>
        <v>0</v>
      </c>
    </row>
    <row r="694" spans="1:7" s="1" customFormat="1" outlineLevel="2" x14ac:dyDescent="0.2">
      <c r="A694" s="16"/>
      <c r="B694" s="84"/>
      <c r="C694" s="57" t="s">
        <v>1263</v>
      </c>
      <c r="D694" s="156"/>
      <c r="E694" s="156"/>
      <c r="F694" s="156"/>
      <c r="G694" s="157"/>
    </row>
    <row r="695" spans="1:7" s="1" customFormat="1" outlineLevel="2" x14ac:dyDescent="0.2">
      <c r="A695" s="16" t="s">
        <v>10</v>
      </c>
      <c r="B695" s="103" t="s">
        <v>1264</v>
      </c>
      <c r="C695" s="17" t="s">
        <v>1265</v>
      </c>
      <c r="D695" s="117" t="s">
        <v>13</v>
      </c>
      <c r="E695" s="18">
        <v>12.32</v>
      </c>
      <c r="F695" s="130"/>
      <c r="G695" s="97">
        <f t="shared" ref="G695:G704" si="70">ROUND(+E695*F695,0)</f>
        <v>0</v>
      </c>
    </row>
    <row r="696" spans="1:7" s="1" customFormat="1" outlineLevel="2" x14ac:dyDescent="0.2">
      <c r="A696" s="16" t="s">
        <v>10</v>
      </c>
      <c r="B696" s="103" t="s">
        <v>1266</v>
      </c>
      <c r="C696" s="17" t="s">
        <v>1267</v>
      </c>
      <c r="D696" s="117" t="s">
        <v>13</v>
      </c>
      <c r="E696" s="18">
        <v>11.88</v>
      </c>
      <c r="F696" s="130"/>
      <c r="G696" s="97">
        <f t="shared" si="70"/>
        <v>0</v>
      </c>
    </row>
    <row r="697" spans="1:7" s="1" customFormat="1" outlineLevel="2" x14ac:dyDescent="0.2">
      <c r="A697" s="16" t="s">
        <v>10</v>
      </c>
      <c r="B697" s="103" t="s">
        <v>1268</v>
      </c>
      <c r="C697" s="17" t="s">
        <v>1269</v>
      </c>
      <c r="D697" s="117" t="s">
        <v>13</v>
      </c>
      <c r="E697" s="18">
        <v>4</v>
      </c>
      <c r="F697" s="130"/>
      <c r="G697" s="97">
        <f t="shared" si="70"/>
        <v>0</v>
      </c>
    </row>
    <row r="698" spans="1:7" s="1" customFormat="1" outlineLevel="2" x14ac:dyDescent="0.2">
      <c r="A698" s="16" t="s">
        <v>10</v>
      </c>
      <c r="B698" s="103" t="s">
        <v>1270</v>
      </c>
      <c r="C698" s="17" t="s">
        <v>1271</v>
      </c>
      <c r="D698" s="117" t="s">
        <v>13</v>
      </c>
      <c r="E698" s="18">
        <v>1.6</v>
      </c>
      <c r="F698" s="130"/>
      <c r="G698" s="97">
        <f t="shared" si="70"/>
        <v>0</v>
      </c>
    </row>
    <row r="699" spans="1:7" s="1" customFormat="1" outlineLevel="2" x14ac:dyDescent="0.2">
      <c r="A699" s="16" t="s">
        <v>10</v>
      </c>
      <c r="B699" s="103" t="s">
        <v>1272</v>
      </c>
      <c r="C699" s="17" t="s">
        <v>1273</v>
      </c>
      <c r="D699" s="117" t="s">
        <v>13</v>
      </c>
      <c r="E699" s="18">
        <v>3.6</v>
      </c>
      <c r="F699" s="130"/>
      <c r="G699" s="97">
        <f t="shared" si="70"/>
        <v>0</v>
      </c>
    </row>
    <row r="700" spans="1:7" s="1" customFormat="1" outlineLevel="2" x14ac:dyDescent="0.2">
      <c r="A700" s="16" t="s">
        <v>10</v>
      </c>
      <c r="B700" s="103" t="s">
        <v>1274</v>
      </c>
      <c r="C700" s="17" t="s">
        <v>1275</v>
      </c>
      <c r="D700" s="117" t="s">
        <v>13</v>
      </c>
      <c r="E700" s="18">
        <v>2.5</v>
      </c>
      <c r="F700" s="130"/>
      <c r="G700" s="97">
        <f t="shared" si="70"/>
        <v>0</v>
      </c>
    </row>
    <row r="701" spans="1:7" s="1" customFormat="1" outlineLevel="2" x14ac:dyDescent="0.2">
      <c r="A701" s="16" t="s">
        <v>10</v>
      </c>
      <c r="B701" s="103" t="s">
        <v>1276</v>
      </c>
      <c r="C701" s="17" t="s">
        <v>1277</v>
      </c>
      <c r="D701" s="117" t="s">
        <v>13</v>
      </c>
      <c r="E701" s="18">
        <v>2</v>
      </c>
      <c r="F701" s="130"/>
      <c r="G701" s="97">
        <f t="shared" si="70"/>
        <v>0</v>
      </c>
    </row>
    <row r="702" spans="1:7" s="1" customFormat="1" outlineLevel="2" x14ac:dyDescent="0.2">
      <c r="A702" s="16" t="s">
        <v>10</v>
      </c>
      <c r="B702" s="103" t="s">
        <v>1278</v>
      </c>
      <c r="C702" s="17" t="s">
        <v>1279</v>
      </c>
      <c r="D702" s="117" t="s">
        <v>13</v>
      </c>
      <c r="E702" s="18">
        <v>2.5</v>
      </c>
      <c r="F702" s="130"/>
      <c r="G702" s="97">
        <f t="shared" si="70"/>
        <v>0</v>
      </c>
    </row>
    <row r="703" spans="1:7" s="1" customFormat="1" outlineLevel="2" x14ac:dyDescent="0.2">
      <c r="A703" s="16" t="s">
        <v>10</v>
      </c>
      <c r="B703" s="103" t="s">
        <v>1280</v>
      </c>
      <c r="C703" s="17" t="s">
        <v>1281</v>
      </c>
      <c r="D703" s="117" t="s">
        <v>13</v>
      </c>
      <c r="E703" s="18">
        <v>6.3</v>
      </c>
      <c r="F703" s="130"/>
      <c r="G703" s="97">
        <f t="shared" si="70"/>
        <v>0</v>
      </c>
    </row>
    <row r="704" spans="1:7" s="1" customFormat="1" outlineLevel="2" x14ac:dyDescent="0.2">
      <c r="A704" s="16" t="s">
        <v>10</v>
      </c>
      <c r="B704" s="103" t="s">
        <v>1282</v>
      </c>
      <c r="C704" s="17" t="s">
        <v>1283</v>
      </c>
      <c r="D704" s="117" t="s">
        <v>13</v>
      </c>
      <c r="E704" s="18">
        <v>9.4499999999999993</v>
      </c>
      <c r="F704" s="130"/>
      <c r="G704" s="97">
        <f t="shared" si="70"/>
        <v>0</v>
      </c>
    </row>
    <row r="705" spans="1:7" s="1" customFormat="1" outlineLevel="2" x14ac:dyDescent="0.2">
      <c r="A705" s="16" t="s">
        <v>10</v>
      </c>
      <c r="B705" s="103"/>
      <c r="C705" s="57" t="s">
        <v>1284</v>
      </c>
      <c r="D705" s="156"/>
      <c r="E705" s="156"/>
      <c r="F705" s="156"/>
      <c r="G705" s="157"/>
    </row>
    <row r="706" spans="1:7" s="1" customFormat="1" outlineLevel="2" x14ac:dyDescent="0.2">
      <c r="A706" s="16" t="s">
        <v>10</v>
      </c>
      <c r="B706" s="103" t="s">
        <v>1285</v>
      </c>
      <c r="C706" s="17" t="s">
        <v>1286</v>
      </c>
      <c r="D706" s="117" t="s">
        <v>13</v>
      </c>
      <c r="E706" s="18">
        <v>1.8</v>
      </c>
      <c r="F706" s="130"/>
      <c r="G706" s="97">
        <f t="shared" ref="G706:G710" si="71">ROUND(+E706*F706,0)</f>
        <v>0</v>
      </c>
    </row>
    <row r="707" spans="1:7" s="1" customFormat="1" outlineLevel="2" x14ac:dyDescent="0.2">
      <c r="A707" s="16" t="s">
        <v>10</v>
      </c>
      <c r="B707" s="103" t="s">
        <v>1287</v>
      </c>
      <c r="C707" s="17" t="s">
        <v>1288</v>
      </c>
      <c r="D707" s="117" t="s">
        <v>13</v>
      </c>
      <c r="E707" s="18">
        <v>9</v>
      </c>
      <c r="F707" s="130"/>
      <c r="G707" s="97">
        <f t="shared" si="71"/>
        <v>0</v>
      </c>
    </row>
    <row r="708" spans="1:7" s="1" customFormat="1" outlineLevel="2" x14ac:dyDescent="0.2">
      <c r="A708" s="16" t="s">
        <v>10</v>
      </c>
      <c r="B708" s="103" t="s">
        <v>1289</v>
      </c>
      <c r="C708" s="17" t="s">
        <v>1290</v>
      </c>
      <c r="D708" s="117" t="s">
        <v>13</v>
      </c>
      <c r="E708" s="18">
        <v>8</v>
      </c>
      <c r="F708" s="130"/>
      <c r="G708" s="97">
        <f t="shared" si="71"/>
        <v>0</v>
      </c>
    </row>
    <row r="709" spans="1:7" s="1" customFormat="1" outlineLevel="2" x14ac:dyDescent="0.2">
      <c r="A709" s="16" t="s">
        <v>10</v>
      </c>
      <c r="B709" s="103" t="s">
        <v>1291</v>
      </c>
      <c r="C709" s="17" t="s">
        <v>1292</v>
      </c>
      <c r="D709" s="117" t="s">
        <v>13</v>
      </c>
      <c r="E709" s="18">
        <v>2</v>
      </c>
      <c r="F709" s="130"/>
      <c r="G709" s="97">
        <f t="shared" si="71"/>
        <v>0</v>
      </c>
    </row>
    <row r="710" spans="1:7" s="1" customFormat="1" outlineLevel="2" x14ac:dyDescent="0.2">
      <c r="A710" s="16" t="s">
        <v>10</v>
      </c>
      <c r="B710" s="103" t="s">
        <v>1293</v>
      </c>
      <c r="C710" s="17" t="s">
        <v>1294</v>
      </c>
      <c r="D710" s="117" t="s">
        <v>13</v>
      </c>
      <c r="E710" s="18">
        <v>1.9</v>
      </c>
      <c r="F710" s="130"/>
      <c r="G710" s="97">
        <f t="shared" si="71"/>
        <v>0</v>
      </c>
    </row>
    <row r="711" spans="1:7" s="1" customFormat="1" outlineLevel="2" x14ac:dyDescent="0.2">
      <c r="A711" s="16"/>
      <c r="B711" s="103"/>
      <c r="C711" s="57" t="s">
        <v>1295</v>
      </c>
      <c r="D711" s="156"/>
      <c r="E711" s="156"/>
      <c r="F711" s="156"/>
      <c r="G711" s="157"/>
    </row>
    <row r="712" spans="1:7" s="1" customFormat="1" outlineLevel="2" x14ac:dyDescent="0.2">
      <c r="A712" s="16" t="s">
        <v>10</v>
      </c>
      <c r="B712" s="103" t="s">
        <v>1296</v>
      </c>
      <c r="C712" s="17" t="s">
        <v>1297</v>
      </c>
      <c r="D712" s="117" t="s">
        <v>13</v>
      </c>
      <c r="E712" s="18">
        <v>2.4</v>
      </c>
      <c r="F712" s="130"/>
      <c r="G712" s="97">
        <f t="shared" ref="G712:G714" si="72">ROUND(+E712*F712,0)</f>
        <v>0</v>
      </c>
    </row>
    <row r="713" spans="1:7" s="1" customFormat="1" outlineLevel="2" x14ac:dyDescent="0.2">
      <c r="A713" s="16" t="s">
        <v>10</v>
      </c>
      <c r="B713" s="103" t="s">
        <v>1298</v>
      </c>
      <c r="C713" s="17" t="s">
        <v>1299</v>
      </c>
      <c r="D713" s="117" t="s">
        <v>13</v>
      </c>
      <c r="E713" s="18">
        <v>0.88000000000000012</v>
      </c>
      <c r="F713" s="130"/>
      <c r="G713" s="97">
        <f t="shared" si="72"/>
        <v>0</v>
      </c>
    </row>
    <row r="714" spans="1:7" s="1" customFormat="1" outlineLevel="2" x14ac:dyDescent="0.2">
      <c r="A714" s="16" t="s">
        <v>10</v>
      </c>
      <c r="B714" s="103" t="s">
        <v>1300</v>
      </c>
      <c r="C714" s="17" t="s">
        <v>1301</v>
      </c>
      <c r="D714" s="117" t="s">
        <v>13</v>
      </c>
      <c r="E714" s="18">
        <v>8.8000000000000007</v>
      </c>
      <c r="F714" s="130"/>
      <c r="G714" s="97">
        <f t="shared" si="72"/>
        <v>0</v>
      </c>
    </row>
    <row r="715" spans="1:7" s="15" customFormat="1" ht="77.25" customHeight="1" outlineLevel="1" x14ac:dyDescent="0.2">
      <c r="A715" s="14"/>
      <c r="B715" s="86" t="s">
        <v>1302</v>
      </c>
      <c r="C715" s="63" t="s">
        <v>1303</v>
      </c>
      <c r="D715" s="145"/>
      <c r="E715" s="145"/>
      <c r="F715" s="145"/>
      <c r="G715" s="87">
        <f>SUM(G716)</f>
        <v>0</v>
      </c>
    </row>
    <row r="716" spans="1:7" s="1" customFormat="1" outlineLevel="2" x14ac:dyDescent="0.2">
      <c r="A716" s="16" t="s">
        <v>10</v>
      </c>
      <c r="B716" s="103" t="s">
        <v>1304</v>
      </c>
      <c r="C716" s="17" t="s">
        <v>1305</v>
      </c>
      <c r="D716" s="117" t="s">
        <v>13</v>
      </c>
      <c r="E716" s="18">
        <f>2.35*2.5</f>
        <v>5.875</v>
      </c>
      <c r="F716" s="130"/>
      <c r="G716" s="97">
        <f t="shared" ref="G716" si="73">ROUND(+E716*F716,0)</f>
        <v>0</v>
      </c>
    </row>
    <row r="717" spans="1:7" s="15" customFormat="1" ht="89.25" outlineLevel="1" x14ac:dyDescent="0.2">
      <c r="A717" s="14"/>
      <c r="B717" s="86" t="s">
        <v>1306</v>
      </c>
      <c r="C717" s="54" t="s">
        <v>1307</v>
      </c>
      <c r="D717" s="145"/>
      <c r="E717" s="145"/>
      <c r="F717" s="145"/>
      <c r="G717" s="87">
        <f>SUM(G718:G720)</f>
        <v>0</v>
      </c>
    </row>
    <row r="718" spans="1:7" s="1" customFormat="1" outlineLevel="2" x14ac:dyDescent="0.2">
      <c r="A718" s="16" t="s">
        <v>10</v>
      </c>
      <c r="B718" s="103" t="s">
        <v>1308</v>
      </c>
      <c r="C718" s="17" t="s">
        <v>1309</v>
      </c>
      <c r="D718" s="117" t="s">
        <v>13</v>
      </c>
      <c r="E718" s="18">
        <v>3.25</v>
      </c>
      <c r="F718" s="130"/>
      <c r="G718" s="97">
        <f t="shared" ref="G718:G720" si="74">ROUND(+E718*F718,0)</f>
        <v>0</v>
      </c>
    </row>
    <row r="719" spans="1:7" s="1" customFormat="1" outlineLevel="2" x14ac:dyDescent="0.2">
      <c r="A719" s="16" t="s">
        <v>10</v>
      </c>
      <c r="B719" s="103" t="s">
        <v>1310</v>
      </c>
      <c r="C719" s="17" t="s">
        <v>1311</v>
      </c>
      <c r="D719" s="117" t="s">
        <v>13</v>
      </c>
      <c r="E719" s="18">
        <v>4.25</v>
      </c>
      <c r="F719" s="130"/>
      <c r="G719" s="97">
        <f t="shared" si="74"/>
        <v>0</v>
      </c>
    </row>
    <row r="720" spans="1:7" s="1" customFormat="1" outlineLevel="2" x14ac:dyDescent="0.2">
      <c r="A720" s="16" t="s">
        <v>10</v>
      </c>
      <c r="B720" s="103" t="s">
        <v>1312</v>
      </c>
      <c r="C720" s="17" t="s">
        <v>1313</v>
      </c>
      <c r="D720" s="117" t="s">
        <v>13</v>
      </c>
      <c r="E720" s="18">
        <v>17.75</v>
      </c>
      <c r="F720" s="130"/>
      <c r="G720" s="97">
        <f t="shared" si="74"/>
        <v>0</v>
      </c>
    </row>
    <row r="721" spans="1:7" s="15" customFormat="1" ht="14.25" customHeight="1" outlineLevel="1" x14ac:dyDescent="0.2">
      <c r="A721" s="14"/>
      <c r="B721" s="86" t="s">
        <v>1314</v>
      </c>
      <c r="C721" s="51" t="s">
        <v>1315</v>
      </c>
      <c r="D721" s="145"/>
      <c r="E721" s="145"/>
      <c r="F721" s="145"/>
      <c r="G721" s="87">
        <f>SUM(G722)</f>
        <v>0</v>
      </c>
    </row>
    <row r="722" spans="1:7" s="1" customFormat="1" ht="24" outlineLevel="2" x14ac:dyDescent="0.2">
      <c r="A722" s="16" t="s">
        <v>10</v>
      </c>
      <c r="B722" s="84" t="s">
        <v>1316</v>
      </c>
      <c r="C722" s="17" t="s">
        <v>1317</v>
      </c>
      <c r="D722" s="117" t="s">
        <v>20</v>
      </c>
      <c r="E722" s="18">
        <v>30</v>
      </c>
      <c r="F722" s="130"/>
      <c r="G722" s="97">
        <f t="shared" ref="G722" si="75">ROUND(+E722*F722,0)</f>
        <v>0</v>
      </c>
    </row>
    <row r="723" spans="1:7" s="15" customFormat="1" ht="51" outlineLevel="1" x14ac:dyDescent="0.2">
      <c r="A723" s="38"/>
      <c r="B723" s="86" t="s">
        <v>1318</v>
      </c>
      <c r="C723" s="51" t="s">
        <v>1319</v>
      </c>
      <c r="D723" s="145"/>
      <c r="E723" s="145"/>
      <c r="F723" s="145"/>
      <c r="G723" s="87">
        <f>SUM(G724:G727)</f>
        <v>0</v>
      </c>
    </row>
    <row r="724" spans="1:7" s="1" customFormat="1" ht="24" outlineLevel="2" x14ac:dyDescent="0.2">
      <c r="A724" s="16" t="s">
        <v>10</v>
      </c>
      <c r="B724" s="84" t="s">
        <v>1320</v>
      </c>
      <c r="C724" s="17" t="s">
        <v>1321</v>
      </c>
      <c r="D724" s="117" t="s">
        <v>13</v>
      </c>
      <c r="E724" s="18">
        <f>7*0.54*1.74</f>
        <v>6.5772000000000004</v>
      </c>
      <c r="F724" s="130"/>
      <c r="G724" s="97">
        <f t="shared" ref="G724:G727" si="76">ROUND(+E724*F724,0)</f>
        <v>0</v>
      </c>
    </row>
    <row r="725" spans="1:7" s="1" customFormat="1" ht="24" outlineLevel="2" x14ac:dyDescent="0.2">
      <c r="A725" s="16" t="s">
        <v>10</v>
      </c>
      <c r="B725" s="84" t="s">
        <v>1322</v>
      </c>
      <c r="C725" s="17" t="s">
        <v>1323</v>
      </c>
      <c r="D725" s="117" t="s">
        <v>13</v>
      </c>
      <c r="E725" s="18">
        <f>5*1.3*1.74</f>
        <v>11.31</v>
      </c>
      <c r="F725" s="130"/>
      <c r="G725" s="97">
        <f t="shared" si="76"/>
        <v>0</v>
      </c>
    </row>
    <row r="726" spans="1:7" s="1" customFormat="1" ht="24" outlineLevel="2" x14ac:dyDescent="0.2">
      <c r="A726" s="16" t="s">
        <v>10</v>
      </c>
      <c r="B726" s="84" t="s">
        <v>1324</v>
      </c>
      <c r="C726" s="17" t="s">
        <v>1325</v>
      </c>
      <c r="D726" s="117" t="s">
        <v>13</v>
      </c>
      <c r="E726" s="18">
        <f>3*0.3*1.94</f>
        <v>1.7459999999999998</v>
      </c>
      <c r="F726" s="130"/>
      <c r="G726" s="97">
        <f t="shared" si="76"/>
        <v>0</v>
      </c>
    </row>
    <row r="727" spans="1:7" s="1" customFormat="1" ht="24" outlineLevel="2" x14ac:dyDescent="0.2">
      <c r="A727" s="16" t="s">
        <v>10</v>
      </c>
      <c r="B727" s="84" t="s">
        <v>1326</v>
      </c>
      <c r="C727" s="17" t="s">
        <v>1327</v>
      </c>
      <c r="D727" s="117" t="s">
        <v>13</v>
      </c>
      <c r="E727" s="18">
        <f>7*0.2*1.94</f>
        <v>2.7160000000000002</v>
      </c>
      <c r="F727" s="130"/>
      <c r="G727" s="97">
        <f t="shared" si="76"/>
        <v>0</v>
      </c>
    </row>
    <row r="728" spans="1:7" s="15" customFormat="1" ht="14.25" customHeight="1" outlineLevel="1" x14ac:dyDescent="0.2">
      <c r="A728" s="14"/>
      <c r="B728" s="86" t="s">
        <v>1328</v>
      </c>
      <c r="C728" s="51" t="s">
        <v>1329</v>
      </c>
      <c r="D728" s="145"/>
      <c r="E728" s="145"/>
      <c r="F728" s="145"/>
      <c r="G728" s="87">
        <f>SUM(G729:G731)</f>
        <v>0</v>
      </c>
    </row>
    <row r="729" spans="1:7" s="1" customFormat="1" outlineLevel="2" x14ac:dyDescent="0.2">
      <c r="A729" s="16" t="s">
        <v>10</v>
      </c>
      <c r="B729" s="84" t="s">
        <v>1330</v>
      </c>
      <c r="C729" s="17" t="s">
        <v>1331</v>
      </c>
      <c r="D729" s="117" t="s">
        <v>188</v>
      </c>
      <c r="E729" s="18">
        <v>3</v>
      </c>
      <c r="F729" s="130"/>
      <c r="G729" s="97">
        <f t="shared" ref="G729:G731" si="77">ROUND(+E729*F729,0)</f>
        <v>0</v>
      </c>
    </row>
    <row r="730" spans="1:7" s="1" customFormat="1" ht="37.5" customHeight="1" outlineLevel="2" x14ac:dyDescent="0.2">
      <c r="A730" s="16" t="s">
        <v>10</v>
      </c>
      <c r="B730" s="84" t="s">
        <v>1332</v>
      </c>
      <c r="C730" s="17" t="s">
        <v>1333</v>
      </c>
      <c r="D730" s="117" t="s">
        <v>188</v>
      </c>
      <c r="E730" s="18">
        <v>1</v>
      </c>
      <c r="F730" s="130"/>
      <c r="G730" s="97">
        <f t="shared" si="77"/>
        <v>0</v>
      </c>
    </row>
    <row r="731" spans="1:7" s="1" customFormat="1" outlineLevel="2" x14ac:dyDescent="0.2">
      <c r="A731" s="16" t="s">
        <v>10</v>
      </c>
      <c r="B731" s="84" t="s">
        <v>1334</v>
      </c>
      <c r="C731" s="17" t="s">
        <v>1335</v>
      </c>
      <c r="D731" s="117" t="s">
        <v>20</v>
      </c>
      <c r="E731" s="18">
        <v>9</v>
      </c>
      <c r="F731" s="130"/>
      <c r="G731" s="97">
        <f t="shared" si="77"/>
        <v>0</v>
      </c>
    </row>
    <row r="732" spans="1:7" s="15" customFormat="1" ht="14.25" customHeight="1" outlineLevel="1" x14ac:dyDescent="0.2">
      <c r="A732" s="14"/>
      <c r="B732" s="86">
        <v>19.7</v>
      </c>
      <c r="C732" s="51" t="s">
        <v>1336</v>
      </c>
      <c r="D732" s="145"/>
      <c r="E732" s="145"/>
      <c r="F732" s="145"/>
      <c r="G732" s="87">
        <f>SUM(G734:G747)</f>
        <v>0</v>
      </c>
    </row>
    <row r="733" spans="1:7" s="1" customFormat="1" ht="23.25" customHeight="1" outlineLevel="1" x14ac:dyDescent="0.2">
      <c r="A733" s="16"/>
      <c r="B733" s="84"/>
      <c r="C733" s="56" t="s">
        <v>1337</v>
      </c>
      <c r="D733" s="156"/>
      <c r="E733" s="156"/>
      <c r="F733" s="156"/>
      <c r="G733" s="157"/>
    </row>
    <row r="734" spans="1:7" s="1" customFormat="1" outlineLevel="2" x14ac:dyDescent="0.2">
      <c r="A734" s="16" t="s">
        <v>10</v>
      </c>
      <c r="B734" s="84" t="s">
        <v>1338</v>
      </c>
      <c r="C734" s="17" t="s">
        <v>1339</v>
      </c>
      <c r="D734" s="117" t="s">
        <v>13</v>
      </c>
      <c r="E734" s="18">
        <f>0.5*0.5</f>
        <v>0.25</v>
      </c>
      <c r="F734" s="130"/>
      <c r="G734" s="97">
        <f t="shared" ref="G734:G737" si="78">ROUND(+E734*F734,0)</f>
        <v>0</v>
      </c>
    </row>
    <row r="735" spans="1:7" s="1" customFormat="1" outlineLevel="2" x14ac:dyDescent="0.2">
      <c r="A735" s="16" t="s">
        <v>10</v>
      </c>
      <c r="B735" s="84" t="s">
        <v>1340</v>
      </c>
      <c r="C735" s="17" t="s">
        <v>1341</v>
      </c>
      <c r="D735" s="117" t="s">
        <v>13</v>
      </c>
      <c r="E735" s="18">
        <f>1*0.5</f>
        <v>0.5</v>
      </c>
      <c r="F735" s="130"/>
      <c r="G735" s="97">
        <f t="shared" si="78"/>
        <v>0</v>
      </c>
    </row>
    <row r="736" spans="1:7" s="1" customFormat="1" outlineLevel="2" x14ac:dyDescent="0.2">
      <c r="A736" s="16" t="s">
        <v>10</v>
      </c>
      <c r="B736" s="84" t="s">
        <v>1342</v>
      </c>
      <c r="C736" s="17" t="s">
        <v>1343</v>
      </c>
      <c r="D736" s="117" t="s">
        <v>13</v>
      </c>
      <c r="E736" s="18">
        <f>2*2.5</f>
        <v>5</v>
      </c>
      <c r="F736" s="130"/>
      <c r="G736" s="97">
        <f t="shared" si="78"/>
        <v>0</v>
      </c>
    </row>
    <row r="737" spans="1:7" s="1" customFormat="1" outlineLevel="2" x14ac:dyDescent="0.2">
      <c r="A737" s="16" t="s">
        <v>10</v>
      </c>
      <c r="B737" s="84" t="s">
        <v>1344</v>
      </c>
      <c r="C737" s="17" t="s">
        <v>1345</v>
      </c>
      <c r="D737" s="117" t="s">
        <v>13</v>
      </c>
      <c r="E737" s="18">
        <f>1*0.35</f>
        <v>0.35</v>
      </c>
      <c r="F737" s="130"/>
      <c r="G737" s="97">
        <f t="shared" si="78"/>
        <v>0</v>
      </c>
    </row>
    <row r="738" spans="1:7" s="1" customFormat="1" ht="24" outlineLevel="1" x14ac:dyDescent="0.2">
      <c r="A738" s="16"/>
      <c r="B738" s="84"/>
      <c r="C738" s="56" t="s">
        <v>1346</v>
      </c>
      <c r="D738" s="156"/>
      <c r="E738" s="156"/>
      <c r="F738" s="156"/>
      <c r="G738" s="157"/>
    </row>
    <row r="739" spans="1:7" s="1" customFormat="1" outlineLevel="2" x14ac:dyDescent="0.2">
      <c r="A739" s="16" t="s">
        <v>10</v>
      </c>
      <c r="B739" s="84" t="s">
        <v>1347</v>
      </c>
      <c r="C739" s="17" t="s">
        <v>1348</v>
      </c>
      <c r="D739" s="117" t="s">
        <v>13</v>
      </c>
      <c r="E739" s="18">
        <f>10*1.4*0.25</f>
        <v>3.5</v>
      </c>
      <c r="F739" s="130"/>
      <c r="G739" s="97">
        <f t="shared" ref="G739:G742" si="79">ROUND(+E739*F739,0)</f>
        <v>0</v>
      </c>
    </row>
    <row r="740" spans="1:7" s="1" customFormat="1" outlineLevel="2" x14ac:dyDescent="0.2">
      <c r="A740" s="16" t="s">
        <v>10</v>
      </c>
      <c r="B740" s="84" t="s">
        <v>1349</v>
      </c>
      <c r="C740" s="17" t="s">
        <v>1350</v>
      </c>
      <c r="D740" s="117" t="s">
        <v>13</v>
      </c>
      <c r="E740" s="18">
        <f>2*2.05*0.25</f>
        <v>1.0249999999999999</v>
      </c>
      <c r="F740" s="130"/>
      <c r="G740" s="97">
        <f t="shared" si="79"/>
        <v>0</v>
      </c>
    </row>
    <row r="741" spans="1:7" s="1" customFormat="1" outlineLevel="2" x14ac:dyDescent="0.2">
      <c r="A741" s="16" t="s">
        <v>10</v>
      </c>
      <c r="B741" s="84" t="s">
        <v>1351</v>
      </c>
      <c r="C741" s="17" t="s">
        <v>1352</v>
      </c>
      <c r="D741" s="117" t="s">
        <v>13</v>
      </c>
      <c r="E741" s="18">
        <f>2*4.75*0.25</f>
        <v>2.375</v>
      </c>
      <c r="F741" s="130"/>
      <c r="G741" s="97">
        <f t="shared" si="79"/>
        <v>0</v>
      </c>
    </row>
    <row r="742" spans="1:7" s="1" customFormat="1" outlineLevel="2" x14ac:dyDescent="0.2">
      <c r="A742" s="16" t="s">
        <v>10</v>
      </c>
      <c r="B742" s="84" t="s">
        <v>1353</v>
      </c>
      <c r="C742" s="17" t="s">
        <v>1354</v>
      </c>
      <c r="D742" s="117" t="s">
        <v>13</v>
      </c>
      <c r="E742" s="18">
        <f>2*5.85*0.25</f>
        <v>2.9249999999999998</v>
      </c>
      <c r="F742" s="130"/>
      <c r="G742" s="97">
        <f t="shared" si="79"/>
        <v>0</v>
      </c>
    </row>
    <row r="743" spans="1:7" s="1" customFormat="1" ht="24" outlineLevel="1" x14ac:dyDescent="0.2">
      <c r="A743" s="16"/>
      <c r="B743" s="84"/>
      <c r="C743" s="56" t="s">
        <v>1355</v>
      </c>
      <c r="D743" s="156"/>
      <c r="E743" s="156"/>
      <c r="F743" s="156"/>
      <c r="G743" s="157"/>
    </row>
    <row r="744" spans="1:7" s="1" customFormat="1" outlineLevel="2" x14ac:dyDescent="0.2">
      <c r="A744" s="16" t="s">
        <v>10</v>
      </c>
      <c r="B744" s="84" t="s">
        <v>1356</v>
      </c>
      <c r="C744" s="17" t="s">
        <v>1357</v>
      </c>
      <c r="D744" s="117" t="s">
        <v>13</v>
      </c>
      <c r="E744" s="18">
        <f>1.21*0.45</f>
        <v>0.54449999999999998</v>
      </c>
      <c r="F744" s="130"/>
      <c r="G744" s="97">
        <f t="shared" ref="G744:G747" si="80">ROUND(+E744*F744,0)</f>
        <v>0</v>
      </c>
    </row>
    <row r="745" spans="1:7" s="1" customFormat="1" outlineLevel="2" x14ac:dyDescent="0.2">
      <c r="A745" s="16" t="s">
        <v>10</v>
      </c>
      <c r="B745" s="84" t="s">
        <v>1358</v>
      </c>
      <c r="C745" s="17" t="s">
        <v>1359</v>
      </c>
      <c r="D745" s="117" t="s">
        <v>13</v>
      </c>
      <c r="E745" s="18">
        <f>1.55*0.45</f>
        <v>0.69750000000000001</v>
      </c>
      <c r="F745" s="130"/>
      <c r="G745" s="97">
        <f t="shared" si="80"/>
        <v>0</v>
      </c>
    </row>
    <row r="746" spans="1:7" s="1" customFormat="1" outlineLevel="2" x14ac:dyDescent="0.2">
      <c r="A746" s="16" t="s">
        <v>10</v>
      </c>
      <c r="B746" s="84" t="s">
        <v>1360</v>
      </c>
      <c r="C746" s="17" t="s">
        <v>1361</v>
      </c>
      <c r="D746" s="117" t="s">
        <v>13</v>
      </c>
      <c r="E746" s="18">
        <f>2.02*0.45</f>
        <v>0.90900000000000003</v>
      </c>
      <c r="F746" s="130"/>
      <c r="G746" s="97">
        <f t="shared" si="80"/>
        <v>0</v>
      </c>
    </row>
    <row r="747" spans="1:7" s="1" customFormat="1" outlineLevel="2" x14ac:dyDescent="0.2">
      <c r="A747" s="16" t="s">
        <v>10</v>
      </c>
      <c r="B747" s="84" t="s">
        <v>1362</v>
      </c>
      <c r="C747" s="17" t="s">
        <v>1363</v>
      </c>
      <c r="D747" s="117" t="s">
        <v>13</v>
      </c>
      <c r="E747" s="18">
        <f>4.75*0.45</f>
        <v>2.1375000000000002</v>
      </c>
      <c r="F747" s="130"/>
      <c r="G747" s="97">
        <f t="shared" si="80"/>
        <v>0</v>
      </c>
    </row>
    <row r="748" spans="1:7" s="66" customFormat="1" ht="45" customHeight="1" x14ac:dyDescent="0.2">
      <c r="A748" s="67"/>
      <c r="B748" s="92">
        <v>20</v>
      </c>
      <c r="C748" s="68" t="s">
        <v>1364</v>
      </c>
      <c r="D748" s="147"/>
      <c r="E748" s="147"/>
      <c r="F748" s="147"/>
      <c r="G748" s="76">
        <f>+G749</f>
        <v>0</v>
      </c>
    </row>
    <row r="749" spans="1:7" s="15" customFormat="1" ht="39" customHeight="1" outlineLevel="1" x14ac:dyDescent="0.2">
      <c r="A749" s="14"/>
      <c r="B749" s="86" t="s">
        <v>1365</v>
      </c>
      <c r="C749" s="63" t="s">
        <v>1366</v>
      </c>
      <c r="D749" s="145"/>
      <c r="E749" s="145"/>
      <c r="F749" s="145"/>
      <c r="G749" s="87">
        <f>SUM(G750:G753)</f>
        <v>0</v>
      </c>
    </row>
    <row r="750" spans="1:7" s="1" customFormat="1" outlineLevel="2" x14ac:dyDescent="0.2">
      <c r="A750" s="16" t="s">
        <v>10</v>
      </c>
      <c r="B750" s="103" t="s">
        <v>1367</v>
      </c>
      <c r="C750" s="17" t="s">
        <v>1368</v>
      </c>
      <c r="D750" s="117" t="s">
        <v>13</v>
      </c>
      <c r="E750" s="18">
        <v>3</v>
      </c>
      <c r="F750" s="130"/>
      <c r="G750" s="97">
        <f t="shared" ref="G750:G753" si="81">ROUND(+E750*F750,0)</f>
        <v>0</v>
      </c>
    </row>
    <row r="751" spans="1:7" s="1" customFormat="1" outlineLevel="2" x14ac:dyDescent="0.2">
      <c r="A751" s="16" t="s">
        <v>10</v>
      </c>
      <c r="B751" s="103" t="s">
        <v>1369</v>
      </c>
      <c r="C751" s="17" t="s">
        <v>1370</v>
      </c>
      <c r="D751" s="117" t="s">
        <v>13</v>
      </c>
      <c r="E751" s="18">
        <f>1.8*2.5*6</f>
        <v>27</v>
      </c>
      <c r="F751" s="130"/>
      <c r="G751" s="97">
        <f t="shared" si="81"/>
        <v>0</v>
      </c>
    </row>
    <row r="752" spans="1:7" s="1" customFormat="1" outlineLevel="2" x14ac:dyDescent="0.2">
      <c r="A752" s="16" t="s">
        <v>10</v>
      </c>
      <c r="B752" s="103" t="s">
        <v>1371</v>
      </c>
      <c r="C752" s="17" t="s">
        <v>1372</v>
      </c>
      <c r="D752" s="117" t="s">
        <v>13</v>
      </c>
      <c r="E752" s="18">
        <f>2.2*2.5</f>
        <v>5.5</v>
      </c>
      <c r="F752" s="130"/>
      <c r="G752" s="97">
        <f t="shared" si="81"/>
        <v>0</v>
      </c>
    </row>
    <row r="753" spans="1:7" s="1" customFormat="1" outlineLevel="2" x14ac:dyDescent="0.2">
      <c r="A753" s="16" t="s">
        <v>10</v>
      </c>
      <c r="B753" s="103" t="s">
        <v>1373</v>
      </c>
      <c r="C753" s="17" t="s">
        <v>1374</v>
      </c>
      <c r="D753" s="117" t="s">
        <v>13</v>
      </c>
      <c r="E753" s="18">
        <f>1*2.85*2</f>
        <v>5.7</v>
      </c>
      <c r="F753" s="130"/>
      <c r="G753" s="97">
        <f t="shared" si="81"/>
        <v>0</v>
      </c>
    </row>
    <row r="754" spans="1:7" s="66" customFormat="1" ht="33" customHeight="1" x14ac:dyDescent="0.2">
      <c r="A754" s="67"/>
      <c r="B754" s="92">
        <v>21</v>
      </c>
      <c r="C754" s="68" t="s">
        <v>1375</v>
      </c>
      <c r="D754" s="147"/>
      <c r="E754" s="147"/>
      <c r="F754" s="147"/>
      <c r="G754" s="76">
        <f>+G755+G763+G770</f>
        <v>0</v>
      </c>
    </row>
    <row r="755" spans="1:7" s="15" customFormat="1" ht="14.25" customHeight="1" outlineLevel="1" x14ac:dyDescent="0.2">
      <c r="A755" s="14"/>
      <c r="B755" s="86" t="s">
        <v>1376</v>
      </c>
      <c r="C755" s="51" t="s">
        <v>1377</v>
      </c>
      <c r="D755" s="145"/>
      <c r="E755" s="145"/>
      <c r="F755" s="145"/>
      <c r="G755" s="87">
        <f>SUM(G756:G762)</f>
        <v>0</v>
      </c>
    </row>
    <row r="756" spans="1:7" s="1" customFormat="1" outlineLevel="2" x14ac:dyDescent="0.2">
      <c r="A756" s="16" t="s">
        <v>10</v>
      </c>
      <c r="B756" s="84" t="s">
        <v>1378</v>
      </c>
      <c r="C756" s="17" t="s">
        <v>1379</v>
      </c>
      <c r="D756" s="117" t="s">
        <v>188</v>
      </c>
      <c r="E756" s="18">
        <f>7+2</f>
        <v>9</v>
      </c>
      <c r="F756" s="130"/>
      <c r="G756" s="97">
        <f t="shared" ref="G756:G762" si="82">ROUND(+E756*F756,0)</f>
        <v>0</v>
      </c>
    </row>
    <row r="757" spans="1:7" s="1" customFormat="1" outlineLevel="2" x14ac:dyDescent="0.2">
      <c r="A757" s="16" t="s">
        <v>10</v>
      </c>
      <c r="B757" s="84" t="s">
        <v>1380</v>
      </c>
      <c r="C757" s="17" t="s">
        <v>1381</v>
      </c>
      <c r="D757" s="117" t="s">
        <v>188</v>
      </c>
      <c r="E757" s="18">
        <v>5</v>
      </c>
      <c r="F757" s="130"/>
      <c r="G757" s="97">
        <f t="shared" si="82"/>
        <v>0</v>
      </c>
    </row>
    <row r="758" spans="1:7" s="1" customFormat="1" outlineLevel="2" x14ac:dyDescent="0.2">
      <c r="A758" s="16" t="s">
        <v>10</v>
      </c>
      <c r="B758" s="84" t="s">
        <v>1382</v>
      </c>
      <c r="C758" s="17" t="s">
        <v>1383</v>
      </c>
      <c r="D758" s="117" t="s">
        <v>188</v>
      </c>
      <c r="E758" s="18">
        <v>2</v>
      </c>
      <c r="F758" s="130"/>
      <c r="G758" s="97">
        <f t="shared" si="82"/>
        <v>0</v>
      </c>
    </row>
    <row r="759" spans="1:7" s="1" customFormat="1" outlineLevel="2" x14ac:dyDescent="0.2">
      <c r="A759" s="16" t="s">
        <v>10</v>
      </c>
      <c r="B759" s="84" t="s">
        <v>1384</v>
      </c>
      <c r="C759" s="39" t="s">
        <v>1385</v>
      </c>
      <c r="D759" s="117" t="s">
        <v>188</v>
      </c>
      <c r="E759" s="18">
        <v>10</v>
      </c>
      <c r="F759" s="130"/>
      <c r="G759" s="97">
        <f t="shared" si="82"/>
        <v>0</v>
      </c>
    </row>
    <row r="760" spans="1:7" s="1" customFormat="1" outlineLevel="2" x14ac:dyDescent="0.2">
      <c r="A760" s="16" t="s">
        <v>10</v>
      </c>
      <c r="B760" s="84" t="s">
        <v>1386</v>
      </c>
      <c r="C760" s="39" t="s">
        <v>1387</v>
      </c>
      <c r="D760" s="117" t="s">
        <v>188</v>
      </c>
      <c r="E760" s="18">
        <v>2</v>
      </c>
      <c r="F760" s="130"/>
      <c r="G760" s="97">
        <f t="shared" si="82"/>
        <v>0</v>
      </c>
    </row>
    <row r="761" spans="1:7" s="1" customFormat="1" outlineLevel="2" x14ac:dyDescent="0.2">
      <c r="A761" s="16" t="s">
        <v>10</v>
      </c>
      <c r="B761" s="84" t="s">
        <v>1388</v>
      </c>
      <c r="C761" s="39" t="s">
        <v>1389</v>
      </c>
      <c r="D761" s="117" t="s">
        <v>188</v>
      </c>
      <c r="E761" s="18">
        <v>5</v>
      </c>
      <c r="F761" s="130"/>
      <c r="G761" s="97">
        <f t="shared" si="82"/>
        <v>0</v>
      </c>
    </row>
    <row r="762" spans="1:7" s="1" customFormat="1" outlineLevel="2" x14ac:dyDescent="0.2">
      <c r="A762" s="16" t="s">
        <v>10</v>
      </c>
      <c r="B762" s="84" t="s">
        <v>1390</v>
      </c>
      <c r="C762" s="39" t="s">
        <v>1391</v>
      </c>
      <c r="D762" s="117" t="s">
        <v>188</v>
      </c>
      <c r="E762" s="18">
        <v>5</v>
      </c>
      <c r="F762" s="130"/>
      <c r="G762" s="97">
        <f t="shared" si="82"/>
        <v>0</v>
      </c>
    </row>
    <row r="763" spans="1:7" s="15" customFormat="1" ht="14.25" customHeight="1" outlineLevel="1" x14ac:dyDescent="0.2">
      <c r="A763" s="14"/>
      <c r="B763" s="86" t="s">
        <v>1392</v>
      </c>
      <c r="C763" s="51" t="s">
        <v>1393</v>
      </c>
      <c r="D763" s="145"/>
      <c r="E763" s="145"/>
      <c r="F763" s="145"/>
      <c r="G763" s="87">
        <f>SUM(G764:G769)</f>
        <v>0</v>
      </c>
    </row>
    <row r="764" spans="1:7" s="1" customFormat="1" ht="24" customHeight="1" outlineLevel="2" x14ac:dyDescent="0.2">
      <c r="A764" s="16" t="s">
        <v>10</v>
      </c>
      <c r="B764" s="84" t="s">
        <v>1394</v>
      </c>
      <c r="C764" s="39" t="s">
        <v>1395</v>
      </c>
      <c r="D764" s="117" t="s">
        <v>188</v>
      </c>
      <c r="E764" s="18">
        <v>9</v>
      </c>
      <c r="F764" s="130"/>
      <c r="G764" s="97">
        <f t="shared" ref="G764:G769" si="83">ROUND(+E764*F764,0)</f>
        <v>0</v>
      </c>
    </row>
    <row r="765" spans="1:7" s="1" customFormat="1" ht="36" outlineLevel="2" x14ac:dyDescent="0.2">
      <c r="A765" s="16" t="s">
        <v>10</v>
      </c>
      <c r="B765" s="84" t="s">
        <v>1396</v>
      </c>
      <c r="C765" s="39" t="s">
        <v>1397</v>
      </c>
      <c r="D765" s="117" t="s">
        <v>188</v>
      </c>
      <c r="E765" s="18">
        <v>2</v>
      </c>
      <c r="F765" s="130"/>
      <c r="G765" s="97">
        <f t="shared" si="83"/>
        <v>0</v>
      </c>
    </row>
    <row r="766" spans="1:7" s="1" customFormat="1" outlineLevel="2" x14ac:dyDescent="0.2">
      <c r="A766" s="16" t="s">
        <v>10</v>
      </c>
      <c r="B766" s="84" t="s">
        <v>1398</v>
      </c>
      <c r="C766" s="39" t="s">
        <v>1399</v>
      </c>
      <c r="D766" s="117" t="s">
        <v>188</v>
      </c>
      <c r="E766" s="18">
        <v>5</v>
      </c>
      <c r="F766" s="130"/>
      <c r="G766" s="97">
        <f t="shared" si="83"/>
        <v>0</v>
      </c>
    </row>
    <row r="767" spans="1:7" s="1" customFormat="1" outlineLevel="2" x14ac:dyDescent="0.2">
      <c r="A767" s="16" t="s">
        <v>10</v>
      </c>
      <c r="B767" s="84" t="s">
        <v>1400</v>
      </c>
      <c r="C767" s="39" t="s">
        <v>1401</v>
      </c>
      <c r="D767" s="117" t="s">
        <v>188</v>
      </c>
      <c r="E767" s="18">
        <v>10</v>
      </c>
      <c r="F767" s="130"/>
      <c r="G767" s="97">
        <f t="shared" si="83"/>
        <v>0</v>
      </c>
    </row>
    <row r="768" spans="1:7" s="1" customFormat="1" ht="15.75" customHeight="1" outlineLevel="2" x14ac:dyDescent="0.2">
      <c r="A768" s="16" t="s">
        <v>10</v>
      </c>
      <c r="B768" s="84" t="s">
        <v>1402</v>
      </c>
      <c r="C768" s="40" t="s">
        <v>1403</v>
      </c>
      <c r="D768" s="117" t="s">
        <v>188</v>
      </c>
      <c r="E768" s="18">
        <v>6</v>
      </c>
      <c r="F768" s="130"/>
      <c r="G768" s="97">
        <f t="shared" si="83"/>
        <v>0</v>
      </c>
    </row>
    <row r="769" spans="1:7" s="1" customFormat="1" outlineLevel="2" x14ac:dyDescent="0.2">
      <c r="A769" s="16" t="s">
        <v>10</v>
      </c>
      <c r="B769" s="84" t="s">
        <v>1404</v>
      </c>
      <c r="C769" s="39" t="s">
        <v>1405</v>
      </c>
      <c r="D769" s="117" t="s">
        <v>188</v>
      </c>
      <c r="E769" s="18">
        <v>5</v>
      </c>
      <c r="F769" s="130"/>
      <c r="G769" s="97">
        <f t="shared" si="83"/>
        <v>0</v>
      </c>
    </row>
    <row r="770" spans="1:7" s="27" customFormat="1" outlineLevel="1" x14ac:dyDescent="0.2">
      <c r="A770" s="14"/>
      <c r="B770" s="86" t="s">
        <v>1406</v>
      </c>
      <c r="C770" s="51" t="s">
        <v>1407</v>
      </c>
      <c r="D770" s="159"/>
      <c r="E770" s="159"/>
      <c r="F770" s="159"/>
      <c r="G770" s="87">
        <f>SUM(G771:G772)</f>
        <v>0</v>
      </c>
    </row>
    <row r="771" spans="1:7" s="1" customFormat="1" ht="18" customHeight="1" outlineLevel="2" x14ac:dyDescent="0.2">
      <c r="A771" s="16" t="s">
        <v>10</v>
      </c>
      <c r="B771" s="84" t="s">
        <v>1408</v>
      </c>
      <c r="C771" s="21" t="s">
        <v>1409</v>
      </c>
      <c r="D771" s="117" t="s">
        <v>188</v>
      </c>
      <c r="E771" s="18">
        <v>23</v>
      </c>
      <c r="F771" s="130"/>
      <c r="G771" s="97">
        <f t="shared" ref="G771:G772" si="84">ROUND(+E771*F771,0)</f>
        <v>0</v>
      </c>
    </row>
    <row r="772" spans="1:7" s="1" customFormat="1" ht="18" customHeight="1" outlineLevel="2" x14ac:dyDescent="0.2">
      <c r="A772" s="16" t="s">
        <v>10</v>
      </c>
      <c r="B772" s="84" t="s">
        <v>1410</v>
      </c>
      <c r="C772" s="41" t="s">
        <v>1411</v>
      </c>
      <c r="D772" s="117" t="s">
        <v>188</v>
      </c>
      <c r="E772" s="18">
        <v>16</v>
      </c>
      <c r="F772" s="130"/>
      <c r="G772" s="97">
        <f t="shared" si="84"/>
        <v>0</v>
      </c>
    </row>
    <row r="773" spans="1:7" s="66" customFormat="1" ht="44.25" customHeight="1" x14ac:dyDescent="0.2">
      <c r="A773" s="67"/>
      <c r="B773" s="92" t="s">
        <v>1412</v>
      </c>
      <c r="C773" s="65" t="s">
        <v>1413</v>
      </c>
      <c r="D773" s="147"/>
      <c r="E773" s="147"/>
      <c r="F773" s="147"/>
      <c r="G773" s="76">
        <f>+G774+G780</f>
        <v>0</v>
      </c>
    </row>
    <row r="774" spans="1:7" s="15" customFormat="1" ht="14.25" customHeight="1" outlineLevel="1" x14ac:dyDescent="0.2">
      <c r="A774" s="14"/>
      <c r="B774" s="86" t="s">
        <v>1414</v>
      </c>
      <c r="C774" s="51" t="s">
        <v>1415</v>
      </c>
      <c r="D774" s="145"/>
      <c r="E774" s="145"/>
      <c r="F774" s="145"/>
      <c r="G774" s="87">
        <f>SUM(G775:G779)</f>
        <v>0</v>
      </c>
    </row>
    <row r="775" spans="1:7" s="1" customFormat="1" ht="37.5" customHeight="1" outlineLevel="2" x14ac:dyDescent="0.2">
      <c r="A775" s="16" t="s">
        <v>10</v>
      </c>
      <c r="B775" s="84" t="s">
        <v>1416</v>
      </c>
      <c r="C775" s="21" t="s">
        <v>1417</v>
      </c>
      <c r="D775" s="117" t="s">
        <v>188</v>
      </c>
      <c r="E775" s="18">
        <v>25</v>
      </c>
      <c r="F775" s="130"/>
      <c r="G775" s="97">
        <f t="shared" ref="G775:G779" si="85">ROUND(+E775*F775,0)</f>
        <v>0</v>
      </c>
    </row>
    <row r="776" spans="1:7" s="1" customFormat="1" ht="27.75" customHeight="1" outlineLevel="2" x14ac:dyDescent="0.2">
      <c r="A776" s="16" t="s">
        <v>10</v>
      </c>
      <c r="B776" s="84" t="s">
        <v>1418</v>
      </c>
      <c r="C776" s="17" t="s">
        <v>1419</v>
      </c>
      <c r="D776" s="117" t="s">
        <v>188</v>
      </c>
      <c r="E776" s="18">
        <v>41</v>
      </c>
      <c r="F776" s="130"/>
      <c r="G776" s="97">
        <f t="shared" si="85"/>
        <v>0</v>
      </c>
    </row>
    <row r="777" spans="1:7" s="1" customFormat="1" ht="24" outlineLevel="2" x14ac:dyDescent="0.2">
      <c r="A777" s="16" t="s">
        <v>10</v>
      </c>
      <c r="B777" s="84" t="s">
        <v>1420</v>
      </c>
      <c r="C777" s="17" t="s">
        <v>1421</v>
      </c>
      <c r="D777" s="117" t="s">
        <v>188</v>
      </c>
      <c r="E777" s="18">
        <v>8</v>
      </c>
      <c r="F777" s="130"/>
      <c r="G777" s="97">
        <f t="shared" si="85"/>
        <v>0</v>
      </c>
    </row>
    <row r="778" spans="1:7" s="1" customFormat="1" outlineLevel="2" x14ac:dyDescent="0.2">
      <c r="A778" s="16" t="s">
        <v>10</v>
      </c>
      <c r="B778" s="84" t="s">
        <v>1422</v>
      </c>
      <c r="C778" s="17" t="s">
        <v>1423</v>
      </c>
      <c r="D778" s="117" t="s">
        <v>188</v>
      </c>
      <c r="E778" s="18">
        <v>1</v>
      </c>
      <c r="F778" s="130"/>
      <c r="G778" s="97">
        <f t="shared" si="85"/>
        <v>0</v>
      </c>
    </row>
    <row r="779" spans="1:7" s="1" customFormat="1" outlineLevel="2" x14ac:dyDescent="0.2">
      <c r="A779" s="16" t="s">
        <v>10</v>
      </c>
      <c r="B779" s="84" t="s">
        <v>1424</v>
      </c>
      <c r="C779" s="17" t="s">
        <v>1425</v>
      </c>
      <c r="D779" s="117" t="s">
        <v>188</v>
      </c>
      <c r="E779" s="18">
        <v>1</v>
      </c>
      <c r="F779" s="130"/>
      <c r="G779" s="97">
        <f t="shared" si="85"/>
        <v>0</v>
      </c>
    </row>
    <row r="780" spans="1:7" s="27" customFormat="1" outlineLevel="1" x14ac:dyDescent="0.2">
      <c r="A780" s="13"/>
      <c r="B780" s="86" t="s">
        <v>1426</v>
      </c>
      <c r="C780" s="51" t="s">
        <v>1427</v>
      </c>
      <c r="D780" s="116"/>
      <c r="E780" s="52"/>
      <c r="F780" s="133"/>
      <c r="G780" s="87">
        <f>SUM(G781:G782)</f>
        <v>0</v>
      </c>
    </row>
    <row r="781" spans="1:7" s="1" customFormat="1" outlineLevel="2" x14ac:dyDescent="0.2">
      <c r="A781" s="16" t="s">
        <v>10</v>
      </c>
      <c r="B781" s="84" t="s">
        <v>1428</v>
      </c>
      <c r="C781" s="17" t="s">
        <v>1429</v>
      </c>
      <c r="D781" s="117" t="s">
        <v>188</v>
      </c>
      <c r="E781" s="18">
        <v>71</v>
      </c>
      <c r="F781" s="130"/>
      <c r="G781" s="97">
        <f t="shared" ref="G781:G782" si="86">ROUND(+E781*F781,0)</f>
        <v>0</v>
      </c>
    </row>
    <row r="782" spans="1:7" s="1" customFormat="1" outlineLevel="2" x14ac:dyDescent="0.2">
      <c r="A782" s="16" t="s">
        <v>10</v>
      </c>
      <c r="B782" s="84" t="s">
        <v>1430</v>
      </c>
      <c r="C782" s="17" t="s">
        <v>1431</v>
      </c>
      <c r="D782" s="117" t="s">
        <v>188</v>
      </c>
      <c r="E782" s="18">
        <v>13</v>
      </c>
      <c r="F782" s="130"/>
      <c r="G782" s="97">
        <f t="shared" si="86"/>
        <v>0</v>
      </c>
    </row>
    <row r="783" spans="1:7" s="66" customFormat="1" ht="46.5" customHeight="1" x14ac:dyDescent="0.2">
      <c r="A783" s="67"/>
      <c r="B783" s="92" t="s">
        <v>1432</v>
      </c>
      <c r="C783" s="68" t="s">
        <v>1433</v>
      </c>
      <c r="D783" s="147"/>
      <c r="E783" s="147"/>
      <c r="F783" s="147"/>
      <c r="G783" s="76">
        <f>+G784+G789</f>
        <v>0</v>
      </c>
    </row>
    <row r="784" spans="1:7" s="15" customFormat="1" ht="14.25" customHeight="1" outlineLevel="1" x14ac:dyDescent="0.2">
      <c r="A784" s="14"/>
      <c r="B784" s="86" t="s">
        <v>1434</v>
      </c>
      <c r="C784" s="51" t="s">
        <v>1435</v>
      </c>
      <c r="D784" s="145"/>
      <c r="E784" s="145"/>
      <c r="F784" s="145"/>
      <c r="G784" s="87">
        <f>SUM(G785:G788)</f>
        <v>0</v>
      </c>
    </row>
    <row r="785" spans="1:7" s="1" customFormat="1" outlineLevel="2" x14ac:dyDescent="0.2">
      <c r="A785" s="16" t="s">
        <v>10</v>
      </c>
      <c r="B785" s="84" t="s">
        <v>1436</v>
      </c>
      <c r="C785" s="17" t="s">
        <v>1437</v>
      </c>
      <c r="D785" s="117" t="s">
        <v>13</v>
      </c>
      <c r="E785" s="18">
        <v>2088</v>
      </c>
      <c r="F785" s="130"/>
      <c r="G785" s="97">
        <f t="shared" ref="G785:G788" si="87">ROUND(+E785*F785,0)</f>
        <v>0</v>
      </c>
    </row>
    <row r="786" spans="1:7" s="1" customFormat="1" outlineLevel="2" x14ac:dyDescent="0.2">
      <c r="A786" s="16" t="s">
        <v>10</v>
      </c>
      <c r="B786" s="84" t="s">
        <v>1438</v>
      </c>
      <c r="C786" s="17" t="s">
        <v>1439</v>
      </c>
      <c r="D786" s="117" t="s">
        <v>13</v>
      </c>
      <c r="E786" s="18">
        <v>355</v>
      </c>
      <c r="F786" s="130"/>
      <c r="G786" s="97">
        <f t="shared" si="87"/>
        <v>0</v>
      </c>
    </row>
    <row r="787" spans="1:7" s="1" customFormat="1" outlineLevel="2" x14ac:dyDescent="0.2">
      <c r="A787" s="16" t="s">
        <v>10</v>
      </c>
      <c r="B787" s="84" t="s">
        <v>1440</v>
      </c>
      <c r="C787" s="17" t="s">
        <v>1441</v>
      </c>
      <c r="D787" s="117" t="s">
        <v>13</v>
      </c>
      <c r="E787" s="18">
        <v>1733</v>
      </c>
      <c r="F787" s="130"/>
      <c r="G787" s="97">
        <f t="shared" si="87"/>
        <v>0</v>
      </c>
    </row>
    <row r="788" spans="1:7" s="1" customFormat="1" outlineLevel="2" x14ac:dyDescent="0.2">
      <c r="A788" s="16" t="s">
        <v>10</v>
      </c>
      <c r="B788" s="84" t="s">
        <v>1442</v>
      </c>
      <c r="C788" s="17" t="s">
        <v>1443</v>
      </c>
      <c r="D788" s="117" t="s">
        <v>13</v>
      </c>
      <c r="E788" s="18">
        <v>789</v>
      </c>
      <c r="F788" s="130"/>
      <c r="G788" s="97">
        <f t="shared" si="87"/>
        <v>0</v>
      </c>
    </row>
    <row r="789" spans="1:7" s="15" customFormat="1" ht="14.25" customHeight="1" outlineLevel="1" x14ac:dyDescent="0.2">
      <c r="A789" s="14"/>
      <c r="B789" s="86" t="s">
        <v>1444</v>
      </c>
      <c r="C789" s="51" t="s">
        <v>1445</v>
      </c>
      <c r="D789" s="145"/>
      <c r="E789" s="145"/>
      <c r="F789" s="145"/>
      <c r="G789" s="87">
        <f>SUM(G790:G790)</f>
        <v>0</v>
      </c>
    </row>
    <row r="790" spans="1:7" s="1" customFormat="1" ht="24" outlineLevel="2" x14ac:dyDescent="0.2">
      <c r="A790" s="16" t="s">
        <v>10</v>
      </c>
      <c r="B790" s="84" t="s">
        <v>1446</v>
      </c>
      <c r="C790" s="17" t="s">
        <v>1447</v>
      </c>
      <c r="D790" s="117" t="s">
        <v>13</v>
      </c>
      <c r="E790" s="18">
        <v>294</v>
      </c>
      <c r="F790" s="130"/>
      <c r="G790" s="97">
        <f t="shared" ref="G790" si="88">ROUND(+E790*F790,0)</f>
        <v>0</v>
      </c>
    </row>
    <row r="791" spans="1:7" s="66" customFormat="1" ht="45.75" customHeight="1" x14ac:dyDescent="0.2">
      <c r="A791" s="67"/>
      <c r="B791" s="92">
        <v>25</v>
      </c>
      <c r="C791" s="68" t="s">
        <v>1448</v>
      </c>
      <c r="D791" s="147"/>
      <c r="E791" s="147"/>
      <c r="F791" s="147"/>
      <c r="G791" s="76">
        <f>+G792+G801+G804+G808</f>
        <v>0</v>
      </c>
    </row>
    <row r="792" spans="1:7" s="15" customFormat="1" ht="14.25" customHeight="1" outlineLevel="1" x14ac:dyDescent="0.2">
      <c r="A792" s="14"/>
      <c r="B792" s="86">
        <v>25.1</v>
      </c>
      <c r="C792" s="51" t="s">
        <v>1449</v>
      </c>
      <c r="D792" s="145"/>
      <c r="E792" s="145"/>
      <c r="F792" s="145"/>
      <c r="G792" s="87">
        <f>SUM(G793:G800)</f>
        <v>0</v>
      </c>
    </row>
    <row r="793" spans="1:7" s="1" customFormat="1" ht="21" customHeight="1" outlineLevel="2" x14ac:dyDescent="0.2">
      <c r="A793" s="16" t="s">
        <v>10</v>
      </c>
      <c r="B793" s="80" t="s">
        <v>1450</v>
      </c>
      <c r="C793" s="44" t="s">
        <v>1451</v>
      </c>
      <c r="D793" s="23" t="s">
        <v>13</v>
      </c>
      <c r="E793" s="18">
        <v>925</v>
      </c>
      <c r="F793" s="129"/>
      <c r="G793" s="97">
        <f t="shared" ref="G793:G800" si="89">ROUND(+E793*F793,0)</f>
        <v>0</v>
      </c>
    </row>
    <row r="794" spans="1:7" s="1" customFormat="1" ht="18" customHeight="1" outlineLevel="2" x14ac:dyDescent="0.2">
      <c r="A794" s="16" t="s">
        <v>10</v>
      </c>
      <c r="B794" s="79" t="s">
        <v>1452</v>
      </c>
      <c r="C794" s="22" t="s">
        <v>1453</v>
      </c>
      <c r="D794" s="23" t="s">
        <v>26</v>
      </c>
      <c r="E794" s="18">
        <v>654</v>
      </c>
      <c r="F794" s="129"/>
      <c r="G794" s="97">
        <f t="shared" si="89"/>
        <v>0</v>
      </c>
    </row>
    <row r="795" spans="1:7" s="1" customFormat="1" outlineLevel="2" x14ac:dyDescent="0.2">
      <c r="A795" s="16" t="s">
        <v>10</v>
      </c>
      <c r="B795" s="79" t="s">
        <v>1454</v>
      </c>
      <c r="C795" s="17" t="s">
        <v>1455</v>
      </c>
      <c r="D795" s="117" t="s">
        <v>26</v>
      </c>
      <c r="E795" s="18">
        <v>32</v>
      </c>
      <c r="F795" s="129"/>
      <c r="G795" s="97">
        <f t="shared" si="89"/>
        <v>0</v>
      </c>
    </row>
    <row r="796" spans="1:7" s="1" customFormat="1" ht="24" outlineLevel="2" x14ac:dyDescent="0.2">
      <c r="A796" s="16"/>
      <c r="B796" s="79" t="s">
        <v>1456</v>
      </c>
      <c r="C796" s="17" t="s">
        <v>1457</v>
      </c>
      <c r="D796" s="117" t="s">
        <v>13</v>
      </c>
      <c r="E796" s="18">
        <v>693.96363688659335</v>
      </c>
      <c r="F796" s="129"/>
      <c r="G796" s="97">
        <f t="shared" si="89"/>
        <v>0</v>
      </c>
    </row>
    <row r="797" spans="1:7" s="1" customFormat="1" ht="24" outlineLevel="2" x14ac:dyDescent="0.2">
      <c r="A797" s="16"/>
      <c r="B797" s="79" t="s">
        <v>1458</v>
      </c>
      <c r="C797" s="17" t="s">
        <v>1459</v>
      </c>
      <c r="D797" s="117" t="s">
        <v>26</v>
      </c>
      <c r="E797" s="18">
        <v>207</v>
      </c>
      <c r="F797" s="129"/>
      <c r="G797" s="97">
        <f t="shared" si="89"/>
        <v>0</v>
      </c>
    </row>
    <row r="798" spans="1:7" s="1" customFormat="1" ht="24" outlineLevel="2" x14ac:dyDescent="0.2">
      <c r="A798" s="16"/>
      <c r="B798" s="79" t="s">
        <v>1460</v>
      </c>
      <c r="C798" s="17" t="s">
        <v>1461</v>
      </c>
      <c r="D798" s="117" t="s">
        <v>26</v>
      </c>
      <c r="E798" s="18">
        <v>276</v>
      </c>
      <c r="F798" s="130"/>
      <c r="G798" s="97">
        <f t="shared" si="89"/>
        <v>0</v>
      </c>
    </row>
    <row r="799" spans="1:7" s="1" customFormat="1" outlineLevel="2" x14ac:dyDescent="0.2">
      <c r="A799" s="16"/>
      <c r="B799" s="79" t="s">
        <v>1462</v>
      </c>
      <c r="C799" s="17" t="s">
        <v>1463</v>
      </c>
      <c r="D799" s="117" t="s">
        <v>26</v>
      </c>
      <c r="E799" s="18">
        <v>172</v>
      </c>
      <c r="F799" s="130"/>
      <c r="G799" s="97">
        <f t="shared" si="89"/>
        <v>0</v>
      </c>
    </row>
    <row r="800" spans="1:7" s="1" customFormat="1" outlineLevel="2" x14ac:dyDescent="0.2">
      <c r="A800" s="16"/>
      <c r="B800" s="79" t="s">
        <v>1464</v>
      </c>
      <c r="C800" s="17" t="s">
        <v>1465</v>
      </c>
      <c r="D800" s="117" t="s">
        <v>26</v>
      </c>
      <c r="E800" s="18">
        <v>35</v>
      </c>
      <c r="F800" s="130"/>
      <c r="G800" s="97">
        <f t="shared" si="89"/>
        <v>0</v>
      </c>
    </row>
    <row r="801" spans="1:7" s="15" customFormat="1" ht="14.25" customHeight="1" outlineLevel="1" x14ac:dyDescent="0.2">
      <c r="A801" s="14"/>
      <c r="B801" s="86">
        <v>25.2</v>
      </c>
      <c r="C801" s="51" t="s">
        <v>1466</v>
      </c>
      <c r="D801" s="145"/>
      <c r="E801" s="145"/>
      <c r="F801" s="145"/>
      <c r="G801" s="87">
        <f>SUM(G802:G803)</f>
        <v>0</v>
      </c>
    </row>
    <row r="802" spans="1:7" s="1" customFormat="1" outlineLevel="2" x14ac:dyDescent="0.2">
      <c r="A802" s="16"/>
      <c r="B802" s="79" t="s">
        <v>1467</v>
      </c>
      <c r="C802" s="17" t="s">
        <v>1468</v>
      </c>
      <c r="D802" s="117" t="s">
        <v>20</v>
      </c>
      <c r="E802" s="18">
        <v>87</v>
      </c>
      <c r="F802" s="130"/>
      <c r="G802" s="97">
        <f t="shared" ref="G802:G803" si="90">ROUND(+E802*F802,0)</f>
        <v>0</v>
      </c>
    </row>
    <row r="803" spans="1:7" s="1" customFormat="1" ht="24" outlineLevel="2" x14ac:dyDescent="0.2">
      <c r="A803" s="16"/>
      <c r="B803" s="79" t="s">
        <v>1469</v>
      </c>
      <c r="C803" s="17" t="s">
        <v>1470</v>
      </c>
      <c r="D803" s="117" t="s">
        <v>20</v>
      </c>
      <c r="E803" s="18">
        <v>87</v>
      </c>
      <c r="F803" s="130"/>
      <c r="G803" s="97">
        <f t="shared" si="90"/>
        <v>0</v>
      </c>
    </row>
    <row r="804" spans="1:7" s="15" customFormat="1" ht="14.25" customHeight="1" outlineLevel="1" x14ac:dyDescent="0.2">
      <c r="A804" s="14"/>
      <c r="B804" s="86">
        <v>25.3</v>
      </c>
      <c r="C804" s="51" t="s">
        <v>1471</v>
      </c>
      <c r="D804" s="145"/>
      <c r="E804" s="145"/>
      <c r="F804" s="145"/>
      <c r="G804" s="87">
        <f>SUM(G805:G807)</f>
        <v>0</v>
      </c>
    </row>
    <row r="805" spans="1:7" s="1" customFormat="1" ht="24" customHeight="1" outlineLevel="2" x14ac:dyDescent="0.2">
      <c r="A805" s="16"/>
      <c r="B805" s="85" t="s">
        <v>1472</v>
      </c>
      <c r="C805" s="17" t="s">
        <v>1473</v>
      </c>
      <c r="D805" s="42" t="s">
        <v>13</v>
      </c>
      <c r="E805" s="18">
        <v>112</v>
      </c>
      <c r="F805" s="134"/>
      <c r="G805" s="97">
        <f t="shared" ref="G805:G807" si="91">ROUND(+E805*F805,0)</f>
        <v>0</v>
      </c>
    </row>
    <row r="806" spans="1:7" s="1" customFormat="1" ht="24" outlineLevel="2" x14ac:dyDescent="0.2">
      <c r="A806" s="16"/>
      <c r="B806" s="85" t="s">
        <v>1474</v>
      </c>
      <c r="C806" s="17" t="s">
        <v>1475</v>
      </c>
      <c r="D806" s="117" t="s">
        <v>23</v>
      </c>
      <c r="E806" s="18">
        <v>267</v>
      </c>
      <c r="F806" s="129"/>
      <c r="G806" s="97">
        <f t="shared" si="91"/>
        <v>0</v>
      </c>
    </row>
    <row r="807" spans="1:7" s="1" customFormat="1" outlineLevel="2" x14ac:dyDescent="0.2">
      <c r="A807" s="16"/>
      <c r="B807" s="85" t="s">
        <v>1476</v>
      </c>
      <c r="C807" s="17" t="s">
        <v>1477</v>
      </c>
      <c r="D807" s="117" t="s">
        <v>23</v>
      </c>
      <c r="E807" s="18">
        <v>96</v>
      </c>
      <c r="F807" s="129"/>
      <c r="G807" s="97">
        <f t="shared" si="91"/>
        <v>0</v>
      </c>
    </row>
    <row r="808" spans="1:7" s="15" customFormat="1" ht="14.25" customHeight="1" outlineLevel="1" x14ac:dyDescent="0.2">
      <c r="A808" s="14"/>
      <c r="B808" s="86" t="s">
        <v>1478</v>
      </c>
      <c r="C808" s="51" t="s">
        <v>1479</v>
      </c>
      <c r="D808" s="145"/>
      <c r="E808" s="145"/>
      <c r="F808" s="145"/>
      <c r="G808" s="87">
        <f>SUM(G809)</f>
        <v>0</v>
      </c>
    </row>
    <row r="809" spans="1:7" s="1" customFormat="1" ht="48.75" customHeight="1" outlineLevel="2" x14ac:dyDescent="0.2">
      <c r="A809" s="16"/>
      <c r="B809" s="103" t="s">
        <v>1480</v>
      </c>
      <c r="C809" s="21" t="s">
        <v>1481</v>
      </c>
      <c r="D809" s="117" t="s">
        <v>20</v>
      </c>
      <c r="E809" s="18">
        <v>8</v>
      </c>
      <c r="F809" s="130"/>
      <c r="G809" s="97">
        <f t="shared" ref="G809" si="92">ROUND(+E809*F809,0)</f>
        <v>0</v>
      </c>
    </row>
    <row r="810" spans="1:7" s="66" customFormat="1" ht="43.5" customHeight="1" x14ac:dyDescent="0.2">
      <c r="A810" s="64"/>
      <c r="B810" s="92">
        <v>26</v>
      </c>
      <c r="C810" s="68" t="s">
        <v>1482</v>
      </c>
      <c r="D810" s="147"/>
      <c r="E810" s="147"/>
      <c r="F810" s="147"/>
      <c r="G810" s="76">
        <f>+G811</f>
        <v>0</v>
      </c>
    </row>
    <row r="811" spans="1:7" s="15" customFormat="1" ht="14.25" customHeight="1" outlineLevel="1" x14ac:dyDescent="0.2">
      <c r="A811" s="26"/>
      <c r="B811" s="86" t="s">
        <v>1483</v>
      </c>
      <c r="C811" s="51" t="s">
        <v>1484</v>
      </c>
      <c r="D811" s="145"/>
      <c r="E811" s="145"/>
      <c r="F811" s="145"/>
      <c r="G811" s="87">
        <f>SUM(G812)</f>
        <v>0</v>
      </c>
    </row>
    <row r="812" spans="1:7" s="1" customFormat="1" ht="24" outlineLevel="2" x14ac:dyDescent="0.2">
      <c r="A812" s="16"/>
      <c r="B812" s="104" t="s">
        <v>1485</v>
      </c>
      <c r="C812" s="34" t="s">
        <v>1511</v>
      </c>
      <c r="D812" s="42" t="s">
        <v>188</v>
      </c>
      <c r="E812" s="18">
        <v>1</v>
      </c>
      <c r="F812" s="134"/>
      <c r="G812" s="97">
        <f t="shared" ref="G812" si="93">ROUND(+E812*F812,0)</f>
        <v>0</v>
      </c>
    </row>
    <row r="813" spans="1:7" s="66" customFormat="1" ht="30.75" customHeight="1" x14ac:dyDescent="0.2">
      <c r="A813" s="64"/>
      <c r="B813" s="92">
        <v>27</v>
      </c>
      <c r="C813" s="65" t="s">
        <v>1508</v>
      </c>
      <c r="D813" s="147"/>
      <c r="E813" s="147"/>
      <c r="F813" s="147"/>
      <c r="G813" s="76">
        <f>+G814+G817</f>
        <v>0</v>
      </c>
    </row>
    <row r="814" spans="1:7" s="15" customFormat="1" ht="14.25" customHeight="1" outlineLevel="1" x14ac:dyDescent="0.2">
      <c r="A814" s="26"/>
      <c r="B814" s="86" t="s">
        <v>1486</v>
      </c>
      <c r="C814" s="51" t="s">
        <v>1487</v>
      </c>
      <c r="D814" s="145"/>
      <c r="E814" s="145"/>
      <c r="F814" s="145"/>
      <c r="G814" s="87">
        <f>SUM(G815:G816)</f>
        <v>0</v>
      </c>
    </row>
    <row r="815" spans="1:7" s="1" customFormat="1" outlineLevel="2" x14ac:dyDescent="0.2">
      <c r="A815" s="16"/>
      <c r="B815" s="104" t="s">
        <v>1488</v>
      </c>
      <c r="C815" s="34" t="s">
        <v>1506</v>
      </c>
      <c r="D815" s="42" t="s">
        <v>13</v>
      </c>
      <c r="E815" s="18">
        <v>850</v>
      </c>
      <c r="F815" s="135"/>
      <c r="G815" s="97">
        <f t="shared" ref="G815:G816" si="94">ROUND(+E815*F815,0)</f>
        <v>0</v>
      </c>
    </row>
    <row r="816" spans="1:7" s="1" customFormat="1" outlineLevel="2" x14ac:dyDescent="0.2">
      <c r="A816" s="16"/>
      <c r="B816" s="104" t="s">
        <v>1489</v>
      </c>
      <c r="C816" s="34" t="s">
        <v>1507</v>
      </c>
      <c r="D816" s="42" t="s">
        <v>13</v>
      </c>
      <c r="E816" s="18">
        <v>850</v>
      </c>
      <c r="F816" s="135"/>
      <c r="G816" s="97">
        <f t="shared" si="94"/>
        <v>0</v>
      </c>
    </row>
    <row r="817" spans="1:7" s="15" customFormat="1" ht="14.25" customHeight="1" outlineLevel="1" x14ac:dyDescent="0.2">
      <c r="A817" s="14"/>
      <c r="B817" s="86" t="s">
        <v>1490</v>
      </c>
      <c r="C817" s="51" t="s">
        <v>1491</v>
      </c>
      <c r="D817" s="145"/>
      <c r="E817" s="145"/>
      <c r="F817" s="145"/>
      <c r="G817" s="87">
        <f>SUM(G818)</f>
        <v>0</v>
      </c>
    </row>
    <row r="818" spans="1:7" s="1" customFormat="1" ht="15" outlineLevel="2" thickBot="1" x14ac:dyDescent="0.25">
      <c r="A818" s="16"/>
      <c r="B818" s="105" t="s">
        <v>1492</v>
      </c>
      <c r="C818" s="106" t="s">
        <v>1493</v>
      </c>
      <c r="D818" s="107" t="s">
        <v>13</v>
      </c>
      <c r="E818" s="108">
        <v>1663.16</v>
      </c>
      <c r="F818" s="136"/>
      <c r="G818" s="124">
        <f t="shared" ref="G818" si="95">ROUND(+E818*F818,0)</f>
        <v>0</v>
      </c>
    </row>
    <row r="819" spans="1:7" s="4" customFormat="1" ht="4.5" customHeight="1" thickBot="1" x14ac:dyDescent="0.25">
      <c r="A819" s="3"/>
      <c r="B819" s="125"/>
      <c r="C819" s="46"/>
      <c r="D819" s="45"/>
      <c r="E819" s="47"/>
      <c r="F819" s="49"/>
      <c r="G819" s="126"/>
    </row>
    <row r="820" spans="1:7" s="4" customFormat="1" ht="19.5" customHeight="1" thickBot="1" x14ac:dyDescent="0.25">
      <c r="A820" s="3"/>
      <c r="B820" s="139" t="s">
        <v>1494</v>
      </c>
      <c r="C820" s="140"/>
      <c r="D820" s="140"/>
      <c r="E820" s="140"/>
      <c r="F820" s="141"/>
      <c r="G820" s="70">
        <f>+G813+G810+G791+G783+G773+G754+G748+G692+G655+G601+G596+G586+G556+G536+G527+G512+G492+G394+G121+G111+G81+G48+G17+G13</f>
        <v>0</v>
      </c>
    </row>
    <row r="821" spans="1:7" s="50" customFormat="1" ht="4.5" customHeight="1" thickBot="1" x14ac:dyDescent="0.25">
      <c r="A821" s="48"/>
      <c r="B821" s="127"/>
      <c r="C821" s="71"/>
      <c r="D821" s="71"/>
      <c r="E821" s="71"/>
      <c r="F821" s="71"/>
      <c r="G821" s="128"/>
    </row>
    <row r="822" spans="1:7" ht="15.75" thickBot="1" x14ac:dyDescent="0.3">
      <c r="B822" s="139" t="s">
        <v>1500</v>
      </c>
      <c r="C822" s="140"/>
      <c r="D822" s="140"/>
      <c r="E822" s="140"/>
      <c r="F822" s="141"/>
      <c r="G822" s="70">
        <f>SUM(G823:G826)</f>
        <v>0</v>
      </c>
    </row>
    <row r="823" spans="1:7" ht="15" customHeight="1" thickBot="1" x14ac:dyDescent="0.3">
      <c r="B823" s="148" t="s">
        <v>1495</v>
      </c>
      <c r="C823" s="149"/>
      <c r="D823" s="149"/>
      <c r="E823" s="150"/>
      <c r="F823" s="137"/>
      <c r="G823" s="72">
        <f>+ROUND(G820*F823,0)</f>
        <v>0</v>
      </c>
    </row>
    <row r="824" spans="1:7" ht="15" customHeight="1" thickBot="1" x14ac:dyDescent="0.3">
      <c r="B824" s="148" t="s">
        <v>1496</v>
      </c>
      <c r="C824" s="149"/>
      <c r="D824" s="149"/>
      <c r="E824" s="150"/>
      <c r="F824" s="138"/>
      <c r="G824" s="72">
        <f>+ROUND(G820*F824,0)</f>
        <v>0</v>
      </c>
    </row>
    <row r="825" spans="1:7" ht="15" thickBot="1" x14ac:dyDescent="0.3">
      <c r="B825" s="148" t="s">
        <v>1497</v>
      </c>
      <c r="C825" s="149"/>
      <c r="D825" s="149"/>
      <c r="E825" s="150"/>
      <c r="F825" s="138"/>
      <c r="G825" s="72">
        <f>+ROUND(G820*F825,0)</f>
        <v>0</v>
      </c>
    </row>
    <row r="826" spans="1:7" ht="15" thickBot="1" x14ac:dyDescent="0.3">
      <c r="B826" s="148" t="s">
        <v>1498</v>
      </c>
      <c r="C826" s="149"/>
      <c r="D826" s="149"/>
      <c r="E826" s="150"/>
      <c r="F826" s="138"/>
      <c r="G826" s="73">
        <f>+ROUND(G825*F826,0)</f>
        <v>0</v>
      </c>
    </row>
    <row r="827" spans="1:7" ht="15" thickBot="1" x14ac:dyDescent="0.3"/>
    <row r="828" spans="1:7" ht="15.75" thickBot="1" x14ac:dyDescent="0.3">
      <c r="B828" s="139" t="s">
        <v>1499</v>
      </c>
      <c r="C828" s="140"/>
      <c r="D828" s="140"/>
      <c r="E828" s="140"/>
      <c r="F828" s="141"/>
      <c r="G828" s="70">
        <f>+G820+G822</f>
        <v>0</v>
      </c>
    </row>
  </sheetData>
  <sheetProtection password="F527" sheet="1" objects="1" scenarios="1"/>
  <mergeCells count="140">
    <mergeCell ref="D770:F770"/>
    <mergeCell ref="D773:F773"/>
    <mergeCell ref="D755:F755"/>
    <mergeCell ref="D763:F763"/>
    <mergeCell ref="D789:F789"/>
    <mergeCell ref="D783:F783"/>
    <mergeCell ref="D774:F774"/>
    <mergeCell ref="D784:F784"/>
    <mergeCell ref="D733:G733"/>
    <mergeCell ref="D738:G738"/>
    <mergeCell ref="D754:F754"/>
    <mergeCell ref="D743:G743"/>
    <mergeCell ref="D748:F748"/>
    <mergeCell ref="D749:F749"/>
    <mergeCell ref="D810:F810"/>
    <mergeCell ref="D817:F817"/>
    <mergeCell ref="D813:F813"/>
    <mergeCell ref="D814:F814"/>
    <mergeCell ref="D801:F801"/>
    <mergeCell ref="D804:F804"/>
    <mergeCell ref="D808:F808"/>
    <mergeCell ref="D791:F791"/>
    <mergeCell ref="D792:F792"/>
    <mergeCell ref="D811:F811"/>
    <mergeCell ref="B1:G7"/>
    <mergeCell ref="B10:G10"/>
    <mergeCell ref="D717:F717"/>
    <mergeCell ref="D721:F721"/>
    <mergeCell ref="D684:F684"/>
    <mergeCell ref="D689:F689"/>
    <mergeCell ref="D692:F692"/>
    <mergeCell ref="D583:F583"/>
    <mergeCell ref="D586:F586"/>
    <mergeCell ref="D587:F587"/>
    <mergeCell ref="D562:F562"/>
    <mergeCell ref="D571:F571"/>
    <mergeCell ref="D577:G577"/>
    <mergeCell ref="D580:F580"/>
    <mergeCell ref="D528:F528"/>
    <mergeCell ref="D534:F534"/>
    <mergeCell ref="D536:F536"/>
    <mergeCell ref="D527:F527"/>
    <mergeCell ref="D553:F553"/>
    <mergeCell ref="D556:F556"/>
    <mergeCell ref="D557:F557"/>
    <mergeCell ref="D537:F537"/>
    <mergeCell ref="D543:F543"/>
    <mergeCell ref="D549:F549"/>
    <mergeCell ref="D728:F728"/>
    <mergeCell ref="D732:F732"/>
    <mergeCell ref="D604:F604"/>
    <mergeCell ref="D591:F591"/>
    <mergeCell ref="D594:F594"/>
    <mergeCell ref="D596:F596"/>
    <mergeCell ref="D669:F669"/>
    <mergeCell ref="D678:F678"/>
    <mergeCell ref="D681:F681"/>
    <mergeCell ref="D643:F643"/>
    <mergeCell ref="D655:F655"/>
    <mergeCell ref="D656:F656"/>
    <mergeCell ref="D723:F723"/>
    <mergeCell ref="D597:F597"/>
    <mergeCell ref="D601:F601"/>
    <mergeCell ref="D694:G694"/>
    <mergeCell ref="D705:G705"/>
    <mergeCell ref="D711:G711"/>
    <mergeCell ref="D715:F715"/>
    <mergeCell ref="D492:F492"/>
    <mergeCell ref="D493:F493"/>
    <mergeCell ref="D390:F390"/>
    <mergeCell ref="D394:F394"/>
    <mergeCell ref="D512:F512"/>
    <mergeCell ref="D513:F513"/>
    <mergeCell ref="D522:F522"/>
    <mergeCell ref="D501:F501"/>
    <mergeCell ref="D509:F509"/>
    <mergeCell ref="D504:F504"/>
    <mergeCell ref="D371:G371"/>
    <mergeCell ref="D377:G377"/>
    <mergeCell ref="D384:F384"/>
    <mergeCell ref="D303:G303"/>
    <mergeCell ref="D309:G309"/>
    <mergeCell ref="D315:F315"/>
    <mergeCell ref="D343:G343"/>
    <mergeCell ref="D361:G361"/>
    <mergeCell ref="D395:F395"/>
    <mergeCell ref="D279:G279"/>
    <mergeCell ref="D282:G282"/>
    <mergeCell ref="D285:G285"/>
    <mergeCell ref="D291:F291"/>
    <mergeCell ref="D173:G173"/>
    <mergeCell ref="D298:G298"/>
    <mergeCell ref="D211:G211"/>
    <mergeCell ref="D222:G222"/>
    <mergeCell ref="D232:G232"/>
    <mergeCell ref="D249:G249"/>
    <mergeCell ref="D254:G254"/>
    <mergeCell ref="D268:G268"/>
    <mergeCell ref="D161:G161"/>
    <mergeCell ref="D188:G188"/>
    <mergeCell ref="D185:G185"/>
    <mergeCell ref="D193:G193"/>
    <mergeCell ref="D199:G199"/>
    <mergeCell ref="D121:F121"/>
    <mergeCell ref="D122:F122"/>
    <mergeCell ref="D123:G123"/>
    <mergeCell ref="D134:G134"/>
    <mergeCell ref="D52:F52"/>
    <mergeCell ref="D54:F54"/>
    <mergeCell ref="D62:G62"/>
    <mergeCell ref="D108:F108"/>
    <mergeCell ref="D111:F111"/>
    <mergeCell ref="D112:F112"/>
    <mergeCell ref="D82:F82"/>
    <mergeCell ref="D85:F85"/>
    <mergeCell ref="D105:F105"/>
    <mergeCell ref="B828:F828"/>
    <mergeCell ref="B822:F822"/>
    <mergeCell ref="F8:G8"/>
    <mergeCell ref="B9:F9"/>
    <mergeCell ref="D23:F23"/>
    <mergeCell ref="D13:F13"/>
    <mergeCell ref="D14:F14"/>
    <mergeCell ref="D17:F17"/>
    <mergeCell ref="D18:F18"/>
    <mergeCell ref="D49:F49"/>
    <mergeCell ref="D81:F81"/>
    <mergeCell ref="B820:F820"/>
    <mergeCell ref="B823:E823"/>
    <mergeCell ref="B824:E824"/>
    <mergeCell ref="B825:E825"/>
    <mergeCell ref="B826:E826"/>
    <mergeCell ref="D36:F36"/>
    <mergeCell ref="D42:F42"/>
    <mergeCell ref="D48:F48"/>
    <mergeCell ref="D28:F28"/>
    <mergeCell ref="D32:F32"/>
    <mergeCell ref="D64:F64"/>
    <mergeCell ref="D67:F67"/>
    <mergeCell ref="D72:F72"/>
  </mergeCells>
  <pageMargins left="0.70866141732283472" right="0.70866141732283472" top="0.74803149606299213" bottom="0.74803149606299213" header="0.31496062992125984" footer="0.31496062992125984"/>
  <pageSetup scale="60" orientation="portrait" r:id="rId1"/>
  <ignoredErrors>
    <ignoredError sqref="G23"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68</FINDETERConvocatoria>
    <FINDETERPublicar xmlns="C873A128-3956-43CC-8E9F-116C3547FB51">true</FINDETERPublicar>
    <g7y3 xmlns="c873a128-3956-43cc-8e9f-116c3547fb5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F502E8-0D76-427A-B757-9D088AF6C868}">
  <ds:schemaRefs>
    <ds:schemaRef ds:uri="http://purl.org/dc/dcmitype/"/>
    <ds:schemaRef ds:uri="http://schemas.openxmlformats.org/package/2006/metadata/core-properties"/>
    <ds:schemaRef ds:uri="C873A128-3956-43CC-8E9F-116C3547FB51"/>
    <ds:schemaRef ds:uri="http://purl.org/dc/elements/1.1/"/>
    <ds:schemaRef ds:uri="http://schemas.microsoft.com/office/infopath/2007/PartnerControls"/>
    <ds:schemaRef ds:uri="http://schemas.microsoft.com/office/2006/documentManagement/types"/>
    <ds:schemaRef ds:uri="http://www.w3.org/XML/1998/namespace"/>
    <ds:schemaRef ds:uri="c873a128-3956-43cc-8e9f-116c3547fb5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A99AB1F-992C-42CB-BC0C-1F5DD9C085EE}"/>
</file>

<file path=customXml/itemProps3.xml><?xml version="1.0" encoding="utf-8"?>
<ds:datastoreItem xmlns:ds="http://schemas.openxmlformats.org/officeDocument/2006/customXml" ds:itemID="{D7305C10-C8CE-4FAE-919C-C4E4507703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FORMATO4PROPUESTAECONÓMICA(ADENDA4)(ITEMS)</dc:title>
  <dc:creator>DIANA PAULINA DIAZ ALVAREZ</dc:creator>
  <cp:lastModifiedBy>JOHN VELASCO GOODING</cp:lastModifiedBy>
  <cp:lastPrinted>2019-01-29T13:56:09Z</cp:lastPrinted>
  <dcterms:created xsi:type="dcterms:W3CDTF">2019-01-28T22:06:58Z</dcterms:created>
  <dcterms:modified xsi:type="dcterms:W3CDTF">2019-02-27T22:33:45Z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