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ammao\Documents\FINDETER\trabajo\PROCESOS\SECRETARIA DE SEGURIDAD DISTRITAL\CARTÓN  NORTE\ESTRUCTURACIÓN\"/>
    </mc:Choice>
  </mc:AlternateContent>
  <xr:revisionPtr revIDLastSave="0" documentId="8_{9EBE7865-F3F2-439E-9FFD-83EA6889C007}" xr6:coauthVersionLast="46" xr6:coauthVersionMax="46" xr10:uidLastSave="{00000000-0000-0000-0000-000000000000}"/>
  <bookViews>
    <workbookView xWindow="0" yWindow="600" windowWidth="28800" windowHeight="1560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Matriz'!$B$6:$AA$47</definedName>
    <definedName name="_xlnm.Print_Area" localSheetId="2">'Formato Matriz'!$B$1:$W$48</definedName>
    <definedName name="_xlnm.Print_Area" localSheetId="4">'Prob. e Impacto'!$A$1:$K$18</definedName>
    <definedName name="_xlnm.Print_Titles" localSheetId="2">'Formato Matriz'!$2:$6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4" i="7" l="1"/>
  <c r="M34" i="7"/>
  <c r="N34" i="7"/>
  <c r="P34" i="7" s="1"/>
  <c r="O34" i="7"/>
  <c r="T19" i="7" l="1"/>
  <c r="O19" i="7"/>
  <c r="N19" i="7"/>
  <c r="P19" i="7" s="1"/>
  <c r="M19" i="7"/>
  <c r="T13" i="7" l="1"/>
  <c r="T35" i="7"/>
  <c r="T38" i="7"/>
  <c r="T39" i="7"/>
  <c r="N29" i="7"/>
  <c r="T7" i="7"/>
  <c r="T47" i="7"/>
  <c r="T46" i="7"/>
  <c r="T45" i="7"/>
  <c r="T44" i="7"/>
  <c r="T43" i="7"/>
  <c r="T42" i="7"/>
  <c r="T41" i="7"/>
  <c r="T40" i="7"/>
  <c r="T37" i="7"/>
  <c r="T36" i="7"/>
  <c r="T33" i="7"/>
  <c r="T32" i="7"/>
  <c r="T31" i="7"/>
  <c r="T30" i="7"/>
  <c r="T29" i="7"/>
  <c r="T28" i="7"/>
  <c r="T27" i="7"/>
  <c r="T26" i="7"/>
  <c r="T25" i="7"/>
  <c r="T24" i="7"/>
  <c r="T23" i="7"/>
  <c r="T22" i="7"/>
  <c r="T21" i="7"/>
  <c r="T20" i="7"/>
  <c r="T18" i="7"/>
  <c r="T17" i="7"/>
  <c r="T16" i="7"/>
  <c r="T15" i="7"/>
  <c r="T14" i="7"/>
  <c r="T12" i="7"/>
  <c r="T11" i="7"/>
  <c r="T10" i="7"/>
  <c r="T9" i="7"/>
  <c r="T8" i="7"/>
  <c r="AA5" i="7" l="1"/>
  <c r="M15" i="7"/>
  <c r="N15" i="7"/>
  <c r="P15" i="7" s="1"/>
  <c r="O15" i="7"/>
  <c r="M16" i="7"/>
  <c r="N16" i="7"/>
  <c r="P16" i="7" s="1"/>
  <c r="O16" i="7"/>
  <c r="M17" i="7"/>
  <c r="N17" i="7"/>
  <c r="P17" i="7" s="1"/>
  <c r="O17" i="7"/>
  <c r="M18" i="7"/>
  <c r="N18" i="7"/>
  <c r="P18" i="7" s="1"/>
  <c r="O18"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N27" i="7"/>
  <c r="P27" i="7" s="1"/>
  <c r="O27" i="7"/>
  <c r="M28" i="7"/>
  <c r="N28" i="7"/>
  <c r="P28" i="7" s="1"/>
  <c r="O28" i="7"/>
  <c r="M29" i="7"/>
  <c r="P29" i="7"/>
  <c r="O29" i="7"/>
  <c r="M30" i="7"/>
  <c r="N30" i="7"/>
  <c r="P30" i="7" s="1"/>
  <c r="O30" i="7"/>
  <c r="M31" i="7"/>
  <c r="N31" i="7"/>
  <c r="P31" i="7" s="1"/>
  <c r="O31" i="7"/>
  <c r="M32" i="7"/>
  <c r="N32" i="7"/>
  <c r="P32" i="7" s="1"/>
  <c r="O32" i="7"/>
  <c r="M33" i="7"/>
  <c r="N33" i="7"/>
  <c r="P33" i="7" s="1"/>
  <c r="O33"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6" i="7"/>
  <c r="N46" i="7"/>
  <c r="P46" i="7" s="1"/>
  <c r="O46" i="7"/>
  <c r="M47" i="7"/>
  <c r="N47" i="7"/>
  <c r="P47" i="7" s="1"/>
  <c r="O47" i="7"/>
  <c r="N13" i="7"/>
  <c r="P13" i="7" s="1"/>
  <c r="O13" i="7"/>
  <c r="N12" i="7"/>
  <c r="P12" i="7" s="1"/>
  <c r="O12" i="7"/>
  <c r="M12" i="7"/>
  <c r="M13" i="7"/>
  <c r="M14" i="7"/>
  <c r="M8" i="7"/>
  <c r="M9" i="7"/>
  <c r="M10" i="7"/>
  <c r="M11" i="7"/>
  <c r="M7" i="7"/>
  <c r="N7" i="7"/>
  <c r="P7" i="7" s="1"/>
  <c r="O7" i="7"/>
  <c r="V31" i="7" l="1"/>
  <c r="U31" i="7"/>
  <c r="V33" i="7"/>
  <c r="U33" i="7"/>
  <c r="U32" i="7"/>
  <c r="V32" i="7"/>
  <c r="AA3" i="7"/>
  <c r="AA14" i="7"/>
  <c r="AA6" i="7" l="1"/>
  <c r="N9" i="7"/>
  <c r="O9" i="7"/>
  <c r="O8" i="7"/>
  <c r="O10" i="7"/>
  <c r="O11" i="7"/>
  <c r="O14" i="7"/>
  <c r="AA4" i="7" l="1"/>
  <c r="P9" i="7"/>
  <c r="N14" i="7"/>
  <c r="N11" i="7"/>
  <c r="N10" i="7"/>
  <c r="N8" i="7"/>
  <c r="P8" i="7" l="1"/>
  <c r="P10" i="7"/>
  <c r="P11" i="7"/>
  <c r="P14"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<sst xmlns="http://schemas.openxmlformats.org/spreadsheetml/2006/main" count="497" uniqueCount="227">
  <si>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</si>
  <si>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</si>
  <si>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</si>
  <si>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</si>
  <si>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</si>
  <si>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</si>
  <si>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</si>
  <si>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</si>
  <si>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</si>
  <si>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</si>
  <si>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</si>
  <si>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</si>
  <si>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</si>
  <si>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</si>
  <si>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</si>
  <si>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</si>
  <si>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</si>
  <si>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</si>
  <si>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</si>
  <si>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</si>
  <si>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</si>
  <si>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</si>
  <si>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</si>
  <si>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</si>
  <si>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</si>
  <si>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</si>
  <si>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</si>
  <si>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</si>
  <si>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</si>
  <si>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</si>
  <si>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</si>
  <si>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</si>
  <si>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</si>
  <si>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</si>
  <si>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</si>
  <si>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</si>
  <si>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</si>
  <si>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</si>
  <si>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</si>
  <si>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</si>
  <si>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</si>
  <si>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</si>
  <si>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</si>
  <si>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</si>
  <si>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</si>
  <si>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</si>
  <si>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</si>
  <si>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</si>
  <si>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</si>
  <si>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</si>
  <si>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</si>
  <si>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</si>
  <si>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</si>
  <si>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</si>
  <si>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</si>
  <si>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</si>
  <si>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</si>
  <si>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</si>
  <si>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</si>
  <si>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</si>
  <si>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</si>
  <si>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</si>
  <si>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</si>
  <si>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</si>
  <si>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</si>
  <si>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</si>
  <si>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</si>
  <si>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</si>
  <si>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</si>
  <si>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</si>
  <si>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</si>
  <si>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</si>
  <si>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</si>
  <si>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</si>
  <si>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</si>
  <si>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</si>
  <si>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</si>
  <si>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</si>
  <si>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</si>
  <si>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</si>
  <si>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</si>
  <si>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</si>
  <si>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</si>
  <si>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</si>
  <si>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</si>
  <si>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</si>
  <si>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</si>
  <si>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</si>
  <si>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</si>
  <si>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</si>
  <si>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</si>
  <si>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</si>
  <si>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</si>
  <si>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</si>
  <si>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</si>
  <si>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</si>
  <si>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</si>
  <si>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</si>
  <si>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</si>
  <si>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</si>
  <si>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</si>
  <si>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</si>
  <si>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</si>
  <si>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</si>
  <si>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Reproceso en las convocatorias debido a que el contratista/interventor no firma el contrato.</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</si>
  <si>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</si>
  <si>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</si>
  <si>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</si>
  <si>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</si>
  <si>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</si>
  <si>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</si>
  <si>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</si>
  <si>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</si>
  <si>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</si>
  <si>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</si>
  <si>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</si>
  <si>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</si>
  <si>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</si>
  <si>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</si>
  <si>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</si>
  <si>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</si>
  <si>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</si>
  <si>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</si>
  <si>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</si>
  <si>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</si>
  <si>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</si>
  <si>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</si>
  <si>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</si>
  <si>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</si>
  <si>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</si>
  <si>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</si>
  <si>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</si>
  <si>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</si>
  <si>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</si>
  <si>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</si>
  <si>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</si>
  <si>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</si>
  <si>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</si>
  <si>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</si>
  <si>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</si>
  <si>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</si>
  <si>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</si>
  <si>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</si>
  <si>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</si>
  <si>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</si>
  <si>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</si>
  <si>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</si>
  <si>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</si>
  <si>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</si>
  <si>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</si>
  <si>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</si>
  <si>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</si>
  <si>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</si>
  <si>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</si>
  <si>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</si>
  <si>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</si>
  <si>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</si>
  <si>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</si>
  <si>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</si>
  <si>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</si>
  <si>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</si>
  <si>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</si>
  <si>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</si>
  <si>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</si>
  <si>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</si>
  <si>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</si>
  <si>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</si>
  <si>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</si>
  <si>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</si>
  <si>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</si>
  <si>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</si>
  <si>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</si>
  <si>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</si>
  <si>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</si>
  <si>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</si>
  <si>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</si>
  <si>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</si>
  <si>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</si>
  <si>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</si>
  <si>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Mayor</t>
  </si>
  <si>
    <t>Menor</t>
  </si>
  <si>
    <t>Insignificante</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</si>
  <si>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</si>
  <si>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</si>
  <si>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</si>
  <si>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</si>
  <si>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</si>
  <si>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</si>
  <si>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</si>
  <si>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</si>
  <si>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</si>
  <si>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</si>
  <si>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</si>
  <si>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</si>
  <si>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Se hará efectiva la garantía de seriedad de la oferta presentada por el proponente adjudicatario en el marco del proceso de convocatoria. </t>
  </si>
  <si>
    <t xml:space="preserve">La contratante deberá cumplir, de conformidad con las directrices internas, con los tiempos de respuestas contemplados en el marco de sus trámites administrativos. </t>
  </si>
  <si>
    <t>Los documentos contractuales contemplaran la totalidad de las fases y los aspectos necesarios para que su ejecución permita la cabal consecución del objeto contractual.</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</si>
  <si>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</si>
  <si>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</si>
  <si>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Deberá contemplar dentro de su plan de negocios, y de acuerdo al territorio en el cual se llevará a cabo la obra la materialización de este riesgo, sin que su constancia impida la implementación de mesas de trabajo entre el contratista y la contratante</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</si>
  <si>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</si>
  <si>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</si>
  <si>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</si>
  <si>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</si>
  <si>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</si>
  <si>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El contratista contemplará, al momento de presentar la oferta, la totalidad de los requisitos previos a  la suscripción el acta de inicio. </t>
  </si>
  <si>
    <t xml:space="preserve">Estructurar la oferta de conformidad el estado y la condiciones del mercado y con su capacidad técnica, económica y jurídica. </t>
  </si>
  <si>
    <t>Observaciones Vp. Riesgos Findeter</t>
  </si>
  <si>
    <t>Riesgo Residual</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</si>
  <si>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</si>
  <si>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</si>
  <si>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</si>
  <si>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</si>
  <si>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</si>
  <si>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</si>
  <si>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</si>
  <si>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</si>
  <si>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</si>
  <si>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Falta de apropiación por parte del Gobierno Distrital debido a la priorización de otros proyectos.</t>
  </si>
  <si>
    <t>12A</t>
  </si>
  <si>
    <r>
      <t xml:space="preserve">Afectación a la ejecución del contrato debido a condiciones climáticas de la zona. </t>
    </r>
    <r>
      <rPr>
        <strike/>
        <sz val="10"/>
        <color theme="1"/>
        <rFont val="Calibri"/>
        <family val="2"/>
        <scheme val="minor"/>
      </rPr>
      <t>desastres naturales).</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</si>
  <si>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</si>
  <si>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</si>
  <si>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</si>
  <si>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</si>
  <si>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</si>
  <si>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r>
      <t xml:space="preserve">Anexo No. 1 Matriz de Riesgo 
Objeto: </t>
    </r>
    <r>
      <rPr>
        <b/>
        <i/>
        <sz val="10"/>
        <rFont val="Calibri"/>
        <family val="2"/>
        <scheme val="minor"/>
      </rPr>
      <t>“INTERVENTORÍA INTEGRAL
(ADMINISTRATIVA, FINANCIERA, CONTABLE, AMBIENTAL, SOCIAL, JURÍDICA Y TÉCNICA) PARA LA CONSTRUCCIÓN DEL COMANDO DE LA BRIGADA XIII DEJ EJÉRCITO, UBICADO EN EL CANTON NORTE DE BOGOTÁ D.C”.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</si>
</sst>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0"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trike/>
      <sz val="10"/>
      <color theme="1"/>
      <name val="Calibri"/>
      <family val="2"/>
      <scheme val="minor"/>
    </font>
    <font>
      <b/>
      <i/>
      <u/>
      <sz val="10"/>
      <color theme="1"/>
      <name val="Calibri"/>
      <family val="2"/>
      <scheme val="minor"/>
    </font>
    <font>
      <i/>
      <u/>
      <sz val="10"/>
      <color theme="1"/>
      <name val="Calibri"/>
      <family val="2"/>
      <scheme val="minor"/>
    </font>
    <font>
      <i/>
      <u/>
      <sz val="10"/>
      <name val="Calibri"/>
      <family val="2"/>
      <scheme val="minor"/>
    </font>
    <font>
      <b/>
      <i/>
      <sz val="1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52">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Fill="1" applyBorder="1" applyAlignment="1">
      <alignment horizontal="left" vertical="center" wrapText="1"/>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8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2</xdr:row>
      <xdr:rowOff>207534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55" zoomScaleNormal="55" zoomScaleSheetLayoutView="85" zoomScalePageLayoutView="85" workbookViewId="0">
      <selection activeCell="B35" sqref="B3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61" t="s">
        <v>125</v>
      </c>
      <c r="C1" s="38"/>
    </row>
    <row r="2" spans="1:17" x14ac:dyDescent="0.25">
      <c r="A2" s="38"/>
      <c r="B2" s="56" t="s">
        <v>91</v>
      </c>
      <c r="C2" s="38"/>
    </row>
    <row r="3" spans="1:17" x14ac:dyDescent="0.25">
      <c r="A3" s="38"/>
      <c r="B3" s="58" t="s">
        <v>90</v>
      </c>
      <c r="C3" s="38"/>
    </row>
    <row r="4" spans="1:17" x14ac:dyDescent="0.25">
      <c r="A4" s="38"/>
      <c r="B4" s="58" t="s">
        <v>92</v>
      </c>
      <c r="C4" s="38"/>
    </row>
    <row r="5" spans="1:17" x14ac:dyDescent="0.25">
      <c r="A5" s="38"/>
      <c r="B5" s="58" t="s">
        <v>126</v>
      </c>
      <c r="C5" s="38"/>
    </row>
    <row r="6" spans="1:17" ht="15.75" thickBot="1" x14ac:dyDescent="0.3">
      <c r="B6" s="57" t="s">
        <v>127</v>
      </c>
    </row>
    <row r="7" spans="1:17" ht="15.75" thickBot="1" x14ac:dyDescent="0.3">
      <c r="B7" s="58" t="s">
        <v>163</v>
      </c>
    </row>
    <row r="8" spans="1:17" ht="15" customHeight="1" x14ac:dyDescent="0.25">
      <c r="B8" s="81" t="s">
        <v>216</v>
      </c>
      <c r="C8" s="48"/>
      <c r="D8" s="48"/>
      <c r="E8" s="48"/>
      <c r="F8" s="48"/>
      <c r="G8" s="48"/>
      <c r="H8" s="48"/>
      <c r="I8" s="48"/>
      <c r="J8" s="48"/>
      <c r="K8" s="48"/>
      <c r="L8" s="48"/>
      <c r="M8" s="48"/>
      <c r="N8" s="48"/>
      <c r="O8" s="48"/>
      <c r="P8" s="48"/>
      <c r="Q8" s="48"/>
    </row>
    <row r="9" spans="1:17" x14ac:dyDescent="0.25">
      <c r="B9" s="82"/>
    </row>
    <row r="10" spans="1:17" x14ac:dyDescent="0.25">
      <c r="B10" s="82"/>
    </row>
    <row r="11" spans="1:17" x14ac:dyDescent="0.25">
      <c r="B11" s="82"/>
    </row>
    <row r="12" spans="1:17" x14ac:dyDescent="0.25">
      <c r="B12" s="82"/>
    </row>
    <row r="13" spans="1:17" x14ac:dyDescent="0.25">
      <c r="B13" s="82"/>
    </row>
    <row r="14" spans="1:17" x14ac:dyDescent="0.25">
      <c r="B14" s="82"/>
    </row>
    <row r="15" spans="1:17" x14ac:dyDescent="0.25">
      <c r="B15" s="82"/>
    </row>
    <row r="16" spans="1:17" x14ac:dyDescent="0.25">
      <c r="B16" s="82"/>
    </row>
    <row r="17" spans="2:2" x14ac:dyDescent="0.25">
      <c r="B17" s="82"/>
    </row>
    <row r="18" spans="2:2" x14ac:dyDescent="0.25">
      <c r="B18" s="82"/>
    </row>
    <row r="19" spans="2:2" x14ac:dyDescent="0.25">
      <c r="B19" s="82"/>
    </row>
    <row r="20" spans="2:2" x14ac:dyDescent="0.25">
      <c r="B20" s="82"/>
    </row>
    <row r="21" spans="2:2" x14ac:dyDescent="0.25">
      <c r="B21" s="82"/>
    </row>
    <row r="22" spans="2:2" x14ac:dyDescent="0.25">
      <c r="B22" s="82"/>
    </row>
    <row r="23" spans="2:2" x14ac:dyDescent="0.25">
      <c r="B23" s="82"/>
    </row>
    <row r="24" spans="2:2" x14ac:dyDescent="0.25">
      <c r="B24" s="82"/>
    </row>
    <row r="25" spans="2:2" ht="15.75" thickBot="1" x14ac:dyDescent="0.3">
      <c r="B25" s="8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5" activePane="bottomRight" state="frozen"/>
      <selection pane="topRight" activeCell="B1" sqref="B1"/>
      <selection pane="bottomLeft" activeCell="A2" sqref="A2"/>
      <selection pane="bottomRight" activeCell="C2" sqref="C2"/>
    </sheetView>
  </sheetViews>
  <sheetFormatPr baseColWidth="10" defaultRowHeight="15" x14ac:dyDescent="0.25"/>
  <cols>
    <col min="2" max="2" width="39" bestFit="1" customWidth="1"/>
    <col min="3" max="3" width="25.42578125" bestFit="1" customWidth="1"/>
  </cols>
  <sheetData>
    <row r="1" spans="1:8" ht="15.75" thickBot="1" x14ac:dyDescent="0.3">
      <c r="A1" s="59" t="s">
        <v>135</v>
      </c>
      <c r="B1" s="59" t="s">
        <v>133</v>
      </c>
      <c r="C1" s="59" t="s">
        <v>134</v>
      </c>
    </row>
    <row r="2" spans="1:8" x14ac:dyDescent="0.25">
      <c r="A2" s="60">
        <v>1</v>
      </c>
      <c r="B2" s="65" t="s">
        <v>139</v>
      </c>
      <c r="C2" s="63" t="s">
        <v>137</v>
      </c>
      <c r="E2" s="84" t="s">
        <v>138</v>
      </c>
      <c r="F2" s="85"/>
      <c r="G2" s="85"/>
      <c r="H2" s="86"/>
    </row>
    <row r="3" spans="1:8" x14ac:dyDescent="0.25">
      <c r="A3" s="60">
        <v>2</v>
      </c>
      <c r="B3" s="65" t="s">
        <v>140</v>
      </c>
      <c r="C3" s="63" t="s">
        <v>137</v>
      </c>
      <c r="E3" s="87"/>
      <c r="F3" s="88"/>
      <c r="G3" s="88"/>
      <c r="H3" s="89"/>
    </row>
    <row r="4" spans="1:8" x14ac:dyDescent="0.25">
      <c r="A4" s="60">
        <v>3</v>
      </c>
      <c r="B4" s="65" t="s">
        <v>141</v>
      </c>
      <c r="C4" s="63" t="s">
        <v>137</v>
      </c>
      <c r="E4" s="87"/>
      <c r="F4" s="88"/>
      <c r="G4" s="88"/>
      <c r="H4" s="89"/>
    </row>
    <row r="5" spans="1:8" x14ac:dyDescent="0.25">
      <c r="A5" s="60">
        <v>4</v>
      </c>
      <c r="B5" s="65" t="s">
        <v>142</v>
      </c>
      <c r="C5" s="63" t="s">
        <v>137</v>
      </c>
      <c r="E5" s="87"/>
      <c r="F5" s="88"/>
      <c r="G5" s="88"/>
      <c r="H5" s="89"/>
    </row>
    <row r="6" spans="1:8" x14ac:dyDescent="0.25">
      <c r="A6" s="60">
        <v>5</v>
      </c>
      <c r="B6" s="65" t="s">
        <v>143</v>
      </c>
      <c r="C6" s="63" t="s">
        <v>137</v>
      </c>
      <c r="E6" s="87"/>
      <c r="F6" s="88"/>
      <c r="G6" s="88"/>
      <c r="H6" s="89"/>
    </row>
    <row r="7" spans="1:8" ht="15.75" thickBot="1" x14ac:dyDescent="0.3">
      <c r="A7" s="60">
        <v>6</v>
      </c>
      <c r="B7" s="65" t="s">
        <v>144</v>
      </c>
      <c r="C7" s="63" t="s">
        <v>137</v>
      </c>
      <c r="E7" s="90"/>
      <c r="F7" s="91"/>
      <c r="G7" s="91"/>
      <c r="H7" s="92"/>
    </row>
    <row r="8" spans="1:8" x14ac:dyDescent="0.25">
      <c r="A8" s="60">
        <v>7</v>
      </c>
      <c r="B8" s="65" t="s">
        <v>145</v>
      </c>
      <c r="C8" s="63" t="s">
        <v>137</v>
      </c>
    </row>
    <row r="9" spans="1:8" x14ac:dyDescent="0.25">
      <c r="A9" s="60">
        <v>8</v>
      </c>
      <c r="B9" s="65" t="s">
        <v>146</v>
      </c>
      <c r="C9" s="63" t="s">
        <v>136</v>
      </c>
    </row>
    <row r="10" spans="1:8" x14ac:dyDescent="0.25">
      <c r="A10" s="60">
        <v>9</v>
      </c>
      <c r="B10" s="65" t="s">
        <v>147</v>
      </c>
      <c r="C10" s="63" t="s">
        <v>136</v>
      </c>
    </row>
    <row r="11" spans="1:8" x14ac:dyDescent="0.25">
      <c r="A11" s="60">
        <v>10</v>
      </c>
      <c r="B11" s="65" t="s">
        <v>148</v>
      </c>
      <c r="C11" s="63" t="s">
        <v>136</v>
      </c>
    </row>
    <row r="12" spans="1:8" x14ac:dyDescent="0.25">
      <c r="A12" s="60">
        <v>11</v>
      </c>
      <c r="B12" s="65" t="s">
        <v>149</v>
      </c>
      <c r="C12" s="63" t="s">
        <v>136</v>
      </c>
    </row>
    <row r="13" spans="1:8" x14ac:dyDescent="0.25">
      <c r="A13" s="60">
        <v>12</v>
      </c>
      <c r="B13" s="65" t="s">
        <v>150</v>
      </c>
      <c r="C13" s="63" t="s">
        <v>136</v>
      </c>
    </row>
    <row r="14" spans="1:8" x14ac:dyDescent="0.25">
      <c r="A14" s="60">
        <v>13</v>
      </c>
      <c r="B14" s="65" t="s">
        <v>151</v>
      </c>
      <c r="C14" s="63" t="s">
        <v>136</v>
      </c>
    </row>
    <row r="15" spans="1:8" x14ac:dyDescent="0.25">
      <c r="A15" s="60">
        <v>14</v>
      </c>
      <c r="B15" s="65" t="s">
        <v>152</v>
      </c>
      <c r="C15" s="63" t="s">
        <v>137</v>
      </c>
    </row>
    <row r="16" spans="1:8" x14ac:dyDescent="0.25">
      <c r="A16" s="60">
        <v>15</v>
      </c>
      <c r="B16" s="65" t="s">
        <v>153</v>
      </c>
      <c r="C16" s="63" t="s">
        <v>137</v>
      </c>
    </row>
    <row r="17" spans="1:3" x14ac:dyDescent="0.25">
      <c r="A17" s="60">
        <v>16</v>
      </c>
      <c r="B17" s="65" t="s">
        <v>154</v>
      </c>
      <c r="C17" s="63" t="s">
        <v>136</v>
      </c>
    </row>
    <row r="18" spans="1:3" x14ac:dyDescent="0.25">
      <c r="A18" s="60">
        <v>17</v>
      </c>
      <c r="B18" s="65" t="s">
        <v>155</v>
      </c>
      <c r="C18" s="63" t="s">
        <v>137</v>
      </c>
    </row>
    <row r="19" spans="1:3" x14ac:dyDescent="0.25">
      <c r="A19" s="60">
        <v>18</v>
      </c>
      <c r="B19" s="65" t="s">
        <v>156</v>
      </c>
      <c r="C19" s="63" t="s">
        <v>137</v>
      </c>
    </row>
    <row r="20" spans="1:3" x14ac:dyDescent="0.25">
      <c r="A20" s="60">
        <v>19</v>
      </c>
      <c r="B20" s="65" t="s">
        <v>157</v>
      </c>
      <c r="C20" s="63" t="s">
        <v>137</v>
      </c>
    </row>
    <row r="21" spans="1:3" x14ac:dyDescent="0.25">
      <c r="A21" s="60">
        <v>20</v>
      </c>
      <c r="B21" s="65" t="s">
        <v>158</v>
      </c>
      <c r="C21" s="63" t="s">
        <v>137</v>
      </c>
    </row>
    <row r="22" spans="1:3" x14ac:dyDescent="0.25">
      <c r="A22" s="60">
        <v>21</v>
      </c>
      <c r="B22" s="65" t="s">
        <v>159</v>
      </c>
      <c r="C22" s="63" t="s">
        <v>137</v>
      </c>
    </row>
    <row r="23" spans="1:3" x14ac:dyDescent="0.25">
      <c r="A23" s="64">
        <v>22</v>
      </c>
      <c r="B23" s="65" t="s">
        <v>160</v>
      </c>
      <c r="C23" s="63" t="s">
        <v>137</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8"/>
  <sheetViews>
    <sheetView showGridLines="0" tabSelected="1" view="pageBreakPreview" topLeftCell="E28" zoomScaleNormal="100" zoomScaleSheetLayoutView="100" zoomScalePageLayoutView="85" workbookViewId="0">
      <selection activeCell="R28" sqref="R28"/>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6" customWidth="1"/>
    <col min="14" max="14" width="15.140625" style="25" customWidth="1"/>
    <col min="15" max="15" width="4.28515625" style="46" customWidth="1"/>
    <col min="16" max="16" width="11.42578125" style="25" customWidth="1"/>
    <col min="17" max="17" width="10.85546875" style="25" bestFit="1" customWidth="1"/>
    <col min="18" max="18" width="41.28515625" style="25" customWidth="1"/>
    <col min="19" max="19" width="11" style="25" bestFit="1" customWidth="1"/>
    <col min="20" max="20" width="7.7109375" style="46" customWidth="1"/>
    <col min="21" max="21" width="15.140625" style="25" customWidth="1"/>
    <col min="22" max="22" width="4.28515625" style="46" customWidth="1"/>
    <col min="23" max="23" width="11.42578125" style="25" customWidth="1"/>
    <col min="24" max="24" width="26.85546875" style="25" customWidth="1"/>
    <col min="25" max="25" width="4.140625" style="25" customWidth="1"/>
    <col min="26" max="26" width="30.42578125" style="25" customWidth="1"/>
    <col min="27" max="16384" width="11.42578125" style="25"/>
  </cols>
  <sheetData>
    <row r="1" spans="2:27" ht="17.25" customHeight="1" x14ac:dyDescent="0.25"/>
    <row r="2" spans="2:27" ht="22.9" customHeight="1" x14ac:dyDescent="0.25">
      <c r="B2" s="112"/>
      <c r="C2" s="113"/>
      <c r="D2" s="97" t="s">
        <v>226</v>
      </c>
      <c r="E2" s="98"/>
      <c r="F2" s="98"/>
      <c r="G2" s="98"/>
      <c r="H2" s="98"/>
      <c r="I2" s="98"/>
      <c r="J2" s="98"/>
      <c r="K2" s="98"/>
      <c r="L2" s="98"/>
      <c r="M2" s="98"/>
      <c r="N2" s="98"/>
      <c r="O2" s="98"/>
      <c r="P2" s="99"/>
      <c r="Q2" s="67"/>
      <c r="R2" s="67"/>
      <c r="S2" s="67"/>
      <c r="T2" s="67"/>
      <c r="U2" s="67"/>
      <c r="V2" s="67"/>
      <c r="W2" s="67"/>
      <c r="X2" s="67"/>
    </row>
    <row r="3" spans="2:27" ht="22.9" customHeight="1" x14ac:dyDescent="0.25">
      <c r="B3" s="114"/>
      <c r="C3" s="115"/>
      <c r="D3" s="100"/>
      <c r="E3" s="101"/>
      <c r="F3" s="101"/>
      <c r="G3" s="101"/>
      <c r="H3" s="101"/>
      <c r="I3" s="101"/>
      <c r="J3" s="101"/>
      <c r="K3" s="101"/>
      <c r="L3" s="101"/>
      <c r="M3" s="101"/>
      <c r="N3" s="101"/>
      <c r="O3" s="101"/>
      <c r="P3" s="102"/>
      <c r="Q3" s="67"/>
      <c r="R3" s="67"/>
      <c r="S3" s="67"/>
      <c r="T3" s="67"/>
      <c r="U3" s="67"/>
      <c r="V3" s="67"/>
      <c r="W3" s="67"/>
      <c r="X3" s="67"/>
      <c r="Z3" s="55" t="s">
        <v>209</v>
      </c>
      <c r="AA3" s="4">
        <f>INT(AVERAGE(M7:M108))</f>
        <v>2</v>
      </c>
    </row>
    <row r="4" spans="2:27" ht="22.9" customHeight="1" x14ac:dyDescent="0.25">
      <c r="B4" s="116"/>
      <c r="C4" s="117"/>
      <c r="D4" s="103"/>
      <c r="E4" s="104"/>
      <c r="F4" s="104"/>
      <c r="G4" s="104"/>
      <c r="H4" s="104"/>
      <c r="I4" s="104"/>
      <c r="J4" s="104"/>
      <c r="K4" s="104"/>
      <c r="L4" s="104"/>
      <c r="M4" s="104"/>
      <c r="N4" s="104"/>
      <c r="O4" s="104"/>
      <c r="P4" s="105"/>
      <c r="Q4" s="132" t="s">
        <v>208</v>
      </c>
      <c r="R4" s="133"/>
      <c r="S4" s="133"/>
      <c r="T4" s="133"/>
      <c r="U4" s="133"/>
      <c r="V4" s="133"/>
      <c r="W4" s="134"/>
      <c r="X4" s="59"/>
      <c r="Z4" s="55" t="s">
        <v>210</v>
      </c>
      <c r="AA4" s="4">
        <f>INT(AVERAGE(O7:O108))</f>
        <v>2</v>
      </c>
    </row>
    <row r="5" spans="2:27" ht="12.75" customHeight="1" x14ac:dyDescent="0.25">
      <c r="B5" s="107" t="s">
        <v>3</v>
      </c>
      <c r="C5" s="118" t="s">
        <v>87</v>
      </c>
      <c r="D5" s="119"/>
      <c r="E5" s="107" t="s">
        <v>63</v>
      </c>
      <c r="F5" s="109" t="s">
        <v>2</v>
      </c>
      <c r="G5" s="110"/>
      <c r="H5" s="110"/>
      <c r="I5" s="110"/>
      <c r="J5" s="110"/>
      <c r="K5" s="111"/>
      <c r="L5" s="95" t="s">
        <v>108</v>
      </c>
      <c r="M5" s="95" t="s">
        <v>110</v>
      </c>
      <c r="N5" s="95" t="s">
        <v>2</v>
      </c>
      <c r="O5" s="95" t="s">
        <v>111</v>
      </c>
      <c r="P5" s="95" t="s">
        <v>64</v>
      </c>
      <c r="Q5" s="108" t="s">
        <v>63</v>
      </c>
      <c r="R5" s="136" t="s">
        <v>171</v>
      </c>
      <c r="S5" s="96" t="s">
        <v>108</v>
      </c>
      <c r="T5" s="96" t="s">
        <v>110</v>
      </c>
      <c r="U5" s="96" t="s">
        <v>2</v>
      </c>
      <c r="V5" s="96" t="s">
        <v>111</v>
      </c>
      <c r="W5" s="96" t="s">
        <v>64</v>
      </c>
      <c r="X5" s="122" t="s">
        <v>207</v>
      </c>
      <c r="Z5" s="55" t="s">
        <v>211</v>
      </c>
      <c r="AA5" s="4">
        <f>+INT(AVERAGE(T7:T155))</f>
        <v>2</v>
      </c>
    </row>
    <row r="6" spans="2:27" ht="25.5" x14ac:dyDescent="0.25">
      <c r="B6" s="108"/>
      <c r="C6" s="120"/>
      <c r="D6" s="121"/>
      <c r="E6" s="108"/>
      <c r="F6" s="39" t="s">
        <v>73</v>
      </c>
      <c r="G6" s="39" t="s">
        <v>74</v>
      </c>
      <c r="H6" s="39" t="s">
        <v>65</v>
      </c>
      <c r="I6" s="39" t="s">
        <v>66</v>
      </c>
      <c r="J6" s="39" t="s">
        <v>67</v>
      </c>
      <c r="K6" s="39" t="s">
        <v>68</v>
      </c>
      <c r="L6" s="96"/>
      <c r="M6" s="122"/>
      <c r="N6" s="96"/>
      <c r="O6" s="122"/>
      <c r="P6" s="96"/>
      <c r="Q6" s="108"/>
      <c r="R6" s="136"/>
      <c r="S6" s="96"/>
      <c r="T6" s="122"/>
      <c r="U6" s="96"/>
      <c r="V6" s="122"/>
      <c r="W6" s="96"/>
      <c r="X6" s="135"/>
      <c r="Z6" s="55" t="s">
        <v>212</v>
      </c>
      <c r="AA6" s="4">
        <f>+INT(AVERAGE(V7:V156))</f>
        <v>2</v>
      </c>
    </row>
    <row r="7" spans="2:27" ht="39.75" customHeight="1" x14ac:dyDescent="0.25">
      <c r="B7" s="40">
        <v>1</v>
      </c>
      <c r="C7" s="127" t="s">
        <v>102</v>
      </c>
      <c r="D7" s="80" t="s">
        <v>89</v>
      </c>
      <c r="E7" s="72" t="s">
        <v>0</v>
      </c>
      <c r="F7" s="62">
        <v>1</v>
      </c>
      <c r="G7" s="62">
        <v>2</v>
      </c>
      <c r="H7" s="62">
        <v>1</v>
      </c>
      <c r="I7" s="62">
        <v>2</v>
      </c>
      <c r="J7" s="62">
        <v>2</v>
      </c>
      <c r="K7" s="62">
        <v>1</v>
      </c>
      <c r="L7" s="62" t="s">
        <v>130</v>
      </c>
      <c r="M7" s="40">
        <f t="shared" ref="M7:M14" si="0">IF(L7="Raro",1,IF(L7="Improbable",2,IF(L7="Posible",3,IF(L7="Probable",4,IF(L7="Certeza","5")))))</f>
        <v>3</v>
      </c>
      <c r="N7" s="40" t="str">
        <f>IF(MAX(F7:K7)=1,"Insignificante",IF(MAX(F7:K7)=2,"Menor",IF(MAX(F7:K7)=3,"Moderado",IF(MAX(F7:K7)=4,"Mayor",IF(MAX(F7:K7)=5,"Catastrofico","0")))))</f>
        <v>Menor</v>
      </c>
      <c r="O7" s="40">
        <f>MAX(F7:K7)</f>
        <v>2</v>
      </c>
      <c r="P7" s="66"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27" t="s">
        <v>0</v>
      </c>
      <c r="R7" s="3" t="s">
        <v>206</v>
      </c>
      <c r="S7" s="62" t="s">
        <v>130</v>
      </c>
      <c r="T7" s="40">
        <f>IF(S7="Raro",1,IF(S7="Improbable",2,IF(S7="Posible",3,IF(S7="Probable",4,IF(S7="Certeza","5")))))</f>
        <v>3</v>
      </c>
      <c r="U7" s="40" t="s">
        <v>180</v>
      </c>
      <c r="V7" s="40">
        <v>2</v>
      </c>
      <c r="W7" s="66" t="s">
        <v>54</v>
      </c>
      <c r="X7" s="3"/>
      <c r="Z7" s="70"/>
      <c r="AA7" s="70"/>
    </row>
    <row r="8" spans="2:27" ht="51" x14ac:dyDescent="0.25">
      <c r="B8" s="40">
        <v>2</v>
      </c>
      <c r="C8" s="127"/>
      <c r="D8" s="3" t="s">
        <v>104</v>
      </c>
      <c r="E8" s="72" t="s">
        <v>105</v>
      </c>
      <c r="F8" s="62">
        <v>1</v>
      </c>
      <c r="G8" s="62">
        <v>2</v>
      </c>
      <c r="H8" s="62">
        <v>1</v>
      </c>
      <c r="I8" s="62">
        <v>1</v>
      </c>
      <c r="J8" s="62">
        <v>2</v>
      </c>
      <c r="K8" s="62">
        <v>2</v>
      </c>
      <c r="L8" s="62" t="s">
        <v>130</v>
      </c>
      <c r="M8" s="40">
        <f t="shared" si="0"/>
        <v>3</v>
      </c>
      <c r="N8" s="40" t="str">
        <f t="shared" ref="N8:N14" si="1">IF(MAX(F8:K8)=1,"Insignificante",IF(MAX(F8:K8)=2,"Menor",IF(MAX(F8:K8)=3,"Moderado",IF(MAX(F8:K8)=4,"Mayor",IF(MAX(F8:K8)=5,"Catastrofico","0")))))</f>
        <v>Menor</v>
      </c>
      <c r="O8" s="40">
        <f t="shared" ref="O8:O14" si="2">MAX(F8:K8)</f>
        <v>2</v>
      </c>
      <c r="P8" s="66" t="str">
        <f t="shared" ref="P8:P14" si="3">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27" t="s">
        <v>170</v>
      </c>
      <c r="R8" s="3" t="s">
        <v>194</v>
      </c>
      <c r="S8" s="62" t="s">
        <v>130</v>
      </c>
      <c r="T8" s="40">
        <f t="shared" ref="T8:T47" si="4">IF(S8="Raro",1,IF(S8="Improbable",2,IF(S8="Posible",3,IF(S8="Probable",4,IF(S8="Certeza","5")))))</f>
        <v>3</v>
      </c>
      <c r="U8" s="40" t="s">
        <v>181</v>
      </c>
      <c r="V8" s="40">
        <v>1</v>
      </c>
      <c r="W8" s="66" t="s">
        <v>54</v>
      </c>
      <c r="X8" s="3"/>
      <c r="Z8" s="70">
        <v>2</v>
      </c>
      <c r="AA8" s="70" t="s">
        <v>129</v>
      </c>
    </row>
    <row r="9" spans="2:27" ht="27.75" customHeight="1" x14ac:dyDescent="0.25">
      <c r="B9" s="40">
        <v>3</v>
      </c>
      <c r="C9" s="127"/>
      <c r="D9" s="3" t="s">
        <v>113</v>
      </c>
      <c r="E9" s="72" t="s">
        <v>170</v>
      </c>
      <c r="F9" s="62">
        <v>1</v>
      </c>
      <c r="G9" s="62">
        <v>2</v>
      </c>
      <c r="H9" s="62">
        <v>1</v>
      </c>
      <c r="I9" s="62">
        <v>1</v>
      </c>
      <c r="J9" s="62">
        <v>2</v>
      </c>
      <c r="K9" s="62">
        <v>1</v>
      </c>
      <c r="L9" s="62" t="s">
        <v>130</v>
      </c>
      <c r="M9" s="40">
        <f t="shared" si="0"/>
        <v>3</v>
      </c>
      <c r="N9" s="40" t="str">
        <f t="shared" si="1"/>
        <v>Menor</v>
      </c>
      <c r="O9" s="40">
        <f>MAX(F9:K9)</f>
        <v>2</v>
      </c>
      <c r="P9" s="66" t="str">
        <f>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27" t="s">
        <v>170</v>
      </c>
      <c r="R9" s="3" t="s">
        <v>174</v>
      </c>
      <c r="S9" s="62" t="s">
        <v>128</v>
      </c>
      <c r="T9" s="40">
        <f t="shared" si="4"/>
        <v>1</v>
      </c>
      <c r="U9" s="40" t="s">
        <v>180</v>
      </c>
      <c r="V9" s="40">
        <v>2</v>
      </c>
      <c r="W9" s="66" t="s">
        <v>54</v>
      </c>
      <c r="X9" s="3"/>
      <c r="Z9" s="70">
        <v>3</v>
      </c>
      <c r="AA9" s="70" t="s">
        <v>130</v>
      </c>
    </row>
    <row r="10" spans="2:27" ht="38.25" x14ac:dyDescent="0.25">
      <c r="B10" s="40">
        <v>4</v>
      </c>
      <c r="C10" s="128"/>
      <c r="D10" s="3" t="s">
        <v>70</v>
      </c>
      <c r="E10" s="72" t="s">
        <v>105</v>
      </c>
      <c r="F10" s="62">
        <v>1</v>
      </c>
      <c r="G10" s="62">
        <v>2</v>
      </c>
      <c r="H10" s="62">
        <v>1</v>
      </c>
      <c r="I10" s="62">
        <v>1</v>
      </c>
      <c r="J10" s="62">
        <v>2</v>
      </c>
      <c r="K10" s="62">
        <v>2</v>
      </c>
      <c r="L10" s="62" t="s">
        <v>130</v>
      </c>
      <c r="M10" s="40">
        <f t="shared" si="0"/>
        <v>3</v>
      </c>
      <c r="N10" s="40" t="str">
        <f t="shared" si="1"/>
        <v>Menor</v>
      </c>
      <c r="O10" s="40">
        <f t="shared" si="2"/>
        <v>2</v>
      </c>
      <c r="P10" s="66" t="str">
        <f t="shared" si="3"/>
        <v>Bajo</v>
      </c>
      <c r="Q10" s="27" t="s">
        <v>0</v>
      </c>
      <c r="R10" s="3" t="s">
        <v>205</v>
      </c>
      <c r="S10" s="62" t="s">
        <v>130</v>
      </c>
      <c r="T10" s="40">
        <f t="shared" si="4"/>
        <v>3</v>
      </c>
      <c r="U10" s="40" t="s">
        <v>180</v>
      </c>
      <c r="V10" s="40">
        <v>2</v>
      </c>
      <c r="W10" s="66" t="s">
        <v>54</v>
      </c>
      <c r="X10" s="71"/>
      <c r="Z10" s="70">
        <v>4</v>
      </c>
      <c r="AA10" s="70" t="s">
        <v>131</v>
      </c>
    </row>
    <row r="11" spans="2:27" ht="51" x14ac:dyDescent="0.25">
      <c r="B11" s="40">
        <v>5</v>
      </c>
      <c r="C11" s="106" t="s">
        <v>103</v>
      </c>
      <c r="D11" s="3" t="s">
        <v>124</v>
      </c>
      <c r="E11" s="72" t="s">
        <v>0</v>
      </c>
      <c r="F11" s="62">
        <v>4</v>
      </c>
      <c r="G11" s="62">
        <v>3</v>
      </c>
      <c r="H11" s="62">
        <v>3</v>
      </c>
      <c r="I11" s="62">
        <v>3</v>
      </c>
      <c r="J11" s="62">
        <v>3</v>
      </c>
      <c r="K11" s="62">
        <v>3</v>
      </c>
      <c r="L11" s="62" t="s">
        <v>130</v>
      </c>
      <c r="M11" s="40">
        <f t="shared" si="0"/>
        <v>3</v>
      </c>
      <c r="N11" s="40" t="str">
        <f t="shared" si="1"/>
        <v>Mayor</v>
      </c>
      <c r="O11" s="40">
        <f t="shared" si="2"/>
        <v>4</v>
      </c>
      <c r="P11" s="66" t="str">
        <f t="shared" si="3"/>
        <v>Alto</v>
      </c>
      <c r="Q11" s="27" t="s">
        <v>0</v>
      </c>
      <c r="R11" s="3" t="s">
        <v>213</v>
      </c>
      <c r="S11" s="62" t="s">
        <v>130</v>
      </c>
      <c r="T11" s="40">
        <f t="shared" si="4"/>
        <v>3</v>
      </c>
      <c r="U11" s="40" t="s">
        <v>181</v>
      </c>
      <c r="V11" s="40">
        <v>1</v>
      </c>
      <c r="W11" s="66" t="s">
        <v>54</v>
      </c>
      <c r="X11" s="3"/>
      <c r="Z11" s="70">
        <v>5</v>
      </c>
      <c r="AA11" s="70" t="s">
        <v>132</v>
      </c>
    </row>
    <row r="12" spans="2:27" ht="43.5" customHeight="1" x14ac:dyDescent="0.25">
      <c r="B12" s="40">
        <v>6</v>
      </c>
      <c r="C12" s="106"/>
      <c r="D12" s="3" t="s">
        <v>182</v>
      </c>
      <c r="E12" s="72" t="s">
        <v>105</v>
      </c>
      <c r="F12" s="62">
        <v>1</v>
      </c>
      <c r="G12" s="62">
        <v>2</v>
      </c>
      <c r="H12" s="62">
        <v>1</v>
      </c>
      <c r="I12" s="62">
        <v>1</v>
      </c>
      <c r="J12" s="62">
        <v>1</v>
      </c>
      <c r="K12" s="62">
        <v>1</v>
      </c>
      <c r="L12" s="62" t="s">
        <v>128</v>
      </c>
      <c r="M12" s="40">
        <f t="shared" si="0"/>
        <v>1</v>
      </c>
      <c r="N12" s="40" t="str">
        <f t="shared" si="1"/>
        <v>Menor</v>
      </c>
      <c r="O12" s="40">
        <f t="shared" si="2"/>
        <v>2</v>
      </c>
      <c r="P12" s="66" t="str">
        <f t="shared" si="3"/>
        <v>Bajo</v>
      </c>
      <c r="Q12" s="27" t="s">
        <v>105</v>
      </c>
      <c r="R12" s="3" t="s">
        <v>183</v>
      </c>
      <c r="S12" s="62" t="s">
        <v>128</v>
      </c>
      <c r="T12" s="40">
        <f t="shared" si="4"/>
        <v>1</v>
      </c>
      <c r="U12" s="40" t="s">
        <v>180</v>
      </c>
      <c r="V12" s="40">
        <v>2</v>
      </c>
      <c r="W12" s="66" t="s">
        <v>54</v>
      </c>
      <c r="X12" s="71"/>
      <c r="Z12" s="70"/>
      <c r="AA12" s="70"/>
    </row>
    <row r="13" spans="2:27" ht="38.25" x14ac:dyDescent="0.25">
      <c r="B13" s="40">
        <v>7</v>
      </c>
      <c r="C13" s="106"/>
      <c r="D13" s="3" t="s">
        <v>166</v>
      </c>
      <c r="E13" s="72" t="s">
        <v>0</v>
      </c>
      <c r="F13" s="62">
        <v>2</v>
      </c>
      <c r="G13" s="62">
        <v>2</v>
      </c>
      <c r="H13" s="62">
        <v>1</v>
      </c>
      <c r="I13" s="62">
        <v>2</v>
      </c>
      <c r="J13" s="62">
        <v>1</v>
      </c>
      <c r="K13" s="62">
        <v>2</v>
      </c>
      <c r="L13" s="62" t="s">
        <v>129</v>
      </c>
      <c r="M13" s="40">
        <f t="shared" si="0"/>
        <v>2</v>
      </c>
      <c r="N13" s="40" t="str">
        <f t="shared" si="1"/>
        <v>Menor</v>
      </c>
      <c r="O13" s="40">
        <f t="shared" si="2"/>
        <v>2</v>
      </c>
      <c r="P13" s="66" t="str">
        <f t="shared" si="3"/>
        <v>Bajo</v>
      </c>
      <c r="Q13" s="27" t="s">
        <v>0</v>
      </c>
      <c r="R13" s="3" t="s">
        <v>185</v>
      </c>
      <c r="S13" s="62" t="s">
        <v>128</v>
      </c>
      <c r="T13" s="40">
        <f>IF(S13="Raro",1,IF(S13="Improbable",2,IF(S13="Posible",3,IF(S13="Probable",4,IF(S13="Certeza","5")))))</f>
        <v>1</v>
      </c>
      <c r="U13" s="40" t="s">
        <v>180</v>
      </c>
      <c r="V13" s="40">
        <v>2</v>
      </c>
      <c r="W13" s="66" t="s">
        <v>54</v>
      </c>
      <c r="X13" s="3"/>
      <c r="Z13" s="70"/>
      <c r="AA13" s="70"/>
    </row>
    <row r="14" spans="2:27" ht="51" x14ac:dyDescent="0.25">
      <c r="B14" s="40">
        <v>8</v>
      </c>
      <c r="C14" s="106"/>
      <c r="D14" s="3" t="s">
        <v>121</v>
      </c>
      <c r="E14" s="72" t="s">
        <v>0</v>
      </c>
      <c r="F14" s="62">
        <v>3</v>
      </c>
      <c r="G14" s="62">
        <v>3</v>
      </c>
      <c r="H14" s="62">
        <v>3</v>
      </c>
      <c r="I14" s="62">
        <v>3</v>
      </c>
      <c r="J14" s="62">
        <v>3</v>
      </c>
      <c r="K14" s="62">
        <v>3</v>
      </c>
      <c r="L14" s="62" t="s">
        <v>130</v>
      </c>
      <c r="M14" s="40">
        <f t="shared" si="0"/>
        <v>3</v>
      </c>
      <c r="N14" s="40" t="str">
        <f t="shared" si="1"/>
        <v>Moderado</v>
      </c>
      <c r="O14" s="40">
        <f t="shared" si="2"/>
        <v>3</v>
      </c>
      <c r="P14" s="66" t="str">
        <f t="shared" si="3"/>
        <v>Medio</v>
      </c>
      <c r="Q14" s="27" t="s">
        <v>0</v>
      </c>
      <c r="R14" s="3" t="s">
        <v>186</v>
      </c>
      <c r="S14" s="62" t="s">
        <v>128</v>
      </c>
      <c r="T14" s="40">
        <f t="shared" si="4"/>
        <v>1</v>
      </c>
      <c r="U14" s="40" t="s">
        <v>178</v>
      </c>
      <c r="V14" s="40">
        <v>3</v>
      </c>
      <c r="W14" s="66" t="s">
        <v>56</v>
      </c>
      <c r="X14" s="3"/>
      <c r="Z14" s="70"/>
      <c r="AA14" s="70" t="str">
        <f ca="1">VLOOKUP(RANDBETWEEN(1,5),$Z$7:$AA$11,2,FALSE)</f>
        <v>Certeza</v>
      </c>
    </row>
    <row r="15" spans="2:27" ht="51" x14ac:dyDescent="0.25">
      <c r="B15" s="40">
        <v>9</v>
      </c>
      <c r="C15" s="93" t="s">
        <v>94</v>
      </c>
      <c r="D15" s="3" t="s">
        <v>122</v>
      </c>
      <c r="E15" s="72" t="s">
        <v>0</v>
      </c>
      <c r="F15" s="62">
        <v>1</v>
      </c>
      <c r="G15" s="62">
        <v>2</v>
      </c>
      <c r="H15" s="62">
        <v>2</v>
      </c>
      <c r="I15" s="62">
        <v>1</v>
      </c>
      <c r="J15" s="62">
        <v>1</v>
      </c>
      <c r="K15" s="62">
        <v>1</v>
      </c>
      <c r="L15" s="62" t="s">
        <v>129</v>
      </c>
      <c r="M15" s="40">
        <f t="shared" ref="M15:M47" si="5">IF(L15="Raro",1,IF(L15="Improbable",2,IF(L15="Posible",3,IF(L15="Probable",4,IF(L15="Certeza","5")))))</f>
        <v>2</v>
      </c>
      <c r="N15" s="40" t="str">
        <f t="shared" ref="N15:N47" si="6">IF(MAX(F15:K15)=1,"Insignificante",IF(MAX(F15:K15)=2,"Menor",IF(MAX(F15:K15)=3,"Moderado",IF(MAX(F15:K15)=4,"Mayor",IF(MAX(F15:K15)=5,"Catastrofico","0")))))</f>
        <v>Menor</v>
      </c>
      <c r="O15" s="40">
        <f t="shared" ref="O15:O47" si="7">MAX(F15:K15)</f>
        <v>2</v>
      </c>
      <c r="P15" s="66" t="str">
        <f t="shared" ref="P15:P47" si="8">IF(AND(L15="Raro",N15="Insignificante"),"Inusual",IF(AND(L15="Raro",N15="Menor"),"Bajo",IF(AND(L15="Raro",N15="Moderado"),"Medio",IF(AND(L15="Raro",N15="Mayor"),"Medio",IF(AND(L15="Raro",N15="Catastrofico"),"Alto",IF(AND(L15="Improbable",N15="Insignificante"),"Bajo",IF(AND(L15="Improbable",N15="Menor"),"Bajo",IF(AND(L15="Improbable",N15="Moderado"),"Medio",IF(AND(L15="Improbable",N15="Mayor"),"Alto",IF(AND(L15="Improbable",N15="Catastrofico"),"Alto",IF(AND(L15="Posible",N15="Insignificante"),"Bajo",IF(AND(L15="Posible",N15="Menor"),"Bajo",IF(AND(L15="Posible",N15="Moderado"),"Medio",IF(AND(L15="Posible",N15="Mayor"),"Alto",IF(AND(L15="Posible",N15="Catastrofico"),"Extremo",IF(AND(L15="Probable",N15="Insignificante"),"Medio",IF(AND(L15="Probable",N15="Menor"),"Medio",IF(AND(L15="Probable",N15="Moderado"),"Alto",IF(AND(L15="Probable",N15="Mayor"),"Extremo",IF(AND(L15="Probable",N15="Catastrofico"),"Extremo",IF(AND(L15="Certeza",N15="Insignificante"),"Medio",IF(AND(L15="Certeza",N15="Menor"),"Alto",IF(AND(L15="Certeza",N15="Moderado"),"Alto",IF(AND(L15="Certeza",N15="Mayor"),"Extremo",IF(AND(L15="Certeza",N15="Catastrofico"),"Extremo",0)))))))))))))))))))))))))</f>
        <v>Bajo</v>
      </c>
      <c r="Q15" s="27" t="s">
        <v>0</v>
      </c>
      <c r="R15" s="3" t="s">
        <v>204</v>
      </c>
      <c r="S15" s="62" t="s">
        <v>129</v>
      </c>
      <c r="T15" s="40">
        <f t="shared" si="4"/>
        <v>2</v>
      </c>
      <c r="U15" s="40" t="s">
        <v>180</v>
      </c>
      <c r="V15" s="40">
        <v>2</v>
      </c>
      <c r="W15" s="66" t="s">
        <v>54</v>
      </c>
      <c r="X15" s="71"/>
    </row>
    <row r="16" spans="2:27" ht="40.5" customHeight="1" x14ac:dyDescent="0.25">
      <c r="B16" s="40">
        <v>10</v>
      </c>
      <c r="C16" s="94"/>
      <c r="D16" s="3" t="s">
        <v>86</v>
      </c>
      <c r="E16" s="72" t="s">
        <v>0</v>
      </c>
      <c r="F16" s="62">
        <v>1</v>
      </c>
      <c r="G16" s="62">
        <v>2</v>
      </c>
      <c r="H16" s="62">
        <v>1</v>
      </c>
      <c r="I16" s="62">
        <v>2</v>
      </c>
      <c r="J16" s="62">
        <v>2</v>
      </c>
      <c r="K16" s="62">
        <v>1</v>
      </c>
      <c r="L16" s="62" t="s">
        <v>130</v>
      </c>
      <c r="M16" s="40">
        <f t="shared" si="5"/>
        <v>3</v>
      </c>
      <c r="N16" s="40" t="str">
        <f t="shared" si="6"/>
        <v>Menor</v>
      </c>
      <c r="O16" s="40">
        <f t="shared" si="7"/>
        <v>2</v>
      </c>
      <c r="P16" s="66" t="str">
        <f t="shared" si="8"/>
        <v>Bajo</v>
      </c>
      <c r="Q16" s="27" t="s">
        <v>0</v>
      </c>
      <c r="R16" s="3" t="s">
        <v>201</v>
      </c>
      <c r="S16" s="62" t="s">
        <v>130</v>
      </c>
      <c r="T16" s="40">
        <f t="shared" si="4"/>
        <v>3</v>
      </c>
      <c r="U16" s="40" t="s">
        <v>181</v>
      </c>
      <c r="V16" s="40">
        <v>1</v>
      </c>
      <c r="W16" s="66" t="s">
        <v>54</v>
      </c>
      <c r="X16" s="3"/>
    </row>
    <row r="17" spans="2:24" ht="38.25" x14ac:dyDescent="0.25">
      <c r="B17" s="40">
        <v>11</v>
      </c>
      <c r="C17" s="94"/>
      <c r="D17" s="3" t="s">
        <v>176</v>
      </c>
      <c r="E17" s="72" t="s">
        <v>0</v>
      </c>
      <c r="F17" s="62">
        <v>1</v>
      </c>
      <c r="G17" s="62">
        <v>1</v>
      </c>
      <c r="H17" s="62">
        <v>1</v>
      </c>
      <c r="I17" s="62">
        <v>1</v>
      </c>
      <c r="J17" s="62">
        <v>3</v>
      </c>
      <c r="K17" s="62">
        <v>3</v>
      </c>
      <c r="L17" s="62" t="s">
        <v>130</v>
      </c>
      <c r="M17" s="40">
        <f t="shared" si="5"/>
        <v>3</v>
      </c>
      <c r="N17" s="40" t="str">
        <f t="shared" si="6"/>
        <v>Moderado</v>
      </c>
      <c r="O17" s="40">
        <f t="shared" si="7"/>
        <v>3</v>
      </c>
      <c r="P17" s="66" t="str">
        <f t="shared" si="8"/>
        <v>Medio</v>
      </c>
      <c r="Q17" s="27" t="s">
        <v>0</v>
      </c>
      <c r="R17" s="3" t="s">
        <v>203</v>
      </c>
      <c r="S17" s="62" t="s">
        <v>128</v>
      </c>
      <c r="T17" s="40">
        <f t="shared" si="4"/>
        <v>1</v>
      </c>
      <c r="U17" s="40" t="s">
        <v>178</v>
      </c>
      <c r="V17" s="40">
        <v>3</v>
      </c>
      <c r="W17" s="66" t="s">
        <v>56</v>
      </c>
      <c r="X17" s="3"/>
    </row>
    <row r="18" spans="2:24" ht="38.25" x14ac:dyDescent="0.25">
      <c r="B18" s="40">
        <v>12</v>
      </c>
      <c r="C18" s="126" t="s">
        <v>96</v>
      </c>
      <c r="D18" s="3" t="s">
        <v>220</v>
      </c>
      <c r="E18" s="72" t="s">
        <v>0</v>
      </c>
      <c r="F18" s="62">
        <v>3</v>
      </c>
      <c r="G18" s="62">
        <v>3</v>
      </c>
      <c r="H18" s="62">
        <v>1</v>
      </c>
      <c r="I18" s="62">
        <v>1</v>
      </c>
      <c r="J18" s="62">
        <v>1</v>
      </c>
      <c r="K18" s="62">
        <v>1</v>
      </c>
      <c r="L18" s="62" t="s">
        <v>131</v>
      </c>
      <c r="M18" s="40">
        <f t="shared" si="5"/>
        <v>4</v>
      </c>
      <c r="N18" s="40" t="str">
        <f t="shared" si="6"/>
        <v>Moderado</v>
      </c>
      <c r="O18" s="40">
        <f t="shared" si="7"/>
        <v>3</v>
      </c>
      <c r="P18" s="66" t="str">
        <f t="shared" si="8"/>
        <v>Alto</v>
      </c>
      <c r="Q18" s="27" t="s">
        <v>0</v>
      </c>
      <c r="R18" s="3" t="s">
        <v>221</v>
      </c>
      <c r="S18" s="62" t="s">
        <v>131</v>
      </c>
      <c r="T18" s="40">
        <f t="shared" si="4"/>
        <v>4</v>
      </c>
      <c r="U18" s="40" t="s">
        <v>178</v>
      </c>
      <c r="V18" s="40">
        <v>3</v>
      </c>
      <c r="W18" s="66" t="s">
        <v>58</v>
      </c>
      <c r="X18" s="71"/>
    </row>
    <row r="19" spans="2:24" ht="51" x14ac:dyDescent="0.25">
      <c r="B19" s="40" t="s">
        <v>219</v>
      </c>
      <c r="C19" s="127"/>
      <c r="D19" s="73" t="s">
        <v>223</v>
      </c>
      <c r="E19" s="74" t="s">
        <v>105</v>
      </c>
      <c r="F19" s="75">
        <v>3</v>
      </c>
      <c r="G19" s="75">
        <v>3</v>
      </c>
      <c r="H19" s="75">
        <v>1</v>
      </c>
      <c r="I19" s="75">
        <v>1</v>
      </c>
      <c r="J19" s="75">
        <v>1</v>
      </c>
      <c r="K19" s="75">
        <v>1</v>
      </c>
      <c r="L19" s="75" t="s">
        <v>131</v>
      </c>
      <c r="M19" s="76">
        <f t="shared" ref="M19" si="9">IF(L19="Raro",1,IF(L19="Improbable",2,IF(L19="Posible",3,IF(L19="Probable",4,IF(L19="Certeza","5")))))</f>
        <v>4</v>
      </c>
      <c r="N19" s="76" t="str">
        <f t="shared" ref="N19" si="10">IF(MAX(F19:K19)=1,"Insignificante",IF(MAX(F19:K19)=2,"Menor",IF(MAX(F19:K19)=3,"Moderado",IF(MAX(F19:K19)=4,"Mayor",IF(MAX(F19:K19)=5,"Catastrofico","0")))))</f>
        <v>Moderado</v>
      </c>
      <c r="O19" s="76">
        <f t="shared" ref="O19" si="11">MAX(F19:K19)</f>
        <v>3</v>
      </c>
      <c r="P19" s="77" t="str">
        <f t="shared" ref="P19" si="12">IF(AND(L19="Raro",N19="Insignificante"),"Inusual",IF(AND(L19="Raro",N19="Menor"),"Bajo",IF(AND(L19="Raro",N19="Moderado"),"Medio",IF(AND(L19="Raro",N19="Mayor"),"Medio",IF(AND(L19="Raro",N19="Catastrofico"),"Alto",IF(AND(L19="Improbable",N19="Insignificante"),"Bajo",IF(AND(L19="Improbable",N19="Menor"),"Bajo",IF(AND(L19="Improbable",N19="Moderado"),"Medio",IF(AND(L19="Improbable",N19="Mayor"),"Alto",IF(AND(L19="Improbable",N19="Catastrofico"),"Alto",IF(AND(L19="Posible",N19="Insignificante"),"Bajo",IF(AND(L19="Posible",N19="Menor"),"Bajo",IF(AND(L19="Posible",N19="Moderado"),"Medio",IF(AND(L19="Posible",N19="Mayor"),"Alto",IF(AND(L19="Posible",N19="Catastrofico"),"Extremo",IF(AND(L19="Probable",N19="Insignificante"),"Medio",IF(AND(L19="Probable",N19="Menor"),"Medio",IF(AND(L19="Probable",N19="Moderado"),"Alto",IF(AND(L19="Probable",N19="Mayor"),"Extremo",IF(AND(L19="Probable",N19="Catastrofico"),"Extremo",IF(AND(L19="Certeza",N19="Insignificante"),"Medio",IF(AND(L19="Certeza",N19="Menor"),"Alto",IF(AND(L19="Certeza",N19="Moderado"),"Alto",IF(AND(L19="Certeza",N19="Mayor"),"Extremo",IF(AND(L19="Certeza",N19="Catastrofico"),"Extremo",0)))))))))))))))))))))))))</f>
        <v>Alto</v>
      </c>
      <c r="Q19" s="78" t="s">
        <v>0</v>
      </c>
      <c r="R19" s="79" t="s">
        <v>222</v>
      </c>
      <c r="S19" s="75" t="s">
        <v>131</v>
      </c>
      <c r="T19" s="76">
        <f t="shared" ref="T19" si="13">IF(S19="Raro",1,IF(S19="Improbable",2,IF(S19="Posible",3,IF(S19="Probable",4,IF(S19="Certeza","5")))))</f>
        <v>4</v>
      </c>
      <c r="U19" s="76" t="s">
        <v>178</v>
      </c>
      <c r="V19" s="76">
        <v>3</v>
      </c>
      <c r="W19" s="77" t="s">
        <v>58</v>
      </c>
      <c r="X19" s="71"/>
    </row>
    <row r="20" spans="2:24" ht="39" customHeight="1" x14ac:dyDescent="0.25">
      <c r="B20" s="40">
        <v>13</v>
      </c>
      <c r="C20" s="127"/>
      <c r="D20" s="3" t="s">
        <v>114</v>
      </c>
      <c r="E20" s="72" t="s">
        <v>0</v>
      </c>
      <c r="F20" s="62">
        <v>3</v>
      </c>
      <c r="G20" s="62">
        <v>3</v>
      </c>
      <c r="H20" s="62">
        <v>1</v>
      </c>
      <c r="I20" s="62">
        <v>1</v>
      </c>
      <c r="J20" s="62">
        <v>1</v>
      </c>
      <c r="K20" s="62">
        <v>1</v>
      </c>
      <c r="L20" s="62" t="s">
        <v>129</v>
      </c>
      <c r="M20" s="40">
        <f t="shared" si="5"/>
        <v>2</v>
      </c>
      <c r="N20" s="40" t="str">
        <f t="shared" si="6"/>
        <v>Moderado</v>
      </c>
      <c r="O20" s="40">
        <f t="shared" si="7"/>
        <v>3</v>
      </c>
      <c r="P20" s="66" t="str">
        <f t="shared" si="8"/>
        <v>Medio</v>
      </c>
      <c r="Q20" s="27" t="s">
        <v>105</v>
      </c>
      <c r="R20" s="3" t="s">
        <v>200</v>
      </c>
      <c r="S20" s="62" t="s">
        <v>129</v>
      </c>
      <c r="T20" s="40">
        <f t="shared" si="4"/>
        <v>2</v>
      </c>
      <c r="U20" s="40" t="s">
        <v>178</v>
      </c>
      <c r="V20" s="40">
        <v>3</v>
      </c>
      <c r="W20" s="66" t="s">
        <v>56</v>
      </c>
      <c r="X20" s="3"/>
    </row>
    <row r="21" spans="2:24" ht="40.5" customHeight="1" x14ac:dyDescent="0.25">
      <c r="B21" s="40">
        <v>14</v>
      </c>
      <c r="C21" s="128"/>
      <c r="D21" s="3" t="s">
        <v>84</v>
      </c>
      <c r="E21" s="72" t="s">
        <v>0</v>
      </c>
      <c r="F21" s="62">
        <v>3</v>
      </c>
      <c r="G21" s="62">
        <v>4</v>
      </c>
      <c r="H21" s="62">
        <v>3</v>
      </c>
      <c r="I21" s="62">
        <v>2</v>
      </c>
      <c r="J21" s="62">
        <v>1</v>
      </c>
      <c r="K21" s="62">
        <v>1</v>
      </c>
      <c r="L21" s="62" t="s">
        <v>130</v>
      </c>
      <c r="M21" s="40">
        <f t="shared" si="5"/>
        <v>3</v>
      </c>
      <c r="N21" s="40" t="str">
        <f t="shared" si="6"/>
        <v>Mayor</v>
      </c>
      <c r="O21" s="40">
        <f t="shared" si="7"/>
        <v>4</v>
      </c>
      <c r="P21" s="66" t="str">
        <f t="shared" si="8"/>
        <v>Alto</v>
      </c>
      <c r="Q21" s="27" t="s">
        <v>0</v>
      </c>
      <c r="R21" s="3" t="s">
        <v>187</v>
      </c>
      <c r="S21" s="62" t="s">
        <v>130</v>
      </c>
      <c r="T21" s="40">
        <f t="shared" si="4"/>
        <v>3</v>
      </c>
      <c r="U21" s="40" t="s">
        <v>181</v>
      </c>
      <c r="V21" s="40">
        <v>1</v>
      </c>
      <c r="W21" s="66" t="s">
        <v>54</v>
      </c>
      <c r="X21" s="3"/>
    </row>
    <row r="22" spans="2:24" ht="39" customHeight="1" x14ac:dyDescent="0.25">
      <c r="B22" s="40">
        <v>15</v>
      </c>
      <c r="C22" s="123" t="s">
        <v>97</v>
      </c>
      <c r="D22" s="3" t="s">
        <v>123</v>
      </c>
      <c r="E22" s="72" t="s">
        <v>105</v>
      </c>
      <c r="F22" s="62">
        <v>4</v>
      </c>
      <c r="G22" s="62">
        <v>4</v>
      </c>
      <c r="H22" s="62">
        <v>1</v>
      </c>
      <c r="I22" s="62">
        <v>1</v>
      </c>
      <c r="J22" s="62">
        <v>1</v>
      </c>
      <c r="K22" s="62">
        <v>1</v>
      </c>
      <c r="L22" s="62" t="s">
        <v>130</v>
      </c>
      <c r="M22" s="40">
        <f t="shared" si="5"/>
        <v>3</v>
      </c>
      <c r="N22" s="40" t="str">
        <f t="shared" si="6"/>
        <v>Mayor</v>
      </c>
      <c r="O22" s="40">
        <f t="shared" si="7"/>
        <v>4</v>
      </c>
      <c r="P22" s="66" t="str">
        <f t="shared" si="8"/>
        <v>Alto</v>
      </c>
      <c r="Q22" s="27" t="s">
        <v>105</v>
      </c>
      <c r="R22" s="3" t="s">
        <v>172</v>
      </c>
      <c r="S22" s="62" t="s">
        <v>130</v>
      </c>
      <c r="T22" s="40">
        <f t="shared" si="4"/>
        <v>3</v>
      </c>
      <c r="U22" s="40" t="s">
        <v>179</v>
      </c>
      <c r="V22" s="40">
        <v>4</v>
      </c>
      <c r="W22" s="66" t="s">
        <v>58</v>
      </c>
      <c r="X22" s="71"/>
    </row>
    <row r="23" spans="2:24" ht="38.25" x14ac:dyDescent="0.25">
      <c r="B23" s="40">
        <v>16</v>
      </c>
      <c r="C23" s="124"/>
      <c r="D23" s="3" t="s">
        <v>115</v>
      </c>
      <c r="E23" s="72" t="s">
        <v>0</v>
      </c>
      <c r="F23" s="62">
        <v>3</v>
      </c>
      <c r="G23" s="62">
        <v>3</v>
      </c>
      <c r="H23" s="62">
        <v>1</v>
      </c>
      <c r="I23" s="62">
        <v>1</v>
      </c>
      <c r="J23" s="62">
        <v>1</v>
      </c>
      <c r="K23" s="62">
        <v>1</v>
      </c>
      <c r="L23" s="62" t="s">
        <v>130</v>
      </c>
      <c r="M23" s="40">
        <f t="shared" si="5"/>
        <v>3</v>
      </c>
      <c r="N23" s="40" t="str">
        <f t="shared" si="6"/>
        <v>Moderado</v>
      </c>
      <c r="O23" s="40">
        <f t="shared" si="7"/>
        <v>3</v>
      </c>
      <c r="P23" s="66" t="str">
        <f t="shared" si="8"/>
        <v>Medio</v>
      </c>
      <c r="Q23" s="68" t="s">
        <v>0</v>
      </c>
      <c r="R23" s="69" t="s">
        <v>214</v>
      </c>
      <c r="S23" s="62" t="s">
        <v>130</v>
      </c>
      <c r="T23" s="40">
        <f t="shared" si="4"/>
        <v>3</v>
      </c>
      <c r="U23" s="40" t="s">
        <v>181</v>
      </c>
      <c r="V23" s="40">
        <v>1</v>
      </c>
      <c r="W23" s="66" t="s">
        <v>54</v>
      </c>
      <c r="X23" s="3"/>
    </row>
    <row r="24" spans="2:24" ht="51" x14ac:dyDescent="0.25">
      <c r="B24" s="40">
        <v>17</v>
      </c>
      <c r="C24" s="124"/>
      <c r="D24" s="3" t="s">
        <v>69</v>
      </c>
      <c r="E24" s="72" t="s">
        <v>0</v>
      </c>
      <c r="F24" s="62">
        <v>2</v>
      </c>
      <c r="G24" s="62">
        <v>1</v>
      </c>
      <c r="H24" s="62">
        <v>1</v>
      </c>
      <c r="I24" s="62">
        <v>1</v>
      </c>
      <c r="J24" s="62">
        <v>2</v>
      </c>
      <c r="K24" s="62">
        <v>3</v>
      </c>
      <c r="L24" s="62" t="s">
        <v>129</v>
      </c>
      <c r="M24" s="40">
        <f t="shared" si="5"/>
        <v>2</v>
      </c>
      <c r="N24" s="40" t="str">
        <f t="shared" si="6"/>
        <v>Moderado</v>
      </c>
      <c r="O24" s="40">
        <f t="shared" si="7"/>
        <v>3</v>
      </c>
      <c r="P24" s="66" t="str">
        <f t="shared" si="8"/>
        <v>Medio</v>
      </c>
      <c r="Q24" s="27" t="s">
        <v>0</v>
      </c>
      <c r="R24" s="3" t="s">
        <v>184</v>
      </c>
      <c r="S24" s="62" t="s">
        <v>129</v>
      </c>
      <c r="T24" s="40">
        <f t="shared" si="4"/>
        <v>2</v>
      </c>
      <c r="U24" s="40" t="s">
        <v>181</v>
      </c>
      <c r="V24" s="40">
        <v>1</v>
      </c>
      <c r="W24" s="66" t="s">
        <v>54</v>
      </c>
      <c r="X24" s="3"/>
    </row>
    <row r="25" spans="2:24" ht="76.5" x14ac:dyDescent="0.25">
      <c r="B25" s="40">
        <v>18</v>
      </c>
      <c r="C25" s="124"/>
      <c r="D25" s="3" t="s">
        <v>88</v>
      </c>
      <c r="E25" s="72" t="s">
        <v>0</v>
      </c>
      <c r="F25" s="62">
        <v>2</v>
      </c>
      <c r="G25" s="62">
        <v>3</v>
      </c>
      <c r="H25" s="62">
        <v>1</v>
      </c>
      <c r="I25" s="62">
        <v>1</v>
      </c>
      <c r="J25" s="62">
        <v>1</v>
      </c>
      <c r="K25" s="62">
        <v>1</v>
      </c>
      <c r="L25" s="62" t="s">
        <v>130</v>
      </c>
      <c r="M25" s="40">
        <f t="shared" si="5"/>
        <v>3</v>
      </c>
      <c r="N25" s="40" t="str">
        <f t="shared" si="6"/>
        <v>Moderado</v>
      </c>
      <c r="O25" s="40">
        <f t="shared" si="7"/>
        <v>3</v>
      </c>
      <c r="P25" s="66" t="str">
        <f t="shared" si="8"/>
        <v>Medio</v>
      </c>
      <c r="Q25" s="68" t="s">
        <v>0</v>
      </c>
      <c r="R25" s="69" t="s">
        <v>199</v>
      </c>
      <c r="S25" s="62" t="s">
        <v>130</v>
      </c>
      <c r="T25" s="40">
        <f t="shared" si="4"/>
        <v>3</v>
      </c>
      <c r="U25" s="40" t="s">
        <v>178</v>
      </c>
      <c r="V25" s="40">
        <v>3</v>
      </c>
      <c r="W25" s="66" t="s">
        <v>56</v>
      </c>
      <c r="X25" s="71"/>
    </row>
    <row r="26" spans="2:24" ht="76.5" x14ac:dyDescent="0.25">
      <c r="B26" s="40">
        <v>19</v>
      </c>
      <c r="C26" s="125"/>
      <c r="D26" s="3" t="s">
        <v>85</v>
      </c>
      <c r="E26" s="72" t="s">
        <v>0</v>
      </c>
      <c r="F26" s="62">
        <v>2</v>
      </c>
      <c r="G26" s="62">
        <v>3</v>
      </c>
      <c r="H26" s="62">
        <v>1</v>
      </c>
      <c r="I26" s="62">
        <v>1</v>
      </c>
      <c r="J26" s="62">
        <v>1</v>
      </c>
      <c r="K26" s="62">
        <v>1</v>
      </c>
      <c r="L26" s="62" t="s">
        <v>130</v>
      </c>
      <c r="M26" s="40">
        <f t="shared" si="5"/>
        <v>3</v>
      </c>
      <c r="N26" s="40" t="str">
        <f t="shared" si="6"/>
        <v>Moderado</v>
      </c>
      <c r="O26" s="40">
        <f t="shared" si="7"/>
        <v>3</v>
      </c>
      <c r="P26" s="66" t="str">
        <f t="shared" si="8"/>
        <v>Medio</v>
      </c>
      <c r="Q26" s="27" t="s">
        <v>0</v>
      </c>
      <c r="R26" s="3" t="s">
        <v>199</v>
      </c>
      <c r="S26" s="62" t="s">
        <v>130</v>
      </c>
      <c r="T26" s="40">
        <f t="shared" si="4"/>
        <v>3</v>
      </c>
      <c r="U26" s="40" t="s">
        <v>178</v>
      </c>
      <c r="V26" s="40">
        <v>3</v>
      </c>
      <c r="W26" s="66" t="s">
        <v>56</v>
      </c>
      <c r="X26" s="71"/>
    </row>
    <row r="27" spans="2:24" ht="51" x14ac:dyDescent="0.25">
      <c r="B27" s="40">
        <v>20</v>
      </c>
      <c r="C27" s="126" t="s">
        <v>95</v>
      </c>
      <c r="D27" s="3" t="s">
        <v>169</v>
      </c>
      <c r="E27" s="72" t="s">
        <v>0</v>
      </c>
      <c r="F27" s="62">
        <v>2</v>
      </c>
      <c r="G27" s="62">
        <v>1</v>
      </c>
      <c r="H27" s="62">
        <v>1</v>
      </c>
      <c r="I27" s="62">
        <v>1</v>
      </c>
      <c r="J27" s="62">
        <v>2</v>
      </c>
      <c r="K27" s="62">
        <v>3</v>
      </c>
      <c r="L27" s="62" t="s">
        <v>129</v>
      </c>
      <c r="M27" s="40">
        <f t="shared" si="5"/>
        <v>2</v>
      </c>
      <c r="N27" s="40" t="str">
        <f t="shared" si="6"/>
        <v>Moderado</v>
      </c>
      <c r="O27" s="40">
        <f t="shared" si="7"/>
        <v>3</v>
      </c>
      <c r="P27" s="66" t="str">
        <f t="shared" si="8"/>
        <v>Medio</v>
      </c>
      <c r="Q27" s="27" t="s">
        <v>0</v>
      </c>
      <c r="R27" s="3" t="s">
        <v>215</v>
      </c>
      <c r="S27" s="62" t="s">
        <v>128</v>
      </c>
      <c r="T27" s="40">
        <f t="shared" si="4"/>
        <v>1</v>
      </c>
      <c r="U27" s="40" t="s">
        <v>178</v>
      </c>
      <c r="V27" s="40">
        <v>3</v>
      </c>
      <c r="W27" s="66" t="s">
        <v>56</v>
      </c>
      <c r="X27" s="3"/>
    </row>
    <row r="28" spans="2:24" ht="51" x14ac:dyDescent="0.25">
      <c r="B28" s="40">
        <v>21</v>
      </c>
      <c r="C28" s="128"/>
      <c r="D28" s="3" t="s">
        <v>168</v>
      </c>
      <c r="E28" s="72" t="s">
        <v>0</v>
      </c>
      <c r="F28" s="62">
        <v>4</v>
      </c>
      <c r="G28" s="62">
        <v>4</v>
      </c>
      <c r="H28" s="62">
        <v>2</v>
      </c>
      <c r="I28" s="62">
        <v>1</v>
      </c>
      <c r="J28" s="62">
        <v>2</v>
      </c>
      <c r="K28" s="62">
        <v>4</v>
      </c>
      <c r="L28" s="62" t="s">
        <v>128</v>
      </c>
      <c r="M28" s="40">
        <f t="shared" si="5"/>
        <v>1</v>
      </c>
      <c r="N28" s="40" t="str">
        <f t="shared" si="6"/>
        <v>Mayor</v>
      </c>
      <c r="O28" s="40">
        <f t="shared" si="7"/>
        <v>4</v>
      </c>
      <c r="P28" s="66" t="str">
        <f t="shared" si="8"/>
        <v>Medio</v>
      </c>
      <c r="Q28" s="27" t="s">
        <v>0</v>
      </c>
      <c r="R28" s="3" t="s">
        <v>198</v>
      </c>
      <c r="S28" s="62" t="s">
        <v>128</v>
      </c>
      <c r="T28" s="40">
        <f t="shared" si="4"/>
        <v>1</v>
      </c>
      <c r="U28" s="40" t="s">
        <v>181</v>
      </c>
      <c r="V28" s="40">
        <v>1</v>
      </c>
      <c r="W28" s="66" t="s">
        <v>52</v>
      </c>
      <c r="X28" s="3"/>
    </row>
    <row r="29" spans="2:24" ht="40.5" customHeight="1" x14ac:dyDescent="0.25">
      <c r="B29" s="40">
        <v>22</v>
      </c>
      <c r="C29" s="129" t="s">
        <v>109</v>
      </c>
      <c r="D29" s="3" t="s">
        <v>161</v>
      </c>
      <c r="E29" s="72" t="s">
        <v>0</v>
      </c>
      <c r="F29" s="62">
        <v>1</v>
      </c>
      <c r="G29" s="62">
        <v>1</v>
      </c>
      <c r="H29" s="62">
        <v>1</v>
      </c>
      <c r="I29" s="62">
        <v>1</v>
      </c>
      <c r="J29" s="62">
        <v>1</v>
      </c>
      <c r="K29" s="62">
        <v>1</v>
      </c>
      <c r="L29" s="62" t="s">
        <v>128</v>
      </c>
      <c r="M29" s="40">
        <f t="shared" si="5"/>
        <v>1</v>
      </c>
      <c r="N29" s="40" t="str">
        <f>IF(MAX(F29:K29)=1,"Insignificante",IF(MAX(F29:K29)=2,"Menor",IF(MAX(F29:K29)=3,"Moderado",IF(MAX(F29:K29)=4,"Mayor",IF(MAX(F29:K29)=5,"Catastrofico","0")))))</f>
        <v>Insignificante</v>
      </c>
      <c r="O29" s="40">
        <f t="shared" si="7"/>
        <v>1</v>
      </c>
      <c r="P29" s="66" t="str">
        <f t="shared" si="8"/>
        <v>Inusual</v>
      </c>
      <c r="Q29" s="27" t="s">
        <v>0</v>
      </c>
      <c r="R29" s="3" t="s">
        <v>173</v>
      </c>
      <c r="S29" s="62" t="s">
        <v>128</v>
      </c>
      <c r="T29" s="40">
        <f t="shared" si="4"/>
        <v>1</v>
      </c>
      <c r="U29" s="40" t="s">
        <v>181</v>
      </c>
      <c r="V29" s="40">
        <v>1</v>
      </c>
      <c r="W29" s="66" t="s">
        <v>52</v>
      </c>
      <c r="X29" s="71"/>
    </row>
    <row r="30" spans="2:24" ht="39" customHeight="1" x14ac:dyDescent="0.25">
      <c r="B30" s="40">
        <v>23</v>
      </c>
      <c r="C30" s="130"/>
      <c r="D30" s="3" t="s">
        <v>217</v>
      </c>
      <c r="E30" s="72" t="s">
        <v>0</v>
      </c>
      <c r="F30" s="62">
        <v>3</v>
      </c>
      <c r="G30" s="62">
        <v>3</v>
      </c>
      <c r="H30" s="62">
        <v>1</v>
      </c>
      <c r="I30" s="62">
        <v>1</v>
      </c>
      <c r="J30" s="62">
        <v>1</v>
      </c>
      <c r="K30" s="62">
        <v>1</v>
      </c>
      <c r="L30" s="62" t="s">
        <v>130</v>
      </c>
      <c r="M30" s="40">
        <f t="shared" si="5"/>
        <v>3</v>
      </c>
      <c r="N30" s="40" t="str">
        <f t="shared" si="6"/>
        <v>Moderado</v>
      </c>
      <c r="O30" s="40">
        <f t="shared" si="7"/>
        <v>3</v>
      </c>
      <c r="P30" s="66" t="str">
        <f t="shared" si="8"/>
        <v>Medio</v>
      </c>
      <c r="Q30" s="68" t="s">
        <v>0</v>
      </c>
      <c r="R30" s="69" t="s">
        <v>187</v>
      </c>
      <c r="S30" s="62" t="s">
        <v>130</v>
      </c>
      <c r="T30" s="40">
        <f t="shared" si="4"/>
        <v>3</v>
      </c>
      <c r="U30" s="40" t="s">
        <v>181</v>
      </c>
      <c r="V30" s="40">
        <v>1</v>
      </c>
      <c r="W30" s="66" t="s">
        <v>52</v>
      </c>
      <c r="X30" s="3"/>
    </row>
    <row r="31" spans="2:24" ht="62.25" customHeight="1" x14ac:dyDescent="0.25">
      <c r="B31" s="40">
        <v>24</v>
      </c>
      <c r="C31" s="130"/>
      <c r="D31" s="3" t="s">
        <v>218</v>
      </c>
      <c r="E31" s="72" t="s">
        <v>0</v>
      </c>
      <c r="F31" s="62">
        <v>2</v>
      </c>
      <c r="G31" s="62">
        <v>3</v>
      </c>
      <c r="H31" s="62">
        <v>1</v>
      </c>
      <c r="I31" s="62">
        <v>1</v>
      </c>
      <c r="J31" s="62">
        <v>2</v>
      </c>
      <c r="K31" s="62">
        <v>1</v>
      </c>
      <c r="L31" s="62" t="s">
        <v>129</v>
      </c>
      <c r="M31" s="40">
        <f t="shared" si="5"/>
        <v>2</v>
      </c>
      <c r="N31" s="40" t="str">
        <f t="shared" si="6"/>
        <v>Moderado</v>
      </c>
      <c r="O31" s="40">
        <f t="shared" si="7"/>
        <v>3</v>
      </c>
      <c r="P31" s="66" t="str">
        <f t="shared" si="8"/>
        <v>Medio</v>
      </c>
      <c r="Q31" s="68" t="s">
        <v>0</v>
      </c>
      <c r="R31" s="69" t="s">
        <v>196</v>
      </c>
      <c r="S31" s="62" t="s">
        <v>130</v>
      </c>
      <c r="T31" s="40">
        <f t="shared" si="4"/>
        <v>3</v>
      </c>
      <c r="U31" s="40" t="str">
        <f t="shared" ref="U31" si="14">IF(MAX(M31:R31)=1,"Insignificante",IF(MAX(M31:R31)=2,"Menor",IF(MAX(M31:R31)=3,"Moderado",IF(MAX(M31:R31)=4,"Mayor",IF(MAX(M31:R31)=5,"Catastrofico","0")))))</f>
        <v>Moderado</v>
      </c>
      <c r="V31" s="40">
        <f t="shared" ref="V31" si="15">MAX(M31:R31)</f>
        <v>3</v>
      </c>
      <c r="W31" s="66" t="s">
        <v>56</v>
      </c>
      <c r="X31" s="71"/>
    </row>
    <row r="32" spans="2:24" ht="39" customHeight="1" x14ac:dyDescent="0.25">
      <c r="B32" s="40">
        <v>25</v>
      </c>
      <c r="C32" s="130"/>
      <c r="D32" s="3" t="s">
        <v>162</v>
      </c>
      <c r="E32" s="72" t="s">
        <v>0</v>
      </c>
      <c r="F32" s="62">
        <v>1</v>
      </c>
      <c r="G32" s="62">
        <v>3</v>
      </c>
      <c r="H32" s="62">
        <v>2</v>
      </c>
      <c r="I32" s="62">
        <v>1</v>
      </c>
      <c r="J32" s="62">
        <v>1</v>
      </c>
      <c r="K32" s="62">
        <v>1</v>
      </c>
      <c r="L32" s="62" t="s">
        <v>130</v>
      </c>
      <c r="M32" s="40">
        <f t="shared" si="5"/>
        <v>3</v>
      </c>
      <c r="N32" s="40" t="str">
        <f t="shared" si="6"/>
        <v>Moderado</v>
      </c>
      <c r="O32" s="40">
        <f t="shared" si="7"/>
        <v>3</v>
      </c>
      <c r="P32" s="66" t="str">
        <f t="shared" si="8"/>
        <v>Medio</v>
      </c>
      <c r="Q32" s="68" t="s">
        <v>0</v>
      </c>
      <c r="R32" s="69" t="s">
        <v>197</v>
      </c>
      <c r="S32" s="62" t="s">
        <v>130</v>
      </c>
      <c r="T32" s="40">
        <f t="shared" si="4"/>
        <v>3</v>
      </c>
      <c r="U32" s="40" t="str">
        <f t="shared" ref="U32" si="16">IF(MAX(M32:R32)=1,"Insignificante",IF(MAX(M32:R32)=2,"Menor",IF(MAX(M32:R32)=3,"Moderado",IF(MAX(M32:R32)=4,"Mayor",IF(MAX(M32:R32)=5,"Catastrofico","0")))))</f>
        <v>Moderado</v>
      </c>
      <c r="V32" s="40">
        <f t="shared" ref="V32" si="17">MAX(M32:R32)</f>
        <v>3</v>
      </c>
      <c r="W32" s="66" t="s">
        <v>56</v>
      </c>
      <c r="X32" s="3"/>
    </row>
    <row r="33" spans="2:24" ht="38.25" x14ac:dyDescent="0.25">
      <c r="B33" s="40">
        <v>26</v>
      </c>
      <c r="C33" s="130"/>
      <c r="D33" s="3" t="s">
        <v>116</v>
      </c>
      <c r="E33" s="72" t="s">
        <v>105</v>
      </c>
      <c r="F33" s="62">
        <v>1</v>
      </c>
      <c r="G33" s="62">
        <v>3</v>
      </c>
      <c r="H33" s="62">
        <v>2</v>
      </c>
      <c r="I33" s="62">
        <v>1</v>
      </c>
      <c r="J33" s="62">
        <v>1</v>
      </c>
      <c r="K33" s="62">
        <v>1</v>
      </c>
      <c r="L33" s="62" t="s">
        <v>130</v>
      </c>
      <c r="M33" s="40">
        <f t="shared" si="5"/>
        <v>3</v>
      </c>
      <c r="N33" s="40" t="str">
        <f t="shared" si="6"/>
        <v>Moderado</v>
      </c>
      <c r="O33" s="40">
        <f t="shared" si="7"/>
        <v>3</v>
      </c>
      <c r="P33" s="66" t="str">
        <f t="shared" si="8"/>
        <v>Medio</v>
      </c>
      <c r="Q33" s="27" t="s">
        <v>105</v>
      </c>
      <c r="R33" s="3" t="s">
        <v>200</v>
      </c>
      <c r="S33" s="62" t="s">
        <v>130</v>
      </c>
      <c r="T33" s="40">
        <f t="shared" si="4"/>
        <v>3</v>
      </c>
      <c r="U33" s="40" t="str">
        <f t="shared" ref="U33" si="18">IF(MAX(M33:R33)=1,"Insignificante",IF(MAX(M33:R33)=2,"Menor",IF(MAX(M33:R33)=3,"Moderado",IF(MAX(M33:R33)=4,"Mayor",IF(MAX(M33:R33)=5,"Catastrofico","0")))))</f>
        <v>Moderado</v>
      </c>
      <c r="V33" s="40">
        <f t="shared" ref="V33" si="19">MAX(M33:R33)</f>
        <v>3</v>
      </c>
      <c r="W33" s="66" t="s">
        <v>56</v>
      </c>
      <c r="X33" s="71"/>
    </row>
    <row r="34" spans="2:24" ht="44.25" customHeight="1" x14ac:dyDescent="0.25">
      <c r="B34" s="40">
        <v>27</v>
      </c>
      <c r="C34" s="131"/>
      <c r="D34" s="3" t="s">
        <v>224</v>
      </c>
      <c r="E34" s="72" t="s">
        <v>105</v>
      </c>
      <c r="F34" s="62">
        <v>3</v>
      </c>
      <c r="G34" s="62">
        <v>3</v>
      </c>
      <c r="H34" s="62">
        <v>3</v>
      </c>
      <c r="I34" s="62">
        <v>1</v>
      </c>
      <c r="J34" s="62">
        <v>1</v>
      </c>
      <c r="K34" s="62">
        <v>2</v>
      </c>
      <c r="L34" s="62" t="s">
        <v>131</v>
      </c>
      <c r="M34" s="40">
        <f t="shared" si="5"/>
        <v>4</v>
      </c>
      <c r="N34" s="40" t="str">
        <f t="shared" si="6"/>
        <v>Moderado</v>
      </c>
      <c r="O34" s="40">
        <f t="shared" si="7"/>
        <v>3</v>
      </c>
      <c r="P34" s="66" t="str">
        <f t="shared" si="8"/>
        <v>Alto</v>
      </c>
      <c r="Q34" s="27" t="s">
        <v>105</v>
      </c>
      <c r="R34" s="3" t="s">
        <v>225</v>
      </c>
      <c r="S34" s="62" t="s">
        <v>130</v>
      </c>
      <c r="T34" s="40">
        <f t="shared" si="4"/>
        <v>3</v>
      </c>
      <c r="U34" s="40" t="s">
        <v>178</v>
      </c>
      <c r="V34" s="40">
        <v>2</v>
      </c>
      <c r="W34" s="66" t="s">
        <v>56</v>
      </c>
      <c r="X34" s="71"/>
    </row>
    <row r="35" spans="2:24" ht="39.75" customHeight="1" x14ac:dyDescent="0.25">
      <c r="B35" s="40">
        <v>28</v>
      </c>
      <c r="C35" s="126" t="s">
        <v>101</v>
      </c>
      <c r="D35" s="3" t="s">
        <v>117</v>
      </c>
      <c r="E35" s="72" t="s">
        <v>0</v>
      </c>
      <c r="F35" s="62">
        <v>2</v>
      </c>
      <c r="G35" s="62">
        <v>2</v>
      </c>
      <c r="H35" s="62">
        <v>1</v>
      </c>
      <c r="I35" s="62">
        <v>2</v>
      </c>
      <c r="J35" s="62">
        <v>1</v>
      </c>
      <c r="K35" s="62">
        <v>1</v>
      </c>
      <c r="L35" s="62" t="s">
        <v>130</v>
      </c>
      <c r="M35" s="40">
        <f t="shared" si="5"/>
        <v>3</v>
      </c>
      <c r="N35" s="40" t="str">
        <f t="shared" si="6"/>
        <v>Menor</v>
      </c>
      <c r="O35" s="40">
        <f t="shared" si="7"/>
        <v>2</v>
      </c>
      <c r="P35" s="66" t="str">
        <f t="shared" si="8"/>
        <v>Bajo</v>
      </c>
      <c r="Q35" s="27" t="s">
        <v>0</v>
      </c>
      <c r="R35" s="3" t="s">
        <v>177</v>
      </c>
      <c r="S35" s="62" t="s">
        <v>130</v>
      </c>
      <c r="T35" s="40">
        <f t="shared" si="4"/>
        <v>3</v>
      </c>
      <c r="U35" s="40" t="s">
        <v>181</v>
      </c>
      <c r="V35" s="40">
        <v>1</v>
      </c>
      <c r="W35" s="66" t="s">
        <v>52</v>
      </c>
      <c r="X35" s="3"/>
    </row>
    <row r="36" spans="2:24" ht="38.25" x14ac:dyDescent="0.25">
      <c r="B36" s="40">
        <v>29</v>
      </c>
      <c r="C36" s="127"/>
      <c r="D36" s="3" t="s">
        <v>175</v>
      </c>
      <c r="E36" s="72" t="s">
        <v>0</v>
      </c>
      <c r="F36" s="62">
        <v>1</v>
      </c>
      <c r="G36" s="62">
        <v>1</v>
      </c>
      <c r="H36" s="62">
        <v>1</v>
      </c>
      <c r="I36" s="62">
        <v>1</v>
      </c>
      <c r="J36" s="62">
        <v>1</v>
      </c>
      <c r="K36" s="62">
        <v>1</v>
      </c>
      <c r="L36" s="62" t="s">
        <v>128</v>
      </c>
      <c r="M36" s="40">
        <f t="shared" si="5"/>
        <v>1</v>
      </c>
      <c r="N36" s="40" t="str">
        <f t="shared" si="6"/>
        <v>Insignificante</v>
      </c>
      <c r="O36" s="40">
        <f t="shared" si="7"/>
        <v>1</v>
      </c>
      <c r="P36" s="66" t="str">
        <f t="shared" si="8"/>
        <v>Inusual</v>
      </c>
      <c r="Q36" s="27" t="s">
        <v>0</v>
      </c>
      <c r="R36" s="3" t="s">
        <v>177</v>
      </c>
      <c r="S36" s="62" t="s">
        <v>128</v>
      </c>
      <c r="T36" s="40">
        <f t="shared" si="4"/>
        <v>1</v>
      </c>
      <c r="U36" s="40" t="s">
        <v>181</v>
      </c>
      <c r="V36" s="40">
        <v>1</v>
      </c>
      <c r="W36" s="66" t="s">
        <v>52</v>
      </c>
      <c r="X36" s="3"/>
    </row>
    <row r="37" spans="2:24" ht="39.75" customHeight="1" x14ac:dyDescent="0.25">
      <c r="B37" s="40">
        <v>30</v>
      </c>
      <c r="C37" s="127"/>
      <c r="D37" s="3" t="s">
        <v>164</v>
      </c>
      <c r="E37" s="72" t="s">
        <v>0</v>
      </c>
      <c r="F37" s="62">
        <v>1</v>
      </c>
      <c r="G37" s="62">
        <v>2</v>
      </c>
      <c r="H37" s="62">
        <v>1</v>
      </c>
      <c r="I37" s="62">
        <v>1</v>
      </c>
      <c r="J37" s="62">
        <v>1</v>
      </c>
      <c r="K37" s="62">
        <v>1</v>
      </c>
      <c r="L37" s="62" t="s">
        <v>128</v>
      </c>
      <c r="M37" s="40">
        <f t="shared" si="5"/>
        <v>1</v>
      </c>
      <c r="N37" s="40" t="str">
        <f t="shared" si="6"/>
        <v>Menor</v>
      </c>
      <c r="O37" s="40">
        <f t="shared" si="7"/>
        <v>2</v>
      </c>
      <c r="P37" s="66" t="str">
        <f t="shared" si="8"/>
        <v>Bajo</v>
      </c>
      <c r="Q37" s="27" t="s">
        <v>0</v>
      </c>
      <c r="R37" s="3" t="s">
        <v>177</v>
      </c>
      <c r="S37" s="62" t="s">
        <v>128</v>
      </c>
      <c r="T37" s="40">
        <f t="shared" si="4"/>
        <v>1</v>
      </c>
      <c r="U37" s="40" t="s">
        <v>181</v>
      </c>
      <c r="V37" s="40">
        <v>1</v>
      </c>
      <c r="W37" s="66" t="s">
        <v>52</v>
      </c>
      <c r="X37" s="3"/>
    </row>
    <row r="38" spans="2:24" ht="38.25" customHeight="1" x14ac:dyDescent="0.25">
      <c r="B38" s="40">
        <v>31</v>
      </c>
      <c r="C38" s="127"/>
      <c r="D38" s="3" t="s">
        <v>165</v>
      </c>
      <c r="E38" s="72" t="s">
        <v>0</v>
      </c>
      <c r="F38" s="62">
        <v>1</v>
      </c>
      <c r="G38" s="62">
        <v>2</v>
      </c>
      <c r="H38" s="62">
        <v>1</v>
      </c>
      <c r="I38" s="62">
        <v>2</v>
      </c>
      <c r="J38" s="62">
        <v>1</v>
      </c>
      <c r="K38" s="62">
        <v>1</v>
      </c>
      <c r="L38" s="62" t="s">
        <v>130</v>
      </c>
      <c r="M38" s="40">
        <f t="shared" si="5"/>
        <v>3</v>
      </c>
      <c r="N38" s="40" t="str">
        <f t="shared" si="6"/>
        <v>Menor</v>
      </c>
      <c r="O38" s="40">
        <f t="shared" si="7"/>
        <v>2</v>
      </c>
      <c r="P38" s="66" t="str">
        <f t="shared" si="8"/>
        <v>Bajo</v>
      </c>
      <c r="Q38" s="27" t="s">
        <v>0</v>
      </c>
      <c r="R38" s="3" t="s">
        <v>177</v>
      </c>
      <c r="S38" s="62" t="s">
        <v>130</v>
      </c>
      <c r="T38" s="40">
        <f t="shared" si="4"/>
        <v>3</v>
      </c>
      <c r="U38" s="40" t="s">
        <v>181</v>
      </c>
      <c r="V38" s="40">
        <v>1</v>
      </c>
      <c r="W38" s="66" t="s">
        <v>52</v>
      </c>
      <c r="X38" s="3"/>
    </row>
    <row r="39" spans="2:24" ht="28.5" customHeight="1" x14ac:dyDescent="0.25">
      <c r="B39" s="40">
        <v>32</v>
      </c>
      <c r="C39" s="127"/>
      <c r="D39" s="3" t="s">
        <v>118</v>
      </c>
      <c r="E39" s="72" t="s">
        <v>0</v>
      </c>
      <c r="F39" s="62">
        <v>3</v>
      </c>
      <c r="G39" s="62">
        <v>3</v>
      </c>
      <c r="H39" s="62">
        <v>2</v>
      </c>
      <c r="I39" s="62">
        <v>1</v>
      </c>
      <c r="J39" s="62">
        <v>1</v>
      </c>
      <c r="K39" s="62">
        <v>1</v>
      </c>
      <c r="L39" s="62" t="s">
        <v>130</v>
      </c>
      <c r="M39" s="40">
        <f t="shared" si="5"/>
        <v>3</v>
      </c>
      <c r="N39" s="40" t="str">
        <f t="shared" si="6"/>
        <v>Moderado</v>
      </c>
      <c r="O39" s="40">
        <f t="shared" si="7"/>
        <v>3</v>
      </c>
      <c r="P39" s="66" t="str">
        <f t="shared" si="8"/>
        <v>Medio</v>
      </c>
      <c r="Q39" s="27" t="s">
        <v>0</v>
      </c>
      <c r="R39" s="3" t="s">
        <v>177</v>
      </c>
      <c r="S39" s="62" t="s">
        <v>130</v>
      </c>
      <c r="T39" s="40">
        <f t="shared" si="4"/>
        <v>3</v>
      </c>
      <c r="U39" s="40" t="s">
        <v>181</v>
      </c>
      <c r="V39" s="40">
        <v>1</v>
      </c>
      <c r="W39" s="66" t="s">
        <v>52</v>
      </c>
      <c r="X39" s="3"/>
    </row>
    <row r="40" spans="2:24" ht="76.5" x14ac:dyDescent="0.25">
      <c r="B40" s="40">
        <v>33</v>
      </c>
      <c r="C40" s="123" t="s">
        <v>98</v>
      </c>
      <c r="D40" s="3" t="s">
        <v>93</v>
      </c>
      <c r="E40" s="72" t="s">
        <v>0</v>
      </c>
      <c r="F40" s="62">
        <v>1</v>
      </c>
      <c r="G40" s="62">
        <v>1</v>
      </c>
      <c r="H40" s="62">
        <v>1</v>
      </c>
      <c r="I40" s="62">
        <v>1</v>
      </c>
      <c r="J40" s="62">
        <v>1</v>
      </c>
      <c r="K40" s="62">
        <v>2</v>
      </c>
      <c r="L40" s="62" t="s">
        <v>129</v>
      </c>
      <c r="M40" s="40">
        <f t="shared" si="5"/>
        <v>2</v>
      </c>
      <c r="N40" s="40" t="str">
        <f t="shared" si="6"/>
        <v>Menor</v>
      </c>
      <c r="O40" s="40">
        <f t="shared" si="7"/>
        <v>2</v>
      </c>
      <c r="P40" s="66" t="str">
        <f t="shared" si="8"/>
        <v>Bajo</v>
      </c>
      <c r="Q40" s="68" t="s">
        <v>0</v>
      </c>
      <c r="R40" s="69" t="s">
        <v>202</v>
      </c>
      <c r="S40" s="62" t="s">
        <v>128</v>
      </c>
      <c r="T40" s="40">
        <f t="shared" si="4"/>
        <v>1</v>
      </c>
      <c r="U40" s="40" t="s">
        <v>180</v>
      </c>
      <c r="V40" s="40">
        <v>2</v>
      </c>
      <c r="W40" s="66" t="s">
        <v>54</v>
      </c>
      <c r="X40" s="3"/>
    </row>
    <row r="41" spans="2:24" ht="51" x14ac:dyDescent="0.25">
      <c r="B41" s="40">
        <v>34</v>
      </c>
      <c r="C41" s="125"/>
      <c r="D41" s="3" t="s">
        <v>106</v>
      </c>
      <c r="E41" s="72" t="s">
        <v>0</v>
      </c>
      <c r="F41" s="62">
        <v>1</v>
      </c>
      <c r="G41" s="62">
        <v>1</v>
      </c>
      <c r="H41" s="62">
        <v>1</v>
      </c>
      <c r="I41" s="62">
        <v>1</v>
      </c>
      <c r="J41" s="62">
        <v>1</v>
      </c>
      <c r="K41" s="62">
        <v>2</v>
      </c>
      <c r="L41" s="62" t="s">
        <v>129</v>
      </c>
      <c r="M41" s="40">
        <f t="shared" si="5"/>
        <v>2</v>
      </c>
      <c r="N41" s="40" t="str">
        <f t="shared" si="6"/>
        <v>Menor</v>
      </c>
      <c r="O41" s="40">
        <f t="shared" si="7"/>
        <v>2</v>
      </c>
      <c r="P41" s="66" t="str">
        <f t="shared" si="8"/>
        <v>Bajo</v>
      </c>
      <c r="Q41" s="68" t="s">
        <v>0</v>
      </c>
      <c r="R41" s="69" t="s">
        <v>193</v>
      </c>
      <c r="S41" s="62" t="s">
        <v>128</v>
      </c>
      <c r="T41" s="40">
        <f t="shared" si="4"/>
        <v>1</v>
      </c>
      <c r="U41" s="40" t="s">
        <v>180</v>
      </c>
      <c r="V41" s="40">
        <v>2</v>
      </c>
      <c r="W41" s="66" t="s">
        <v>54</v>
      </c>
      <c r="X41" s="3"/>
    </row>
    <row r="42" spans="2:24" ht="39.75" customHeight="1" x14ac:dyDescent="0.25">
      <c r="B42" s="40">
        <v>35</v>
      </c>
      <c r="C42" s="123" t="s">
        <v>99</v>
      </c>
      <c r="D42" s="3" t="s">
        <v>100</v>
      </c>
      <c r="E42" s="72" t="s">
        <v>0</v>
      </c>
      <c r="F42" s="62">
        <v>3</v>
      </c>
      <c r="G42" s="62">
        <v>3</v>
      </c>
      <c r="H42" s="62">
        <v>3</v>
      </c>
      <c r="I42" s="62">
        <v>1</v>
      </c>
      <c r="J42" s="62">
        <v>2</v>
      </c>
      <c r="K42" s="62">
        <v>2</v>
      </c>
      <c r="L42" s="62" t="s">
        <v>130</v>
      </c>
      <c r="M42" s="40">
        <f t="shared" si="5"/>
        <v>3</v>
      </c>
      <c r="N42" s="40" t="str">
        <f t="shared" si="6"/>
        <v>Moderado</v>
      </c>
      <c r="O42" s="40">
        <f t="shared" si="7"/>
        <v>3</v>
      </c>
      <c r="P42" s="66" t="str">
        <f t="shared" si="8"/>
        <v>Medio</v>
      </c>
      <c r="Q42" s="27" t="s">
        <v>0</v>
      </c>
      <c r="R42" s="3" t="s">
        <v>189</v>
      </c>
      <c r="S42" s="62" t="s">
        <v>130</v>
      </c>
      <c r="T42" s="40">
        <f t="shared" si="4"/>
        <v>3</v>
      </c>
      <c r="U42" s="40" t="s">
        <v>181</v>
      </c>
      <c r="V42" s="40">
        <v>1</v>
      </c>
      <c r="W42" s="66" t="s">
        <v>54</v>
      </c>
      <c r="X42" s="3"/>
    </row>
    <row r="43" spans="2:24" ht="38.25" x14ac:dyDescent="0.25">
      <c r="B43" s="40">
        <v>36</v>
      </c>
      <c r="C43" s="124"/>
      <c r="D43" s="3" t="s">
        <v>83</v>
      </c>
      <c r="E43" s="72" t="s">
        <v>0</v>
      </c>
      <c r="F43" s="62">
        <v>3</v>
      </c>
      <c r="G43" s="62">
        <v>1</v>
      </c>
      <c r="H43" s="62">
        <v>1</v>
      </c>
      <c r="I43" s="62">
        <v>1</v>
      </c>
      <c r="J43" s="62">
        <v>1</v>
      </c>
      <c r="K43" s="62">
        <v>2</v>
      </c>
      <c r="L43" s="62" t="s">
        <v>130</v>
      </c>
      <c r="M43" s="40">
        <f t="shared" si="5"/>
        <v>3</v>
      </c>
      <c r="N43" s="40" t="str">
        <f t="shared" si="6"/>
        <v>Moderado</v>
      </c>
      <c r="O43" s="40">
        <f t="shared" si="7"/>
        <v>3</v>
      </c>
      <c r="P43" s="66" t="str">
        <f t="shared" si="8"/>
        <v>Medio</v>
      </c>
      <c r="Q43" s="68" t="s">
        <v>0</v>
      </c>
      <c r="R43" s="69" t="s">
        <v>192</v>
      </c>
      <c r="S43" s="62" t="s">
        <v>130</v>
      </c>
      <c r="T43" s="40">
        <f t="shared" si="4"/>
        <v>3</v>
      </c>
      <c r="U43" s="40" t="s">
        <v>178</v>
      </c>
      <c r="V43" s="40">
        <v>3</v>
      </c>
      <c r="W43" s="66" t="s">
        <v>56</v>
      </c>
      <c r="X43" s="71"/>
    </row>
    <row r="44" spans="2:24" ht="38.25" x14ac:dyDescent="0.25">
      <c r="B44" s="40">
        <v>37</v>
      </c>
      <c r="C44" s="124"/>
      <c r="D44" s="3" t="s">
        <v>167</v>
      </c>
      <c r="E44" s="72" t="s">
        <v>170</v>
      </c>
      <c r="F44" s="62">
        <v>4</v>
      </c>
      <c r="G44" s="62">
        <v>4</v>
      </c>
      <c r="H44" s="62">
        <v>3</v>
      </c>
      <c r="I44" s="62">
        <v>3</v>
      </c>
      <c r="J44" s="62">
        <v>3</v>
      </c>
      <c r="K44" s="62">
        <v>3</v>
      </c>
      <c r="L44" s="62" t="s">
        <v>129</v>
      </c>
      <c r="M44" s="40">
        <f t="shared" si="5"/>
        <v>2</v>
      </c>
      <c r="N44" s="40" t="str">
        <f t="shared" si="6"/>
        <v>Mayor</v>
      </c>
      <c r="O44" s="40">
        <f t="shared" si="7"/>
        <v>4</v>
      </c>
      <c r="P44" s="66" t="str">
        <f t="shared" si="8"/>
        <v>Alto</v>
      </c>
      <c r="Q44" s="27" t="s">
        <v>170</v>
      </c>
      <c r="R44" s="3" t="s">
        <v>188</v>
      </c>
      <c r="S44" s="62" t="s">
        <v>128</v>
      </c>
      <c r="T44" s="40">
        <f t="shared" si="4"/>
        <v>1</v>
      </c>
      <c r="U44" s="40" t="s">
        <v>179</v>
      </c>
      <c r="V44" s="40">
        <v>4</v>
      </c>
      <c r="W44" s="66" t="s">
        <v>56</v>
      </c>
      <c r="X44" s="3"/>
    </row>
    <row r="45" spans="2:24" ht="38.25" x14ac:dyDescent="0.25">
      <c r="B45" s="40">
        <v>38</v>
      </c>
      <c r="C45" s="124"/>
      <c r="D45" s="3" t="s">
        <v>107</v>
      </c>
      <c r="E45" s="72" t="s">
        <v>0</v>
      </c>
      <c r="F45" s="62">
        <v>1</v>
      </c>
      <c r="G45" s="62">
        <v>1</v>
      </c>
      <c r="H45" s="62">
        <v>1</v>
      </c>
      <c r="I45" s="62">
        <v>1</v>
      </c>
      <c r="J45" s="62">
        <v>1</v>
      </c>
      <c r="K45" s="62">
        <v>1</v>
      </c>
      <c r="L45" s="62" t="s">
        <v>130</v>
      </c>
      <c r="M45" s="40">
        <f t="shared" si="5"/>
        <v>3</v>
      </c>
      <c r="N45" s="40" t="str">
        <f t="shared" si="6"/>
        <v>Insignificante</v>
      </c>
      <c r="O45" s="40">
        <f t="shared" si="7"/>
        <v>1</v>
      </c>
      <c r="P45" s="66" t="str">
        <f t="shared" si="8"/>
        <v>Bajo</v>
      </c>
      <c r="Q45" s="27" t="s">
        <v>0</v>
      </c>
      <c r="R45" s="3" t="s">
        <v>190</v>
      </c>
      <c r="S45" s="62" t="s">
        <v>128</v>
      </c>
      <c r="T45" s="40">
        <f t="shared" si="4"/>
        <v>1</v>
      </c>
      <c r="U45" s="40" t="s">
        <v>181</v>
      </c>
      <c r="V45" s="40">
        <v>1</v>
      </c>
      <c r="W45" s="66" t="s">
        <v>52</v>
      </c>
      <c r="X45" s="3"/>
    </row>
    <row r="46" spans="2:24" ht="76.5" x14ac:dyDescent="0.25">
      <c r="B46" s="40">
        <v>39</v>
      </c>
      <c r="C46" s="124"/>
      <c r="D46" s="3" t="s">
        <v>119</v>
      </c>
      <c r="E46" s="72" t="s">
        <v>0</v>
      </c>
      <c r="F46" s="62">
        <v>4</v>
      </c>
      <c r="G46" s="62">
        <v>4</v>
      </c>
      <c r="H46" s="62">
        <v>2</v>
      </c>
      <c r="I46" s="62">
        <v>2</v>
      </c>
      <c r="J46" s="62">
        <v>2</v>
      </c>
      <c r="K46" s="62">
        <v>3</v>
      </c>
      <c r="L46" s="62" t="s">
        <v>130</v>
      </c>
      <c r="M46" s="40">
        <f t="shared" si="5"/>
        <v>3</v>
      </c>
      <c r="N46" s="40" t="str">
        <f t="shared" si="6"/>
        <v>Mayor</v>
      </c>
      <c r="O46" s="40">
        <f t="shared" si="7"/>
        <v>4</v>
      </c>
      <c r="P46" s="66" t="str">
        <f t="shared" si="8"/>
        <v>Alto</v>
      </c>
      <c r="Q46" s="68" t="s">
        <v>0</v>
      </c>
      <c r="R46" s="69" t="s">
        <v>191</v>
      </c>
      <c r="S46" s="62" t="s">
        <v>128</v>
      </c>
      <c r="T46" s="40">
        <f t="shared" si="4"/>
        <v>1</v>
      </c>
      <c r="U46" s="40" t="s">
        <v>179</v>
      </c>
      <c r="V46" s="40">
        <v>4</v>
      </c>
      <c r="W46" s="66" t="s">
        <v>56</v>
      </c>
      <c r="X46" s="3"/>
    </row>
    <row r="47" spans="2:24" ht="51" x14ac:dyDescent="0.25">
      <c r="B47" s="40">
        <v>40</v>
      </c>
      <c r="C47" s="125"/>
      <c r="D47" s="3" t="s">
        <v>120</v>
      </c>
      <c r="E47" s="72" t="s">
        <v>170</v>
      </c>
      <c r="F47" s="62">
        <v>1</v>
      </c>
      <c r="G47" s="62">
        <v>1</v>
      </c>
      <c r="H47" s="62">
        <v>1</v>
      </c>
      <c r="I47" s="62">
        <v>1</v>
      </c>
      <c r="J47" s="62">
        <v>2</v>
      </c>
      <c r="K47" s="62">
        <v>1</v>
      </c>
      <c r="L47" s="62" t="s">
        <v>130</v>
      </c>
      <c r="M47" s="40">
        <f t="shared" si="5"/>
        <v>3</v>
      </c>
      <c r="N47" s="40" t="str">
        <f t="shared" si="6"/>
        <v>Menor</v>
      </c>
      <c r="O47" s="40">
        <f t="shared" si="7"/>
        <v>2</v>
      </c>
      <c r="P47" s="66" t="str">
        <f t="shared" si="8"/>
        <v>Bajo</v>
      </c>
      <c r="Q47" s="68" t="s">
        <v>170</v>
      </c>
      <c r="R47" s="69" t="s">
        <v>195</v>
      </c>
      <c r="S47" s="62" t="s">
        <v>130</v>
      </c>
      <c r="T47" s="40">
        <f t="shared" si="4"/>
        <v>3</v>
      </c>
      <c r="U47" s="40" t="s">
        <v>180</v>
      </c>
      <c r="V47" s="40">
        <v>2</v>
      </c>
      <c r="W47" s="66" t="s">
        <v>54</v>
      </c>
      <c r="X47" s="3"/>
    </row>
    <row r="48" spans="2:24" x14ac:dyDescent="0.25">
      <c r="B48" s="19"/>
      <c r="C48" s="41"/>
      <c r="D48" s="42"/>
      <c r="E48" s="42"/>
      <c r="F48" s="42"/>
      <c r="G48" s="42"/>
      <c r="H48" s="42"/>
      <c r="I48" s="42"/>
      <c r="J48" s="42"/>
      <c r="K48" s="42"/>
      <c r="L48" s="42"/>
      <c r="M48" s="47"/>
      <c r="N48" s="42"/>
      <c r="O48" s="47"/>
      <c r="P48" s="42"/>
      <c r="Q48" s="42"/>
      <c r="R48" s="42"/>
      <c r="S48" s="42"/>
      <c r="T48" s="47"/>
      <c r="U48" s="42"/>
      <c r="V48" s="47"/>
      <c r="W48" s="42"/>
      <c r="X48" s="42"/>
    </row>
  </sheetData>
  <autoFilter ref="B6:AA47" xr:uid="{00000000-0009-0000-0000-000002000000}">
    <filterColumn colId="1" showButton="0"/>
  </autoFilter>
  <mergeCells count="30">
    <mergeCell ref="Q4:W4"/>
    <mergeCell ref="X5:X6"/>
    <mergeCell ref="O5:O6"/>
    <mergeCell ref="C7:C10"/>
    <mergeCell ref="W5:W6"/>
    <mergeCell ref="Q5:Q6"/>
    <mergeCell ref="R5:R6"/>
    <mergeCell ref="S5:S6"/>
    <mergeCell ref="T5:T6"/>
    <mergeCell ref="U5:U6"/>
    <mergeCell ref="V5:V6"/>
    <mergeCell ref="N5:N6"/>
    <mergeCell ref="C42:C47"/>
    <mergeCell ref="C18:C21"/>
    <mergeCell ref="C22:C26"/>
    <mergeCell ref="C35:C39"/>
    <mergeCell ref="C40:C41"/>
    <mergeCell ref="C27:C28"/>
    <mergeCell ref="C29:C34"/>
    <mergeCell ref="C15:C17"/>
    <mergeCell ref="P5:P6"/>
    <mergeCell ref="D2:P4"/>
    <mergeCell ref="C11:C14"/>
    <mergeCell ref="E5:E6"/>
    <mergeCell ref="F5:K5"/>
    <mergeCell ref="L5:L6"/>
    <mergeCell ref="B2:C4"/>
    <mergeCell ref="B5:B6"/>
    <mergeCell ref="C5:D6"/>
    <mergeCell ref="M5:M6"/>
  </mergeCells>
  <conditionalFormatting sqref="O7:P18 M7:M18 M20:M47 O20:P47 T20:T47 W20:W25">
    <cfRule type="containsText" dxfId="79" priority="105" operator="containsText" text="Inusual">
      <formula>NOT(ISERROR(SEARCH("Inusual",M7)))</formula>
    </cfRule>
  </conditionalFormatting>
  <conditionalFormatting sqref="O7:P18 M7:M18 M20:M47 O20:P47 T20:T47 W20:W25">
    <cfRule type="containsText" dxfId="78" priority="104" operator="containsText" text="Bajo">
      <formula>NOT(ISERROR(SEARCH("Bajo",M7)))</formula>
    </cfRule>
  </conditionalFormatting>
  <conditionalFormatting sqref="O7:P18 M7:M18 M20:M47 O20:P47 T20:T47 W20:W25">
    <cfRule type="containsText" dxfId="77" priority="103" operator="containsText" text="Medio">
      <formula>NOT(ISERROR(SEARCH("Medio",M7)))</formula>
    </cfRule>
  </conditionalFormatting>
  <conditionalFormatting sqref="O7:P18 M7:M18 M20:M47 O20:P47 T20:T47 W20:W25">
    <cfRule type="containsText" dxfId="76" priority="102" operator="containsText" text="Alto">
      <formula>NOT(ISERROR(SEARCH("Alto",M7)))</formula>
    </cfRule>
  </conditionalFormatting>
  <conditionalFormatting sqref="O7:P18 M7:M18 M20:M47 O20:P47 T20:T47 W20:W25">
    <cfRule type="containsText" dxfId="75" priority="101" operator="containsText" text="Extremo">
      <formula>NOT(ISERROR(SEARCH("Extremo",M7)))</formula>
    </cfRule>
  </conditionalFormatting>
  <conditionalFormatting sqref="T7:T18 V7:V12 V14:V17 V20:V25 V28:V30 V35:V47">
    <cfRule type="containsText" dxfId="74" priority="75" operator="containsText" text="Inusual">
      <formula>NOT(ISERROR(SEARCH("Inusual",T7)))</formula>
    </cfRule>
  </conditionalFormatting>
  <conditionalFormatting sqref="T7:T18 V7:V12 V14:V17 V20:V25 V28:V30 V35:V47">
    <cfRule type="containsText" dxfId="73" priority="74" operator="containsText" text="Bajo">
      <formula>NOT(ISERROR(SEARCH("Bajo",T7)))</formula>
    </cfRule>
  </conditionalFormatting>
  <conditionalFormatting sqref="T7:T18 V7:V12 V14:V17 V20:V25 V28:V30 V35:V47">
    <cfRule type="containsText" dxfId="72" priority="73" operator="containsText" text="Medio">
      <formula>NOT(ISERROR(SEARCH("Medio",T7)))</formula>
    </cfRule>
  </conditionalFormatting>
  <conditionalFormatting sqref="T7:T18 V7:V12 V14:V17 V20:V25 V28:V30 V35:V47">
    <cfRule type="containsText" dxfId="71" priority="72" operator="containsText" text="Alto">
      <formula>NOT(ISERROR(SEARCH("Alto",T7)))</formula>
    </cfRule>
  </conditionalFormatting>
  <conditionalFormatting sqref="T7:T18 V7:V12 V14:V17 V20:V25 V28:V30 V35:V47">
    <cfRule type="containsText" dxfId="70" priority="71" operator="containsText" text="Extremo">
      <formula>NOT(ISERROR(SEARCH("Extremo",T7)))</formula>
    </cfRule>
  </conditionalFormatting>
  <conditionalFormatting sqref="W7:W18 W27:W31 W33:W47">
    <cfRule type="containsText" dxfId="69" priority="70" operator="containsText" text="Inusual">
      <formula>NOT(ISERROR(SEARCH("Inusual",W7)))</formula>
    </cfRule>
  </conditionalFormatting>
  <conditionalFormatting sqref="W7:W18 W27:W31 W33:W47">
    <cfRule type="containsText" dxfId="68" priority="69" operator="containsText" text="Bajo">
      <formula>NOT(ISERROR(SEARCH("Bajo",W7)))</formula>
    </cfRule>
  </conditionalFormatting>
  <conditionalFormatting sqref="W7:W18 W27:W31 W33:W47">
    <cfRule type="containsText" dxfId="67" priority="68" operator="containsText" text="Medio">
      <formula>NOT(ISERROR(SEARCH("Medio",W7)))</formula>
    </cfRule>
  </conditionalFormatting>
  <conditionalFormatting sqref="W7:W18 W27:W31 W33:W47">
    <cfRule type="containsText" dxfId="66" priority="67" operator="containsText" text="Alto">
      <formula>NOT(ISERROR(SEARCH("Alto",W7)))</formula>
    </cfRule>
  </conditionalFormatting>
  <conditionalFormatting sqref="W7:W18 W27:W31 W33:W47">
    <cfRule type="containsText" dxfId="65" priority="66" operator="containsText" text="Extremo">
      <formula>NOT(ISERROR(SEARCH("Extremo",W7)))</formula>
    </cfRule>
  </conditionalFormatting>
  <conditionalFormatting sqref="V13">
    <cfRule type="containsText" dxfId="64" priority="65" operator="containsText" text="Inusual">
      <formula>NOT(ISERROR(SEARCH("Inusual",V13)))</formula>
    </cfRule>
  </conditionalFormatting>
  <conditionalFormatting sqref="V13">
    <cfRule type="containsText" dxfId="63" priority="64" operator="containsText" text="Bajo">
      <formula>NOT(ISERROR(SEARCH("Bajo",V13)))</formula>
    </cfRule>
  </conditionalFormatting>
  <conditionalFormatting sqref="V13">
    <cfRule type="containsText" dxfId="62" priority="63" operator="containsText" text="Medio">
      <formula>NOT(ISERROR(SEARCH("Medio",V13)))</formula>
    </cfRule>
  </conditionalFormatting>
  <conditionalFormatting sqref="V13">
    <cfRule type="containsText" dxfId="61" priority="62" operator="containsText" text="Alto">
      <formula>NOT(ISERROR(SEARCH("Alto",V13)))</formula>
    </cfRule>
  </conditionalFormatting>
  <conditionalFormatting sqref="V13">
    <cfRule type="containsText" dxfId="60" priority="61" operator="containsText" text="Extremo">
      <formula>NOT(ISERROR(SEARCH("Extremo",V13)))</formula>
    </cfRule>
  </conditionalFormatting>
  <conditionalFormatting sqref="V18">
    <cfRule type="containsText" dxfId="59" priority="60" operator="containsText" text="Inusual">
      <formula>NOT(ISERROR(SEARCH("Inusual",V18)))</formula>
    </cfRule>
  </conditionalFormatting>
  <conditionalFormatting sqref="V18">
    <cfRule type="containsText" dxfId="58" priority="59" operator="containsText" text="Bajo">
      <formula>NOT(ISERROR(SEARCH("Bajo",V18)))</formula>
    </cfRule>
  </conditionalFormatting>
  <conditionalFormatting sqref="V18">
    <cfRule type="containsText" dxfId="57" priority="58" operator="containsText" text="Medio">
      <formula>NOT(ISERROR(SEARCH("Medio",V18)))</formula>
    </cfRule>
  </conditionalFormatting>
  <conditionalFormatting sqref="V18">
    <cfRule type="containsText" dxfId="56" priority="57" operator="containsText" text="Alto">
      <formula>NOT(ISERROR(SEARCH("Alto",V18)))</formula>
    </cfRule>
  </conditionalFormatting>
  <conditionalFormatting sqref="V18">
    <cfRule type="containsText" dxfId="55" priority="56" operator="containsText" text="Extremo">
      <formula>NOT(ISERROR(SEARCH("Extremo",V18)))</formula>
    </cfRule>
  </conditionalFormatting>
  <conditionalFormatting sqref="V26">
    <cfRule type="containsText" dxfId="54" priority="55" operator="containsText" text="Inusual">
      <formula>NOT(ISERROR(SEARCH("Inusual",V26)))</formula>
    </cfRule>
  </conditionalFormatting>
  <conditionalFormatting sqref="V26">
    <cfRule type="containsText" dxfId="53" priority="54" operator="containsText" text="Bajo">
      <formula>NOT(ISERROR(SEARCH("Bajo",V26)))</formula>
    </cfRule>
  </conditionalFormatting>
  <conditionalFormatting sqref="V26">
    <cfRule type="containsText" dxfId="52" priority="53" operator="containsText" text="Medio">
      <formula>NOT(ISERROR(SEARCH("Medio",V26)))</formula>
    </cfRule>
  </conditionalFormatting>
  <conditionalFormatting sqref="V26">
    <cfRule type="containsText" dxfId="51" priority="52" operator="containsText" text="Alto">
      <formula>NOT(ISERROR(SEARCH("Alto",V26)))</formula>
    </cfRule>
  </conditionalFormatting>
  <conditionalFormatting sqref="V26">
    <cfRule type="containsText" dxfId="50" priority="51" operator="containsText" text="Extremo">
      <formula>NOT(ISERROR(SEARCH("Extremo",V26)))</formula>
    </cfRule>
  </conditionalFormatting>
  <conditionalFormatting sqref="W26">
    <cfRule type="containsText" dxfId="49" priority="50" operator="containsText" text="Inusual">
      <formula>NOT(ISERROR(SEARCH("Inusual",W26)))</formula>
    </cfRule>
  </conditionalFormatting>
  <conditionalFormatting sqref="W26">
    <cfRule type="containsText" dxfId="48" priority="49" operator="containsText" text="Bajo">
      <formula>NOT(ISERROR(SEARCH("Bajo",W26)))</formula>
    </cfRule>
  </conditionalFormatting>
  <conditionalFormatting sqref="W26">
    <cfRule type="containsText" dxfId="47" priority="48" operator="containsText" text="Medio">
      <formula>NOT(ISERROR(SEARCH("Medio",W26)))</formula>
    </cfRule>
  </conditionalFormatting>
  <conditionalFormatting sqref="W26">
    <cfRule type="containsText" dxfId="46" priority="47" operator="containsText" text="Alto">
      <formula>NOT(ISERROR(SEARCH("Alto",W26)))</formula>
    </cfRule>
  </conditionalFormatting>
  <conditionalFormatting sqref="W26">
    <cfRule type="containsText" dxfId="45" priority="46" operator="containsText" text="Extremo">
      <formula>NOT(ISERROR(SEARCH("Extremo",W26)))</formula>
    </cfRule>
  </conditionalFormatting>
  <conditionalFormatting sqref="V27">
    <cfRule type="containsText" dxfId="44" priority="45" operator="containsText" text="Inusual">
      <formula>NOT(ISERROR(SEARCH("Inusual",V27)))</formula>
    </cfRule>
  </conditionalFormatting>
  <conditionalFormatting sqref="V27">
    <cfRule type="containsText" dxfId="43" priority="44" operator="containsText" text="Bajo">
      <formula>NOT(ISERROR(SEARCH("Bajo",V27)))</formula>
    </cfRule>
  </conditionalFormatting>
  <conditionalFormatting sqref="V27">
    <cfRule type="containsText" dxfId="42" priority="43" operator="containsText" text="Medio">
      <formula>NOT(ISERROR(SEARCH("Medio",V27)))</formula>
    </cfRule>
  </conditionalFormatting>
  <conditionalFormatting sqref="V27">
    <cfRule type="containsText" dxfId="41" priority="42" operator="containsText" text="Alto">
      <formula>NOT(ISERROR(SEARCH("Alto",V27)))</formula>
    </cfRule>
  </conditionalFormatting>
  <conditionalFormatting sqref="V27">
    <cfRule type="containsText" dxfId="40" priority="41" operator="containsText" text="Extremo">
      <formula>NOT(ISERROR(SEARCH("Extremo",V27)))</formula>
    </cfRule>
  </conditionalFormatting>
  <conditionalFormatting sqref="V31">
    <cfRule type="containsText" dxfId="39" priority="40" operator="containsText" text="Inusual">
      <formula>NOT(ISERROR(SEARCH("Inusual",V31)))</formula>
    </cfRule>
  </conditionalFormatting>
  <conditionalFormatting sqref="V31">
    <cfRule type="containsText" dxfId="38" priority="39" operator="containsText" text="Bajo">
      <formula>NOT(ISERROR(SEARCH("Bajo",V31)))</formula>
    </cfRule>
  </conditionalFormatting>
  <conditionalFormatting sqref="V31">
    <cfRule type="containsText" dxfId="37" priority="38" operator="containsText" text="Medio">
      <formula>NOT(ISERROR(SEARCH("Medio",V31)))</formula>
    </cfRule>
  </conditionalFormatting>
  <conditionalFormatting sqref="V31">
    <cfRule type="containsText" dxfId="36" priority="37" operator="containsText" text="Alto">
      <formula>NOT(ISERROR(SEARCH("Alto",V31)))</formula>
    </cfRule>
  </conditionalFormatting>
  <conditionalFormatting sqref="V31">
    <cfRule type="containsText" dxfId="35" priority="36" operator="containsText" text="Extremo">
      <formula>NOT(ISERROR(SEARCH("Extremo",V31)))</formula>
    </cfRule>
  </conditionalFormatting>
  <conditionalFormatting sqref="W32">
    <cfRule type="containsText" dxfId="34" priority="35" operator="containsText" text="Inusual">
      <formula>NOT(ISERROR(SEARCH("Inusual",W32)))</formula>
    </cfRule>
  </conditionalFormatting>
  <conditionalFormatting sqref="W32">
    <cfRule type="containsText" dxfId="33" priority="34" operator="containsText" text="Bajo">
      <formula>NOT(ISERROR(SEARCH("Bajo",W32)))</formula>
    </cfRule>
  </conditionalFormatting>
  <conditionalFormatting sqref="W32">
    <cfRule type="containsText" dxfId="32" priority="33" operator="containsText" text="Medio">
      <formula>NOT(ISERROR(SEARCH("Medio",W32)))</formula>
    </cfRule>
  </conditionalFormatting>
  <conditionalFormatting sqref="W32">
    <cfRule type="containsText" dxfId="31" priority="32" operator="containsText" text="Alto">
      <formula>NOT(ISERROR(SEARCH("Alto",W32)))</formula>
    </cfRule>
  </conditionalFormatting>
  <conditionalFormatting sqref="W32">
    <cfRule type="containsText" dxfId="30" priority="31" operator="containsText" text="Extremo">
      <formula>NOT(ISERROR(SEARCH("Extremo",W32)))</formula>
    </cfRule>
  </conditionalFormatting>
  <conditionalFormatting sqref="V32">
    <cfRule type="containsText" dxfId="29" priority="30" operator="containsText" text="Inusual">
      <formula>NOT(ISERROR(SEARCH("Inusual",V32)))</formula>
    </cfRule>
  </conditionalFormatting>
  <conditionalFormatting sqref="V32">
    <cfRule type="containsText" dxfId="28" priority="29" operator="containsText" text="Bajo">
      <formula>NOT(ISERROR(SEARCH("Bajo",V32)))</formula>
    </cfRule>
  </conditionalFormatting>
  <conditionalFormatting sqref="V32">
    <cfRule type="containsText" dxfId="27" priority="28" operator="containsText" text="Medio">
      <formula>NOT(ISERROR(SEARCH("Medio",V32)))</formula>
    </cfRule>
  </conditionalFormatting>
  <conditionalFormatting sqref="V32">
    <cfRule type="containsText" dxfId="26" priority="27" operator="containsText" text="Alto">
      <formula>NOT(ISERROR(SEARCH("Alto",V32)))</formula>
    </cfRule>
  </conditionalFormatting>
  <conditionalFormatting sqref="V32">
    <cfRule type="containsText" dxfId="25" priority="26" operator="containsText" text="Extremo">
      <formula>NOT(ISERROR(SEARCH("Extremo",V32)))</formula>
    </cfRule>
  </conditionalFormatting>
  <conditionalFormatting sqref="V33:V34">
    <cfRule type="containsText" dxfId="24" priority="25" operator="containsText" text="Inusual">
      <formula>NOT(ISERROR(SEARCH("Inusual",V33)))</formula>
    </cfRule>
  </conditionalFormatting>
  <conditionalFormatting sqref="V33:V34">
    <cfRule type="containsText" dxfId="23" priority="24" operator="containsText" text="Bajo">
      <formula>NOT(ISERROR(SEARCH("Bajo",V33)))</formula>
    </cfRule>
  </conditionalFormatting>
  <conditionalFormatting sqref="V33:V34">
    <cfRule type="containsText" dxfId="22" priority="23" operator="containsText" text="Medio">
      <formula>NOT(ISERROR(SEARCH("Medio",V33)))</formula>
    </cfRule>
  </conditionalFormatting>
  <conditionalFormatting sqref="V33:V34">
    <cfRule type="containsText" dxfId="21" priority="22" operator="containsText" text="Alto">
      <formula>NOT(ISERROR(SEARCH("Alto",V33)))</formula>
    </cfRule>
  </conditionalFormatting>
  <conditionalFormatting sqref="V33:V34">
    <cfRule type="containsText" dxfId="20" priority="21" operator="containsText" text="Extremo">
      <formula>NOT(ISERROR(SEARCH("Extremo",V33)))</formula>
    </cfRule>
  </conditionalFormatting>
  <conditionalFormatting sqref="O19:P19 M19">
    <cfRule type="containsText" dxfId="19" priority="20" operator="containsText" text="Inusual">
      <formula>NOT(ISERROR(SEARCH("Inusual",M19)))</formula>
    </cfRule>
  </conditionalFormatting>
  <conditionalFormatting sqref="O19:P19 M19">
    <cfRule type="containsText" dxfId="18" priority="19" operator="containsText" text="Bajo">
      <formula>NOT(ISERROR(SEARCH("Bajo",M19)))</formula>
    </cfRule>
  </conditionalFormatting>
  <conditionalFormatting sqref="O19:P19 M19">
    <cfRule type="containsText" dxfId="17" priority="18" operator="containsText" text="Medio">
      <formula>NOT(ISERROR(SEARCH("Medio",M19)))</formula>
    </cfRule>
  </conditionalFormatting>
  <conditionalFormatting sqref="O19:P19 M19">
    <cfRule type="containsText" dxfId="16" priority="17" operator="containsText" text="Alto">
      <formula>NOT(ISERROR(SEARCH("Alto",M19)))</formula>
    </cfRule>
  </conditionalFormatting>
  <conditionalFormatting sqref="O19:P19 M19">
    <cfRule type="containsText" dxfId="15" priority="16" operator="containsText" text="Extremo">
      <formula>NOT(ISERROR(SEARCH("Extremo",M19)))</formula>
    </cfRule>
  </conditionalFormatting>
  <conditionalFormatting sqref="T19">
    <cfRule type="containsText" dxfId="14" priority="15" operator="containsText" text="Inusual">
      <formula>NOT(ISERROR(SEARCH("Inusual",T19)))</formula>
    </cfRule>
  </conditionalFormatting>
  <conditionalFormatting sqref="T19">
    <cfRule type="containsText" dxfId="13" priority="14" operator="containsText" text="Bajo">
      <formula>NOT(ISERROR(SEARCH("Bajo",T19)))</formula>
    </cfRule>
  </conditionalFormatting>
  <conditionalFormatting sqref="T19">
    <cfRule type="containsText" dxfId="12" priority="13" operator="containsText" text="Medio">
      <formula>NOT(ISERROR(SEARCH("Medio",T19)))</formula>
    </cfRule>
  </conditionalFormatting>
  <conditionalFormatting sqref="T19">
    <cfRule type="containsText" dxfId="11" priority="12" operator="containsText" text="Alto">
      <formula>NOT(ISERROR(SEARCH("Alto",T19)))</formula>
    </cfRule>
  </conditionalFormatting>
  <conditionalFormatting sqref="T19">
    <cfRule type="containsText" dxfId="10" priority="11" operator="containsText" text="Extremo">
      <formula>NOT(ISERROR(SEARCH("Extremo",T19)))</formula>
    </cfRule>
  </conditionalFormatting>
  <conditionalFormatting sqref="W19">
    <cfRule type="containsText" dxfId="9" priority="10" operator="containsText" text="Inusual">
      <formula>NOT(ISERROR(SEARCH("Inusual",W19)))</formula>
    </cfRule>
  </conditionalFormatting>
  <conditionalFormatting sqref="W19">
    <cfRule type="containsText" dxfId="8" priority="9" operator="containsText" text="Bajo">
      <formula>NOT(ISERROR(SEARCH("Bajo",W19)))</formula>
    </cfRule>
  </conditionalFormatting>
  <conditionalFormatting sqref="W19">
    <cfRule type="containsText" dxfId="7" priority="8" operator="containsText" text="Medio">
      <formula>NOT(ISERROR(SEARCH("Medio",W19)))</formula>
    </cfRule>
  </conditionalFormatting>
  <conditionalFormatting sqref="W19">
    <cfRule type="containsText" dxfId="6" priority="7" operator="containsText" text="Alto">
      <formula>NOT(ISERROR(SEARCH("Alto",W19)))</formula>
    </cfRule>
  </conditionalFormatting>
  <conditionalFormatting sqref="W19">
    <cfRule type="containsText" dxfId="5" priority="6" operator="containsText" text="Extremo">
      <formula>NOT(ISERROR(SEARCH("Extremo",W19)))</formula>
    </cfRule>
  </conditionalFormatting>
  <conditionalFormatting sqref="V19">
    <cfRule type="containsText" dxfId="4" priority="5" operator="containsText" text="Inusual">
      <formula>NOT(ISERROR(SEARCH("Inusual",V19)))</formula>
    </cfRule>
  </conditionalFormatting>
  <conditionalFormatting sqref="V19">
    <cfRule type="containsText" dxfId="3" priority="4" operator="containsText" text="Bajo">
      <formula>NOT(ISERROR(SEARCH("Bajo",V19)))</formula>
    </cfRule>
  </conditionalFormatting>
  <conditionalFormatting sqref="V19">
    <cfRule type="containsText" dxfId="2" priority="3" operator="containsText" text="Medio">
      <formula>NOT(ISERROR(SEARCH("Medio",V19)))</formula>
    </cfRule>
  </conditionalFormatting>
  <conditionalFormatting sqref="V19">
    <cfRule type="containsText" dxfId="1" priority="2" operator="containsText" text="Alto">
      <formula>NOT(ISERROR(SEARCH("Alto",V19)))</formula>
    </cfRule>
  </conditionalFormatting>
  <conditionalFormatting sqref="V19">
    <cfRule type="containsText" dxfId="0" priority="1" operator="containsText" text="Extremo">
      <formula>NOT(ISERROR(SEARCH("Extremo",V19)))</formula>
    </cfRule>
  </conditionalFormatting>
  <dataValidations count="2">
    <dataValidation type="list" allowBlank="1" showInputMessage="1" showErrorMessage="1" sqref="F7:K47" xr:uid="{00000000-0002-0000-0200-000000000000}">
      <formula1>"1,2,3,4,5"</formula1>
    </dataValidation>
    <dataValidation type="list" allowBlank="1" showInputMessage="1" showErrorMessage="1" sqref="L7:L47 S7:S47"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rowBreaks count="1" manualBreakCount="1">
    <brk id="28" min="1" max="22" man="1"/>
  </rowBreaks>
  <colBreaks count="1" manualBreakCount="1">
    <brk id="25"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37" t="s">
        <v>50</v>
      </c>
      <c r="C2" s="138"/>
      <c r="D2" s="138"/>
      <c r="E2" s="138"/>
      <c r="F2" s="138"/>
      <c r="G2" s="138"/>
      <c r="H2" s="139"/>
    </row>
    <row r="3" spans="1:8" ht="51" customHeight="1" x14ac:dyDescent="0.2">
      <c r="A3" s="1"/>
      <c r="B3" s="140" t="s">
        <v>51</v>
      </c>
      <c r="C3" s="22">
        <v>5</v>
      </c>
      <c r="D3" s="49" t="str">
        <f>IF(AND($C3='Formato Matriz'!$AA$3,D$8='Formato Matriz'!$AA$4),"PERFIL","")</f>
        <v/>
      </c>
      <c r="E3" s="50" t="str">
        <f>IF(AND($C3='Formato Matriz'!$AA$3,E$8='Formato Matriz'!$AA$4),"PERFIL","")</f>
        <v/>
      </c>
      <c r="F3" s="50" t="str">
        <f>IF(AND($C3='Formato Matriz'!$AA$3,F$8='Formato Matriz'!$AA$4),"PERFIL","")</f>
        <v/>
      </c>
      <c r="G3" s="51" t="str">
        <f>IF(AND($C3='Formato Matriz'!$AA$3,G$8='Formato Matriz'!$AA$4),"PERFIL","")</f>
        <v/>
      </c>
      <c r="H3" s="51" t="str">
        <f>IF(AND($C3='Formato Matriz'!$AA$3,H$8='Formato Matriz'!$AA$4),"PERFIL","")</f>
        <v/>
      </c>
    </row>
    <row r="4" spans="1:8" ht="51" customHeight="1" x14ac:dyDescent="0.2">
      <c r="A4" s="1"/>
      <c r="B4" s="140"/>
      <c r="C4" s="22">
        <v>4</v>
      </c>
      <c r="D4" s="49" t="str">
        <f>IF(AND($C4='Formato Matriz'!$AA$3,D$8='Formato Matriz'!$AA$4),"PERFIL","")</f>
        <v/>
      </c>
      <c r="E4" s="49" t="str">
        <f>IF(AND($C4='Formato Matriz'!$AA$3,E$8='Formato Matriz'!$AA$4),"PERFIL","")</f>
        <v/>
      </c>
      <c r="F4" s="50" t="str">
        <f>IF(AND($C4='Formato Matriz'!$AA$3,F$8='Formato Matriz'!$AA$4),"PERFIL","")</f>
        <v/>
      </c>
      <c r="G4" s="51" t="str">
        <f>IF(AND($C4='Formato Matriz'!$AA$3,G$8='Formato Matriz'!$AA$4),"PERFIL","")</f>
        <v/>
      </c>
      <c r="H4" s="51" t="str">
        <f>IF(AND($C4='Formato Matriz'!$AA$3,H$8='Formato Matriz'!$AA$4),"PERFIL","")</f>
        <v/>
      </c>
    </row>
    <row r="5" spans="1:8" ht="51" customHeight="1" x14ac:dyDescent="0.2">
      <c r="A5" s="1"/>
      <c r="B5" s="140"/>
      <c r="C5" s="22">
        <v>3</v>
      </c>
      <c r="D5" s="52" t="str">
        <f>IF(AND($C5='Formato Matriz'!$AA$3,D$8='Formato Matriz'!$AA$4),"PERFIL","")</f>
        <v/>
      </c>
      <c r="E5" s="52" t="str">
        <f>IF(AND($C5='Formato Matriz'!$AA$3,E$8='Formato Matriz'!$AA$4),"PERFIL","")</f>
        <v/>
      </c>
      <c r="F5" s="49" t="str">
        <f>IF(AND($C5='Formato Matriz'!$AA$3,F$8='Formato Matriz'!$AA$4),"PERFIL","")</f>
        <v/>
      </c>
      <c r="G5" s="50" t="str">
        <f>IF(AND($C5='Formato Matriz'!$AA$3,G$8='Formato Matriz'!$AA$4),"PERFIL","")</f>
        <v/>
      </c>
      <c r="H5" s="53" t="str">
        <f>IF(AND($C5='Formato Matriz'!$AA$3,H$8='Formato Matriz'!$AA$4),"PERFIL","")</f>
        <v/>
      </c>
    </row>
    <row r="6" spans="1:8" ht="51" customHeight="1" x14ac:dyDescent="0.2">
      <c r="A6" s="1"/>
      <c r="B6" s="140"/>
      <c r="C6" s="22">
        <v>2</v>
      </c>
      <c r="D6" s="52" t="str">
        <f>IF(AND($C6='Formato Matriz'!$AA$3,D$8='Formato Matriz'!$AA$4),"PERFIL","")</f>
        <v/>
      </c>
      <c r="E6" s="52" t="str">
        <f>IF(AND($C6='Formato Matriz'!$AA$3,E$8='Formato Matriz'!$AA$4),"PERFIL","")</f>
        <v>PERFIL</v>
      </c>
      <c r="F6" s="49" t="str">
        <f>IF(AND($C6='Formato Matriz'!$AA$3,F$8='Formato Matriz'!$AA$4),"PERFIL","")</f>
        <v/>
      </c>
      <c r="G6" s="50" t="str">
        <f>IF(AND($C6='Formato Matriz'!$AA$3,G$8='Formato Matriz'!$AA$4),"PERFIL","")</f>
        <v/>
      </c>
      <c r="H6" s="50" t="str">
        <f>IF(AND($C6='Formato Matriz'!$AA$3,H$8='Formato Matriz'!$AA$4),"PERFIL","")</f>
        <v/>
      </c>
    </row>
    <row r="7" spans="1:8" ht="51" customHeight="1" x14ac:dyDescent="0.2">
      <c r="A7" s="1"/>
      <c r="B7" s="140"/>
      <c r="C7" s="22">
        <v>1</v>
      </c>
      <c r="D7" s="54" t="str">
        <f>IF(AND($C7='Formato Matriz'!$AA$3,D$8='Formato Matriz'!$AA$4),"PERFIL","")</f>
        <v/>
      </c>
      <c r="E7" s="52" t="str">
        <f>IF(AND($C7='Formato Matriz'!$AA$3,E$8='Formato Matriz'!$AA$4),"PERFIL","")</f>
        <v/>
      </c>
      <c r="F7" s="49" t="str">
        <f>IF(AND($C7='Formato Matriz'!$AA$3,F$8='Formato Matriz'!$AA$4),"PERFIL","")</f>
        <v/>
      </c>
      <c r="G7" s="49" t="str">
        <f>IF(AND($C7='Formato Matriz'!$AA$3,G$8='Formato Matriz'!$AA$4),"PERFIL","")</f>
        <v/>
      </c>
      <c r="H7" s="50" t="str">
        <f>IF(AND($C7='Formato Matriz'!$AA$3,H$8='Formato Matriz'!$AA$4),"PERFIL","")</f>
        <v/>
      </c>
    </row>
    <row r="8" spans="1:8" x14ac:dyDescent="0.2">
      <c r="A8" s="20"/>
      <c r="B8" s="22"/>
      <c r="C8" s="22"/>
      <c r="D8" s="22">
        <v>1</v>
      </c>
      <c r="E8" s="22">
        <v>2</v>
      </c>
      <c r="F8" s="22">
        <v>3</v>
      </c>
      <c r="G8" s="22">
        <v>4</v>
      </c>
      <c r="H8" s="22">
        <v>5</v>
      </c>
    </row>
    <row r="9" spans="1:8" x14ac:dyDescent="0.2">
      <c r="A9" s="1"/>
      <c r="B9" s="24"/>
      <c r="C9" s="22"/>
      <c r="D9" s="141" t="s">
        <v>1</v>
      </c>
      <c r="E9" s="141"/>
      <c r="F9" s="141"/>
      <c r="G9" s="141"/>
      <c r="H9" s="141"/>
    </row>
    <row r="10" spans="1:8" x14ac:dyDescent="0.2">
      <c r="A10" s="1"/>
      <c r="B10" s="21"/>
      <c r="C10" s="23"/>
      <c r="D10" s="21"/>
      <c r="E10" s="21"/>
      <c r="F10" s="21"/>
      <c r="G10" s="21"/>
      <c r="H10" s="21"/>
    </row>
    <row r="11" spans="1:8" ht="13.5" customHeight="1" x14ac:dyDescent="0.2">
      <c r="A11" s="1"/>
      <c r="B11" s="144"/>
      <c r="C11" s="144"/>
      <c r="D11" s="21" t="s">
        <v>52</v>
      </c>
      <c r="E11" s="25" t="s">
        <v>53</v>
      </c>
      <c r="F11" s="1"/>
      <c r="G11" s="1"/>
      <c r="H11" s="1"/>
    </row>
    <row r="12" spans="1:8" ht="13.5" customHeight="1" x14ac:dyDescent="0.2">
      <c r="A12" s="1"/>
      <c r="B12" s="145"/>
      <c r="C12" s="145"/>
      <c r="D12" s="21" t="s">
        <v>54</v>
      </c>
      <c r="E12" s="1" t="s">
        <v>55</v>
      </c>
      <c r="F12" s="1"/>
      <c r="G12" s="1"/>
      <c r="H12" s="1"/>
    </row>
    <row r="13" spans="1:8" ht="13.5" customHeight="1" x14ac:dyDescent="0.2">
      <c r="A13" s="1"/>
      <c r="B13" s="146"/>
      <c r="C13" s="146"/>
      <c r="D13" s="21" t="s">
        <v>56</v>
      </c>
      <c r="E13" s="1" t="s">
        <v>57</v>
      </c>
      <c r="F13" s="1"/>
      <c r="G13" s="1"/>
      <c r="H13" s="1"/>
    </row>
    <row r="14" spans="1:8" ht="13.5" customHeight="1" x14ac:dyDescent="0.2">
      <c r="A14" s="1"/>
      <c r="B14" s="142"/>
      <c r="C14" s="142"/>
      <c r="D14" s="26" t="s">
        <v>58</v>
      </c>
      <c r="E14" s="1" t="s">
        <v>59</v>
      </c>
      <c r="F14" s="1"/>
      <c r="G14" s="1"/>
      <c r="H14" s="1"/>
    </row>
    <row r="15" spans="1:8" ht="13.5" customHeight="1" x14ac:dyDescent="0.2">
      <c r="A15" s="1"/>
      <c r="B15" s="143"/>
      <c r="C15" s="143"/>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election activeCell="B10" sqref="B10:I10"/>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1" t="s">
        <v>81</v>
      </c>
      <c r="C2" s="151"/>
      <c r="D2" s="151"/>
      <c r="E2" s="151"/>
      <c r="F2" s="151"/>
      <c r="G2" s="151"/>
      <c r="H2" s="10"/>
    </row>
    <row r="3" spans="2:10" ht="17.25" customHeight="1" x14ac:dyDescent="0.2">
      <c r="B3" s="37" t="s">
        <v>4</v>
      </c>
      <c r="C3" s="37" t="s">
        <v>5</v>
      </c>
      <c r="D3" s="150" t="s">
        <v>6</v>
      </c>
      <c r="E3" s="150"/>
      <c r="F3" s="150"/>
      <c r="G3" s="150"/>
      <c r="H3" s="10"/>
    </row>
    <row r="4" spans="2:10" ht="16.5" customHeight="1" x14ac:dyDescent="0.2">
      <c r="B4" s="4">
        <v>1</v>
      </c>
      <c r="C4" s="5" t="s">
        <v>7</v>
      </c>
      <c r="D4" s="106" t="s">
        <v>8</v>
      </c>
      <c r="E4" s="106"/>
      <c r="F4" s="106"/>
      <c r="G4" s="106"/>
      <c r="H4" s="10"/>
    </row>
    <row r="5" spans="2:10" ht="16.5" customHeight="1" x14ac:dyDescent="0.2">
      <c r="B5" s="4">
        <v>2</v>
      </c>
      <c r="C5" s="36" t="s">
        <v>9</v>
      </c>
      <c r="D5" s="106" t="s">
        <v>10</v>
      </c>
      <c r="E5" s="106"/>
      <c r="F5" s="106"/>
      <c r="G5" s="106"/>
      <c r="H5" s="43"/>
    </row>
    <row r="6" spans="2:10" ht="16.5" customHeight="1" x14ac:dyDescent="0.2">
      <c r="B6" s="4">
        <v>3</v>
      </c>
      <c r="C6" s="7" t="s">
        <v>11</v>
      </c>
      <c r="D6" s="106" t="s">
        <v>12</v>
      </c>
      <c r="E6" s="106"/>
      <c r="F6" s="106"/>
      <c r="G6" s="106"/>
      <c r="H6" s="43"/>
    </row>
    <row r="7" spans="2:10" ht="16.5" customHeight="1" x14ac:dyDescent="0.2">
      <c r="B7" s="4">
        <v>4</v>
      </c>
      <c r="C7" s="8" t="s">
        <v>13</v>
      </c>
      <c r="D7" s="106" t="s">
        <v>14</v>
      </c>
      <c r="E7" s="106"/>
      <c r="F7" s="106"/>
      <c r="G7" s="106"/>
      <c r="H7" s="44"/>
    </row>
    <row r="8" spans="2:10" ht="16.5" customHeight="1" x14ac:dyDescent="0.2">
      <c r="B8" s="4">
        <v>5</v>
      </c>
      <c r="C8" s="9" t="s">
        <v>15</v>
      </c>
      <c r="D8" s="106" t="s">
        <v>78</v>
      </c>
      <c r="E8" s="106"/>
      <c r="F8" s="106"/>
      <c r="G8" s="106"/>
      <c r="H8" s="44"/>
    </row>
    <row r="9" spans="2:10" ht="23.25" customHeight="1" x14ac:dyDescent="0.2">
      <c r="H9" s="45"/>
    </row>
    <row r="10" spans="2:10" ht="18" customHeight="1" x14ac:dyDescent="0.2">
      <c r="B10" s="147" t="s">
        <v>82</v>
      </c>
      <c r="C10" s="148"/>
      <c r="D10" s="148"/>
      <c r="E10" s="148"/>
      <c r="F10" s="148"/>
      <c r="G10" s="148"/>
      <c r="H10" s="148"/>
      <c r="I10" s="149"/>
    </row>
    <row r="11" spans="2:10" ht="17.25" customHeight="1" x14ac:dyDescent="0.2">
      <c r="B11" s="37" t="s">
        <v>4</v>
      </c>
      <c r="C11" s="37" t="s">
        <v>16</v>
      </c>
      <c r="D11" s="29" t="s">
        <v>71</v>
      </c>
      <c r="E11" s="29" t="s">
        <v>72</v>
      </c>
      <c r="F11" s="28" t="s">
        <v>17</v>
      </c>
      <c r="G11" s="30" t="s">
        <v>18</v>
      </c>
      <c r="H11" s="30" t="s">
        <v>19</v>
      </c>
      <c r="I11" s="29" t="s">
        <v>20</v>
      </c>
      <c r="J11" s="14"/>
    </row>
    <row r="12" spans="2:10" ht="38.25" x14ac:dyDescent="0.2">
      <c r="B12" s="15">
        <v>1</v>
      </c>
      <c r="C12" s="5" t="s">
        <v>21</v>
      </c>
      <c r="D12" s="2" t="s">
        <v>22</v>
      </c>
      <c r="E12" s="2" t="s">
        <v>23</v>
      </c>
      <c r="F12" s="16" t="s">
        <v>24</v>
      </c>
      <c r="G12" s="17" t="s">
        <v>25</v>
      </c>
      <c r="H12" s="18" t="s">
        <v>76</v>
      </c>
      <c r="I12" s="2" t="s">
        <v>112</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Instrucciones</vt:lpstr>
      <vt:lpstr>LISTA DE PROCESOS</vt:lpstr>
      <vt:lpstr>Formato Matriz</vt:lpstr>
      <vt:lpstr>RIESGO DEL PROYECTO</vt:lpstr>
      <vt:lpstr>Prob. e Impacto</vt:lpstr>
      <vt:lpstr>'Formato Matriz'!Área_de_impresión</vt:lpstr>
      <vt:lpstr>'Prob. e Impacto'!Área_de_impresión</vt:lpstr>
      <vt:lpstr>'Formato 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2020-04-16T16:31:12Z</cp:lastPrinted>
  <dcterms:created xsi:type="dcterms:W3CDTF">2017-07-05T14:58:05Z</dcterms:created>
  <dcterms:modified xsi:type="dcterms:W3CDTF">2021-04-28T20:26:10Z</dcterms:modified>
</cp:coreProperties>
</file>