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40" yWindow="-165" windowWidth="12585" windowHeight="9855"/>
  </bookViews>
  <sheets>
    <sheet name="HOJA RESUMEN" sheetId="3" r:id="rId1"/>
    <sheet name="VILLAS DE SAN PABLO" sheetId="1" r:id="rId2"/>
    <sheet name="VILLA OLIMPICA" sheetId="2" r:id="rId3"/>
  </sheets>
  <calcPr calcId="145621"/>
</workbook>
</file>

<file path=xl/calcChain.xml><?xml version="1.0" encoding="utf-8"?>
<calcChain xmlns="http://schemas.openxmlformats.org/spreadsheetml/2006/main">
  <c r="F7" i="1" l="1"/>
  <c r="F10" i="1"/>
  <c r="F11" i="1"/>
  <c r="F13" i="1"/>
  <c r="G12" i="1" s="1"/>
  <c r="F14" i="1"/>
  <c r="F15" i="1"/>
  <c r="F18" i="1"/>
  <c r="F19" i="1"/>
  <c r="F20" i="1"/>
  <c r="F21" i="1"/>
  <c r="F23" i="1"/>
  <c r="F24" i="1"/>
  <c r="F26" i="1"/>
  <c r="F27" i="1"/>
  <c r="F28" i="1"/>
  <c r="F29" i="1"/>
  <c r="F31" i="1"/>
  <c r="F32" i="1"/>
  <c r="F33" i="1"/>
  <c r="F34" i="1"/>
  <c r="F36" i="1"/>
  <c r="G35" i="1" s="1"/>
  <c r="F39" i="1"/>
  <c r="F40" i="1"/>
  <c r="F42" i="1"/>
  <c r="F43" i="1"/>
  <c r="F44" i="1"/>
  <c r="F47" i="1"/>
  <c r="F50" i="1"/>
  <c r="F51" i="1"/>
  <c r="F52" i="1"/>
  <c r="F53" i="1"/>
  <c r="F54" i="1"/>
  <c r="F56" i="1"/>
  <c r="F57" i="1"/>
  <c r="F58" i="1"/>
  <c r="F59" i="1"/>
  <c r="F60" i="1"/>
  <c r="F61" i="1"/>
  <c r="F63" i="1"/>
  <c r="F64" i="1"/>
  <c r="F65" i="1"/>
  <c r="F68" i="1"/>
  <c r="F69" i="1"/>
  <c r="F70" i="1"/>
  <c r="F71" i="1"/>
  <c r="F72" i="1"/>
  <c r="F73" i="1"/>
  <c r="F74" i="1"/>
  <c r="F76" i="1"/>
  <c r="F77" i="1"/>
  <c r="F78" i="1"/>
  <c r="F79" i="1"/>
  <c r="F80" i="1"/>
  <c r="F81" i="1"/>
  <c r="F82" i="1"/>
  <c r="F83" i="1"/>
  <c r="F84" i="1"/>
  <c r="F85" i="1"/>
  <c r="F87" i="1"/>
  <c r="F90" i="1"/>
  <c r="F93" i="1"/>
  <c r="F94" i="1"/>
  <c r="F96" i="1"/>
  <c r="F97" i="1"/>
  <c r="F98" i="1"/>
  <c r="F99" i="1"/>
  <c r="F100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9" i="1"/>
  <c r="F140" i="1"/>
  <c r="F141" i="1"/>
  <c r="F142" i="1"/>
  <c r="F143" i="1"/>
  <c r="F144" i="1"/>
  <c r="F145" i="1"/>
  <c r="F147" i="1"/>
  <c r="F150" i="1"/>
  <c r="F151" i="1"/>
  <c r="F152" i="1"/>
  <c r="F153" i="1"/>
  <c r="F155" i="1"/>
  <c r="F156" i="1"/>
  <c r="F158" i="1"/>
  <c r="F159" i="1"/>
  <c r="F160" i="1"/>
  <c r="F161" i="1"/>
  <c r="F163" i="1"/>
  <c r="F164" i="1"/>
  <c r="F165" i="1"/>
  <c r="F166" i="1"/>
  <c r="F168" i="1"/>
  <c r="F169" i="1"/>
  <c r="F170" i="1"/>
  <c r="F171" i="1"/>
  <c r="F172" i="1"/>
  <c r="F174" i="1"/>
  <c r="F176" i="1"/>
  <c r="F178" i="1"/>
  <c r="F179" i="1"/>
  <c r="F182" i="1"/>
  <c r="F183" i="1"/>
  <c r="F184" i="1"/>
  <c r="F185" i="1"/>
  <c r="F186" i="1"/>
  <c r="F187" i="1"/>
  <c r="F188" i="1"/>
  <c r="F189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4" i="1"/>
  <c r="F234" i="1"/>
  <c r="G22" i="1" l="1"/>
  <c r="G17" i="1"/>
  <c r="G9" i="1"/>
  <c r="G8" i="1" s="1"/>
  <c r="G30" i="1"/>
  <c r="G25" i="1"/>
  <c r="G16" i="1" l="1"/>
  <c r="F191" i="2" l="1"/>
  <c r="G190" i="2" s="1"/>
  <c r="D6" i="3" s="1"/>
  <c r="F181" i="2"/>
  <c r="G180" i="2" s="1"/>
  <c r="F11" i="2"/>
  <c r="F12" i="2"/>
  <c r="F14" i="2"/>
  <c r="F15" i="2"/>
  <c r="F16" i="2"/>
  <c r="F18" i="2"/>
  <c r="F19" i="2"/>
  <c r="F20" i="2"/>
  <c r="F22" i="2"/>
  <c r="F23" i="2"/>
  <c r="F25" i="2"/>
  <c r="F26" i="2"/>
  <c r="F27" i="2"/>
  <c r="F29" i="2"/>
  <c r="F28" i="2" s="1"/>
  <c r="F30" i="2"/>
  <c r="F32" i="2"/>
  <c r="F33" i="2"/>
  <c r="F34" i="2"/>
  <c r="F36" i="2"/>
  <c r="F37" i="2"/>
  <c r="F38" i="2"/>
  <c r="F40" i="2"/>
  <c r="F39" i="2" s="1"/>
  <c r="G38" i="2" s="1"/>
  <c r="F41" i="2"/>
  <c r="F43" i="2"/>
  <c r="F44" i="2"/>
  <c r="F45" i="2"/>
  <c r="F46" i="2"/>
  <c r="F47" i="2"/>
  <c r="F49" i="2"/>
  <c r="F50" i="2"/>
  <c r="F51" i="2"/>
  <c r="F52" i="2"/>
  <c r="F53" i="2"/>
  <c r="F54" i="2"/>
  <c r="F55" i="2"/>
  <c r="F56" i="2"/>
  <c r="F58" i="2"/>
  <c r="F59" i="2"/>
  <c r="F60" i="2"/>
  <c r="F61" i="2"/>
  <c r="F63" i="2"/>
  <c r="F64" i="2"/>
  <c r="F65" i="2"/>
  <c r="F67" i="2"/>
  <c r="F68" i="2"/>
  <c r="F69" i="2"/>
  <c r="F70" i="2"/>
  <c r="F71" i="2"/>
  <c r="F72" i="2"/>
  <c r="F73" i="2"/>
  <c r="F74" i="2"/>
  <c r="F75" i="2"/>
  <c r="F77" i="2"/>
  <c r="F76" i="2" s="1"/>
  <c r="G75" i="2" s="1"/>
  <c r="F78" i="2"/>
  <c r="F80" i="2"/>
  <c r="F81" i="2"/>
  <c r="F82" i="2"/>
  <c r="F84" i="2"/>
  <c r="F83" i="2" s="1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1" i="2"/>
  <c r="F112" i="2"/>
  <c r="F113" i="2"/>
  <c r="F114" i="2"/>
  <c r="F115" i="2"/>
  <c r="F116" i="2"/>
  <c r="F118" i="2"/>
  <c r="F119" i="2"/>
  <c r="F120" i="2"/>
  <c r="F122" i="2"/>
  <c r="F121" i="2" s="1"/>
  <c r="F123" i="2"/>
  <c r="F125" i="2"/>
  <c r="F126" i="2"/>
  <c r="F127" i="2"/>
  <c r="F129" i="2"/>
  <c r="F130" i="2"/>
  <c r="F132" i="2"/>
  <c r="F133" i="2"/>
  <c r="F135" i="2"/>
  <c r="F136" i="2"/>
  <c r="F134" i="2" s="1"/>
  <c r="F138" i="2"/>
  <c r="F139" i="2"/>
  <c r="F140" i="2"/>
  <c r="F141" i="2"/>
  <c r="F143" i="2"/>
  <c r="F142" i="2" s="1"/>
  <c r="F145" i="2"/>
  <c r="F144" i="2" s="1"/>
  <c r="F146" i="2"/>
  <c r="F148" i="2"/>
  <c r="F147" i="2" s="1"/>
  <c r="F149" i="2"/>
  <c r="F150" i="2"/>
  <c r="F152" i="2"/>
  <c r="F153" i="2"/>
  <c r="F154" i="2"/>
  <c r="F155" i="2"/>
  <c r="F156" i="2"/>
  <c r="F157" i="2"/>
  <c r="F158" i="2"/>
  <c r="F159" i="2"/>
  <c r="F160" i="2"/>
  <c r="F161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8" i="2"/>
  <c r="F7" i="2" s="1"/>
  <c r="G6" i="2" s="1"/>
  <c r="F128" i="2" l="1"/>
  <c r="F131" i="2"/>
  <c r="F137" i="2"/>
  <c r="F124" i="2"/>
  <c r="F162" i="2"/>
  <c r="F151" i="2"/>
  <c r="F35" i="2"/>
  <c r="F79" i="2"/>
  <c r="F66" i="2"/>
  <c r="F31" i="2"/>
  <c r="F13" i="2"/>
  <c r="F85" i="2"/>
  <c r="F117" i="2"/>
  <c r="F110" i="2"/>
  <c r="F62" i="2"/>
  <c r="F57" i="2"/>
  <c r="F48" i="2"/>
  <c r="F42" i="2"/>
  <c r="F24" i="2"/>
  <c r="F21" i="2"/>
  <c r="F10" i="2"/>
  <c r="F17" i="2"/>
  <c r="G123" i="2" l="1"/>
  <c r="G150" i="2"/>
  <c r="G30" i="2"/>
  <c r="G9" i="2"/>
  <c r="G41" i="2"/>
  <c r="G78" i="2"/>
  <c r="G16" i="2"/>
  <c r="G61" i="2"/>
  <c r="G183" i="2" l="1"/>
  <c r="G186" i="2" s="1"/>
  <c r="G187" i="2" s="1"/>
  <c r="G185" i="2" l="1"/>
  <c r="B6" i="3"/>
  <c r="G184" i="2"/>
  <c r="G233" i="1"/>
  <c r="G223" i="1"/>
  <c r="G188" i="2" l="1"/>
  <c r="C6" i="3" s="1"/>
  <c r="E6" i="3" s="1"/>
  <c r="D5" i="3"/>
  <c r="G173" i="1"/>
  <c r="G175" i="1"/>
  <c r="G146" i="1"/>
  <c r="G89" i="1"/>
  <c r="G88" i="1" s="1"/>
  <c r="G86" i="1"/>
  <c r="G46" i="1"/>
  <c r="G45" i="1" s="1"/>
  <c r="G6" i="1"/>
  <c r="G193" i="2" l="1"/>
  <c r="G154" i="1"/>
  <c r="G190" i="1"/>
  <c r="G167" i="1"/>
  <c r="G162" i="1"/>
  <c r="G157" i="1"/>
  <c r="G149" i="1"/>
  <c r="G177" i="1"/>
  <c r="G181" i="1"/>
  <c r="G49" i="1"/>
  <c r="G48" i="1" s="1"/>
  <c r="G62" i="1"/>
  <c r="G75" i="1"/>
  <c r="G95" i="1"/>
  <c r="G38" i="1"/>
  <c r="G37" i="1" s="1"/>
  <c r="G55" i="1"/>
  <c r="G138" i="1"/>
  <c r="G67" i="1"/>
  <c r="G101" i="1"/>
  <c r="G92" i="1"/>
  <c r="G41" i="1"/>
  <c r="G148" i="1" l="1"/>
  <c r="G180" i="1"/>
  <c r="G66" i="1"/>
  <c r="G91" i="1"/>
  <c r="G226" i="1" l="1"/>
  <c r="G228" i="1" s="1"/>
  <c r="G229" i="1" l="1"/>
  <c r="G230" i="1" s="1"/>
  <c r="B5" i="3"/>
  <c r="G227" i="1"/>
  <c r="G231" i="1" l="1"/>
  <c r="C5" i="3" s="1"/>
  <c r="E5" i="3" s="1"/>
  <c r="C7" i="3" s="1"/>
  <c r="G236" i="1" l="1"/>
</calcChain>
</file>

<file path=xl/sharedStrings.xml><?xml version="1.0" encoding="utf-8"?>
<sst xmlns="http://schemas.openxmlformats.org/spreadsheetml/2006/main" count="1499" uniqueCount="548">
  <si>
    <t>ITEM</t>
  </si>
  <si>
    <t>DESCRIPCION</t>
  </si>
  <si>
    <t>UN</t>
  </si>
  <si>
    <t>VR UNITARIO</t>
  </si>
  <si>
    <t>CANT TOTAL</t>
  </si>
  <si>
    <t>SUBTOTAL</t>
  </si>
  <si>
    <t>VR CAPITULO</t>
  </si>
  <si>
    <t>01</t>
  </si>
  <si>
    <t>PRELIMINARES</t>
  </si>
  <si>
    <t/>
  </si>
  <si>
    <t>M</t>
  </si>
  <si>
    <t>01-02</t>
  </si>
  <si>
    <t>LOCALIZACION Y REPLANTEO</t>
  </si>
  <si>
    <t>01-02-020</t>
  </si>
  <si>
    <t>LOCALIZACION Y REPLANTEO DE URBANISMO. INCLUYE HILADEROS Y SEÑALIZACION NECESARIA</t>
  </si>
  <si>
    <t>M2</t>
  </si>
  <si>
    <t>03</t>
  </si>
  <si>
    <t>MOVIMIENTOS DE TIERRA</t>
  </si>
  <si>
    <t>03-01</t>
  </si>
  <si>
    <t>CORTES</t>
  </si>
  <si>
    <t>03-01-010</t>
  </si>
  <si>
    <t>EXCAVACIONES MANUALES PARA FUNDACIONES. INCLUYE ACARREO INTERNO, CARGUE, TRANSPORTE Y DISPOSICION FINAL DE MATERIAL SOBRANTE EN BOTADEROS OFICIALES. MEDIDO EN PLANOS</t>
  </si>
  <si>
    <t>M3</t>
  </si>
  <si>
    <t>03-02</t>
  </si>
  <si>
    <t>LLENOS</t>
  </si>
  <si>
    <t>03-02-010</t>
  </si>
  <si>
    <t>LLENOS COMPACTADOS EN MATERIAL DE PRESTAMO ALREDEDOR DE ESTRUCTURAS. INCLUYE SUMINISTRO, TRANSPORTE INTERNO Y COMPACTACION.</t>
  </si>
  <si>
    <t>03-02-020</t>
  </si>
  <si>
    <t>LLENOS COMPACTADOS EN SUB-BASE GRANULAR PARA CANCHA GRANDE - E: 0.50 M. INCLUYE SUMINISTRO, TRANSPORTE INTERNO Y COMPACTACION.</t>
  </si>
  <si>
    <t>03-02-030</t>
  </si>
  <si>
    <t>GEOTEXTIL NO TEJIDO NT2100 PARA CANCHA GRANDE. DIVISIÓN ENTRE LLENO EN SUB-BASE Y ACABADO EN ARENILLA</t>
  </si>
  <si>
    <t>04</t>
  </si>
  <si>
    <t>CONCRETOS ESTRUCTURALES</t>
  </si>
  <si>
    <t>04-02</t>
  </si>
  <si>
    <t>ZAPATAS Y DADOS</t>
  </si>
  <si>
    <t>04-02-010</t>
  </si>
  <si>
    <t>ARMADO Y VACIADO DE ZAPATAS AISLADAS Y/O CORRIDAS EN CONCRETO F'C 21 MPA</t>
  </si>
  <si>
    <t>04-02-020</t>
  </si>
  <si>
    <t>ARMADO Y VACIADO DE PEDESTALES EN CONCRETO F'C 21 MPA</t>
  </si>
  <si>
    <t>04-02-100</t>
  </si>
  <si>
    <t>VACIADO DE SOLADO E: 0.10 M. - F'C 14 MPA</t>
  </si>
  <si>
    <t>04-02-110</t>
  </si>
  <si>
    <t>VACIADO DE CONCRETO CICLOPEO F'C 21 MPA - 40% PIEDRA - 60% CONCRETO</t>
  </si>
  <si>
    <t>04-03</t>
  </si>
  <si>
    <t>VIGAS DE FUNDACION</t>
  </si>
  <si>
    <t>04-03-010</t>
  </si>
  <si>
    <t>ARMADO Y VACIADO DE VIGAS DE FUNDACION EN CONCRETO F'C 21 MPA</t>
  </si>
  <si>
    <t>04-03-020</t>
  </si>
  <si>
    <t>VACIADO DE VIGAS DE FUNDACION EN CONCRETO CICLOPEO F'C 21 MPA - 40% PIEDRA - 60% CONCRETO</t>
  </si>
  <si>
    <t>04-05</t>
  </si>
  <si>
    <t>LOSAS DE FUNDACIÓN</t>
  </si>
  <si>
    <t>04-05-010</t>
  </si>
  <si>
    <t>LOSA DE PISO EN CONCRETO F'C 21 MPA. - E: 0.13 M. PARA CANCHA POLIDEPORTIVA</t>
  </si>
  <si>
    <t>04-05-020</t>
  </si>
  <si>
    <t>LOSA DE PISO EN CONCRETO F'C 21 MPA. - E: 0.10 M. PARA BASE PISOS EN CAUCHO RECICLADO</t>
  </si>
  <si>
    <t>04-05-030</t>
  </si>
  <si>
    <t>SKATEPARK - LOSAS DE PISO PLANAS Y/O INCLINADAS E: 0.10 M. EN CONCRETO VISTO F'C 21 MPA CON ADICION DE FIBRA TIPO DRAMIX O EQUIVALENTE. INCLUYE REGRUESES EN LOS SITIOS INDICADOS EN LOS PLANOS ESTRUCTURALES. MEDIDO EN PLANTA.</t>
  </si>
  <si>
    <t>04-05-040</t>
  </si>
  <si>
    <t>SKATEPARK - LOSAS DE PISO PLANAS Y/O INCLINADAS E: 0.15 M. EN CONCRETO VISTO F'C 21 MPA CON ADICION DE FIBRA TIPO DRAMIX O EQUIVALENTE. INCLUYE REGRUESES EN LOS SITIOS INDICADOS EN LOS PLANOS ESTRUCTURALES. MEDIDO EN PLANTA.</t>
  </si>
  <si>
    <t>04-06</t>
  </si>
  <si>
    <t>MUROS</t>
  </si>
  <si>
    <t>04-06-020</t>
  </si>
  <si>
    <t>MURO DE CONTENCION EN CONCRETO VISTO UNA CARA F'C 21 MPA - E: 0.20 M. CONFORMACION DUNA AUDITORIO</t>
  </si>
  <si>
    <t>04-06-030</t>
  </si>
  <si>
    <t>MURO DE CONTENCION EN BLOQUE DE CONCRETO 20x20x40 + COLUMNETAS EN CONCRETO F'C 21 MPA - A: 0.20 M. - E: 0.10 M. CONFORMACION DUNAS JUEGOS</t>
  </si>
  <si>
    <t>04-06-040</t>
  </si>
  <si>
    <t>SKATEPARK - MURO DE CONTENCION EN CONCRETO VISTO UNA CARA F'C 21 MPA - E: 0.30 M. LATERAL SKATEPARK</t>
  </si>
  <si>
    <t>04-06-050</t>
  </si>
  <si>
    <t>SKATEPARK - MURO DE CONTENCION EN CONCRETO VISTO UNA CARA F'C 21 MPA - E: 0.15 M. MURETES DE REMATES DECK Y GRADERIAS SKATEPARK</t>
  </si>
  <si>
    <t>04-10</t>
  </si>
  <si>
    <t>ESCALERAS Y GRADERIAS</t>
  </si>
  <si>
    <t>04-10-020</t>
  </si>
  <si>
    <t>ESCALERAS Y GRADERIAS SOBRE TERRENO EN CONCRETO VISTO F'C 21 MPA CON ADICION DE FIBRA TIPO DRAMIX O EQUIVALENTE</t>
  </si>
  <si>
    <t>05</t>
  </si>
  <si>
    <t>ACERO DE REFUERZO Y ESTRUCTURAS METALICAS</t>
  </si>
  <si>
    <t>05-01</t>
  </si>
  <si>
    <t>ACERO DE REFUERZO PARA ESTRUCTURAS</t>
  </si>
  <si>
    <t>05-01-010</t>
  </si>
  <si>
    <t>ACERO DE REFUERZO FY 420 MPA - BARRAS DE REFUERZO</t>
  </si>
  <si>
    <t>KG</t>
  </si>
  <si>
    <t>05-01-060</t>
  </si>
  <si>
    <t>MALLA ELECTROSOLDADA D-131</t>
  </si>
  <si>
    <t>05-02</t>
  </si>
  <si>
    <t>ESTRUCTURAS METALICAS</t>
  </si>
  <si>
    <t>05-02-010</t>
  </si>
  <si>
    <t>ESTRUCTURA METALICA DE COLUMNAS Y VIGAS DE PERGOLAS. PERFILES SEGÚN DETALLES ESTRUCTURALES PARA PERGOLAS. INCLUYE PLATINAS, ACCESORIOS, TRATAMIENTO ANTICORROSIVO Y PINTURA DE ACABADO.</t>
  </si>
  <si>
    <t>05-02-020</t>
  </si>
  <si>
    <t>ESTRUCTURA METALICA DE COLUMNAS Y VIGAS DE CERRAMIENTO CANCHA. PERFILES SEGÚN DETALLES ESTRUCTURALES PARA CERRAMIENTO. INCLUYE PLATINAS, ACCESORIOS, TRATAMIENTO ANTICORROSIVO Y PINTURA DE ACABADO.</t>
  </si>
  <si>
    <t>05-02-030</t>
  </si>
  <si>
    <t>MORTERO FLUIDO DE NIVELACION PARA PLATINAS INFERIORES DE LA ESTRUCTURA METALICA - TIPO SIKAGROUT 212 DE SIKA O EQUIVALENTE.</t>
  </si>
  <si>
    <t>LT</t>
  </si>
  <si>
    <t>06</t>
  </si>
  <si>
    <t>PREFABRICADOS</t>
  </si>
  <si>
    <t>06-01</t>
  </si>
  <si>
    <t>06-01-010</t>
  </si>
  <si>
    <t>PREFABRICADO DE PERGOLAS EN CONCRETO VISTO SEGÚN DETALLE DE PLANOS. INCLUYE ANCLAJE A ESTRUCTURAS METALICAS</t>
  </si>
  <si>
    <t>U</t>
  </si>
  <si>
    <t>10</t>
  </si>
  <si>
    <t>PISOS Y LINEALES</t>
  </si>
  <si>
    <t>10-01</t>
  </si>
  <si>
    <t>ACABADOS DE PISO</t>
  </si>
  <si>
    <t>10-01-010</t>
  </si>
  <si>
    <t>PISO EN ADOQUIN PEATONAL CUÑA 30x10-5x6 COMBINACION COLORES GRIS OSCURO Y BLANCO SEGÚN DETALLE DE PLANOS. INCLUYE CAMA DE ARENA E: 0.05 M. Y SELLO</t>
  </si>
  <si>
    <t>10-01-040</t>
  </si>
  <si>
    <t>PISO EN CONCRETO CON GRANULOMETRÍA DISCONTINUA E: 0.05 M.</t>
  </si>
  <si>
    <t>10-01-060</t>
  </si>
  <si>
    <t>PISO EN CONCRETO F'C 21 MPA - E: 0.10M. PARA ANDENES EXTERIORES, RAMPAS, REMATES DE DUNAS, CAMBIOS DE NIVEL Y GRADERIAS. INCLUYE JUNTAS</t>
  </si>
  <si>
    <t>10-01-070</t>
  </si>
  <si>
    <t>PISO DE CAUCHO RECICLADO APLICACIÓN EN FRÍO E: 0.02 M. COLORES SEGÚN DETALLE DE PLANOS.</t>
  </si>
  <si>
    <t>10-01-100</t>
  </si>
  <si>
    <t>PISO EN ARENA FINA COMPACTADA E: 0.10 M. PARA CANCHA.</t>
  </si>
  <si>
    <t>10-02</t>
  </si>
  <si>
    <t>LINEALES</t>
  </si>
  <si>
    <t>10-02-020</t>
  </si>
  <si>
    <t>BORDILLO REMONTABLE RECTO - PREFABRICADO EN CONCRETO BOREM 400-800 SEGÚN PLANO DE DETALLE DE PISOS</t>
  </si>
  <si>
    <t>10-02-030</t>
  </si>
  <si>
    <t>BORDILLO RECTANGULAR RECTO - PREFABRICADO EN CONCRETO BOREC 350-800 SEGÚN PLANO DE DETALLE DE PISOS</t>
  </si>
  <si>
    <t>10-02-080</t>
  </si>
  <si>
    <t>TALON EN CONCRETO F'C 21 MPA DE REMATE TALUDES DUNAS A: 0.10 M. - H: 0.35 M.</t>
  </si>
  <si>
    <t>10-02-090</t>
  </si>
  <si>
    <t>TALON / CAÑUELA EN CONCRETO F'C 21 MPA DE REMATE TALUDES DUNAS A: 0.15 M. - H: 0.35 M.</t>
  </si>
  <si>
    <t>10-02-100</t>
  </si>
  <si>
    <t>SKATEPARK - JUNTA E: 5 MM LLENA CON POLIURETANO ELASTOMÉRICO TIPO SIKAPLEX GRIS O EQUIVALENTE</t>
  </si>
  <si>
    <t>10-02-110</t>
  </si>
  <si>
    <t>SKATEPARK - ELEMENTO TUBULAR METALICO DE REMATE FILOS SKATE - Ø 2 1/2" x 3 MM. + VARILLAS DE ANCLAJE ACORDE CON EL DETALLE DE PLANOS ESTRUCTURALES. INCLUYE ANTICORROSIVO + ACABADO.</t>
  </si>
  <si>
    <t>10-03</t>
  </si>
  <si>
    <t>BASES</t>
  </si>
  <si>
    <t>10-03-020</t>
  </si>
  <si>
    <t>BASE GRANULAR COMPACTADA GRANULOMETRIA INVIAS TIPO C PARA SOPORTE DE PAVIMENTOS RIGIDOS, FLEXIBLES Y ARTICULADOS.</t>
  </si>
  <si>
    <t>10-03-030</t>
  </si>
  <si>
    <t>MEJORAMIENTO EN SUELOS DE TERRAPLEN ESPECIFICACION INVIAS PARA SOPORTE DE ESTRUCTURAS DE PAVIMENTO.</t>
  </si>
  <si>
    <t>10-03-040</t>
  </si>
  <si>
    <t>GEOTEXTIL TEJIDO TIPO T2100 DE PAVCO O EQUIVALENTE.</t>
  </si>
  <si>
    <t>11</t>
  </si>
  <si>
    <t>CARPINTERIA METALICA</t>
  </si>
  <si>
    <t>11-01</t>
  </si>
  <si>
    <t>JUEGOS INFANTILES</t>
  </si>
  <si>
    <t>11-01-100</t>
  </si>
  <si>
    <t>JUEGOS INFANTILES. SURFER REF. L19 DE LOGÍSTICA Y DISTRIBUCIÓN ONLINE SAS O EQUIVALENTE. INCLUYE INSTALACION Y BASES EN CONCRETO PARA SU FIJACION</t>
  </si>
  <si>
    <t>11-01-110</t>
  </si>
  <si>
    <t>JUEGOS INFANTILES. COLUMPIO METALICO CON CESTA REF. L22 DE LOGÍSTICA Y DISTRIBUCIÓN ONLINE SAS O EQUIVALENTE. INCLUYE INSTALACION Y BASES EN CONCRETO PARA SU FIJACION</t>
  </si>
  <si>
    <t>11-01-120</t>
  </si>
  <si>
    <t>JUEGOS INFANTILES. LA VAGONETA REF. A10 DE LOGÍSTICA Y DISTRIBUCIÓN ONLINE SAS O EQUIVALENTE. INCLUYE INSTALACION Y BASES EN CONCRETO PARA SU FIJACION</t>
  </si>
  <si>
    <t>11-01-130</t>
  </si>
  <si>
    <t>JUEGOS INFANTILES. COLUMPIO DOBLE METALICO REF. L18 DE LOGÍSTICA Y DISTRIBUCIÓN ONLINE SAS O EQUIVALENTE. INCLUYE INSTALACION Y BASES EN CONCRETO PARA SU FIJACION</t>
  </si>
  <si>
    <t>11-01-140</t>
  </si>
  <si>
    <t>JUEGOS INFANTILES. TABLA DE SURF REF. B130A DE LOGÍSTICA Y DISTRIBUCIÓN ONLINE SAS O EQUIVALENTE. INCLUYE INSTALACION Y BASES EN CONCRETO PARA SU FIJACION</t>
  </si>
  <si>
    <t>11-01-150</t>
  </si>
  <si>
    <t>JUEGOS INFANTILES. RED 2.75 M. REF. R2,75 DE LOGÍSTICA Y DISTRIBUCIÓN ONLINE SAS O EQUIVALENTE. INCLUYE INSTALACION Y BASES EN CONCRETO PARA SU FIJACION</t>
  </si>
  <si>
    <t>11-01-160</t>
  </si>
  <si>
    <t>JUEGOS INFANTILES. NEOCARRUSEL REF. L21 DE LOGÍSTICA Y DISTRIBUCIÓN ONLINE SAS O EQUIVALENTE. INCLUYE INSTALACION Y BASES EN CONCRETO PARA SU FIJACION</t>
  </si>
  <si>
    <t>11-02</t>
  </si>
  <si>
    <t>GIMNASIOS</t>
  </si>
  <si>
    <t>11-02-015</t>
  </si>
  <si>
    <t>BICICLETA CON BRAZOS REF. ST-JMH28 DE GRUPO SALEM O EQUIVALENTE. ELEMENTOS METALICOS CON PINTURA ELECTROSTATICA. INCLUYE BASES EN CONCRETO PARA SU FIJACION</t>
  </si>
  <si>
    <t>11-02-020</t>
  </si>
  <si>
    <t>CINTURA REF. ST-JMH15A DE GRUPO SALEM O EQUIVALENTE. ELEMENTOS METALICOS CON PINTURA ELECTROSTATICA. INCLUYE BASES EN CONCRETO PARA SU FIJACION</t>
  </si>
  <si>
    <t>11-02-025</t>
  </si>
  <si>
    <t>SURF REF. ST-JMH08 DE GRUPO SALEM O EQUIVALENTE. ELEMENTOS METALICOS CON PINTURA ELECTROSTATICA. INCLUYE BASES EN CONCRETO PARA SU FIJACION</t>
  </si>
  <si>
    <t>11-02-040</t>
  </si>
  <si>
    <t>ESQUI DE FONDO REF. ST-JMH23 DE GRUPO SALEM O EQUIVALENTE. ELEMENTOS METALICOS CON PINTURA ELECTROSTATICA. INCLUYE BASES EN CONCRETO PARA SU FIJACION</t>
  </si>
  <si>
    <t>11-02-050</t>
  </si>
  <si>
    <t>MESAJE REF. ST-JMH09A DE GRUPO SALEM O EQUIVALENTE. ELEMENTOS METALICOS CON PINTURA ELECTROSTATICA. INCLUYE BASES EN CONCRETO PARA SU FIJACION</t>
  </si>
  <si>
    <t>11-02-060</t>
  </si>
  <si>
    <t>PATINES PARA ADULTOS REF. ST-JMH12A DE GRUPO SALEM O EQUIVALENTE. ELEMENTOS METALICOS CON PINTURA ELECTROSTATICA. INCLUYE BASES EN CONCRETO PARA SU FIJACION</t>
  </si>
  <si>
    <t>11-02-070</t>
  </si>
  <si>
    <t>TIMON REF. ST-JMH17 DE GRUPO SALEM O EQUIVALENTE. ELEMENTOS METALICOS CON PINTURA ELECTROSTATICA. INCLUYE BASES EN CONCRETO PARA SU FIJACION</t>
  </si>
  <si>
    <t>11-02-080</t>
  </si>
  <si>
    <t>BICICLETA PARA NIÑOS REF. ST-JME25 DE GRUPO SALEM O EQUIVALENTE. ELEMENTOS METALICOS CON PINTURA ELECTROSTATICA. INCLUYE BASES EN CONCRETO PARA SU FIJACION</t>
  </si>
  <si>
    <t>11-02-090</t>
  </si>
  <si>
    <t>CABALLO INDIVIDUAL PARA NIÑOS REF. ST-JME30 DE GRUPO SALEM O EQUIVALENTE. ELEMENTOS METALICOS CON PINTURA ELECTROSTATICA. INCLUYE BASES EN CONCRETO PARA SU FIJACION</t>
  </si>
  <si>
    <t>11-02-100</t>
  </si>
  <si>
    <t>PATINES PARA NIÑOS REF. ST-JME23 DE GRUPO SALEM O EQUIVALENTE. ELEMENTOS METALICOS CON PINTURA ELECTROSTATICA. INCLUYE BASES EN CONCRETO PARA SU FIJACION</t>
  </si>
  <si>
    <t>11-03</t>
  </si>
  <si>
    <t>CERRAMIENTOS</t>
  </si>
  <si>
    <t>11-03-010</t>
  </si>
  <si>
    <t>CERRAMIENTO CANCHA. ESTRUCTURA EN ANGULOS METALICOS 2" +  MALLA METALICA GALVANIZADA. INCLUYE ANCLAJES A ESTRUCTURA METALICA Y ACABADO EN PINTURA ELECTROSTATICA</t>
  </si>
  <si>
    <t>12</t>
  </si>
  <si>
    <t>CARPINTERIA DE MADERA</t>
  </si>
  <si>
    <t>12-01</t>
  </si>
  <si>
    <t>ELEMENTOS EN MADERA</t>
  </si>
  <si>
    <t>12-01-010</t>
  </si>
  <si>
    <t>RECUBRIMIENTO EN MADERA BANCAS A: 0.52 M. BASTIDORES METALICOS + TABLILLA EN MADERA PINO INMUNIZADA E: 0.02 M. PARA BANCAS PERGOLAS. INCLUYE ANCLAJE A BANCA</t>
  </si>
  <si>
    <t>14</t>
  </si>
  <si>
    <t>INSTALACIONES HIDROSANITARIAS</t>
  </si>
  <si>
    <t>14-01</t>
  </si>
  <si>
    <t>MOVIMIENTO DE TIERRA</t>
  </si>
  <si>
    <t>14-01-010</t>
  </si>
  <si>
    <t>EXCAVACION MANUAL EN MATERIAL COMUN (SIN BOTADA DE MATERIAL) PARA REDES HIDROSANITARIAS</t>
  </si>
  <si>
    <t>14-01-020</t>
  </si>
  <si>
    <t>RELLENO CON MATERIAL DEL SITIO PARA REDES HIDROSANITARIAS</t>
  </si>
  <si>
    <t>14-02</t>
  </si>
  <si>
    <t>SUMINISTRO DE TUBERIA PEAD-PVC</t>
  </si>
  <si>
    <t>14-02-010</t>
  </si>
  <si>
    <t>DEMOLICION MANUAL DE PAVIMENTO VEHICULAR CONCRETO RIGIDO</t>
  </si>
  <si>
    <t>14-02-020</t>
  </si>
  <si>
    <t>DEMOLICION MANUAL DE CONCRETO EN ANDEN</t>
  </si>
  <si>
    <t>14-02-030</t>
  </si>
  <si>
    <t>CONEXIÓN DE REDES A TUBERÍA PEAD (INCLUYE ROTURA DE PAVIMENTO, EXCAVACIÓN Y REPARACIÓN DE LA ROTURA. INCLYE REGISTRO DE VÁLVULA, VÁLVULA Y ACCESORIOS)</t>
  </si>
  <si>
    <t>UND</t>
  </si>
  <si>
    <t>14-02-040</t>
  </si>
  <si>
    <t>RECONSTRUCCION DE PAVIMENTO RIGIDO</t>
  </si>
  <si>
    <t>14-02-050</t>
  </si>
  <si>
    <t>RECONSTRUCCION DE ANDEN</t>
  </si>
  <si>
    <t>14-03</t>
  </si>
  <si>
    <t>SUMINISTRO DE TUBERIA PVC</t>
  </si>
  <si>
    <t>14-03-010</t>
  </si>
  <si>
    <t>SUMINISTRO TUBERIA 3" PVC RDE 21 (INCLUYE TRANSPORTE)</t>
  </si>
  <si>
    <t>ML</t>
  </si>
  <si>
    <t>14-03-020</t>
  </si>
  <si>
    <t>SUMINISTRO TUBERIA 2" PVC RDE 21 (INCLUYE TRANSPORTE)</t>
  </si>
  <si>
    <t>14-03-030</t>
  </si>
  <si>
    <t>SUMINISTRO TUBERIA 1 1/4" PVC RDE 21 (INCLUYE TRANSPORTE)</t>
  </si>
  <si>
    <t>14-03-040</t>
  </si>
  <si>
    <t>SUMINISTRO TUBERIA 1" PVC RDE 21 (INCLUYE TRANSPORTE)</t>
  </si>
  <si>
    <t>14-03-050</t>
  </si>
  <si>
    <t>SUMINISTRO TUBERIA 1/2" PVC RDE 13.5 (INCLUYE TRANSPORTE)</t>
  </si>
  <si>
    <t>14-03-060</t>
  </si>
  <si>
    <t>SUMINISTRO ACCESORIO TEE 3" PVC</t>
  </si>
  <si>
    <t>14-03-070</t>
  </si>
  <si>
    <t>SUMINISTRO ACCESORIO REDUCCION  3" X 2" PVC</t>
  </si>
  <si>
    <t>14-03-080</t>
  </si>
  <si>
    <t>SUMINISTRO ACCESORIO REDUCCION  2" X 1/2" PVC</t>
  </si>
  <si>
    <t>14-03-090</t>
  </si>
  <si>
    <t>SUMINISTRO ACCESORIO TEE 2" PVC</t>
  </si>
  <si>
    <t>14-03-100</t>
  </si>
  <si>
    <t>SUMINISTRO ACCESORIO REDUCCION  2" X 1" PVC</t>
  </si>
  <si>
    <t>14-03-110</t>
  </si>
  <si>
    <t>SUMINISTRO ACCESORIO CODO 45° 1" PVC</t>
  </si>
  <si>
    <t>14-03-120</t>
  </si>
  <si>
    <t>SUMINISTRO ACCESORIO REDUCCION  1" X 1/2" PVC</t>
  </si>
  <si>
    <t>14-03-130</t>
  </si>
  <si>
    <t>SUMINISTRO ACCESORIO TEE 1" PVC</t>
  </si>
  <si>
    <t>14-03-140</t>
  </si>
  <si>
    <t>SUMINISTRO ACCESORIO CODO 90° 1" PVC</t>
  </si>
  <si>
    <t>14-03-150</t>
  </si>
  <si>
    <t>SUMINISTRO ACCESORIO CODO 45° 3" PVC</t>
  </si>
  <si>
    <t>14-03-160</t>
  </si>
  <si>
    <t>SUMINISTRO ACCESORIO CODO 45° 2" PVC</t>
  </si>
  <si>
    <t>14-03-170</t>
  </si>
  <si>
    <t>SUMINISTRO ACCESORIO CODO 45° 1 1/4" PVC</t>
  </si>
  <si>
    <t>14-03-180</t>
  </si>
  <si>
    <t>SUMINISTRO ACCESORIO REDUCCION  2" X 1 1/4" PVC</t>
  </si>
  <si>
    <t>14-03-190</t>
  </si>
  <si>
    <t>SUMINISTRO ACCESORIO REDUCCION  1 1/4" X 1" PVC</t>
  </si>
  <si>
    <t>14-03-200</t>
  </si>
  <si>
    <t>SUMINISTRO ACCESORIO CODO 90° 2" PVC</t>
  </si>
  <si>
    <t>14-03-210</t>
  </si>
  <si>
    <t>SUMINISTRO ACCESORIO UNION 3" PVC</t>
  </si>
  <si>
    <t>14-03-220</t>
  </si>
  <si>
    <t>SUMINISTRO ACCESORIO UNION 2" PVC</t>
  </si>
  <si>
    <t>14-03-230</t>
  </si>
  <si>
    <t>SUMINISTRO ACCESORIO UNION 1 1/4" PVC</t>
  </si>
  <si>
    <t>14-03-240</t>
  </si>
  <si>
    <t>SUMINISTRO ACCESORIO UNION 1" PVC</t>
  </si>
  <si>
    <t>14-03-250</t>
  </si>
  <si>
    <t>SUMINISTRO ACCESORIO CODO 1/2 " PVC</t>
  </si>
  <si>
    <t>14-03-260</t>
  </si>
  <si>
    <t>SUMINISTRO ACCESORIO UNION 1/2 " PVC</t>
  </si>
  <si>
    <t>14-03-270</t>
  </si>
  <si>
    <t>SUMINISTRO ACCESORIO CODO 90° LXR 1/2" PVC</t>
  </si>
  <si>
    <t>14-03-280</t>
  </si>
  <si>
    <t>SUMINISTRO ACCESORIO LLAVE DE JARDIN</t>
  </si>
  <si>
    <t>14-03-290</t>
  </si>
  <si>
    <t>SUMINISTRO DE TUBERÍA SANITARIA PVC 6" TIPO FORT O EQUIVALENTE (CON PERFORACIONES TALADRADAS BROCA 3/8")</t>
  </si>
  <si>
    <t>14-03-300</t>
  </si>
  <si>
    <t>SUMINISTRO DE TUBERÍA SANITARIA PVC 6" TIPO FORT O EQUIVALENTE (SIN PERFORACIONES)</t>
  </si>
  <si>
    <t>14-03-310</t>
  </si>
  <si>
    <t>SUMINISTRO DE TUBERÍA SANITARIA PVC 4" TIPO FORT O EQUIVALENTE (SIN PERFORACIONES)</t>
  </si>
  <si>
    <t>14-03-330</t>
  </si>
  <si>
    <t>SUMINISTRO GEOTEXTIL NT2000 O EQUIVALENTE</t>
  </si>
  <si>
    <t>14-03-340</t>
  </si>
  <si>
    <t>SUMINISTRO DE CANTO RODADO PARA FILTRO</t>
  </si>
  <si>
    <t>14-03-350</t>
  </si>
  <si>
    <t>CONSTRUCCIÓN DE REGISTRO 0.6 X 0.6 EN CONCRETO. H ENTRE 0.5 Y 1.5 M</t>
  </si>
  <si>
    <t>14-03-360</t>
  </si>
  <si>
    <t>CONSTRUCCIÓN DE FILTRO EN CANTO RODADO TMAX 1/2"</t>
  </si>
  <si>
    <t>14-03-370</t>
  </si>
  <si>
    <t>INSTALACIÓN DE GEOTEXTIL PARA FILTRO</t>
  </si>
  <si>
    <t>14-04</t>
  </si>
  <si>
    <t>INSTALACION TUBERIA PVC</t>
  </si>
  <si>
    <t>14-04-010</t>
  </si>
  <si>
    <t>INSTALACION TUBERIA 3" PVC RDE 21 (INCLUYEN ACCESORIOS)</t>
  </si>
  <si>
    <t>14-04-020</t>
  </si>
  <si>
    <t>INSTALACION TUBERIA 2" PVC RDE 21 (INCLUYEN ACCESORIOS)</t>
  </si>
  <si>
    <t>14-04-030</t>
  </si>
  <si>
    <t>INSTALACION TUBERIA 1 1/4" PVC RDE 21 (INCLUYEN ACCESORIOS)</t>
  </si>
  <si>
    <t>14-04-040</t>
  </si>
  <si>
    <t>INSTALACION TUBERIA 1" PVC RDE 21 (INCLUYEN ACCESORIOS)</t>
  </si>
  <si>
    <t>14-04-050</t>
  </si>
  <si>
    <t>INSTALACION TUBERIA 1/2" PVC RDE 13.5 (INCLUYEN ACCESORIOS)</t>
  </si>
  <si>
    <t>14-04-060</t>
  </si>
  <si>
    <t>INSTALACION LLAVE DE JARDIN</t>
  </si>
  <si>
    <t>14-04-070</t>
  </si>
  <si>
    <t>INSTALACION TUBERIA TIPO FORT 6" PVC (INCLUYE INST. ACCESORIOS Y GEOTEXTIL DE RECUBRIMIENTO)</t>
  </si>
  <si>
    <t>14-05</t>
  </si>
  <si>
    <t>LIMPIEZA</t>
  </si>
  <si>
    <t>14-05-010</t>
  </si>
  <si>
    <t>ASEO GENERAL</t>
  </si>
  <si>
    <t>GL</t>
  </si>
  <si>
    <t>15</t>
  </si>
  <si>
    <t>INSTALACIONES ELECTRICAS</t>
  </si>
  <si>
    <t>15-01</t>
  </si>
  <si>
    <t>REDES EXTERIORES</t>
  </si>
  <si>
    <t>15-01-010</t>
  </si>
  <si>
    <t>DERIVACION PRIMARIA CON PROTECCIONES EN MEDIA TENSION, (AISLADEROS)</t>
  </si>
  <si>
    <t>SG</t>
  </si>
  <si>
    <t>15-01-020</t>
  </si>
  <si>
    <t>CONECTORES PARA DISTRIBUCION DE ALUMINIO Y ACSR (DERIVACIONES EN LINEAS AEREAS DE DISTRIBUCION PRIMARIA)</t>
  </si>
  <si>
    <t>JGO</t>
  </si>
  <si>
    <t>15-01-030</t>
  </si>
  <si>
    <t>BAJANTE PRIMARIO EN TUB MET GALV DE 4" BOQUILLA, NO INCLUYE ACOMETIDA.</t>
  </si>
  <si>
    <t>15-01-040</t>
  </si>
  <si>
    <t>ACOMETIDA PRIMARIA EN CABLE 1/0 ACSR, 100% 15KV+1NO 2 CU AWG.INCLUYE: TERMINALES, CINTAS, ACCESORIOS, PRUEBAS Y PUESTA EN SERVICIO.</t>
  </si>
  <si>
    <t>15-02</t>
  </si>
  <si>
    <t>SUBESTACIONES ELÉCTRICAS</t>
  </si>
  <si>
    <t>15-02-010</t>
  </si>
  <si>
    <t>DISPOSITIVO DE PROTECCION, INCLUYE :</t>
  </si>
  <si>
    <t>15-02-014</t>
  </si>
  <si>
    <t xml:space="preserve">INTERCONEXIONES EN BAJA TENSIÓN DESDE TRANSFORMADOR 15KVA 240-120V HASTA LUMINARIAS </t>
  </si>
  <si>
    <t>15-02-020</t>
  </si>
  <si>
    <t>15-03</t>
  </si>
  <si>
    <t>SALIDAS ILUMINACIÓN Y TOMAS</t>
  </si>
  <si>
    <t>15-03-010</t>
  </si>
  <si>
    <t>LUMINARIA HORIZONTAL CERRADA DE 150W SODIO FABRICADA EN POLIPROPILENO INYECTADO, DIFUSOR EN VIDRIO CURVO TEMPLADO, REFLECTOR INYECTADO EN PBT CON FIBRA DE VIDRIO Y CON PROCESOS DE METALIZADO A ALTO VACIO, CON BASE FOTOCELDA, IP 66, 240V, PESA 52 KG</t>
  </si>
  <si>
    <t>15-03-020</t>
  </si>
  <si>
    <t xml:space="preserve">REFLECTOR DE 400W MH, INSTALADA EN POSTE BALASTRO MAGNETICO, TENSION 240V FRECUENCIA 60HZ, FACTOR DE POTENCIA DE 0,9, FACTOR DE BALASTRO DE 0,1 CON ARRANQUE DE IMPULSADOR MAGNETICO. </t>
  </si>
  <si>
    <t>15-03-030</t>
  </si>
  <si>
    <t>PROYECTOR DE 1000 METAL HALIDE, DE ALUMINIO DE ALTA PUREZA, TIPO DE LAMPARA OVOIDE, TENSION A 240V, BALASTRO TIPO REACTOR, IP 65 HERMETICA</t>
  </si>
  <si>
    <t>15-03-040</t>
  </si>
  <si>
    <t>LUMINARIA LED LINEAL PARA PERGOLA, IP 66 208-120V, 2.4W 48 LED POR METRO TEMPERATURA DE COLOR DE 3000K, TIEMPO DE VIDA ÚTIL MÍNIMA 30.000 HORAS</t>
  </si>
  <si>
    <t xml:space="preserve">U </t>
  </si>
  <si>
    <t>15-04</t>
  </si>
  <si>
    <t>LUMINARIAS</t>
  </si>
  <si>
    <t>15-04-010</t>
  </si>
  <si>
    <t>15-04-020</t>
  </si>
  <si>
    <t>15-04-030</t>
  </si>
  <si>
    <t>15-04-040</t>
  </si>
  <si>
    <t xml:space="preserve">LUMINARIA PARA PERGOLA, IP 66 24V, 2.4W 48 LED POR METRO TEMPERATURA DE COLOR DE 3000K TIEMPO DE VIDA UTIL MINIMO 30.000 HORAS </t>
  </si>
  <si>
    <t>15-05</t>
  </si>
  <si>
    <t>EQUIPOS ESPECIALES</t>
  </si>
  <si>
    <t>15-05-010</t>
  </si>
  <si>
    <t>TRANSFORMADOR MONOFASICO 30 KVA /240-120V FRECUENCIA 60HZ REGULACION MAXIMA DE 5% FACTOR DE POTENCIA 0,9 CON AISLADOR PRINCIPAL D E 15KV EN ALTA Y 1.5 KV EN BAJA.</t>
  </si>
  <si>
    <t>15-05-015</t>
  </si>
  <si>
    <t>TRANSFORMADOR MONOFASICO 7.62 KV /240-120V FRECUENCIA 60HZ REGULACION MAXIMA DE 5% FACTOR DE POTENCIA 0,9 CON AISLADOR PRINCIPAL D E 15KV EN ALTA Y 1.5 KV EN BAJA.</t>
  </si>
  <si>
    <t>15-05-020</t>
  </si>
  <si>
    <t xml:space="preserve">POSTE DE ALUMBRADO PUBLICO DE 9 METROS DE CONCRETO NORMA E510 MAS TRANSPORTE CADA VIAJE DE 45 POSTES </t>
  </si>
  <si>
    <t>15-05-030</t>
  </si>
  <si>
    <t xml:space="preserve">POSTE DE ALUMBRADO PUBLICO DE 12 METROS DE CONCRETO NORMA E510 MAS TRANSPORTE CADA VIAJE DE 45 POSTES </t>
  </si>
  <si>
    <t>15-05-040</t>
  </si>
  <si>
    <t>CAJAS DE ALUMBRADO PUBLICO NORMA TECNICA Y ESPECIFICACIONES DE LA CAJA AP-001 DISTRITO BARRANQUILLA.</t>
  </si>
  <si>
    <t>15-06</t>
  </si>
  <si>
    <t>CANALIZACIONES</t>
  </si>
  <si>
    <t>15-06-010</t>
  </si>
  <si>
    <t xml:space="preserve">TUBERIA TIPO PVC DE 2 TUBOS DE 2 '' INCLUYE SOLDADURA, ACCESORIOS, TERMINALES, ETC </t>
  </si>
  <si>
    <t>15-07</t>
  </si>
  <si>
    <t xml:space="preserve">CONTROL DE ILUMINACION </t>
  </si>
  <si>
    <t>15-07-010</t>
  </si>
  <si>
    <t>FOTO CONTROL NORMALMENTE CERRADA POLIVALENTE DE (105-305 VAC)</t>
  </si>
  <si>
    <t>TRAMITES</t>
  </si>
  <si>
    <t>15-15-010</t>
  </si>
  <si>
    <t>PAGOS POR INSPECTORÍA RETIE ANTE UN ORGANISMO DE INSPECCIÓN DEBIDAMENTE ACREDITADO</t>
  </si>
  <si>
    <t>15-15-020</t>
  </si>
  <si>
    <t>MARCACIONES DE TUBERIAS Y BANDEJAS PORTACABLES (CON BANDAS PLASTICAS O PINTURA), CABLEADO (CON ANIILOS DE MARCACION TIPO CLIP 3M O EQUIVALENTE), TABLEROS Y APARATOS DE SALIDA DE ACUERDO A LO DEFINIDO EN EL RETIE.</t>
  </si>
  <si>
    <t>18</t>
  </si>
  <si>
    <t>PAISAJISMO Y MOBILIARIO URBANO</t>
  </si>
  <si>
    <t>18-01</t>
  </si>
  <si>
    <t>AMOBLAMIENTO URBANO</t>
  </si>
  <si>
    <t>18-01-020</t>
  </si>
  <si>
    <t>BANCA TIPO 1. PREFABRICADO EN CONCRETO VISTO F'C 21 MPA - L: 0.80 M. - A: 0.50 M. - H: 0.40 M. SEGUN DETALLES DE PLANOS. INCLUYE ACERO DE REFUERZO</t>
  </si>
  <si>
    <t>18-01-030</t>
  </si>
  <si>
    <t>BANCA EN PERGOLA L: 10.00 M. BANCA EN CONCRETO F'C 21 MPA CON ALIGERAMIENTO EN BLOQUE DE CONCRETO 20x20x40 CON RELLENO DE CELDAS.</t>
  </si>
  <si>
    <t>18-01-040</t>
  </si>
  <si>
    <t>MURETE DE REMATE BANCA EN PERGOLA. CONCRETO VISTO F'C 21 MPA E: 0.15 M. Y ALTURA VARIABLE H: 0.50 M - 0.20 M.</t>
  </si>
  <si>
    <t>18-01-050</t>
  </si>
  <si>
    <t>MURETE SEÑALETICA. CONCRETO VISTO F'C 21 MPA CON BAJO RELIEVE SEGÚN DETALLE DE PLANOS. INCLUYE LOSETA DE PISO</t>
  </si>
  <si>
    <t>18-01-060</t>
  </si>
  <si>
    <t>MESA PICNIC. CONCRETO VISTO F'C 21 MPA SEGÚN DETALLE DE PLANOS. INCLUYE FUNDACION</t>
  </si>
  <si>
    <t>18-01-070</t>
  </si>
  <si>
    <t>BANCA CUBO ZONA PERGOLAS. CONCRETO VISTO F'C 21 MPA - L: 0.65 M. - A: 0.40 M. - H: 0.40 M. SEGUN DETALLES DE PLANOS.</t>
  </si>
  <si>
    <t>18-01-090</t>
  </si>
  <si>
    <t>LOSETA DE PISO EN CONCRETO VISTO F'C 21 MPA - E: 0.07 M. REMATES HACIA AMOBLAMIENTO URBANO SEGUN DETALLES DE PLANOS.</t>
  </si>
  <si>
    <t>18-01-200</t>
  </si>
  <si>
    <t>BASURERA PIVOTANTE EN ACERO INOXIDABLE REF. 202659 DE SOCODA O EQUIVALENTE. INCLUYE BASES EN CONCRETO Y ANCLAJES.</t>
  </si>
  <si>
    <t>18-02</t>
  </si>
  <si>
    <t>PAISAJISMO</t>
  </si>
  <si>
    <t>18-02-010</t>
  </si>
  <si>
    <t>ASOCIACION TIPO 1 - ZONAS DE BORDE DE COLEGIO. SUMINISTRO, TRANSPORTE Y SIEMBRA DE ESPECIES. LOCALIZACIÓN SEGÚN INFORME PAISAJISTICO. NO INCLUYE SUSTRATO DE SIEMBRA E HIDRORRETENEDOR.</t>
  </si>
  <si>
    <t>18-02-020</t>
  </si>
  <si>
    <t>ASOCIACION TIPO 2 - ZONAS DE ACTIVIDAD. SUMINISTRO, TRANSPORTE Y SIEMBRA DE ESPECIES. LOCALIZACIÓN SEGÚN INFORME PAISAJISTICO. NO INCLUYE SUSTRATO DE SIEMBRA E HIDRORRETENEDOR.</t>
  </si>
  <si>
    <t>18-02-030</t>
  </si>
  <si>
    <t>ASOCIACION TIPO 3 - ZONAS DE TRANSICION. SUMINISTRO, TRANSPORTE Y SIEMBRA DE ESPECIES. LOCALIZACIÓN SEGÚN INFORME PAISAJISTICO. NO INCLUYE SUSTRATO DE SIEMBRA E HIDRORRETENEDOR.</t>
  </si>
  <si>
    <t>18-02-040</t>
  </si>
  <si>
    <t>ASOCIACION TIPO 4 - ZONAS DE BORDE RECUPERACION. SUMINISTRO, TRANSPORTE Y SIEMBRA DE ESPECIES. LOCALIZACIÓN SEGÚN INFORME PAISAJISTICO. NO INCLUYE SUSTRATO DE SIEMBRA E HIDRORRETENEDOR.</t>
  </si>
  <si>
    <t>18-02-050</t>
  </si>
  <si>
    <t>ASOCIACION TIPO 5A - ZONAS DE TALUD CANCHA 1. SUMINISTRO, TRANSPORTE Y SIEMBRA DE ESPECIES. LOCALIZACIÓN SEGÚN INFORME PAISAJISTICO. NO INCLUYE SUSTRATO DE SIEMBRA E HIDRORRETENEDOR.</t>
  </si>
  <si>
    <t>18-02-060</t>
  </si>
  <si>
    <t>ASOCIACION TIPO 5B - ZONAS DE TALUD CANCHA 2. SUMINISTRO, TRANSPORTE Y SIEMBRA DE ESPECIES. LOCALIZACIÓN SEGÚN INFORME PAISAJISTICO. NO INCLUYE SUSTRATO DE SIEMBRA E HIDRORRETENEDOR.</t>
  </si>
  <si>
    <t>18-02-070</t>
  </si>
  <si>
    <t>ASOCIACION TIPO 6 - ZONAS DE RESERVORIOS. SUMINISTRO, TRANSPORTE Y SIEMBRA DE ESPECIES. LOCALIZACIÓN SEGÚN INFORME PAISAJISTICO. NO INCLUYE SUSTRATO DE SIEMBRA E HIDRORRETENEDOR.</t>
  </si>
  <si>
    <t>18-02-080</t>
  </si>
  <si>
    <t>ASOCIACION TIPO 7 - ZONAS DE DUNAS. SUMINISTRO, TRANSPORTE Y SIEMBRA DE ESPECIES. LOCALIZACIÓN SEGÚN INFORME PAISAJISTICO. NO INCLUYE SUSTRATO DE SIEMBRA E HIDRORRETENEDOR.</t>
  </si>
  <si>
    <t>18-02-090</t>
  </si>
  <si>
    <t>ASOCIACION TIPO 8 - ZONAS DE PERGOLAS. SUMINISTRO, TRANSPORTE Y SIEMBRA DE ESPECIES. LOCALIZACIÓN SEGÚN INFORME PAISAJISTICO. NO INCLUYE SUSTRATO DE SIEMBRA E HIDRORRETENEDOR.</t>
  </si>
  <si>
    <t>18-02-095</t>
  </si>
  <si>
    <t>ASOCIACION TIPO 9 - ZONAS DE GRAMOQUÍN. SUMINISTRO, TRANSPORTE Y SIEMBRA DE ESPECIES. LOCALIZACIÓN SEGÚN INFORME PAISAJISTICO. NO INCLUYE SUSTRATO DE SIEMBRA E HIDRORRETENEDOR.</t>
  </si>
  <si>
    <t>18-02-100</t>
  </si>
  <si>
    <t>AREAS DE SUSTRATO MINERAL - ARENA DE CUARZO O EQUIVALENTE.</t>
  </si>
  <si>
    <t>18-02-110</t>
  </si>
  <si>
    <t>SUMINISTRO, TRANSPORTE, SIEMBRA Y MANTENIMIENTO DE CAÑAGUATE (GUAYACAN) - H: 1.50 M. NO INCLUYE SUSTRATO DE SIEMBRA E HIDRORETENEDOR.</t>
  </si>
  <si>
    <t>18-02-130</t>
  </si>
  <si>
    <t>SUMINISTRO, TRANSPORTE, SIEMBRA Y MANTENIMIENTO DE TAMARINDO - H: 1.50 M. NO INCLUYE SUSTRATO DE SIEMBRA E HIDRORETENEDOR.</t>
  </si>
  <si>
    <t>18-02-135</t>
  </si>
  <si>
    <t>SUMINISTRO, TRANSPORTE, SIEMBRA Y MANTENIMIENTO DE TOTUMO - H: 1.50 M. NO INCLUYE SUSTRATO DE SIEMBRA E HIDRORETENEDOR.</t>
  </si>
  <si>
    <t>18-02-150</t>
  </si>
  <si>
    <t>SUMINISTRO, TRANSPORTE, SIEMBRA Y MANTENIMIENTO DE SAMAN - H: 1.50 M. NO INCLUYE SUSTRATO DE SIEMBRA E HIDRORETENEDOR.</t>
  </si>
  <si>
    <t>18-02-160</t>
  </si>
  <si>
    <t>SUMINISTRO, TRANSPORTE, SIEMBRA Y MANTENIMIENTO DE JABILLO (CEIBA TRONADORA) - H: 1.50 M. NO INCLUYE SUSTRATO DE SIEMBRA E HIDRORETENEDOR.</t>
  </si>
  <si>
    <t>18-02-165</t>
  </si>
  <si>
    <t>SUMINISTRO, TRANSPORTE, SIEMBRA Y MANTENIMIENTO DE CAMAJÓN - H: 1.50 M. NO INCLUYE SUSTRATO DE SIEMBRA E HIDRORETENEDOR.</t>
  </si>
  <si>
    <t>18-02-180</t>
  </si>
  <si>
    <t>SUMINISTRO, TRANSPORTE, SIEMBRA Y MANTENIMIENTO DE ZAPOTE - H: 1.50 M. NO INCLUYE SUSTRATO DE SIEMBRA E HIDRORETENEDOR.</t>
  </si>
  <si>
    <t>18-02-190</t>
  </si>
  <si>
    <t>SUMINISTRO, TRANSPORTE, SIEMBRA Y MANTENIMIENTO DE CEDRO ROSADO - H: 1.50 M. NO INCLUYE SUSTRATO DE SIEMBRA E HIDRORETENEDOR.</t>
  </si>
  <si>
    <t>18-02-200</t>
  </si>
  <si>
    <t>SUMINISTRO, TRANSPORTE, SIEMBRA Y MANTENIMIENTO DE LLUVIA DE ORO - H: 1.50 M. NO INCLUYE SUSTRATO DE SIEMBRA E HIDRORETENEDOR.</t>
  </si>
  <si>
    <t>18-02-210</t>
  </si>
  <si>
    <t>SUMINISTRO, TRANSPORTE, SIEMBRA Y MANTENIMIENTO DE ARBOL DEL PAN - H: 1.50 M. NO INCLUYE SUSTRATO DE SIEMBRA E HIDRORETENEDOR.</t>
  </si>
  <si>
    <t>18-02-220</t>
  </si>
  <si>
    <t>SUMINISTRO, TRANSPORTE, SIEMBRA Y MANTENIMIENTO DE CEIBA - H: 1.50 M. NO INCLUYE SUSTRATO DE SIEMBRA E HIDRORETENEDOR.</t>
  </si>
  <si>
    <t>18-02-230</t>
  </si>
  <si>
    <t>SUMINISTRO, TRANSPORTE, SIEMBRA Y MANTENIMIENTO DE ACACIO ROJO - H: 1.50 M. NO INCLUYE SUSTRATO DE SIEMBRA E HIDRORETENEDOR.</t>
  </si>
  <si>
    <t>18-02-240</t>
  </si>
  <si>
    <t>SUMINISTRO, TRANSPORTE, SIEMBRA Y MANTENIMIENTO DE RETAMO CALENTANO - H: 1.50 M. NO INCLUYE SUSTRATO DE SIEMBRA E HIDRORETENEDOR.</t>
  </si>
  <si>
    <t>18-02-245</t>
  </si>
  <si>
    <t>SUMINISTRO, TRANSPORTE, SIEMBRA Y MANTENIMIENTO DE ALGARROBO - H: 1.50 M. NO INCLUYE SUSTRATO DE SIEMBRA E HIDRORETENEDOR.</t>
  </si>
  <si>
    <t>18-02-270</t>
  </si>
  <si>
    <t>SUMINISTRO, TRANSPORTE, SIEMBRA Y MANTENIMIENTO DE TORONJA - H: 1.50 M. NO INCLUYE SUSTRATO DE SIEMBRA E HIDRORETENEDOR.</t>
  </si>
  <si>
    <t>18-02-280</t>
  </si>
  <si>
    <t>SUMINISTRO, TRANSPORTE, SIEMBRA Y MANTENIMIENTO DE GUALANDAY - H: 1.50 M. NO INCLUYE SUSTRATO DE SIEMBRA E HIDRORETENEDOR.</t>
  </si>
  <si>
    <t>18-02-290</t>
  </si>
  <si>
    <t>SUMINISTRO, TRANSPORTE, SIEMBRA Y MANTENIMIENTO DE PALMA AFRICANA - H: 1.50 M. NO INCLUYE SUSTRATO DE SIEMBRA E HIDRORETENEDOR.</t>
  </si>
  <si>
    <t>18-02-310</t>
  </si>
  <si>
    <t>SUMINISTRO, TRANSPORTE, SIEMBRA Y MANTENIMIENTO DE PALMA REAL - H: 1.50 M. NO INCLUYE SUSTRATO DE SIEMBRA E HIDRORETENEDOR.</t>
  </si>
  <si>
    <t>18-02-320</t>
  </si>
  <si>
    <t>SUMINISTRO, TRANSPORTE, SIEMBRA Y MANTENIMIENTO DE PALMA DEL VIAJERO - H: 1.50 M. NO INCLUYE SUSTRATO DE SIEMBRA E HIDRORETENEDOR.</t>
  </si>
  <si>
    <t>18-02-400</t>
  </si>
  <si>
    <t>SUSTRATO EN TIERRA ABONADA PARA SIEMBRA - ESPECIES MENORES Y MAYORES ACORDE CON INFORME PAISAJISTICO</t>
  </si>
  <si>
    <t>18-02-410</t>
  </si>
  <si>
    <t>HIDRORETENEDOR TIPO TERRACOTTEM UNIVERSAL O EQUIVALENTE</t>
  </si>
  <si>
    <t>SUBTOTAL COSTO DIRECTO</t>
  </si>
  <si>
    <t>EXCAVACIONES MASIVAS PARA TERRACEO LOTE. INCLUYE TRANSPORTE INTERNO Y DISPOSICION FINAL DE MATERIAL SOBRANTE EN LOS SITIOS DEL LOTE AUTORIZADOS POR EL ASESOR EN GEOTECNIA. MEDIDO EN PLANOS</t>
  </si>
  <si>
    <t>CONSTRUCCIÓN DE PARQUES RECREO - DEPORTIVOS EN URBANIZACIONES DONDE SE DESARROLLA EL PROGRAMA DE 100.000 VIVIENDAS – ZONA NORTE, GRUPO 10.</t>
  </si>
  <si>
    <r>
      <rPr>
        <b/>
        <sz val="12"/>
        <rFont val="Arial Narrow"/>
        <family val="2"/>
      </rPr>
      <t>CONVOCATORIA N° PAF-PRD-O-029-2015</t>
    </r>
    <r>
      <rPr>
        <b/>
        <sz val="12"/>
        <color theme="1"/>
        <rFont val="Arial Narrow"/>
        <family val="2"/>
      </rPr>
      <t xml:space="preserve">
FORMATO No.4</t>
    </r>
  </si>
  <si>
    <r>
      <t xml:space="preserve">CONSTRUCCION DE LAS OBRAS DE ESPACIO PUBICO Y PAISAJISMO PARA EL PARQUE URBANIZACION  </t>
    </r>
    <r>
      <rPr>
        <b/>
        <u/>
        <sz val="12"/>
        <color theme="1"/>
        <rFont val="Arial Narrow"/>
        <family val="2"/>
      </rPr>
      <t>VILLAS DE SAN PABLO - BARRANQUILLA</t>
    </r>
  </si>
  <si>
    <t>IMPLEMENTACION DE PLANES</t>
  </si>
  <si>
    <t>03-01-011</t>
  </si>
  <si>
    <t>1-01-010</t>
  </si>
  <si>
    <t>15-15</t>
  </si>
  <si>
    <t>15-16</t>
  </si>
  <si>
    <t>15-16-010</t>
  </si>
  <si>
    <t>ADMINISTRACIÓN</t>
  </si>
  <si>
    <t>IMPREVISTOS</t>
  </si>
  <si>
    <t>UTILIDAD</t>
  </si>
  <si>
    <t>IVA SOBRE LA UTILIDAD</t>
  </si>
  <si>
    <t>ACOMETIDA (COSTO REEMBOLSABLE)</t>
  </si>
  <si>
    <t>SUBTOTAL COSTO INDIRECTO</t>
  </si>
  <si>
    <t>TOTAL PRESUPUESTO</t>
  </si>
  <si>
    <t>03-01-005</t>
  </si>
  <si>
    <t>03-02-005</t>
  </si>
  <si>
    <t>LLENOS MASIVOS COMPACTADOS PARA TERRACEO LOTE CON MATERIAL PROVENIENTE DE LAS EXCAVACIONES. INCLUYE TRANSPORTE INTERNO Y COMPACTACION. MEDIDO EN PLANOS</t>
  </si>
  <si>
    <t>04-05-050</t>
  </si>
  <si>
    <t>LOSA DE PISO EN CONCRETO F'C 21 MPA. - E: 0.08 M. REMATE MUROS DE CONTENCION</t>
  </si>
  <si>
    <t>04-05-100</t>
  </si>
  <si>
    <t>LOSA DE PISO EN CONCRETO VISTO F'C 21 MPA. ADICIONADO CON FIBRAS TIPO DRAMIX O EQUIVALENTE - E: 0.15 M. PARA GRADERIAS</t>
  </si>
  <si>
    <t>04-06-025</t>
  </si>
  <si>
    <t>MURO DE CONTENCION EN CONCRETO VISTO UNA CARA F'C 21 MPA - E: 0.30 M.</t>
  </si>
  <si>
    <t>05-01-050</t>
  </si>
  <si>
    <t>MALLA ELECTROSOLDADA D-106</t>
  </si>
  <si>
    <t>10-01-050</t>
  </si>
  <si>
    <t>PISO EN LOSETA TACTIL ESTRIADA (LOST-ES) Y/O ALERTA (LOST-AL) FORMATO 20x20x6 SEGÚN PLANO DE DETALLE DE PISOS. INCLUYE CAMA DE ARENA Y SELLO</t>
  </si>
  <si>
    <t>10-02-010</t>
  </si>
  <si>
    <t>BORDILLO BARRERA RECTO - PREFABRICADO EN CONCRETO BOBAR 450-800 SEGÚN PLANO DE DETALLE DE PISOS</t>
  </si>
  <si>
    <t>10-02-040</t>
  </si>
  <si>
    <t>BORDILLOS PARA REBAJE - PREFABRICADOS EN CONCRETO BOREB PIEZAS 1 A 4 SEGÚN PLANO DE DETALLE DE PISOS</t>
  </si>
  <si>
    <t>10-02-050</t>
  </si>
  <si>
    <t>FRANJA DE PISO EN LOSETA TACTIL ESTRIADA (LOST-ES) Y/O ALERTA (LOST-AL) FORMATO 20x20x6 SEGÚN PLANO DE DETALLE DE PISOS. INCLUYE CAMA DE ARENA Y SELLO</t>
  </si>
  <si>
    <t>10-02-060</t>
  </si>
  <si>
    <t>CUNETA VIAL PREFABRICADA EN CONCRETO CUVIA 200-800 SEGÚN PLANO DE DETALLE DE PISOS</t>
  </si>
  <si>
    <t>TALON EN CONCRETO F'C 21 MPA DE GRADERIAS A: 0.15 M. - H: 0.40 M.</t>
  </si>
  <si>
    <t>11-02-010</t>
  </si>
  <si>
    <t>ASCENSOR REF. ST-JMH01 DE GRUPO SALEM O EQUIVALENTE. ELEMENTOS METALICOS CON PINTURA ELECTROSTATICA. INCLUYE BASES EN CONCRETO PARA SU FIJACION</t>
  </si>
  <si>
    <t>11-02-030</t>
  </si>
  <si>
    <t>COLUMPIO REF. ST-JMH06 DE GRUPO SALEM O EQUIVALENTE. ELEMENTOS METALICOS CON PINTURA ELECTROSTATICA. INCLUYE BASES EN CONCRETO PARA SU FIJACION</t>
  </si>
  <si>
    <t>14-01-030</t>
  </si>
  <si>
    <t>RETIRO DE MATERIAL SOBRANTE EN BOTADEROS OFICIALES</t>
  </si>
  <si>
    <t>SUMINISTRO TUBERIA 1 1/2" PVC RDE 21 (INCLUYE TRANSPORTE)</t>
  </si>
  <si>
    <t>SUMINISTRO ACCESORIO REDUCCION 2" X 1/2 " PVC</t>
  </si>
  <si>
    <t>SUMINISTRO ACCESORIO REDUCCION 2" X 1 1/2 " PVC</t>
  </si>
  <si>
    <t>SUMINISTRO ACCESORIO TEE 1 1/2" PVC</t>
  </si>
  <si>
    <t>SUMINISTRO ACCESORIO REDUCCION 1 1/2" X 1 1/4 " PVC</t>
  </si>
  <si>
    <t>SUMINISTRO ACCESORIO REDUCCION 1 1/2" X 1/2" PVC</t>
  </si>
  <si>
    <t>SUMINISTRO ACCESORIO UNION 1 1/2" PVC</t>
  </si>
  <si>
    <t>SUMINISTRO ACCESORIO TEE 1 1/4" PVC</t>
  </si>
  <si>
    <t>SUMINISTRO ACCESORIO  UNION 1 1/4" PVC</t>
  </si>
  <si>
    <t>SUMINISTRO ACCESORIO REDUCCION  1 1/4" X 1/2" PVC</t>
  </si>
  <si>
    <t>SUMINISTRO ACCESORIO TEE 1 " PVC</t>
  </si>
  <si>
    <t>SUMINISTRO ACCESORIO UNION 1 " PVC</t>
  </si>
  <si>
    <t>SUMINISTRO ACCESORIO REDUCCION 1" X 1/2" PVC</t>
  </si>
  <si>
    <t>INSTALACION TUBERIA 1 1/2" PVC RDE 21 (INCLUYEN ACCESORIOS)</t>
  </si>
  <si>
    <t>ESTRUCTURA PLUVIAL</t>
  </si>
  <si>
    <t>CONSTRUCCION  DE ESTRUCTURA PARA CUNETA CONCRETO  3000 PSI ARMADO</t>
  </si>
  <si>
    <t>14-05-020</t>
  </si>
  <si>
    <t>CONSTRUCCION  DE ESTRUCTURA PARA CANAL RECTANGULAR CONCRETO  3000 PSI ARMADO SECCION 0.4M X 0.15M CON PLACA PEATONAL</t>
  </si>
  <si>
    <t>14-05-030</t>
  </si>
  <si>
    <t>CONSTRUCCION  DE ESTRUCTURA PARA CANAL RECTANGULAR CONCRETO  3000 PSI ARMADO SECCION 1.0M X 0.15M CON PLACA PEATONAL</t>
  </si>
  <si>
    <t>14-06</t>
  </si>
  <si>
    <t>14-06-010</t>
  </si>
  <si>
    <t>DISPOSITIVO DE PROTECCION CONTRA SOBRETENSIONES, INCLUYE :</t>
  </si>
  <si>
    <t xml:space="preserve">1NO6XFASE +1NO 6 NEUTRO + 1NO10 TIERRA MAS TERMINALES DE CONEXIÓN PARA 4 AWG Y 12 AWG TIPO 3M O SIMILARES </t>
  </si>
  <si>
    <t xml:space="preserve">LUMINARIA HORIZONTAL CERRADA DE 150W SODIO FABRICADA EN POLIPROPILENO </t>
  </si>
  <si>
    <t xml:space="preserve">LUMINARIA LED LINEAL PARA PERGOLA, IP 66 208-120V, 2.4W 48 LED POR METRO TEMPERATURA DE COLOR DE 3000K, TIEMPO DE VIDA UTIL MINIMA 30.000 HORAS </t>
  </si>
  <si>
    <t xml:space="preserve">LUMINARIA PARA PERGOLA, IP 66 24V, 2.4W 48 LED POR METRO TEMPERATURA DE COLOR DE 3000K TIEMPO DE VIDA UITL MINIMO 30.000 HORAS </t>
  </si>
  <si>
    <t xml:space="preserve">TUBERIA TIPO PVC DE 2 TUBOS DE 2 '' ICLUYE SOLDADURA, ACCESORIOS, TERMINALES, ETC </t>
  </si>
  <si>
    <t>CONTROL DE ILUMINACIÓN</t>
  </si>
  <si>
    <t>15-07-020</t>
  </si>
  <si>
    <t>CAJA DE CONTROL DE ILUMINACION</t>
  </si>
  <si>
    <t>MARCACIONES DE TUBERIAS Y BANDEJAS PORTACABLES (CON BANDAS PLASTICAS O PINTURA), CABLEADO (CON ANILLOS DE MARCACION TIPO CLIP 3M O EQUIVALENTE), TABLEROS Y APARATOS DE SALIDA DE ACUERDO A LO DEFINIDO EN EL RETIE.</t>
  </si>
  <si>
    <t>18-01-010</t>
  </si>
  <si>
    <t>CONTENEDOR DE RAICES 1.20 M. x 1.20 M. EXCAVACION, VIGA DE FUNDCION EN CONCRETO F'C 21 MPA, MUROS EN BLOQUE DE CONCRETO, RELLENO DE CELDAS, ACERO DE REFUERZO Y MARCO PARA ALCORQUE SEGÚN DETALLE DE PLANOS.</t>
  </si>
  <si>
    <t>18-01-080</t>
  </si>
  <si>
    <t>LOSETA BANCA SOBRE MURO. CONCRETO VISTO F'C 21 MPA - L: 0.60 M. - A: 0.60 M. - E: 0.07 M. SEGUN DETALLES DE PLANOS.</t>
  </si>
  <si>
    <t>ASOCIACION TIPO 1 - ZONAS DE BORDE DEL PARQUE. SUMINISTRO, TRANSPORTE Y SIEMBRA DE ESPECIES. LOCALIZACIÓN SEGÚN INFORME PAISAJISTICO. NO INCLUYE SUSTRATO DE SIEMBRA E HIDRORRETENEDOR.</t>
  </si>
  <si>
    <t>ASOCIACION TIPO 4 - ZONAS DE RESERVORIOS. SUMINISTRO, TRANSPORTE Y SIEMBRA DE ESPECIES. LOCALIZACIÓN SEGÚN INFORME PAISAJISTICO. NO INCLUYE SUSTRATO DE SIEMBRA E HIDRORRETENEDOR.</t>
  </si>
  <si>
    <t>ASOCIACION TIPO 5 - ZONAS DE TALUD. SUMINISTRO, TRANSPORTE Y SIEMBRA DE ESPECIES. LOCALIZACIÓN SEGÚN INFORME PAISAJISTICO. NO INCLUYE SUSTRATO DE SIEMBRA E HIDRORRETENEDOR.</t>
  </si>
  <si>
    <t>18-02-140</t>
  </si>
  <si>
    <t>18-02-170</t>
  </si>
  <si>
    <r>
      <t xml:space="preserve">CONSTRUCCION DE LAS OBRAS DE ESPACIO PUBICO Y PAISAJISMO PARA EL PARQUE URBANIZACION  </t>
    </r>
    <r>
      <rPr>
        <b/>
        <u/>
        <sz val="12"/>
        <color theme="1"/>
        <rFont val="Arial Narrow"/>
        <family val="2"/>
      </rPr>
      <t>VILLA OLIMPICA - GALAPA</t>
    </r>
  </si>
  <si>
    <t>PARQUE RECREO DEPORTIVO</t>
  </si>
  <si>
    <t>COSTO DIRECTO</t>
  </si>
  <si>
    <t>COSTO INDIRECTO</t>
  </si>
  <si>
    <t>COSTOS REEMBOLSABLES</t>
  </si>
  <si>
    <t>VALOR TOTAL</t>
  </si>
  <si>
    <t>TOTAL PROPUESTA</t>
  </si>
  <si>
    <t>CONVOCATORIA N° PAF-PRD-O-029-2015
FORMATO No.4</t>
  </si>
  <si>
    <t>URBANIZACIÓN VILLAS DE SAN PABLO</t>
  </si>
  <si>
    <t>URBANIZACIÓN VILLA OLIMPICA</t>
  </si>
  <si>
    <t>JUEGOS INFANTILES. COLUMPIO DOBLE REF. L18 DE LOGÍSTICA Y DISTRIBUCIÓN ONLINE SAS O EQUIVALENTE. INCLUYE INSTALACION Y BASES EN CONCRETO PARA SU FIJACION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</si>
</sst>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3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4" fillId="0" borderId="1" xfId="0" applyFont="1" applyBorder="1"/>
    <xf numFmtId="0" fontId="4" fillId="2" borderId="1" xfId="0" applyFont="1" applyFill="1" applyBorder="1"/>
    <xf numFmtId="0" fontId="5" fillId="0" borderId="1" xfId="0" applyFont="1" applyBorder="1"/>
    <xf numFmtId="44" fontId="4" fillId="0" borderId="1" xfId="2" applyFont="1" applyBorder="1"/>
    <xf numFmtId="44" fontId="4" fillId="2" borderId="1" xfId="2" applyFont="1" applyFill="1" applyBorder="1"/>
    <xf numFmtId="44" fontId="5" fillId="0" borderId="1" xfId="2" applyFont="1" applyBorder="1"/>
    <xf numFmtId="44" fontId="5" fillId="0" borderId="0" xfId="2" applyFont="1"/>
    <xf numFmtId="43" fontId="4" fillId="0" borderId="1" xfId="1" applyFont="1" applyBorder="1"/>
    <xf numFmtId="43" fontId="4" fillId="2" borderId="1" xfId="1" applyFont="1" applyFill="1" applyBorder="1"/>
    <xf numFmtId="43" fontId="5" fillId="0" borderId="1" xfId="1" applyFont="1" applyBorder="1"/>
    <xf numFmtId="44" fontId="4" fillId="2" borderId="1" xfId="0" applyNumberFormat="1" applyFont="1" applyFill="1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0" xfId="0" applyFont="1" applyAlignment="1">
      <alignment wrapText="1"/>
    </xf>
    <xf numFmtId="44" fontId="4" fillId="0" borderId="1" xfId="0" applyNumberFormat="1" applyFont="1" applyBorder="1"/>
    <xf numFmtId="14" fontId="5" fillId="0" borderId="1" xfId="0" applyNumberFormat="1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4" fontId="4" fillId="0" borderId="1" xfId="2" applyFont="1" applyBorder="1" applyAlignment="1">
      <alignment horizontal="center"/>
    </xf>
    <xf numFmtId="44" fontId="9" fillId="3" borderId="1" xfId="0" applyNumberFormat="1" applyFont="1" applyFill="1" applyBorder="1"/>
    <xf numFmtId="9" fontId="5" fillId="0" borderId="1" xfId="3" applyFont="1" applyBorder="1" applyAlignment="1">
      <alignment horizontal="center"/>
    </xf>
    <xf numFmtId="44" fontId="3" fillId="3" borderId="1" xfId="0" applyNumberFormat="1" applyFont="1" applyFill="1" applyBorder="1"/>
    <xf numFmtId="43" fontId="3" fillId="0" borderId="1" xfId="1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44" fontId="7" fillId="0" borderId="1" xfId="2" applyFont="1" applyBorder="1"/>
    <xf numFmtId="0" fontId="3" fillId="0" borderId="1" xfId="0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43" fontId="5" fillId="0" borderId="0" xfId="1" applyFont="1" applyBorder="1"/>
    <xf numFmtId="44" fontId="5" fillId="0" borderId="0" xfId="2" applyFont="1" applyBorder="1"/>
    <xf numFmtId="0" fontId="4" fillId="0" borderId="0" xfId="0" applyFont="1" applyBorder="1"/>
    <xf numFmtId="44" fontId="4" fillId="0" borderId="0" xfId="2" applyFont="1"/>
    <xf numFmtId="4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/>
    </xf>
    <xf numFmtId="44" fontId="4" fillId="0" borderId="1" xfId="2" applyFont="1" applyBorder="1" applyAlignment="1">
      <alignment horizontal="left"/>
    </xf>
    <xf numFmtId="0" fontId="2" fillId="0" borderId="11" xfId="0" applyFont="1" applyBorder="1"/>
    <xf numFmtId="0" fontId="2" fillId="0" borderId="0" xfId="0" applyFont="1" applyBorder="1"/>
    <xf numFmtId="0" fontId="2" fillId="0" borderId="12" xfId="0" applyFont="1" applyBorder="1"/>
    <xf numFmtId="0" fontId="9" fillId="0" borderId="1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4" xfId="0" applyFont="1" applyBorder="1" applyAlignment="1">
      <alignment horizontal="center"/>
    </xf>
    <xf numFmtId="0" fontId="2" fillId="0" borderId="13" xfId="0" applyFont="1" applyBorder="1"/>
    <xf numFmtId="44" fontId="2" fillId="0" borderId="1" xfId="2" applyFont="1" applyBorder="1"/>
    <xf numFmtId="44" fontId="2" fillId="0" borderId="14" xfId="2" applyFont="1" applyBorder="1"/>
    <xf numFmtId="44" fontId="0" fillId="0" borderId="0" xfId="0" applyNumberFormat="1"/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4" fontId="3" fillId="0" borderId="16" xfId="0" applyNumberFormat="1" applyFont="1" applyBorder="1" applyAlignment="1">
      <alignment horizontal="center"/>
    </xf>
    <xf numFmtId="44" fontId="3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4" fontId="5" fillId="0" borderId="1" xfId="2" applyFont="1" applyBorder="1" applyProtection="1">
      <protection locked="0"/>
    </xf>
    <xf numFmtId="10" fontId="5" fillId="0" borderId="1" xfId="3" applyNumberFormat="1" applyFont="1" applyBorder="1" applyAlignment="1" applyProtection="1">
      <alignment horizontal="center"/>
      <protection locked="0"/>
    </xf>
    <xf numFmtId="9" fontId="5" fillId="0" borderId="1" xfId="3" applyFont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43" fontId="5" fillId="0" borderId="1" xfId="1" applyFont="1" applyFill="1" applyBorder="1"/>
    <xf numFmtId="0" fontId="4" fillId="0" borderId="1" xfId="0" applyFont="1" applyFill="1" applyBorder="1" applyAlignment="1">
      <alignment horizontal="left"/>
    </xf>
    <xf numFmtId="44" fontId="5" fillId="0" borderId="1" xfId="2" applyFont="1" applyFill="1" applyBorder="1" applyProtection="1">
      <protection locked="0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Normal="100" workbookViewId="0">
      <selection activeCell="C5" sqref="C5"/>
    </sheetView>
  </sheetViews>
  <sheetFormatPr baseColWidth="10" defaultRowHeight="15" x14ac:dyDescent="0.25"/>
  <cols>
    <col min="1" max="1" width="33.140625" bestFit="1" customWidth="1"/>
    <col min="2" max="2" width="18.28515625" bestFit="1" customWidth="1"/>
    <col min="3" max="3" width="18" bestFit="1" customWidth="1"/>
    <col min="4" max="4" width="18.42578125" customWidth="1"/>
    <col min="5" max="5" width="17.5703125" customWidth="1"/>
  </cols>
  <sheetData>
    <row r="1" spans="1:6" ht="43.5" customHeight="1" x14ac:dyDescent="0.25">
      <c r="A1" s="52" t="s">
        <v>452</v>
      </c>
      <c r="B1" s="53"/>
      <c r="C1" s="53"/>
      <c r="D1" s="53"/>
      <c r="E1" s="54"/>
    </row>
    <row r="2" spans="1:6" ht="30" customHeight="1" x14ac:dyDescent="0.25">
      <c r="A2" s="55" t="s">
        <v>544</v>
      </c>
      <c r="B2" s="56"/>
      <c r="C2" s="56"/>
      <c r="D2" s="56"/>
      <c r="E2" s="57"/>
    </row>
    <row r="3" spans="1:6" ht="16.5" x14ac:dyDescent="0.3">
      <c r="A3" s="41"/>
      <c r="B3" s="42"/>
      <c r="C3" s="42"/>
      <c r="D3" s="42"/>
      <c r="E3" s="43"/>
    </row>
    <row r="4" spans="1:6" ht="49.5" x14ac:dyDescent="0.3">
      <c r="A4" s="44" t="s">
        <v>538</v>
      </c>
      <c r="B4" s="45" t="s">
        <v>539</v>
      </c>
      <c r="C4" s="45" t="s">
        <v>540</v>
      </c>
      <c r="D4" s="46" t="s">
        <v>541</v>
      </c>
      <c r="E4" s="47" t="s">
        <v>542</v>
      </c>
    </row>
    <row r="5" spans="1:6" ht="16.5" x14ac:dyDescent="0.3">
      <c r="A5" s="48" t="s">
        <v>545</v>
      </c>
      <c r="B5" s="49">
        <f>+'VILLAS DE SAN PABLO'!G226</f>
        <v>0</v>
      </c>
      <c r="C5" s="49">
        <f>+'VILLAS DE SAN PABLO'!G231</f>
        <v>0</v>
      </c>
      <c r="D5" s="49">
        <f>+'VILLAS DE SAN PABLO'!G233</f>
        <v>0</v>
      </c>
      <c r="E5" s="50">
        <f>+B5+C5+D5</f>
        <v>0</v>
      </c>
      <c r="F5" s="51"/>
    </row>
    <row r="6" spans="1:6" ht="16.5" x14ac:dyDescent="0.3">
      <c r="A6" s="48" t="s">
        <v>546</v>
      </c>
      <c r="B6" s="49">
        <f>+'VILLA OLIMPICA'!G183</f>
        <v>0</v>
      </c>
      <c r="C6" s="49">
        <f>+'VILLA OLIMPICA'!G188</f>
        <v>0</v>
      </c>
      <c r="D6" s="49">
        <f>+'VILLA OLIMPICA'!G190</f>
        <v>0</v>
      </c>
      <c r="E6" s="50">
        <f>+B6+C6+D6</f>
        <v>0</v>
      </c>
      <c r="F6" s="51"/>
    </row>
    <row r="7" spans="1:6" ht="16.5" thickBot="1" x14ac:dyDescent="0.3">
      <c r="A7" s="58" t="s">
        <v>543</v>
      </c>
      <c r="B7" s="59"/>
      <c r="C7" s="60">
        <f>+E5+E6</f>
        <v>0</v>
      </c>
      <c r="D7" s="61"/>
      <c r="E7" s="62"/>
    </row>
    <row r="10" spans="1:6" x14ac:dyDescent="0.25">
      <c r="B10" s="51"/>
    </row>
  </sheetData>
  <sheetProtection password="D582" sheet="1" objects="1" scenarios="1"/>
  <mergeCells count="4">
    <mergeCell ref="A1:E1"/>
    <mergeCell ref="A2:E2"/>
    <mergeCell ref="A7:B7"/>
    <mergeCell ref="C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6"/>
  <sheetViews>
    <sheetView topLeftCell="A217" zoomScale="85" zoomScaleNormal="85" workbookViewId="0">
      <selection activeCell="D234" sqref="D234"/>
    </sheetView>
  </sheetViews>
  <sheetFormatPr baseColWidth="10" defaultRowHeight="12.75" x14ac:dyDescent="0.2"/>
  <cols>
    <col min="1" max="1" width="11.42578125" style="32"/>
    <col min="2" max="2" width="42" style="33" customWidth="1"/>
    <col min="3" max="3" width="5.140625" style="32" customWidth="1"/>
    <col min="4" max="4" width="12.7109375" style="34" customWidth="1"/>
    <col min="5" max="5" width="14.7109375" style="35" customWidth="1"/>
    <col min="6" max="6" width="15.42578125" style="35" bestFit="1" customWidth="1"/>
    <col min="7" max="7" width="19.7109375" style="36" customWidth="1"/>
    <col min="8" max="16384" width="11.42578125" style="32"/>
  </cols>
  <sheetData>
    <row r="1" spans="1:7" s="3" customFormat="1" ht="38.25" customHeight="1" x14ac:dyDescent="0.2">
      <c r="A1" s="70" t="s">
        <v>452</v>
      </c>
      <c r="B1" s="70"/>
      <c r="C1" s="70"/>
      <c r="D1" s="70"/>
      <c r="E1" s="70"/>
      <c r="F1" s="70"/>
      <c r="G1" s="70"/>
    </row>
    <row r="2" spans="1:7" s="3" customFormat="1" ht="30.75" customHeight="1" x14ac:dyDescent="0.2">
      <c r="A2" s="70" t="s">
        <v>453</v>
      </c>
      <c r="B2" s="70"/>
      <c r="C2" s="70"/>
      <c r="D2" s="70"/>
      <c r="E2" s="70"/>
      <c r="F2" s="70"/>
      <c r="G2" s="70"/>
    </row>
    <row r="3" spans="1:7" s="3" customFormat="1" ht="15.75" x14ac:dyDescent="0.25">
      <c r="A3" s="2"/>
      <c r="B3" s="2"/>
      <c r="C3" s="2"/>
      <c r="D3" s="28"/>
      <c r="E3" s="29"/>
      <c r="F3" s="30"/>
      <c r="G3" s="31"/>
    </row>
    <row r="4" spans="1:7" s="3" customFormat="1" ht="32.25" customHeight="1" x14ac:dyDescent="0.2">
      <c r="A4" s="70" t="s">
        <v>454</v>
      </c>
      <c r="B4" s="70"/>
      <c r="C4" s="70"/>
      <c r="D4" s="70"/>
      <c r="E4" s="70"/>
      <c r="F4" s="70"/>
      <c r="G4" s="70"/>
    </row>
    <row r="5" spans="1:7" s="3" customFormat="1" ht="16.5" customHeight="1" x14ac:dyDescent="0.2">
      <c r="A5" s="5" t="s">
        <v>0</v>
      </c>
      <c r="B5" s="16" t="s">
        <v>1</v>
      </c>
      <c r="C5" s="5" t="s">
        <v>2</v>
      </c>
      <c r="D5" s="12" t="s">
        <v>4</v>
      </c>
      <c r="E5" s="8" t="s">
        <v>3</v>
      </c>
      <c r="F5" s="8" t="s">
        <v>5</v>
      </c>
      <c r="G5" s="5" t="s">
        <v>6</v>
      </c>
    </row>
    <row r="6" spans="1:7" s="3" customFormat="1" x14ac:dyDescent="0.2">
      <c r="A6" s="6" t="s">
        <v>7</v>
      </c>
      <c r="B6" s="69" t="s">
        <v>8</v>
      </c>
      <c r="C6" s="69"/>
      <c r="D6" s="69"/>
      <c r="E6" s="69"/>
      <c r="F6" s="69"/>
      <c r="G6" s="15">
        <f>+F7</f>
        <v>0</v>
      </c>
    </row>
    <row r="7" spans="1:7" s="3" customFormat="1" ht="25.5" x14ac:dyDescent="0.2">
      <c r="A7" s="7" t="s">
        <v>13</v>
      </c>
      <c r="B7" s="17" t="s">
        <v>14</v>
      </c>
      <c r="C7" s="7" t="s">
        <v>15</v>
      </c>
      <c r="D7" s="14">
        <v>26379</v>
      </c>
      <c r="E7" s="74"/>
      <c r="F7" s="8">
        <f>+ROUND(D7*E7,0)</f>
        <v>0</v>
      </c>
      <c r="G7" s="5" t="s">
        <v>9</v>
      </c>
    </row>
    <row r="8" spans="1:7" s="3" customFormat="1" x14ac:dyDescent="0.2">
      <c r="A8" s="6" t="s">
        <v>16</v>
      </c>
      <c r="B8" s="69" t="s">
        <v>17</v>
      </c>
      <c r="C8" s="69"/>
      <c r="D8" s="69"/>
      <c r="E8" s="69"/>
      <c r="F8" s="69"/>
      <c r="G8" s="15">
        <f>+G9+G12</f>
        <v>0</v>
      </c>
    </row>
    <row r="9" spans="1:7" s="3" customFormat="1" x14ac:dyDescent="0.2">
      <c r="A9" s="5" t="s">
        <v>18</v>
      </c>
      <c r="B9" s="68" t="s">
        <v>19</v>
      </c>
      <c r="C9" s="68"/>
      <c r="D9" s="68"/>
      <c r="E9" s="68"/>
      <c r="F9" s="8"/>
      <c r="G9" s="20">
        <f>+F10+F11</f>
        <v>0</v>
      </c>
    </row>
    <row r="10" spans="1:7" s="3" customFormat="1" ht="63.75" x14ac:dyDescent="0.2">
      <c r="A10" s="7" t="s">
        <v>20</v>
      </c>
      <c r="B10" s="77" t="s">
        <v>21</v>
      </c>
      <c r="C10" s="78" t="s">
        <v>22</v>
      </c>
      <c r="D10" s="79">
        <v>476.21609999999998</v>
      </c>
      <c r="E10" s="81"/>
      <c r="F10" s="10">
        <f>+ROUND(D10*E10,0)</f>
        <v>0</v>
      </c>
      <c r="G10" s="5" t="s">
        <v>9</v>
      </c>
    </row>
    <row r="11" spans="1:7" s="3" customFormat="1" ht="63.75" x14ac:dyDescent="0.2">
      <c r="A11" s="7" t="s">
        <v>456</v>
      </c>
      <c r="B11" s="77" t="s">
        <v>451</v>
      </c>
      <c r="C11" s="78" t="s">
        <v>22</v>
      </c>
      <c r="D11" s="79">
        <v>281.69</v>
      </c>
      <c r="E11" s="81"/>
      <c r="F11" s="10">
        <f>+ROUND(D11*E11,0)</f>
        <v>0</v>
      </c>
      <c r="G11" s="5"/>
    </row>
    <row r="12" spans="1:7" s="3" customFormat="1" x14ac:dyDescent="0.2">
      <c r="A12" s="5" t="s">
        <v>23</v>
      </c>
      <c r="B12" s="80" t="s">
        <v>24</v>
      </c>
      <c r="C12" s="80"/>
      <c r="D12" s="80"/>
      <c r="E12" s="80"/>
      <c r="F12" s="8"/>
      <c r="G12" s="20">
        <f>+F13+F14+F15</f>
        <v>0</v>
      </c>
    </row>
    <row r="13" spans="1:7" s="3" customFormat="1" ht="51" x14ac:dyDescent="0.2">
      <c r="A13" s="7" t="s">
        <v>25</v>
      </c>
      <c r="B13" s="77" t="s">
        <v>26</v>
      </c>
      <c r="C13" s="78" t="s">
        <v>22</v>
      </c>
      <c r="D13" s="79">
        <v>151.7106</v>
      </c>
      <c r="E13" s="81"/>
      <c r="F13" s="10">
        <f t="shared" ref="F13:F14" si="0">+ROUND(D13*E13,0)</f>
        <v>0</v>
      </c>
      <c r="G13" s="5" t="s">
        <v>9</v>
      </c>
    </row>
    <row r="14" spans="1:7" s="3" customFormat="1" ht="51" x14ac:dyDescent="0.2">
      <c r="A14" s="7" t="s">
        <v>27</v>
      </c>
      <c r="B14" s="77" t="s">
        <v>28</v>
      </c>
      <c r="C14" s="78" t="s">
        <v>22</v>
      </c>
      <c r="D14" s="79">
        <v>1063.75</v>
      </c>
      <c r="E14" s="81"/>
      <c r="F14" s="10">
        <f t="shared" si="0"/>
        <v>0</v>
      </c>
      <c r="G14" s="5" t="s">
        <v>9</v>
      </c>
    </row>
    <row r="15" spans="1:7" s="3" customFormat="1" ht="38.25" x14ac:dyDescent="0.2">
      <c r="A15" s="7" t="s">
        <v>29</v>
      </c>
      <c r="B15" s="77" t="s">
        <v>30</v>
      </c>
      <c r="C15" s="78" t="s">
        <v>15</v>
      </c>
      <c r="D15" s="79">
        <v>2127.5</v>
      </c>
      <c r="E15" s="81"/>
      <c r="F15" s="10">
        <f>+ROUND(D15*E15,0)</f>
        <v>0</v>
      </c>
      <c r="G15" s="5" t="s">
        <v>9</v>
      </c>
    </row>
    <row r="16" spans="1:7" s="3" customFormat="1" x14ac:dyDescent="0.2">
      <c r="A16" s="6" t="s">
        <v>31</v>
      </c>
      <c r="B16" s="69" t="s">
        <v>32</v>
      </c>
      <c r="C16" s="69"/>
      <c r="D16" s="69"/>
      <c r="E16" s="69"/>
      <c r="F16" s="69"/>
      <c r="G16" s="15">
        <f>+G17+G22+G25+G30+G35</f>
        <v>0</v>
      </c>
    </row>
    <row r="17" spans="1:7" s="3" customFormat="1" x14ac:dyDescent="0.2">
      <c r="A17" s="5" t="s">
        <v>33</v>
      </c>
      <c r="B17" s="68" t="s">
        <v>34</v>
      </c>
      <c r="C17" s="68"/>
      <c r="D17" s="68"/>
      <c r="E17" s="68"/>
      <c r="F17" s="8"/>
      <c r="G17" s="20">
        <f>+F18+F19+F20+F21</f>
        <v>0</v>
      </c>
    </row>
    <row r="18" spans="1:7" s="3" customFormat="1" ht="25.5" x14ac:dyDescent="0.2">
      <c r="A18" s="7" t="s">
        <v>35</v>
      </c>
      <c r="B18" s="17" t="s">
        <v>36</v>
      </c>
      <c r="C18" s="7" t="s">
        <v>22</v>
      </c>
      <c r="D18" s="14">
        <v>92.028149999999997</v>
      </c>
      <c r="E18" s="81"/>
      <c r="F18" s="10">
        <f t="shared" ref="F18:F77" si="1">+ROUND(D18*E18,0)</f>
        <v>0</v>
      </c>
      <c r="G18" s="5" t="s">
        <v>9</v>
      </c>
    </row>
    <row r="19" spans="1:7" s="3" customFormat="1" ht="25.5" x14ac:dyDescent="0.2">
      <c r="A19" s="7" t="s">
        <v>37</v>
      </c>
      <c r="B19" s="17" t="s">
        <v>38</v>
      </c>
      <c r="C19" s="7" t="s">
        <v>22</v>
      </c>
      <c r="D19" s="14">
        <v>55.843199999999996</v>
      </c>
      <c r="E19" s="74"/>
      <c r="F19" s="10">
        <f t="shared" si="1"/>
        <v>0</v>
      </c>
      <c r="G19" s="5" t="s">
        <v>9</v>
      </c>
    </row>
    <row r="20" spans="1:7" s="3" customFormat="1" x14ac:dyDescent="0.2">
      <c r="A20" s="7" t="s">
        <v>39</v>
      </c>
      <c r="B20" s="17" t="s">
        <v>40</v>
      </c>
      <c r="C20" s="7" t="s">
        <v>15</v>
      </c>
      <c r="D20" s="14">
        <v>113.08800000000001</v>
      </c>
      <c r="E20" s="74"/>
      <c r="F20" s="10">
        <f t="shared" si="1"/>
        <v>0</v>
      </c>
      <c r="G20" s="5" t="s">
        <v>9</v>
      </c>
    </row>
    <row r="21" spans="1:7" s="3" customFormat="1" ht="25.5" x14ac:dyDescent="0.2">
      <c r="A21" s="7" t="s">
        <v>41</v>
      </c>
      <c r="B21" s="17" t="s">
        <v>42</v>
      </c>
      <c r="C21" s="7" t="s">
        <v>22</v>
      </c>
      <c r="D21" s="14">
        <v>92.787599999999998</v>
      </c>
      <c r="E21" s="74"/>
      <c r="F21" s="10">
        <f t="shared" si="1"/>
        <v>0</v>
      </c>
      <c r="G21" s="5" t="s">
        <v>9</v>
      </c>
    </row>
    <row r="22" spans="1:7" s="3" customFormat="1" x14ac:dyDescent="0.2">
      <c r="A22" s="5" t="s">
        <v>43</v>
      </c>
      <c r="B22" s="68" t="s">
        <v>44</v>
      </c>
      <c r="C22" s="68"/>
      <c r="D22" s="68"/>
      <c r="E22" s="68"/>
      <c r="F22" s="8"/>
      <c r="G22" s="20">
        <f>+F23+F24</f>
        <v>0</v>
      </c>
    </row>
    <row r="23" spans="1:7" s="3" customFormat="1" ht="25.5" x14ac:dyDescent="0.2">
      <c r="A23" s="7" t="s">
        <v>45</v>
      </c>
      <c r="B23" s="17" t="s">
        <v>46</v>
      </c>
      <c r="C23" s="7" t="s">
        <v>22</v>
      </c>
      <c r="D23" s="14">
        <v>32.374799999999993</v>
      </c>
      <c r="E23" s="74"/>
      <c r="F23" s="10">
        <f t="shared" si="1"/>
        <v>0</v>
      </c>
      <c r="G23" s="5" t="s">
        <v>9</v>
      </c>
    </row>
    <row r="24" spans="1:7" s="3" customFormat="1" ht="38.25" x14ac:dyDescent="0.2">
      <c r="A24" s="7" t="s">
        <v>47</v>
      </c>
      <c r="B24" s="17" t="s">
        <v>48</v>
      </c>
      <c r="C24" s="7" t="s">
        <v>22</v>
      </c>
      <c r="D24" s="14">
        <v>21.884625</v>
      </c>
      <c r="E24" s="74"/>
      <c r="F24" s="10">
        <f t="shared" si="1"/>
        <v>0</v>
      </c>
      <c r="G24" s="5" t="s">
        <v>9</v>
      </c>
    </row>
    <row r="25" spans="1:7" s="3" customFormat="1" x14ac:dyDescent="0.2">
      <c r="A25" s="5" t="s">
        <v>49</v>
      </c>
      <c r="B25" s="68" t="s">
        <v>50</v>
      </c>
      <c r="C25" s="68"/>
      <c r="D25" s="68"/>
      <c r="E25" s="68"/>
      <c r="F25" s="8"/>
      <c r="G25" s="20">
        <f>+F26+F27+F28+F29</f>
        <v>0</v>
      </c>
    </row>
    <row r="26" spans="1:7" s="3" customFormat="1" ht="25.5" x14ac:dyDescent="0.2">
      <c r="A26" s="7" t="s">
        <v>51</v>
      </c>
      <c r="B26" s="17" t="s">
        <v>52</v>
      </c>
      <c r="C26" s="7" t="s">
        <v>15</v>
      </c>
      <c r="D26" s="14">
        <v>1216</v>
      </c>
      <c r="E26" s="74"/>
      <c r="F26" s="10">
        <f t="shared" si="1"/>
        <v>0</v>
      </c>
      <c r="G26" s="5" t="s">
        <v>9</v>
      </c>
    </row>
    <row r="27" spans="1:7" s="3" customFormat="1" ht="25.5" x14ac:dyDescent="0.2">
      <c r="A27" s="7" t="s">
        <v>53</v>
      </c>
      <c r="B27" s="17" t="s">
        <v>54</v>
      </c>
      <c r="C27" s="7" t="s">
        <v>15</v>
      </c>
      <c r="D27" s="14">
        <v>192.59999999999997</v>
      </c>
      <c r="E27" s="74"/>
      <c r="F27" s="10">
        <f t="shared" si="1"/>
        <v>0</v>
      </c>
      <c r="G27" s="5" t="s">
        <v>9</v>
      </c>
    </row>
    <row r="28" spans="1:7" s="3" customFormat="1" ht="76.5" x14ac:dyDescent="0.2">
      <c r="A28" s="7" t="s">
        <v>55</v>
      </c>
      <c r="B28" s="17" t="s">
        <v>56</v>
      </c>
      <c r="C28" s="7" t="s">
        <v>15</v>
      </c>
      <c r="D28" s="14">
        <v>443.03</v>
      </c>
      <c r="E28" s="74"/>
      <c r="F28" s="10">
        <f t="shared" si="1"/>
        <v>0</v>
      </c>
      <c r="G28" s="5" t="s">
        <v>9</v>
      </c>
    </row>
    <row r="29" spans="1:7" s="3" customFormat="1" ht="76.5" x14ac:dyDescent="0.2">
      <c r="A29" s="7" t="s">
        <v>57</v>
      </c>
      <c r="B29" s="17" t="s">
        <v>58</v>
      </c>
      <c r="C29" s="7" t="s">
        <v>15</v>
      </c>
      <c r="D29" s="14">
        <v>173.63</v>
      </c>
      <c r="E29" s="74"/>
      <c r="F29" s="10">
        <f t="shared" si="1"/>
        <v>0</v>
      </c>
      <c r="G29" s="5" t="s">
        <v>9</v>
      </c>
    </row>
    <row r="30" spans="1:7" s="3" customFormat="1" x14ac:dyDescent="0.2">
      <c r="A30" s="5" t="s">
        <v>59</v>
      </c>
      <c r="B30" s="68" t="s">
        <v>60</v>
      </c>
      <c r="C30" s="68"/>
      <c r="D30" s="68"/>
      <c r="E30" s="68"/>
      <c r="F30" s="8"/>
      <c r="G30" s="20">
        <f>+F31+F32+F33+F34</f>
        <v>0</v>
      </c>
    </row>
    <row r="31" spans="1:7" s="3" customFormat="1" ht="38.25" x14ac:dyDescent="0.2">
      <c r="A31" s="7" t="s">
        <v>61</v>
      </c>
      <c r="B31" s="17" t="s">
        <v>62</v>
      </c>
      <c r="C31" s="7" t="s">
        <v>22</v>
      </c>
      <c r="D31" s="14">
        <v>5.9523200000000003</v>
      </c>
      <c r="E31" s="74"/>
      <c r="F31" s="10">
        <f t="shared" si="1"/>
        <v>0</v>
      </c>
      <c r="G31" s="5" t="s">
        <v>9</v>
      </c>
    </row>
    <row r="32" spans="1:7" s="3" customFormat="1" ht="51" x14ac:dyDescent="0.2">
      <c r="A32" s="7" t="s">
        <v>63</v>
      </c>
      <c r="B32" s="17" t="s">
        <v>64</v>
      </c>
      <c r="C32" s="7" t="s">
        <v>15</v>
      </c>
      <c r="D32" s="14">
        <v>30.855999999999998</v>
      </c>
      <c r="E32" s="74"/>
      <c r="F32" s="10">
        <f t="shared" si="1"/>
        <v>0</v>
      </c>
      <c r="G32" s="5" t="s">
        <v>9</v>
      </c>
    </row>
    <row r="33" spans="1:7" s="3" customFormat="1" ht="38.25" x14ac:dyDescent="0.2">
      <c r="A33" s="7" t="s">
        <v>65</v>
      </c>
      <c r="B33" s="17" t="s">
        <v>66</v>
      </c>
      <c r="C33" s="7" t="s">
        <v>22</v>
      </c>
      <c r="D33" s="14">
        <v>54.100349999999999</v>
      </c>
      <c r="E33" s="74"/>
      <c r="F33" s="10">
        <f t="shared" si="1"/>
        <v>0</v>
      </c>
      <c r="G33" s="5" t="s">
        <v>9</v>
      </c>
    </row>
    <row r="34" spans="1:7" s="3" customFormat="1" ht="51" x14ac:dyDescent="0.2">
      <c r="A34" s="7" t="s">
        <v>67</v>
      </c>
      <c r="B34" s="17" t="s">
        <v>68</v>
      </c>
      <c r="C34" s="7" t="s">
        <v>22</v>
      </c>
      <c r="D34" s="14">
        <v>2.47512</v>
      </c>
      <c r="E34" s="74"/>
      <c r="F34" s="10">
        <f t="shared" si="1"/>
        <v>0</v>
      </c>
      <c r="G34" s="5" t="s">
        <v>9</v>
      </c>
    </row>
    <row r="35" spans="1:7" s="3" customFormat="1" x14ac:dyDescent="0.2">
      <c r="A35" s="5" t="s">
        <v>69</v>
      </c>
      <c r="B35" s="68" t="s">
        <v>70</v>
      </c>
      <c r="C35" s="68"/>
      <c r="D35" s="68"/>
      <c r="E35" s="68"/>
      <c r="F35" s="8"/>
      <c r="G35" s="20">
        <f>+F36</f>
        <v>0</v>
      </c>
    </row>
    <row r="36" spans="1:7" s="3" customFormat="1" ht="38.25" x14ac:dyDescent="0.2">
      <c r="A36" s="7" t="s">
        <v>71</v>
      </c>
      <c r="B36" s="17" t="s">
        <v>72</v>
      </c>
      <c r="C36" s="7" t="s">
        <v>22</v>
      </c>
      <c r="D36" s="14">
        <v>81.60820534468111</v>
      </c>
      <c r="E36" s="74"/>
      <c r="F36" s="10">
        <f t="shared" si="1"/>
        <v>0</v>
      </c>
      <c r="G36" s="5" t="s">
        <v>9</v>
      </c>
    </row>
    <row r="37" spans="1:7" s="3" customFormat="1" x14ac:dyDescent="0.2">
      <c r="A37" s="6" t="s">
        <v>73</v>
      </c>
      <c r="B37" s="67" t="s">
        <v>74</v>
      </c>
      <c r="C37" s="67"/>
      <c r="D37" s="67"/>
      <c r="E37" s="67"/>
      <c r="F37" s="67"/>
      <c r="G37" s="15">
        <f>+G38+G41</f>
        <v>0</v>
      </c>
    </row>
    <row r="38" spans="1:7" s="3" customFormat="1" x14ac:dyDescent="0.2">
      <c r="A38" s="5" t="s">
        <v>75</v>
      </c>
      <c r="B38" s="66" t="s">
        <v>76</v>
      </c>
      <c r="C38" s="66"/>
      <c r="D38" s="66"/>
      <c r="E38" s="66"/>
      <c r="F38" s="66"/>
      <c r="G38" s="20">
        <f>+F39+F40</f>
        <v>0</v>
      </c>
    </row>
    <row r="39" spans="1:7" s="3" customFormat="1" ht="25.5" x14ac:dyDescent="0.2">
      <c r="A39" s="7" t="s">
        <v>77</v>
      </c>
      <c r="B39" s="17" t="s">
        <v>78</v>
      </c>
      <c r="C39" s="7" t="s">
        <v>79</v>
      </c>
      <c r="D39" s="14">
        <v>31244.325963635052</v>
      </c>
      <c r="E39" s="74"/>
      <c r="F39" s="10">
        <f t="shared" si="1"/>
        <v>0</v>
      </c>
      <c r="G39" s="5" t="s">
        <v>9</v>
      </c>
    </row>
    <row r="40" spans="1:7" s="3" customFormat="1" x14ac:dyDescent="0.2">
      <c r="A40" s="7" t="s">
        <v>80</v>
      </c>
      <c r="B40" s="17" t="s">
        <v>81</v>
      </c>
      <c r="C40" s="7" t="s">
        <v>15</v>
      </c>
      <c r="D40" s="14">
        <v>192.59999999999997</v>
      </c>
      <c r="E40" s="74"/>
      <c r="F40" s="10">
        <f t="shared" si="1"/>
        <v>0</v>
      </c>
      <c r="G40" s="5" t="s">
        <v>9</v>
      </c>
    </row>
    <row r="41" spans="1:7" s="3" customFormat="1" x14ac:dyDescent="0.2">
      <c r="A41" s="5" t="s">
        <v>82</v>
      </c>
      <c r="B41" s="66" t="s">
        <v>83</v>
      </c>
      <c r="C41" s="66"/>
      <c r="D41" s="66"/>
      <c r="E41" s="66"/>
      <c r="F41" s="66"/>
      <c r="G41" s="20">
        <f>+F42+F43+F44</f>
        <v>0</v>
      </c>
    </row>
    <row r="42" spans="1:7" s="3" customFormat="1" ht="63.75" x14ac:dyDescent="0.2">
      <c r="A42" s="7" t="s">
        <v>84</v>
      </c>
      <c r="B42" s="17" t="s">
        <v>85</v>
      </c>
      <c r="C42" s="7" t="s">
        <v>79</v>
      </c>
      <c r="D42" s="14">
        <v>9916.2173782948339</v>
      </c>
      <c r="E42" s="74"/>
      <c r="F42" s="10">
        <f t="shared" si="1"/>
        <v>0</v>
      </c>
      <c r="G42" s="5" t="s">
        <v>9</v>
      </c>
    </row>
    <row r="43" spans="1:7" s="3" customFormat="1" ht="63.75" x14ac:dyDescent="0.2">
      <c r="A43" s="7" t="s">
        <v>86</v>
      </c>
      <c r="B43" s="17" t="s">
        <v>87</v>
      </c>
      <c r="C43" s="7" t="s">
        <v>79</v>
      </c>
      <c r="D43" s="14">
        <v>9144.2498400000004</v>
      </c>
      <c r="E43" s="74"/>
      <c r="F43" s="10">
        <f t="shared" si="1"/>
        <v>0</v>
      </c>
      <c r="G43" s="5" t="s">
        <v>9</v>
      </c>
    </row>
    <row r="44" spans="1:7" s="3" customFormat="1" ht="38.25" customHeight="1" x14ac:dyDescent="0.2">
      <c r="A44" s="7" t="s">
        <v>88</v>
      </c>
      <c r="B44" s="17" t="s">
        <v>89</v>
      </c>
      <c r="C44" s="7" t="s">
        <v>90</v>
      </c>
      <c r="D44" s="14">
        <v>345.6</v>
      </c>
      <c r="E44" s="74"/>
      <c r="F44" s="10">
        <f t="shared" si="1"/>
        <v>0</v>
      </c>
      <c r="G44" s="5" t="s">
        <v>9</v>
      </c>
    </row>
    <row r="45" spans="1:7" s="3" customFormat="1" x14ac:dyDescent="0.2">
      <c r="A45" s="6" t="s">
        <v>91</v>
      </c>
      <c r="B45" s="67" t="s">
        <v>92</v>
      </c>
      <c r="C45" s="67"/>
      <c r="D45" s="67"/>
      <c r="E45" s="67"/>
      <c r="F45" s="67"/>
      <c r="G45" s="15">
        <f>+G46</f>
        <v>0</v>
      </c>
    </row>
    <row r="46" spans="1:7" s="3" customFormat="1" x14ac:dyDescent="0.2">
      <c r="A46" s="5" t="s">
        <v>93</v>
      </c>
      <c r="B46" s="66" t="s">
        <v>92</v>
      </c>
      <c r="C46" s="66"/>
      <c r="D46" s="66"/>
      <c r="E46" s="66"/>
      <c r="F46" s="66"/>
      <c r="G46" s="20">
        <f>+F47</f>
        <v>0</v>
      </c>
    </row>
    <row r="47" spans="1:7" s="3" customFormat="1" ht="38.25" x14ac:dyDescent="0.2">
      <c r="A47" s="7" t="s">
        <v>94</v>
      </c>
      <c r="B47" s="17" t="s">
        <v>95</v>
      </c>
      <c r="C47" s="7" t="s">
        <v>96</v>
      </c>
      <c r="D47" s="14">
        <v>660</v>
      </c>
      <c r="E47" s="74"/>
      <c r="F47" s="10">
        <f t="shared" si="1"/>
        <v>0</v>
      </c>
      <c r="G47" s="5" t="s">
        <v>9</v>
      </c>
    </row>
    <row r="48" spans="1:7" s="3" customFormat="1" x14ac:dyDescent="0.2">
      <c r="A48" s="6" t="s">
        <v>97</v>
      </c>
      <c r="B48" s="67" t="s">
        <v>98</v>
      </c>
      <c r="C48" s="67"/>
      <c r="D48" s="67"/>
      <c r="E48" s="67"/>
      <c r="F48" s="67"/>
      <c r="G48" s="15">
        <f>+G49+G55+G62</f>
        <v>0</v>
      </c>
    </row>
    <row r="49" spans="1:7" s="3" customFormat="1" x14ac:dyDescent="0.2">
      <c r="A49" s="5" t="s">
        <v>99</v>
      </c>
      <c r="B49" s="66" t="s">
        <v>100</v>
      </c>
      <c r="C49" s="66"/>
      <c r="D49" s="66"/>
      <c r="E49" s="66"/>
      <c r="F49" s="66"/>
      <c r="G49" s="20">
        <f>+F50+F51+F52+F53+F54</f>
        <v>0</v>
      </c>
    </row>
    <row r="50" spans="1:7" s="3" customFormat="1" ht="51" x14ac:dyDescent="0.2">
      <c r="A50" s="7" t="s">
        <v>101</v>
      </c>
      <c r="B50" s="17" t="s">
        <v>102</v>
      </c>
      <c r="C50" s="7" t="s">
        <v>15</v>
      </c>
      <c r="D50" s="14">
        <v>5054.91</v>
      </c>
      <c r="E50" s="81"/>
      <c r="F50" s="10">
        <f t="shared" si="1"/>
        <v>0</v>
      </c>
      <c r="G50" s="5" t="s">
        <v>9</v>
      </c>
    </row>
    <row r="51" spans="1:7" s="3" customFormat="1" ht="25.5" x14ac:dyDescent="0.2">
      <c r="A51" s="7" t="s">
        <v>103</v>
      </c>
      <c r="B51" s="17" t="s">
        <v>104</v>
      </c>
      <c r="C51" s="7" t="s">
        <v>15</v>
      </c>
      <c r="D51" s="14">
        <v>1138.6299999999999</v>
      </c>
      <c r="E51" s="81"/>
      <c r="F51" s="10">
        <f t="shared" si="1"/>
        <v>0</v>
      </c>
      <c r="G51" s="5" t="s">
        <v>9</v>
      </c>
    </row>
    <row r="52" spans="1:7" s="3" customFormat="1" ht="51" x14ac:dyDescent="0.2">
      <c r="A52" s="7" t="s">
        <v>105</v>
      </c>
      <c r="B52" s="17" t="s">
        <v>106</v>
      </c>
      <c r="C52" s="7" t="s">
        <v>15</v>
      </c>
      <c r="D52" s="14">
        <v>149.97</v>
      </c>
      <c r="E52" s="74"/>
      <c r="F52" s="10">
        <f t="shared" si="1"/>
        <v>0</v>
      </c>
      <c r="G52" s="5" t="s">
        <v>9</v>
      </c>
    </row>
    <row r="53" spans="1:7" s="3" customFormat="1" ht="25.5" x14ac:dyDescent="0.2">
      <c r="A53" s="7" t="s">
        <v>107</v>
      </c>
      <c r="B53" s="17" t="s">
        <v>108</v>
      </c>
      <c r="C53" s="7" t="s">
        <v>15</v>
      </c>
      <c r="D53" s="14">
        <v>175.6</v>
      </c>
      <c r="E53" s="74"/>
      <c r="F53" s="10">
        <f t="shared" si="1"/>
        <v>0</v>
      </c>
      <c r="G53" s="5" t="s">
        <v>9</v>
      </c>
    </row>
    <row r="54" spans="1:7" s="3" customFormat="1" ht="25.5" x14ac:dyDescent="0.2">
      <c r="A54" s="7" t="s">
        <v>109</v>
      </c>
      <c r="B54" s="17" t="s">
        <v>110</v>
      </c>
      <c r="C54" s="7" t="s">
        <v>15</v>
      </c>
      <c r="D54" s="14">
        <v>1765.46</v>
      </c>
      <c r="E54" s="74"/>
      <c r="F54" s="10">
        <f t="shared" si="1"/>
        <v>0</v>
      </c>
      <c r="G54" s="5" t="s">
        <v>9</v>
      </c>
    </row>
    <row r="55" spans="1:7" s="3" customFormat="1" x14ac:dyDescent="0.2">
      <c r="A55" s="5" t="s">
        <v>111</v>
      </c>
      <c r="B55" s="66" t="s">
        <v>112</v>
      </c>
      <c r="C55" s="66"/>
      <c r="D55" s="66"/>
      <c r="E55" s="66"/>
      <c r="F55" s="66"/>
      <c r="G55" s="20">
        <f>+F56+F57+F58+F59+F60+F61</f>
        <v>0</v>
      </c>
    </row>
    <row r="56" spans="1:7" s="3" customFormat="1" ht="38.25" x14ac:dyDescent="0.2">
      <c r="A56" s="7" t="s">
        <v>113</v>
      </c>
      <c r="B56" s="17" t="s">
        <v>114</v>
      </c>
      <c r="C56" s="7" t="s">
        <v>10</v>
      </c>
      <c r="D56" s="14">
        <v>2150.96</v>
      </c>
      <c r="E56" s="74"/>
      <c r="F56" s="10">
        <f t="shared" si="1"/>
        <v>0</v>
      </c>
      <c r="G56" s="5" t="s">
        <v>9</v>
      </c>
    </row>
    <row r="57" spans="1:7" s="3" customFormat="1" ht="38.25" x14ac:dyDescent="0.2">
      <c r="A57" s="7" t="s">
        <v>115</v>
      </c>
      <c r="B57" s="17" t="s">
        <v>116</v>
      </c>
      <c r="C57" s="7" t="s">
        <v>10</v>
      </c>
      <c r="D57" s="14">
        <v>378.60999999999996</v>
      </c>
      <c r="E57" s="74"/>
      <c r="F57" s="10">
        <f t="shared" si="1"/>
        <v>0</v>
      </c>
      <c r="G57" s="5" t="s">
        <v>9</v>
      </c>
    </row>
    <row r="58" spans="1:7" s="3" customFormat="1" ht="25.5" x14ac:dyDescent="0.2">
      <c r="A58" s="7" t="s">
        <v>117</v>
      </c>
      <c r="B58" s="17" t="s">
        <v>118</v>
      </c>
      <c r="C58" s="7" t="s">
        <v>10</v>
      </c>
      <c r="D58" s="14">
        <v>830.38</v>
      </c>
      <c r="E58" s="74"/>
      <c r="F58" s="10">
        <f t="shared" si="1"/>
        <v>0</v>
      </c>
      <c r="G58" s="5" t="s">
        <v>9</v>
      </c>
    </row>
    <row r="59" spans="1:7" s="3" customFormat="1" ht="25.5" x14ac:dyDescent="0.2">
      <c r="A59" s="7" t="s">
        <v>119</v>
      </c>
      <c r="B59" s="17" t="s">
        <v>120</v>
      </c>
      <c r="C59" s="7" t="s">
        <v>10</v>
      </c>
      <c r="D59" s="14">
        <v>235.05</v>
      </c>
      <c r="E59" s="74"/>
      <c r="F59" s="10">
        <f t="shared" si="1"/>
        <v>0</v>
      </c>
      <c r="G59" s="5" t="s">
        <v>9</v>
      </c>
    </row>
    <row r="60" spans="1:7" s="3" customFormat="1" ht="38.25" x14ac:dyDescent="0.2">
      <c r="A60" s="7" t="s">
        <v>121</v>
      </c>
      <c r="B60" s="17" t="s">
        <v>122</v>
      </c>
      <c r="C60" s="7" t="s">
        <v>10</v>
      </c>
      <c r="D60" s="14">
        <v>196</v>
      </c>
      <c r="E60" s="74"/>
      <c r="F60" s="10">
        <f t="shared" si="1"/>
        <v>0</v>
      </c>
      <c r="G60" s="5" t="s">
        <v>9</v>
      </c>
    </row>
    <row r="61" spans="1:7" s="3" customFormat="1" ht="63.75" x14ac:dyDescent="0.2">
      <c r="A61" s="7" t="s">
        <v>123</v>
      </c>
      <c r="B61" s="17" t="s">
        <v>124</v>
      </c>
      <c r="C61" s="7" t="s">
        <v>10</v>
      </c>
      <c r="D61" s="14">
        <v>39.25</v>
      </c>
      <c r="E61" s="74"/>
      <c r="F61" s="10">
        <f t="shared" si="1"/>
        <v>0</v>
      </c>
      <c r="G61" s="5" t="s">
        <v>9</v>
      </c>
    </row>
    <row r="62" spans="1:7" s="3" customFormat="1" x14ac:dyDescent="0.2">
      <c r="A62" s="5" t="s">
        <v>125</v>
      </c>
      <c r="B62" s="66" t="s">
        <v>126</v>
      </c>
      <c r="C62" s="66"/>
      <c r="D62" s="66"/>
      <c r="E62" s="66"/>
      <c r="F62" s="66"/>
      <c r="G62" s="20">
        <f>+F63+F64+F65</f>
        <v>0</v>
      </c>
    </row>
    <row r="63" spans="1:7" s="3" customFormat="1" ht="38.25" x14ac:dyDescent="0.2">
      <c r="A63" s="7" t="s">
        <v>127</v>
      </c>
      <c r="B63" s="17" t="s">
        <v>128</v>
      </c>
      <c r="C63" s="7" t="s">
        <v>22</v>
      </c>
      <c r="D63" s="14">
        <v>969.52649999999994</v>
      </c>
      <c r="E63" s="74"/>
      <c r="F63" s="10">
        <f t="shared" si="1"/>
        <v>0</v>
      </c>
      <c r="G63" s="5" t="s">
        <v>9</v>
      </c>
    </row>
    <row r="64" spans="1:7" s="3" customFormat="1" ht="38.25" x14ac:dyDescent="0.2">
      <c r="A64" s="7" t="s">
        <v>129</v>
      </c>
      <c r="B64" s="17" t="s">
        <v>130</v>
      </c>
      <c r="C64" s="7" t="s">
        <v>22</v>
      </c>
      <c r="D64" s="14">
        <v>1292.702</v>
      </c>
      <c r="E64" s="74"/>
      <c r="F64" s="10">
        <f t="shared" si="1"/>
        <v>0</v>
      </c>
      <c r="G64" s="5" t="s">
        <v>9</v>
      </c>
    </row>
    <row r="65" spans="1:7" s="3" customFormat="1" ht="25.5" x14ac:dyDescent="0.2">
      <c r="A65" s="7" t="s">
        <v>131</v>
      </c>
      <c r="B65" s="17" t="s">
        <v>132</v>
      </c>
      <c r="C65" s="7" t="s">
        <v>15</v>
      </c>
      <c r="D65" s="14">
        <v>6463.51</v>
      </c>
      <c r="E65" s="81"/>
      <c r="F65" s="10">
        <f t="shared" si="1"/>
        <v>0</v>
      </c>
      <c r="G65" s="5" t="s">
        <v>9</v>
      </c>
    </row>
    <row r="66" spans="1:7" s="3" customFormat="1" x14ac:dyDescent="0.2">
      <c r="A66" s="6" t="s">
        <v>133</v>
      </c>
      <c r="B66" s="67" t="s">
        <v>134</v>
      </c>
      <c r="C66" s="67"/>
      <c r="D66" s="67"/>
      <c r="E66" s="67"/>
      <c r="F66" s="67"/>
      <c r="G66" s="15">
        <f>+G67+G75+G86</f>
        <v>0</v>
      </c>
    </row>
    <row r="67" spans="1:7" s="3" customFormat="1" x14ac:dyDescent="0.2">
      <c r="A67" s="5" t="s">
        <v>135</v>
      </c>
      <c r="B67" s="66" t="s">
        <v>136</v>
      </c>
      <c r="C67" s="66"/>
      <c r="D67" s="66"/>
      <c r="E67" s="66"/>
      <c r="F67" s="66"/>
      <c r="G67" s="20">
        <f>+F68+F69+F70+F71+F72+F73+F74</f>
        <v>0</v>
      </c>
    </row>
    <row r="68" spans="1:7" s="3" customFormat="1" ht="51" x14ac:dyDescent="0.2">
      <c r="A68" s="7" t="s">
        <v>137</v>
      </c>
      <c r="B68" s="17" t="s">
        <v>138</v>
      </c>
      <c r="C68" s="7" t="s">
        <v>2</v>
      </c>
      <c r="D68" s="14">
        <v>1</v>
      </c>
      <c r="E68" s="74"/>
      <c r="F68" s="10">
        <f t="shared" si="1"/>
        <v>0</v>
      </c>
      <c r="G68" s="5" t="s">
        <v>9</v>
      </c>
    </row>
    <row r="69" spans="1:7" s="3" customFormat="1" ht="51" x14ac:dyDescent="0.2">
      <c r="A69" s="7" t="s">
        <v>139</v>
      </c>
      <c r="B69" s="17" t="s">
        <v>140</v>
      </c>
      <c r="C69" s="7" t="s">
        <v>2</v>
      </c>
      <c r="D69" s="14">
        <v>2</v>
      </c>
      <c r="E69" s="74"/>
      <c r="F69" s="10">
        <f t="shared" si="1"/>
        <v>0</v>
      </c>
      <c r="G69" s="5" t="s">
        <v>9</v>
      </c>
    </row>
    <row r="70" spans="1:7" s="3" customFormat="1" ht="51" x14ac:dyDescent="0.2">
      <c r="A70" s="7" t="s">
        <v>141</v>
      </c>
      <c r="B70" s="17" t="s">
        <v>142</v>
      </c>
      <c r="C70" s="7" t="s">
        <v>2</v>
      </c>
      <c r="D70" s="14">
        <v>1</v>
      </c>
      <c r="E70" s="74"/>
      <c r="F70" s="10">
        <f t="shared" si="1"/>
        <v>0</v>
      </c>
      <c r="G70" s="5" t="s">
        <v>9</v>
      </c>
    </row>
    <row r="71" spans="1:7" s="3" customFormat="1" ht="51" x14ac:dyDescent="0.2">
      <c r="A71" s="7" t="s">
        <v>143</v>
      </c>
      <c r="B71" s="17" t="s">
        <v>547</v>
      </c>
      <c r="C71" s="7" t="s">
        <v>2</v>
      </c>
      <c r="D71" s="14">
        <v>1</v>
      </c>
      <c r="E71" s="74"/>
      <c r="F71" s="10">
        <f t="shared" si="1"/>
        <v>0</v>
      </c>
      <c r="G71" s="5" t="s">
        <v>9</v>
      </c>
    </row>
    <row r="72" spans="1:7" s="3" customFormat="1" ht="51" x14ac:dyDescent="0.2">
      <c r="A72" s="7" t="s">
        <v>145</v>
      </c>
      <c r="B72" s="17" t="s">
        <v>146</v>
      </c>
      <c r="C72" s="7" t="s">
        <v>2</v>
      </c>
      <c r="D72" s="14">
        <v>1</v>
      </c>
      <c r="E72" s="74"/>
      <c r="F72" s="10">
        <f t="shared" si="1"/>
        <v>0</v>
      </c>
      <c r="G72" s="5" t="s">
        <v>9</v>
      </c>
    </row>
    <row r="73" spans="1:7" s="3" customFormat="1" ht="51" x14ac:dyDescent="0.2">
      <c r="A73" s="7" t="s">
        <v>147</v>
      </c>
      <c r="B73" s="17" t="s">
        <v>148</v>
      </c>
      <c r="C73" s="7" t="s">
        <v>2</v>
      </c>
      <c r="D73" s="14">
        <v>1</v>
      </c>
      <c r="E73" s="74"/>
      <c r="F73" s="10">
        <f t="shared" si="1"/>
        <v>0</v>
      </c>
      <c r="G73" s="5" t="s">
        <v>9</v>
      </c>
    </row>
    <row r="74" spans="1:7" s="3" customFormat="1" ht="51" x14ac:dyDescent="0.2">
      <c r="A74" s="7" t="s">
        <v>149</v>
      </c>
      <c r="B74" s="17" t="s">
        <v>150</v>
      </c>
      <c r="C74" s="7" t="s">
        <v>2</v>
      </c>
      <c r="D74" s="14">
        <v>1</v>
      </c>
      <c r="E74" s="74"/>
      <c r="F74" s="10">
        <f t="shared" si="1"/>
        <v>0</v>
      </c>
      <c r="G74" s="5" t="s">
        <v>9</v>
      </c>
    </row>
    <row r="75" spans="1:7" s="3" customFormat="1" x14ac:dyDescent="0.2">
      <c r="A75" s="5" t="s">
        <v>151</v>
      </c>
      <c r="B75" s="66" t="s">
        <v>152</v>
      </c>
      <c r="C75" s="66"/>
      <c r="D75" s="66"/>
      <c r="E75" s="66"/>
      <c r="F75" s="66"/>
      <c r="G75" s="20">
        <f>+F76+F77+F78+F79+F80+F81+F82+F83+F84+F85</f>
        <v>0</v>
      </c>
    </row>
    <row r="76" spans="1:7" s="3" customFormat="1" ht="51" x14ac:dyDescent="0.2">
      <c r="A76" s="7" t="s">
        <v>153</v>
      </c>
      <c r="B76" s="17" t="s">
        <v>154</v>
      </c>
      <c r="C76" s="7" t="s">
        <v>2</v>
      </c>
      <c r="D76" s="14">
        <v>2</v>
      </c>
      <c r="E76" s="74"/>
      <c r="F76" s="10">
        <f t="shared" si="1"/>
        <v>0</v>
      </c>
      <c r="G76" s="5" t="s">
        <v>9</v>
      </c>
    </row>
    <row r="77" spans="1:7" s="3" customFormat="1" ht="51" x14ac:dyDescent="0.2">
      <c r="A77" s="7" t="s">
        <v>155</v>
      </c>
      <c r="B77" s="17" t="s">
        <v>156</v>
      </c>
      <c r="C77" s="7" t="s">
        <v>2</v>
      </c>
      <c r="D77" s="14">
        <v>1</v>
      </c>
      <c r="E77" s="74"/>
      <c r="F77" s="10">
        <f t="shared" si="1"/>
        <v>0</v>
      </c>
      <c r="G77" s="5" t="s">
        <v>9</v>
      </c>
    </row>
    <row r="78" spans="1:7" s="3" customFormat="1" ht="51" x14ac:dyDescent="0.2">
      <c r="A78" s="7" t="s">
        <v>157</v>
      </c>
      <c r="B78" s="17" t="s">
        <v>158</v>
      </c>
      <c r="C78" s="7" t="s">
        <v>2</v>
      </c>
      <c r="D78" s="14">
        <v>1</v>
      </c>
      <c r="E78" s="74"/>
      <c r="F78" s="10">
        <f t="shared" ref="F78:F141" si="2">+ROUND(D78*E78,0)</f>
        <v>0</v>
      </c>
      <c r="G78" s="5" t="s">
        <v>9</v>
      </c>
    </row>
    <row r="79" spans="1:7" s="3" customFormat="1" ht="51" x14ac:dyDescent="0.2">
      <c r="A79" s="7" t="s">
        <v>159</v>
      </c>
      <c r="B79" s="17" t="s">
        <v>160</v>
      </c>
      <c r="C79" s="7" t="s">
        <v>2</v>
      </c>
      <c r="D79" s="14">
        <v>1</v>
      </c>
      <c r="E79" s="74"/>
      <c r="F79" s="10">
        <f t="shared" si="2"/>
        <v>0</v>
      </c>
      <c r="G79" s="5" t="s">
        <v>9</v>
      </c>
    </row>
    <row r="80" spans="1:7" s="3" customFormat="1" ht="51" x14ac:dyDescent="0.2">
      <c r="A80" s="7" t="s">
        <v>161</v>
      </c>
      <c r="B80" s="17" t="s">
        <v>162</v>
      </c>
      <c r="C80" s="7" t="s">
        <v>2</v>
      </c>
      <c r="D80" s="14">
        <v>1</v>
      </c>
      <c r="E80" s="74"/>
      <c r="F80" s="10">
        <f t="shared" si="2"/>
        <v>0</v>
      </c>
      <c r="G80" s="5" t="s">
        <v>9</v>
      </c>
    </row>
    <row r="81" spans="1:7" s="3" customFormat="1" ht="51" x14ac:dyDescent="0.2">
      <c r="A81" s="7" t="s">
        <v>163</v>
      </c>
      <c r="B81" s="17" t="s">
        <v>164</v>
      </c>
      <c r="C81" s="7" t="s">
        <v>2</v>
      </c>
      <c r="D81" s="14">
        <v>1</v>
      </c>
      <c r="E81" s="74"/>
      <c r="F81" s="10">
        <f t="shared" si="2"/>
        <v>0</v>
      </c>
      <c r="G81" s="5" t="s">
        <v>9</v>
      </c>
    </row>
    <row r="82" spans="1:7" s="3" customFormat="1" ht="51" x14ac:dyDescent="0.2">
      <c r="A82" s="7" t="s">
        <v>165</v>
      </c>
      <c r="B82" s="17" t="s">
        <v>166</v>
      </c>
      <c r="C82" s="7" t="s">
        <v>2</v>
      </c>
      <c r="D82" s="14">
        <v>1</v>
      </c>
      <c r="E82" s="74"/>
      <c r="F82" s="10">
        <f t="shared" si="2"/>
        <v>0</v>
      </c>
      <c r="G82" s="5" t="s">
        <v>9</v>
      </c>
    </row>
    <row r="83" spans="1:7" s="3" customFormat="1" ht="51" x14ac:dyDescent="0.2">
      <c r="A83" s="7" t="s">
        <v>167</v>
      </c>
      <c r="B83" s="17" t="s">
        <v>168</v>
      </c>
      <c r="C83" s="7" t="s">
        <v>2</v>
      </c>
      <c r="D83" s="14">
        <v>2</v>
      </c>
      <c r="E83" s="74"/>
      <c r="F83" s="10">
        <f t="shared" si="2"/>
        <v>0</v>
      </c>
      <c r="G83" s="5" t="s">
        <v>9</v>
      </c>
    </row>
    <row r="84" spans="1:7" s="3" customFormat="1" ht="67.5" customHeight="1" x14ac:dyDescent="0.2">
      <c r="A84" s="7" t="s">
        <v>169</v>
      </c>
      <c r="B84" s="17" t="s">
        <v>170</v>
      </c>
      <c r="C84" s="7" t="s">
        <v>2</v>
      </c>
      <c r="D84" s="14">
        <v>2</v>
      </c>
      <c r="E84" s="74"/>
      <c r="F84" s="10">
        <f t="shared" si="2"/>
        <v>0</v>
      </c>
      <c r="G84" s="5" t="s">
        <v>9</v>
      </c>
    </row>
    <row r="85" spans="1:7" s="3" customFormat="1" ht="51" x14ac:dyDescent="0.2">
      <c r="A85" s="7" t="s">
        <v>171</v>
      </c>
      <c r="B85" s="17" t="s">
        <v>172</v>
      </c>
      <c r="C85" s="7" t="s">
        <v>2</v>
      </c>
      <c r="D85" s="14">
        <v>2</v>
      </c>
      <c r="E85" s="74"/>
      <c r="F85" s="10">
        <f t="shared" si="2"/>
        <v>0</v>
      </c>
      <c r="G85" s="5" t="s">
        <v>9</v>
      </c>
    </row>
    <row r="86" spans="1:7" s="3" customFormat="1" x14ac:dyDescent="0.2">
      <c r="A86" s="5" t="s">
        <v>173</v>
      </c>
      <c r="B86" s="66" t="s">
        <v>174</v>
      </c>
      <c r="C86" s="66"/>
      <c r="D86" s="66"/>
      <c r="E86" s="66"/>
      <c r="F86" s="66"/>
      <c r="G86" s="20">
        <f>+F87</f>
        <v>0</v>
      </c>
    </row>
    <row r="87" spans="1:7" s="3" customFormat="1" ht="63.75" x14ac:dyDescent="0.2">
      <c r="A87" s="7" t="s">
        <v>175</v>
      </c>
      <c r="B87" s="17" t="s">
        <v>176</v>
      </c>
      <c r="C87" s="7" t="s">
        <v>15</v>
      </c>
      <c r="D87" s="14">
        <v>378</v>
      </c>
      <c r="E87" s="74"/>
      <c r="F87" s="10">
        <f t="shared" si="2"/>
        <v>0</v>
      </c>
      <c r="G87" s="5" t="s">
        <v>9</v>
      </c>
    </row>
    <row r="88" spans="1:7" s="3" customFormat="1" x14ac:dyDescent="0.2">
      <c r="A88" s="6" t="s">
        <v>177</v>
      </c>
      <c r="B88" s="18" t="s">
        <v>178</v>
      </c>
      <c r="C88" s="6"/>
      <c r="D88" s="13">
        <v>0</v>
      </c>
      <c r="E88" s="9" t="s">
        <v>9</v>
      </c>
      <c r="F88" s="9" t="s">
        <v>9</v>
      </c>
      <c r="G88" s="15">
        <f>+G89</f>
        <v>0</v>
      </c>
    </row>
    <row r="89" spans="1:7" s="3" customFormat="1" x14ac:dyDescent="0.2">
      <c r="A89" s="7" t="s">
        <v>179</v>
      </c>
      <c r="B89" s="65" t="s">
        <v>180</v>
      </c>
      <c r="C89" s="65"/>
      <c r="D89" s="65"/>
      <c r="E89" s="65"/>
      <c r="F89" s="65"/>
      <c r="G89" s="20">
        <f>+F90</f>
        <v>0</v>
      </c>
    </row>
    <row r="90" spans="1:7" s="3" customFormat="1" ht="51" x14ac:dyDescent="0.2">
      <c r="A90" s="7" t="s">
        <v>181</v>
      </c>
      <c r="B90" s="17" t="s">
        <v>182</v>
      </c>
      <c r="C90" s="7" t="s">
        <v>10</v>
      </c>
      <c r="D90" s="14">
        <v>20.8</v>
      </c>
      <c r="E90" s="74"/>
      <c r="F90" s="10">
        <f t="shared" si="2"/>
        <v>0</v>
      </c>
      <c r="G90" s="5" t="s">
        <v>9</v>
      </c>
    </row>
    <row r="91" spans="1:7" s="3" customFormat="1" x14ac:dyDescent="0.2">
      <c r="A91" s="6" t="s">
        <v>183</v>
      </c>
      <c r="B91" s="18" t="s">
        <v>184</v>
      </c>
      <c r="C91" s="6"/>
      <c r="D91" s="13">
        <v>0</v>
      </c>
      <c r="E91" s="9">
        <v>0</v>
      </c>
      <c r="F91" s="9" t="s">
        <v>9</v>
      </c>
      <c r="G91" s="15">
        <f>+G92+G95+G101+G138+G146</f>
        <v>0</v>
      </c>
    </row>
    <row r="92" spans="1:7" s="3" customFormat="1" x14ac:dyDescent="0.2">
      <c r="A92" s="5" t="s">
        <v>185</v>
      </c>
      <c r="B92" s="66" t="s">
        <v>186</v>
      </c>
      <c r="C92" s="66"/>
      <c r="D92" s="66"/>
      <c r="E92" s="66"/>
      <c r="F92" s="66"/>
      <c r="G92" s="20">
        <f>+F93+F94</f>
        <v>0</v>
      </c>
    </row>
    <row r="93" spans="1:7" s="3" customFormat="1" ht="38.25" x14ac:dyDescent="0.2">
      <c r="A93" s="7" t="s">
        <v>187</v>
      </c>
      <c r="B93" s="17" t="s">
        <v>188</v>
      </c>
      <c r="C93" s="7" t="s">
        <v>22</v>
      </c>
      <c r="D93" s="14">
        <v>533.81639999999993</v>
      </c>
      <c r="E93" s="74"/>
      <c r="F93" s="10">
        <f t="shared" si="2"/>
        <v>0</v>
      </c>
      <c r="G93" s="5" t="s">
        <v>9</v>
      </c>
    </row>
    <row r="94" spans="1:7" s="3" customFormat="1" ht="25.5" x14ac:dyDescent="0.2">
      <c r="A94" s="7" t="s">
        <v>189</v>
      </c>
      <c r="B94" s="17" t="s">
        <v>190</v>
      </c>
      <c r="C94" s="7" t="s">
        <v>22</v>
      </c>
      <c r="D94" s="14">
        <v>533.81639999999993</v>
      </c>
      <c r="E94" s="74"/>
      <c r="F94" s="10">
        <f t="shared" si="2"/>
        <v>0</v>
      </c>
      <c r="G94" s="5" t="s">
        <v>9</v>
      </c>
    </row>
    <row r="95" spans="1:7" s="3" customFormat="1" x14ac:dyDescent="0.2">
      <c r="A95" s="5" t="s">
        <v>191</v>
      </c>
      <c r="B95" s="66" t="s">
        <v>192</v>
      </c>
      <c r="C95" s="66"/>
      <c r="D95" s="66"/>
      <c r="E95" s="66"/>
      <c r="F95" s="66"/>
      <c r="G95" s="20">
        <f>+F96+F97+F98+F99+F100</f>
        <v>0</v>
      </c>
    </row>
    <row r="96" spans="1:7" s="3" customFormat="1" ht="25.5" x14ac:dyDescent="0.2">
      <c r="A96" s="7" t="s">
        <v>193</v>
      </c>
      <c r="B96" s="17" t="s">
        <v>194</v>
      </c>
      <c r="C96" s="7" t="s">
        <v>22</v>
      </c>
      <c r="D96" s="14">
        <v>6.4</v>
      </c>
      <c r="E96" s="74"/>
      <c r="F96" s="10">
        <f t="shared" si="2"/>
        <v>0</v>
      </c>
      <c r="G96" s="5" t="s">
        <v>9</v>
      </c>
    </row>
    <row r="97" spans="1:7" s="3" customFormat="1" x14ac:dyDescent="0.2">
      <c r="A97" s="7" t="s">
        <v>195</v>
      </c>
      <c r="B97" s="17" t="s">
        <v>196</v>
      </c>
      <c r="C97" s="7" t="s">
        <v>15</v>
      </c>
      <c r="D97" s="14">
        <v>30</v>
      </c>
      <c r="E97" s="74"/>
      <c r="F97" s="10">
        <f t="shared" si="2"/>
        <v>0</v>
      </c>
      <c r="G97" s="5" t="s">
        <v>9</v>
      </c>
    </row>
    <row r="98" spans="1:7" s="3" customFormat="1" ht="51" x14ac:dyDescent="0.2">
      <c r="A98" s="7" t="s">
        <v>197</v>
      </c>
      <c r="B98" s="17" t="s">
        <v>198</v>
      </c>
      <c r="C98" s="7" t="s">
        <v>199</v>
      </c>
      <c r="D98" s="14">
        <v>1</v>
      </c>
      <c r="E98" s="74"/>
      <c r="F98" s="10">
        <f t="shared" si="2"/>
        <v>0</v>
      </c>
      <c r="G98" s="5" t="s">
        <v>9</v>
      </c>
    </row>
    <row r="99" spans="1:7" s="3" customFormat="1" x14ac:dyDescent="0.2">
      <c r="A99" s="7" t="s">
        <v>200</v>
      </c>
      <c r="B99" s="17" t="s">
        <v>201</v>
      </c>
      <c r="C99" s="7" t="s">
        <v>22</v>
      </c>
      <c r="D99" s="14">
        <v>8</v>
      </c>
      <c r="E99" s="74"/>
      <c r="F99" s="10">
        <f t="shared" si="2"/>
        <v>0</v>
      </c>
      <c r="G99" s="5" t="s">
        <v>9</v>
      </c>
    </row>
    <row r="100" spans="1:7" s="3" customFormat="1" x14ac:dyDescent="0.2">
      <c r="A100" s="7" t="s">
        <v>202</v>
      </c>
      <c r="B100" s="17" t="s">
        <v>203</v>
      </c>
      <c r="C100" s="7" t="s">
        <v>15</v>
      </c>
      <c r="D100" s="14">
        <v>70</v>
      </c>
      <c r="E100" s="74"/>
      <c r="F100" s="10">
        <f t="shared" si="2"/>
        <v>0</v>
      </c>
      <c r="G100" s="5" t="s">
        <v>9</v>
      </c>
    </row>
    <row r="101" spans="1:7" s="3" customFormat="1" x14ac:dyDescent="0.2">
      <c r="A101" s="5" t="s">
        <v>204</v>
      </c>
      <c r="B101" s="66" t="s">
        <v>205</v>
      </c>
      <c r="C101" s="66"/>
      <c r="D101" s="66"/>
      <c r="E101" s="66"/>
      <c r="F101" s="66"/>
      <c r="G101" s="20">
        <f>+F102+F103+F104+F105+F106+F107+F108+F109+F110+F111+F112+F113+F114+F115+F116+F117+F118+F119+F120+F121+F122+F123+F124+F125+F126+F127+F128+F129+F130+F131+F132+F133+F134+F135+F136+F137</f>
        <v>0</v>
      </c>
    </row>
    <row r="102" spans="1:7" s="3" customFormat="1" ht="25.5" x14ac:dyDescent="0.2">
      <c r="A102" s="7" t="s">
        <v>206</v>
      </c>
      <c r="B102" s="17" t="s">
        <v>207</v>
      </c>
      <c r="C102" s="7" t="s">
        <v>208</v>
      </c>
      <c r="D102" s="14">
        <v>143.77500000000001</v>
      </c>
      <c r="E102" s="74"/>
      <c r="F102" s="10">
        <f t="shared" si="2"/>
        <v>0</v>
      </c>
      <c r="G102" s="5" t="s">
        <v>9</v>
      </c>
    </row>
    <row r="103" spans="1:7" s="3" customFormat="1" ht="25.5" x14ac:dyDescent="0.2">
      <c r="A103" s="7" t="s">
        <v>209</v>
      </c>
      <c r="B103" s="17" t="s">
        <v>210</v>
      </c>
      <c r="C103" s="7" t="s">
        <v>208</v>
      </c>
      <c r="D103" s="14">
        <v>318.35000000000002</v>
      </c>
      <c r="E103" s="74"/>
      <c r="F103" s="10">
        <f t="shared" si="2"/>
        <v>0</v>
      </c>
      <c r="G103" s="5" t="s">
        <v>9</v>
      </c>
    </row>
    <row r="104" spans="1:7" s="3" customFormat="1" ht="25.5" x14ac:dyDescent="0.2">
      <c r="A104" s="7" t="s">
        <v>211</v>
      </c>
      <c r="B104" s="17" t="s">
        <v>212</v>
      </c>
      <c r="C104" s="7" t="s">
        <v>208</v>
      </c>
      <c r="D104" s="14">
        <v>24.125</v>
      </c>
      <c r="E104" s="74"/>
      <c r="F104" s="10">
        <f t="shared" si="2"/>
        <v>0</v>
      </c>
      <c r="G104" s="5" t="s">
        <v>9</v>
      </c>
    </row>
    <row r="105" spans="1:7" s="3" customFormat="1" ht="25.5" x14ac:dyDescent="0.2">
      <c r="A105" s="7" t="s">
        <v>213</v>
      </c>
      <c r="B105" s="17" t="s">
        <v>214</v>
      </c>
      <c r="C105" s="7" t="s">
        <v>208</v>
      </c>
      <c r="D105" s="14">
        <v>308.76499999999999</v>
      </c>
      <c r="E105" s="74"/>
      <c r="F105" s="10">
        <f t="shared" si="2"/>
        <v>0</v>
      </c>
      <c r="G105" s="5" t="s">
        <v>9</v>
      </c>
    </row>
    <row r="106" spans="1:7" s="3" customFormat="1" ht="25.5" x14ac:dyDescent="0.2">
      <c r="A106" s="7" t="s">
        <v>215</v>
      </c>
      <c r="B106" s="17" t="s">
        <v>216</v>
      </c>
      <c r="C106" s="7" t="s">
        <v>208</v>
      </c>
      <c r="D106" s="14">
        <v>113.265</v>
      </c>
      <c r="E106" s="74"/>
      <c r="F106" s="10">
        <f t="shared" si="2"/>
        <v>0</v>
      </c>
      <c r="G106" s="5" t="s">
        <v>9</v>
      </c>
    </row>
    <row r="107" spans="1:7" s="3" customFormat="1" x14ac:dyDescent="0.2">
      <c r="A107" s="7" t="s">
        <v>217</v>
      </c>
      <c r="B107" s="17" t="s">
        <v>218</v>
      </c>
      <c r="C107" s="7" t="s">
        <v>199</v>
      </c>
      <c r="D107" s="14">
        <v>3</v>
      </c>
      <c r="E107" s="74"/>
      <c r="F107" s="10">
        <f t="shared" si="2"/>
        <v>0</v>
      </c>
      <c r="G107" s="5" t="s">
        <v>9</v>
      </c>
    </row>
    <row r="108" spans="1:7" s="3" customFormat="1" x14ac:dyDescent="0.2">
      <c r="A108" s="7" t="s">
        <v>219</v>
      </c>
      <c r="B108" s="17" t="s">
        <v>220</v>
      </c>
      <c r="C108" s="7" t="s">
        <v>199</v>
      </c>
      <c r="D108" s="14">
        <v>4</v>
      </c>
      <c r="E108" s="74"/>
      <c r="F108" s="10">
        <f t="shared" si="2"/>
        <v>0</v>
      </c>
      <c r="G108" s="5" t="s">
        <v>9</v>
      </c>
    </row>
    <row r="109" spans="1:7" s="3" customFormat="1" x14ac:dyDescent="0.2">
      <c r="A109" s="7" t="s">
        <v>221</v>
      </c>
      <c r="B109" s="17" t="s">
        <v>222</v>
      </c>
      <c r="C109" s="7" t="s">
        <v>199</v>
      </c>
      <c r="D109" s="14">
        <v>10</v>
      </c>
      <c r="E109" s="74"/>
      <c r="F109" s="10">
        <f t="shared" si="2"/>
        <v>0</v>
      </c>
      <c r="G109" s="5" t="s">
        <v>9</v>
      </c>
    </row>
    <row r="110" spans="1:7" s="3" customFormat="1" x14ac:dyDescent="0.2">
      <c r="A110" s="7" t="s">
        <v>223</v>
      </c>
      <c r="B110" s="17" t="s">
        <v>224</v>
      </c>
      <c r="C110" s="7" t="s">
        <v>199</v>
      </c>
      <c r="D110" s="14">
        <v>9</v>
      </c>
      <c r="E110" s="74"/>
      <c r="F110" s="10">
        <f t="shared" si="2"/>
        <v>0</v>
      </c>
      <c r="G110" s="5" t="s">
        <v>9</v>
      </c>
    </row>
    <row r="111" spans="1:7" s="3" customFormat="1" x14ac:dyDescent="0.2">
      <c r="A111" s="7" t="s">
        <v>225</v>
      </c>
      <c r="B111" s="17" t="s">
        <v>226</v>
      </c>
      <c r="C111" s="7" t="s">
        <v>199</v>
      </c>
      <c r="D111" s="14">
        <v>4</v>
      </c>
      <c r="E111" s="74"/>
      <c r="F111" s="10">
        <f t="shared" si="2"/>
        <v>0</v>
      </c>
      <c r="G111" s="5" t="s">
        <v>9</v>
      </c>
    </row>
    <row r="112" spans="1:7" s="3" customFormat="1" x14ac:dyDescent="0.2">
      <c r="A112" s="7" t="s">
        <v>227</v>
      </c>
      <c r="B112" s="17" t="s">
        <v>228</v>
      </c>
      <c r="C112" s="7" t="s">
        <v>199</v>
      </c>
      <c r="D112" s="14">
        <v>2</v>
      </c>
      <c r="E112" s="74"/>
      <c r="F112" s="10">
        <f t="shared" si="2"/>
        <v>0</v>
      </c>
      <c r="G112" s="5" t="s">
        <v>9</v>
      </c>
    </row>
    <row r="113" spans="1:7" s="3" customFormat="1" x14ac:dyDescent="0.2">
      <c r="A113" s="7" t="s">
        <v>229</v>
      </c>
      <c r="B113" s="17" t="s">
        <v>230</v>
      </c>
      <c r="C113" s="7" t="s">
        <v>199</v>
      </c>
      <c r="D113" s="14">
        <v>10</v>
      </c>
      <c r="E113" s="74"/>
      <c r="F113" s="10">
        <f t="shared" si="2"/>
        <v>0</v>
      </c>
      <c r="G113" s="5" t="s">
        <v>9</v>
      </c>
    </row>
    <row r="114" spans="1:7" s="3" customFormat="1" x14ac:dyDescent="0.2">
      <c r="A114" s="7" t="s">
        <v>231</v>
      </c>
      <c r="B114" s="17" t="s">
        <v>232</v>
      </c>
      <c r="C114" s="7" t="s">
        <v>199</v>
      </c>
      <c r="D114" s="14">
        <v>5</v>
      </c>
      <c r="E114" s="74"/>
      <c r="F114" s="10">
        <f t="shared" si="2"/>
        <v>0</v>
      </c>
      <c r="G114" s="5" t="s">
        <v>9</v>
      </c>
    </row>
    <row r="115" spans="1:7" s="3" customFormat="1" x14ac:dyDescent="0.2">
      <c r="A115" s="7" t="s">
        <v>233</v>
      </c>
      <c r="B115" s="17" t="s">
        <v>234</v>
      </c>
      <c r="C115" s="7" t="s">
        <v>199</v>
      </c>
      <c r="D115" s="14">
        <v>4</v>
      </c>
      <c r="E115" s="74"/>
      <c r="F115" s="10">
        <f t="shared" si="2"/>
        <v>0</v>
      </c>
      <c r="G115" s="5" t="s">
        <v>9</v>
      </c>
    </row>
    <row r="116" spans="1:7" s="3" customFormat="1" x14ac:dyDescent="0.2">
      <c r="A116" s="7" t="s">
        <v>235</v>
      </c>
      <c r="B116" s="17" t="s">
        <v>236</v>
      </c>
      <c r="C116" s="7" t="s">
        <v>199</v>
      </c>
      <c r="D116" s="14">
        <v>4</v>
      </c>
      <c r="E116" s="74"/>
      <c r="F116" s="10">
        <f t="shared" si="2"/>
        <v>0</v>
      </c>
      <c r="G116" s="5" t="s">
        <v>9</v>
      </c>
    </row>
    <row r="117" spans="1:7" s="3" customFormat="1" x14ac:dyDescent="0.2">
      <c r="A117" s="7" t="s">
        <v>237</v>
      </c>
      <c r="B117" s="17" t="s">
        <v>238</v>
      </c>
      <c r="C117" s="7" t="s">
        <v>199</v>
      </c>
      <c r="D117" s="14">
        <v>3</v>
      </c>
      <c r="E117" s="74"/>
      <c r="F117" s="10">
        <f t="shared" si="2"/>
        <v>0</v>
      </c>
      <c r="G117" s="5" t="s">
        <v>9</v>
      </c>
    </row>
    <row r="118" spans="1:7" s="3" customFormat="1" x14ac:dyDescent="0.2">
      <c r="A118" s="7" t="s">
        <v>239</v>
      </c>
      <c r="B118" s="17" t="s">
        <v>240</v>
      </c>
      <c r="C118" s="7" t="s">
        <v>199</v>
      </c>
      <c r="D118" s="14">
        <v>1</v>
      </c>
      <c r="E118" s="74"/>
      <c r="F118" s="10">
        <f t="shared" si="2"/>
        <v>0</v>
      </c>
      <c r="G118" s="5" t="s">
        <v>9</v>
      </c>
    </row>
    <row r="119" spans="1:7" s="3" customFormat="1" ht="25.5" x14ac:dyDescent="0.2">
      <c r="A119" s="7" t="s">
        <v>241</v>
      </c>
      <c r="B119" s="17" t="s">
        <v>242</v>
      </c>
      <c r="C119" s="7" t="s">
        <v>199</v>
      </c>
      <c r="D119" s="14">
        <v>1</v>
      </c>
      <c r="E119" s="74"/>
      <c r="F119" s="10">
        <f t="shared" si="2"/>
        <v>0</v>
      </c>
      <c r="G119" s="5" t="s">
        <v>9</v>
      </c>
    </row>
    <row r="120" spans="1:7" s="3" customFormat="1" ht="25.5" x14ac:dyDescent="0.2">
      <c r="A120" s="7" t="s">
        <v>243</v>
      </c>
      <c r="B120" s="17" t="s">
        <v>244</v>
      </c>
      <c r="C120" s="7" t="s">
        <v>199</v>
      </c>
      <c r="D120" s="14">
        <v>1</v>
      </c>
      <c r="E120" s="74"/>
      <c r="F120" s="10">
        <f t="shared" si="2"/>
        <v>0</v>
      </c>
      <c r="G120" s="5" t="s">
        <v>9</v>
      </c>
    </row>
    <row r="121" spans="1:7" s="3" customFormat="1" x14ac:dyDescent="0.2">
      <c r="A121" s="7" t="s">
        <v>245</v>
      </c>
      <c r="B121" s="17" t="s">
        <v>246</v>
      </c>
      <c r="C121" s="7" t="s">
        <v>199</v>
      </c>
      <c r="D121" s="14">
        <v>1</v>
      </c>
      <c r="E121" s="74"/>
      <c r="F121" s="10">
        <f t="shared" si="2"/>
        <v>0</v>
      </c>
      <c r="G121" s="5" t="s">
        <v>9</v>
      </c>
    </row>
    <row r="122" spans="1:7" s="3" customFormat="1" x14ac:dyDescent="0.2">
      <c r="A122" s="7" t="s">
        <v>247</v>
      </c>
      <c r="B122" s="17" t="s">
        <v>248</v>
      </c>
      <c r="C122" s="7" t="s">
        <v>199</v>
      </c>
      <c r="D122" s="14">
        <v>23</v>
      </c>
      <c r="E122" s="74"/>
      <c r="F122" s="10">
        <f t="shared" si="2"/>
        <v>0</v>
      </c>
      <c r="G122" s="5" t="s">
        <v>9</v>
      </c>
    </row>
    <row r="123" spans="1:7" s="3" customFormat="1" x14ac:dyDescent="0.2">
      <c r="A123" s="7" t="s">
        <v>249</v>
      </c>
      <c r="B123" s="17" t="s">
        <v>250</v>
      </c>
      <c r="C123" s="7" t="s">
        <v>199</v>
      </c>
      <c r="D123" s="14">
        <v>50</v>
      </c>
      <c r="E123" s="74"/>
      <c r="F123" s="10">
        <f t="shared" si="2"/>
        <v>0</v>
      </c>
      <c r="G123" s="5" t="s">
        <v>9</v>
      </c>
    </row>
    <row r="124" spans="1:7" s="3" customFormat="1" x14ac:dyDescent="0.2">
      <c r="A124" s="7" t="s">
        <v>251</v>
      </c>
      <c r="B124" s="17" t="s">
        <v>252</v>
      </c>
      <c r="C124" s="7" t="s">
        <v>199</v>
      </c>
      <c r="D124" s="14">
        <v>4</v>
      </c>
      <c r="E124" s="74"/>
      <c r="F124" s="10">
        <f t="shared" si="2"/>
        <v>0</v>
      </c>
      <c r="G124" s="5" t="s">
        <v>9</v>
      </c>
    </row>
    <row r="125" spans="1:7" s="3" customFormat="1" x14ac:dyDescent="0.2">
      <c r="A125" s="7" t="s">
        <v>253</v>
      </c>
      <c r="B125" s="17" t="s">
        <v>254</v>
      </c>
      <c r="C125" s="7" t="s">
        <v>199</v>
      </c>
      <c r="D125" s="14">
        <v>49</v>
      </c>
      <c r="E125" s="74"/>
      <c r="F125" s="10">
        <f t="shared" si="2"/>
        <v>0</v>
      </c>
      <c r="G125" s="5" t="s">
        <v>9</v>
      </c>
    </row>
    <row r="126" spans="1:7" s="3" customFormat="1" x14ac:dyDescent="0.2">
      <c r="A126" s="7" t="s">
        <v>255</v>
      </c>
      <c r="B126" s="17" t="s">
        <v>256</v>
      </c>
      <c r="C126" s="7" t="s">
        <v>199</v>
      </c>
      <c r="D126" s="14">
        <v>17</v>
      </c>
      <c r="E126" s="74"/>
      <c r="F126" s="10">
        <f t="shared" si="2"/>
        <v>0</v>
      </c>
      <c r="G126" s="5" t="s">
        <v>9</v>
      </c>
    </row>
    <row r="127" spans="1:7" s="3" customFormat="1" x14ac:dyDescent="0.2">
      <c r="A127" s="7" t="s">
        <v>257</v>
      </c>
      <c r="B127" s="17" t="s">
        <v>258</v>
      </c>
      <c r="C127" s="7" t="s">
        <v>199</v>
      </c>
      <c r="D127" s="14">
        <v>35</v>
      </c>
      <c r="E127" s="74"/>
      <c r="F127" s="10">
        <f t="shared" si="2"/>
        <v>0</v>
      </c>
      <c r="G127" s="5" t="s">
        <v>9</v>
      </c>
    </row>
    <row r="128" spans="1:7" s="3" customFormat="1" x14ac:dyDescent="0.2">
      <c r="A128" s="7" t="s">
        <v>259</v>
      </c>
      <c r="B128" s="17" t="s">
        <v>260</v>
      </c>
      <c r="C128" s="7" t="s">
        <v>199</v>
      </c>
      <c r="D128" s="14">
        <v>18</v>
      </c>
      <c r="E128" s="74"/>
      <c r="F128" s="10">
        <f t="shared" si="2"/>
        <v>0</v>
      </c>
      <c r="G128" s="5" t="s">
        <v>9</v>
      </c>
    </row>
    <row r="129" spans="1:7" s="3" customFormat="1" x14ac:dyDescent="0.2">
      <c r="A129" s="7" t="s">
        <v>261</v>
      </c>
      <c r="B129" s="17" t="s">
        <v>262</v>
      </c>
      <c r="C129" s="7" t="s">
        <v>199</v>
      </c>
      <c r="D129" s="14">
        <v>18</v>
      </c>
      <c r="E129" s="74"/>
      <c r="F129" s="10">
        <f t="shared" si="2"/>
        <v>0</v>
      </c>
      <c r="G129" s="5" t="s">
        <v>9</v>
      </c>
    </row>
    <row r="130" spans="1:7" s="3" customFormat="1" ht="38.25" x14ac:dyDescent="0.2">
      <c r="A130" s="7" t="s">
        <v>263</v>
      </c>
      <c r="B130" s="17" t="s">
        <v>264</v>
      </c>
      <c r="C130" s="7" t="s">
        <v>208</v>
      </c>
      <c r="D130" s="14">
        <v>253.3</v>
      </c>
      <c r="E130" s="74"/>
      <c r="F130" s="10">
        <f t="shared" si="2"/>
        <v>0</v>
      </c>
      <c r="G130" s="5" t="s">
        <v>9</v>
      </c>
    </row>
    <row r="131" spans="1:7" s="3" customFormat="1" ht="25.5" x14ac:dyDescent="0.2">
      <c r="A131" s="7" t="s">
        <v>265</v>
      </c>
      <c r="B131" s="17" t="s">
        <v>266</v>
      </c>
      <c r="C131" s="7" t="s">
        <v>208</v>
      </c>
      <c r="D131" s="14">
        <v>64.180000000000007</v>
      </c>
      <c r="E131" s="74"/>
      <c r="F131" s="10">
        <f t="shared" si="2"/>
        <v>0</v>
      </c>
      <c r="G131" s="5" t="s">
        <v>9</v>
      </c>
    </row>
    <row r="132" spans="1:7" s="3" customFormat="1" ht="25.5" x14ac:dyDescent="0.2">
      <c r="A132" s="7" t="s">
        <v>267</v>
      </c>
      <c r="B132" s="17" t="s">
        <v>268</v>
      </c>
      <c r="C132" s="7" t="s">
        <v>208</v>
      </c>
      <c r="D132" s="14">
        <v>96.6</v>
      </c>
      <c r="E132" s="74"/>
      <c r="F132" s="10">
        <f t="shared" si="2"/>
        <v>0</v>
      </c>
      <c r="G132" s="5" t="s">
        <v>9</v>
      </c>
    </row>
    <row r="133" spans="1:7" s="3" customFormat="1" x14ac:dyDescent="0.2">
      <c r="A133" s="7" t="s">
        <v>269</v>
      </c>
      <c r="B133" s="17" t="s">
        <v>270</v>
      </c>
      <c r="C133" s="7" t="s">
        <v>15</v>
      </c>
      <c r="D133" s="14">
        <v>199.47903360000001</v>
      </c>
      <c r="E133" s="74"/>
      <c r="F133" s="10">
        <f t="shared" si="2"/>
        <v>0</v>
      </c>
      <c r="G133" s="5" t="s">
        <v>9</v>
      </c>
    </row>
    <row r="134" spans="1:7" s="3" customFormat="1" x14ac:dyDescent="0.2">
      <c r="A134" s="7" t="s">
        <v>271</v>
      </c>
      <c r="B134" s="17" t="s">
        <v>272</v>
      </c>
      <c r="C134" s="7" t="s">
        <v>22</v>
      </c>
      <c r="D134" s="14">
        <v>60.8</v>
      </c>
      <c r="E134" s="74"/>
      <c r="F134" s="10">
        <f t="shared" si="2"/>
        <v>0</v>
      </c>
      <c r="G134" s="5" t="s">
        <v>9</v>
      </c>
    </row>
    <row r="135" spans="1:7" s="3" customFormat="1" ht="25.5" x14ac:dyDescent="0.2">
      <c r="A135" s="7" t="s">
        <v>273</v>
      </c>
      <c r="B135" s="17" t="s">
        <v>274</v>
      </c>
      <c r="C135" s="7" t="s">
        <v>199</v>
      </c>
      <c r="D135" s="14">
        <v>12</v>
      </c>
      <c r="E135" s="74"/>
      <c r="F135" s="10">
        <f t="shared" si="2"/>
        <v>0</v>
      </c>
      <c r="G135" s="5" t="s">
        <v>9</v>
      </c>
    </row>
    <row r="136" spans="1:7" s="3" customFormat="1" ht="25.5" x14ac:dyDescent="0.2">
      <c r="A136" s="7" t="s">
        <v>275</v>
      </c>
      <c r="B136" s="17" t="s">
        <v>276</v>
      </c>
      <c r="C136" s="7" t="s">
        <v>208</v>
      </c>
      <c r="D136" s="14">
        <v>253.3</v>
      </c>
      <c r="E136" s="74"/>
      <c r="F136" s="10">
        <f t="shared" si="2"/>
        <v>0</v>
      </c>
      <c r="G136" s="5" t="s">
        <v>9</v>
      </c>
    </row>
    <row r="137" spans="1:7" s="3" customFormat="1" x14ac:dyDescent="0.2">
      <c r="A137" s="7" t="s">
        <v>277</v>
      </c>
      <c r="B137" s="17" t="s">
        <v>278</v>
      </c>
      <c r="C137" s="7" t="s">
        <v>15</v>
      </c>
      <c r="D137" s="14">
        <v>506.6</v>
      </c>
      <c r="E137" s="74"/>
      <c r="F137" s="10">
        <f t="shared" si="2"/>
        <v>0</v>
      </c>
      <c r="G137" s="5" t="s">
        <v>9</v>
      </c>
    </row>
    <row r="138" spans="1:7" s="3" customFormat="1" x14ac:dyDescent="0.2">
      <c r="A138" s="5" t="s">
        <v>279</v>
      </c>
      <c r="B138" s="66" t="s">
        <v>280</v>
      </c>
      <c r="C138" s="66"/>
      <c r="D138" s="66"/>
      <c r="E138" s="66"/>
      <c r="F138" s="66"/>
      <c r="G138" s="20">
        <f>+F139+F140+F141+F142+F143+F144+F145</f>
        <v>0</v>
      </c>
    </row>
    <row r="139" spans="1:7" s="3" customFormat="1" ht="25.5" x14ac:dyDescent="0.2">
      <c r="A139" s="7" t="s">
        <v>281</v>
      </c>
      <c r="B139" s="17" t="s">
        <v>282</v>
      </c>
      <c r="C139" s="7" t="s">
        <v>208</v>
      </c>
      <c r="D139" s="14">
        <v>143.77500000000001</v>
      </c>
      <c r="E139" s="74"/>
      <c r="F139" s="10">
        <f t="shared" si="2"/>
        <v>0</v>
      </c>
      <c r="G139" s="5" t="s">
        <v>9</v>
      </c>
    </row>
    <row r="140" spans="1:7" s="3" customFormat="1" ht="25.5" x14ac:dyDescent="0.2">
      <c r="A140" s="7" t="s">
        <v>283</v>
      </c>
      <c r="B140" s="17" t="s">
        <v>284</v>
      </c>
      <c r="C140" s="7" t="s">
        <v>208</v>
      </c>
      <c r="D140" s="14">
        <v>318.35000000000002</v>
      </c>
      <c r="E140" s="74"/>
      <c r="F140" s="10">
        <f t="shared" si="2"/>
        <v>0</v>
      </c>
      <c r="G140" s="5" t="s">
        <v>9</v>
      </c>
    </row>
    <row r="141" spans="1:7" s="3" customFormat="1" ht="25.5" x14ac:dyDescent="0.2">
      <c r="A141" s="7" t="s">
        <v>285</v>
      </c>
      <c r="B141" s="17" t="s">
        <v>286</v>
      </c>
      <c r="C141" s="7" t="s">
        <v>208</v>
      </c>
      <c r="D141" s="14">
        <v>24.125</v>
      </c>
      <c r="E141" s="74"/>
      <c r="F141" s="10">
        <f t="shared" si="2"/>
        <v>0</v>
      </c>
      <c r="G141" s="5" t="s">
        <v>9</v>
      </c>
    </row>
    <row r="142" spans="1:7" s="3" customFormat="1" ht="25.5" x14ac:dyDescent="0.2">
      <c r="A142" s="7" t="s">
        <v>287</v>
      </c>
      <c r="B142" s="17" t="s">
        <v>288</v>
      </c>
      <c r="C142" s="7" t="s">
        <v>208</v>
      </c>
      <c r="D142" s="14">
        <v>308.76499999999999</v>
      </c>
      <c r="E142" s="74"/>
      <c r="F142" s="10">
        <f t="shared" ref="F142:F186" si="3">+ROUND(D142*E142,0)</f>
        <v>0</v>
      </c>
      <c r="G142" s="5" t="s">
        <v>9</v>
      </c>
    </row>
    <row r="143" spans="1:7" s="3" customFormat="1" ht="25.5" x14ac:dyDescent="0.2">
      <c r="A143" s="7" t="s">
        <v>289</v>
      </c>
      <c r="B143" s="17" t="s">
        <v>290</v>
      </c>
      <c r="C143" s="7" t="s">
        <v>208</v>
      </c>
      <c r="D143" s="14">
        <v>113.265</v>
      </c>
      <c r="E143" s="74"/>
      <c r="F143" s="10">
        <f t="shared" si="3"/>
        <v>0</v>
      </c>
      <c r="G143" s="5" t="s">
        <v>9</v>
      </c>
    </row>
    <row r="144" spans="1:7" s="3" customFormat="1" x14ac:dyDescent="0.2">
      <c r="A144" s="7" t="s">
        <v>291</v>
      </c>
      <c r="B144" s="17" t="s">
        <v>292</v>
      </c>
      <c r="C144" s="7" t="s">
        <v>199</v>
      </c>
      <c r="D144" s="14">
        <v>4</v>
      </c>
      <c r="E144" s="74"/>
      <c r="F144" s="10">
        <f t="shared" si="3"/>
        <v>0</v>
      </c>
      <c r="G144" s="5" t="s">
        <v>9</v>
      </c>
    </row>
    <row r="145" spans="1:7" s="3" customFormat="1" ht="38.25" x14ac:dyDescent="0.2">
      <c r="A145" s="7" t="s">
        <v>293</v>
      </c>
      <c r="B145" s="17" t="s">
        <v>294</v>
      </c>
      <c r="C145" s="7" t="s">
        <v>208</v>
      </c>
      <c r="D145" s="14">
        <v>241</v>
      </c>
      <c r="E145" s="74"/>
      <c r="F145" s="10">
        <f t="shared" si="3"/>
        <v>0</v>
      </c>
      <c r="G145" s="5" t="s">
        <v>9</v>
      </c>
    </row>
    <row r="146" spans="1:7" s="3" customFormat="1" x14ac:dyDescent="0.2">
      <c r="A146" s="5" t="s">
        <v>295</v>
      </c>
      <c r="B146" s="66" t="s">
        <v>296</v>
      </c>
      <c r="C146" s="66"/>
      <c r="D146" s="66"/>
      <c r="E146" s="66"/>
      <c r="F146" s="66"/>
      <c r="G146" s="20">
        <f>+F147</f>
        <v>0</v>
      </c>
    </row>
    <row r="147" spans="1:7" s="3" customFormat="1" x14ac:dyDescent="0.2">
      <c r="A147" s="7" t="s">
        <v>297</v>
      </c>
      <c r="B147" s="17" t="s">
        <v>298</v>
      </c>
      <c r="C147" s="7" t="s">
        <v>299</v>
      </c>
      <c r="D147" s="14">
        <v>1</v>
      </c>
      <c r="E147" s="74"/>
      <c r="F147" s="10">
        <f t="shared" si="3"/>
        <v>0</v>
      </c>
      <c r="G147" s="5" t="s">
        <v>9</v>
      </c>
    </row>
    <row r="148" spans="1:7" s="3" customFormat="1" x14ac:dyDescent="0.2">
      <c r="A148" s="6" t="s">
        <v>300</v>
      </c>
      <c r="B148" s="18" t="s">
        <v>301</v>
      </c>
      <c r="C148" s="6"/>
      <c r="D148" s="13">
        <v>0</v>
      </c>
      <c r="E148" s="9">
        <v>0</v>
      </c>
      <c r="F148" s="9" t="s">
        <v>9</v>
      </c>
      <c r="G148" s="15">
        <f>+G149+G154+G157+G162+G167+G173+G175+G177</f>
        <v>0</v>
      </c>
    </row>
    <row r="149" spans="1:7" s="3" customFormat="1" x14ac:dyDescent="0.2">
      <c r="A149" s="5" t="s">
        <v>302</v>
      </c>
      <c r="B149" s="66" t="s">
        <v>303</v>
      </c>
      <c r="C149" s="66"/>
      <c r="D149" s="66"/>
      <c r="E149" s="66"/>
      <c r="F149" s="66"/>
      <c r="G149" s="20">
        <f>+F150+F151+F152+F153</f>
        <v>0</v>
      </c>
    </row>
    <row r="150" spans="1:7" s="3" customFormat="1" ht="25.5" x14ac:dyDescent="0.2">
      <c r="A150" s="7" t="s">
        <v>304</v>
      </c>
      <c r="B150" s="17" t="s">
        <v>305</v>
      </c>
      <c r="C150" s="7" t="s">
        <v>306</v>
      </c>
      <c r="D150" s="14">
        <v>2</v>
      </c>
      <c r="E150" s="74"/>
      <c r="F150" s="10">
        <f t="shared" si="3"/>
        <v>0</v>
      </c>
      <c r="G150" s="5" t="s">
        <v>9</v>
      </c>
    </row>
    <row r="151" spans="1:7" s="3" customFormat="1" ht="38.25" x14ac:dyDescent="0.2">
      <c r="A151" s="7" t="s">
        <v>307</v>
      </c>
      <c r="B151" s="17" t="s">
        <v>308</v>
      </c>
      <c r="C151" s="7" t="s">
        <v>309</v>
      </c>
      <c r="D151" s="14">
        <v>2</v>
      </c>
      <c r="E151" s="74"/>
      <c r="F151" s="10">
        <f t="shared" si="3"/>
        <v>0</v>
      </c>
      <c r="G151" s="5" t="s">
        <v>9</v>
      </c>
    </row>
    <row r="152" spans="1:7" s="3" customFormat="1" ht="25.5" x14ac:dyDescent="0.2">
      <c r="A152" s="7" t="s">
        <v>310</v>
      </c>
      <c r="B152" s="17" t="s">
        <v>311</v>
      </c>
      <c r="C152" s="7" t="s">
        <v>10</v>
      </c>
      <c r="D152" s="14">
        <v>18</v>
      </c>
      <c r="E152" s="74"/>
      <c r="F152" s="10">
        <f t="shared" si="3"/>
        <v>0</v>
      </c>
      <c r="G152" s="5" t="s">
        <v>9</v>
      </c>
    </row>
    <row r="153" spans="1:7" s="3" customFormat="1" ht="51" x14ac:dyDescent="0.2">
      <c r="A153" s="7" t="s">
        <v>312</v>
      </c>
      <c r="B153" s="17" t="s">
        <v>313</v>
      </c>
      <c r="C153" s="7" t="s">
        <v>10</v>
      </c>
      <c r="D153" s="14">
        <v>100</v>
      </c>
      <c r="E153" s="74"/>
      <c r="F153" s="10">
        <f t="shared" si="3"/>
        <v>0</v>
      </c>
      <c r="G153" s="5" t="s">
        <v>9</v>
      </c>
    </row>
    <row r="154" spans="1:7" s="3" customFormat="1" x14ac:dyDescent="0.2">
      <c r="A154" s="5" t="s">
        <v>314</v>
      </c>
      <c r="B154" s="66" t="s">
        <v>315</v>
      </c>
      <c r="C154" s="66"/>
      <c r="D154" s="66"/>
      <c r="E154" s="66"/>
      <c r="F154" s="66"/>
      <c r="G154" s="20">
        <f>+F155+F156</f>
        <v>0</v>
      </c>
    </row>
    <row r="155" spans="1:7" s="3" customFormat="1" x14ac:dyDescent="0.2">
      <c r="A155" s="7" t="s">
        <v>316</v>
      </c>
      <c r="B155" s="17" t="s">
        <v>317</v>
      </c>
      <c r="C155" s="7" t="s">
        <v>96</v>
      </c>
      <c r="D155" s="14">
        <v>2</v>
      </c>
      <c r="E155" s="74"/>
      <c r="F155" s="10">
        <f t="shared" si="3"/>
        <v>0</v>
      </c>
      <c r="G155" s="5" t="s">
        <v>9</v>
      </c>
    </row>
    <row r="156" spans="1:7" s="3" customFormat="1" ht="38.25" x14ac:dyDescent="0.2">
      <c r="A156" s="7" t="s">
        <v>318</v>
      </c>
      <c r="B156" s="17" t="s">
        <v>319</v>
      </c>
      <c r="C156" s="7" t="s">
        <v>10</v>
      </c>
      <c r="D156" s="14">
        <v>1200</v>
      </c>
      <c r="E156" s="74"/>
      <c r="F156" s="10">
        <f t="shared" si="3"/>
        <v>0</v>
      </c>
      <c r="G156" s="5" t="s">
        <v>9</v>
      </c>
    </row>
    <row r="157" spans="1:7" s="3" customFormat="1" x14ac:dyDescent="0.2">
      <c r="A157" s="5" t="s">
        <v>321</v>
      </c>
      <c r="B157" s="66" t="s">
        <v>322</v>
      </c>
      <c r="C157" s="66"/>
      <c r="D157" s="66"/>
      <c r="E157" s="66"/>
      <c r="F157" s="66"/>
      <c r="G157" s="20">
        <f>+F158+F159+F160+F161</f>
        <v>0</v>
      </c>
    </row>
    <row r="158" spans="1:7" s="3" customFormat="1" ht="89.25" x14ac:dyDescent="0.2">
      <c r="A158" s="7" t="s">
        <v>323</v>
      </c>
      <c r="B158" s="17" t="s">
        <v>324</v>
      </c>
      <c r="C158" s="7" t="s">
        <v>96</v>
      </c>
      <c r="D158" s="14">
        <v>58</v>
      </c>
      <c r="E158" s="74"/>
      <c r="F158" s="10">
        <f t="shared" si="3"/>
        <v>0</v>
      </c>
      <c r="G158" s="5" t="s">
        <v>9</v>
      </c>
    </row>
    <row r="159" spans="1:7" s="3" customFormat="1" ht="63.75" x14ac:dyDescent="0.2">
      <c r="A159" s="7" t="s">
        <v>325</v>
      </c>
      <c r="B159" s="17" t="s">
        <v>326</v>
      </c>
      <c r="C159" s="7" t="s">
        <v>96</v>
      </c>
      <c r="D159" s="14">
        <v>11</v>
      </c>
      <c r="E159" s="74"/>
      <c r="F159" s="10">
        <f t="shared" si="3"/>
        <v>0</v>
      </c>
      <c r="G159" s="5" t="s">
        <v>9</v>
      </c>
    </row>
    <row r="160" spans="1:7" s="3" customFormat="1" ht="51" x14ac:dyDescent="0.2">
      <c r="A160" s="7" t="s">
        <v>327</v>
      </c>
      <c r="B160" s="17" t="s">
        <v>328</v>
      </c>
      <c r="C160" s="7" t="s">
        <v>96</v>
      </c>
      <c r="D160" s="14">
        <v>16</v>
      </c>
      <c r="E160" s="74"/>
      <c r="F160" s="10">
        <f t="shared" si="3"/>
        <v>0</v>
      </c>
      <c r="G160" s="5" t="s">
        <v>9</v>
      </c>
    </row>
    <row r="161" spans="1:7" s="3" customFormat="1" ht="51" x14ac:dyDescent="0.2">
      <c r="A161" s="7" t="s">
        <v>329</v>
      </c>
      <c r="B161" s="17" t="s">
        <v>330</v>
      </c>
      <c r="C161" s="7" t="s">
        <v>331</v>
      </c>
      <c r="D161" s="14">
        <v>30</v>
      </c>
      <c r="E161" s="74"/>
      <c r="F161" s="10">
        <f t="shared" si="3"/>
        <v>0</v>
      </c>
      <c r="G161" s="5" t="s">
        <v>9</v>
      </c>
    </row>
    <row r="162" spans="1:7" s="3" customFormat="1" x14ac:dyDescent="0.2">
      <c r="A162" s="5" t="s">
        <v>332</v>
      </c>
      <c r="B162" s="66" t="s">
        <v>333</v>
      </c>
      <c r="C162" s="66"/>
      <c r="D162" s="66"/>
      <c r="E162" s="66"/>
      <c r="F162" s="66"/>
      <c r="G162" s="20">
        <f>+F163+F164+F165+F166</f>
        <v>0</v>
      </c>
    </row>
    <row r="163" spans="1:7" s="3" customFormat="1" ht="89.25" x14ac:dyDescent="0.2">
      <c r="A163" s="7" t="s">
        <v>334</v>
      </c>
      <c r="B163" s="17" t="s">
        <v>324</v>
      </c>
      <c r="C163" s="7" t="s">
        <v>96</v>
      </c>
      <c r="D163" s="14">
        <v>58</v>
      </c>
      <c r="E163" s="74"/>
      <c r="F163" s="10">
        <f t="shared" si="3"/>
        <v>0</v>
      </c>
      <c r="G163" s="5" t="s">
        <v>9</v>
      </c>
    </row>
    <row r="164" spans="1:7" s="3" customFormat="1" ht="63.75" x14ac:dyDescent="0.2">
      <c r="A164" s="7" t="s">
        <v>335</v>
      </c>
      <c r="B164" s="17" t="s">
        <v>326</v>
      </c>
      <c r="C164" s="7" t="s">
        <v>96</v>
      </c>
      <c r="D164" s="14">
        <v>11</v>
      </c>
      <c r="E164" s="74"/>
      <c r="F164" s="10">
        <f t="shared" si="3"/>
        <v>0</v>
      </c>
      <c r="G164" s="5" t="s">
        <v>9</v>
      </c>
    </row>
    <row r="165" spans="1:7" s="3" customFormat="1" ht="51" x14ac:dyDescent="0.2">
      <c r="A165" s="7" t="s">
        <v>336</v>
      </c>
      <c r="B165" s="17" t="s">
        <v>328</v>
      </c>
      <c r="C165" s="7" t="s">
        <v>96</v>
      </c>
      <c r="D165" s="14">
        <v>16</v>
      </c>
      <c r="E165" s="74"/>
      <c r="F165" s="10">
        <f t="shared" si="3"/>
        <v>0</v>
      </c>
      <c r="G165" s="5" t="s">
        <v>9</v>
      </c>
    </row>
    <row r="166" spans="1:7" s="3" customFormat="1" ht="38.25" x14ac:dyDescent="0.2">
      <c r="A166" s="7" t="s">
        <v>337</v>
      </c>
      <c r="B166" s="17" t="s">
        <v>338</v>
      </c>
      <c r="C166" s="7" t="s">
        <v>331</v>
      </c>
      <c r="D166" s="14">
        <v>30</v>
      </c>
      <c r="E166" s="74"/>
      <c r="F166" s="10">
        <f t="shared" si="3"/>
        <v>0</v>
      </c>
      <c r="G166" s="5" t="s">
        <v>9</v>
      </c>
    </row>
    <row r="167" spans="1:7" s="3" customFormat="1" x14ac:dyDescent="0.2">
      <c r="A167" s="5" t="s">
        <v>339</v>
      </c>
      <c r="B167" s="66" t="s">
        <v>340</v>
      </c>
      <c r="C167" s="66"/>
      <c r="D167" s="66"/>
      <c r="E167" s="66"/>
      <c r="F167" s="66"/>
      <c r="G167" s="20">
        <f>+F168+F169+F170+F171+F172</f>
        <v>0</v>
      </c>
    </row>
    <row r="168" spans="1:7" s="3" customFormat="1" ht="51" x14ac:dyDescent="0.2">
      <c r="A168" s="7" t="s">
        <v>341</v>
      </c>
      <c r="B168" s="17" t="s">
        <v>342</v>
      </c>
      <c r="C168" s="7" t="s">
        <v>96</v>
      </c>
      <c r="D168" s="14">
        <v>1</v>
      </c>
      <c r="E168" s="74"/>
      <c r="F168" s="10">
        <f t="shared" si="3"/>
        <v>0</v>
      </c>
      <c r="G168" s="5" t="s">
        <v>9</v>
      </c>
    </row>
    <row r="169" spans="1:7" s="3" customFormat="1" ht="51" x14ac:dyDescent="0.2">
      <c r="A169" s="7" t="s">
        <v>343</v>
      </c>
      <c r="B169" s="17" t="s">
        <v>344</v>
      </c>
      <c r="C169" s="7" t="s">
        <v>96</v>
      </c>
      <c r="D169" s="14">
        <v>1</v>
      </c>
      <c r="E169" s="74"/>
      <c r="F169" s="10">
        <f t="shared" si="3"/>
        <v>0</v>
      </c>
      <c r="G169" s="5" t="s">
        <v>9</v>
      </c>
    </row>
    <row r="170" spans="1:7" s="3" customFormat="1" ht="38.25" x14ac:dyDescent="0.2">
      <c r="A170" s="7" t="s">
        <v>345</v>
      </c>
      <c r="B170" s="17" t="s">
        <v>346</v>
      </c>
      <c r="C170" s="7" t="s">
        <v>96</v>
      </c>
      <c r="D170" s="14">
        <v>71</v>
      </c>
      <c r="E170" s="74"/>
      <c r="F170" s="10">
        <f t="shared" si="3"/>
        <v>0</v>
      </c>
      <c r="G170" s="5" t="s">
        <v>9</v>
      </c>
    </row>
    <row r="171" spans="1:7" s="3" customFormat="1" ht="38.25" x14ac:dyDescent="0.2">
      <c r="A171" s="7" t="s">
        <v>347</v>
      </c>
      <c r="B171" s="17" t="s">
        <v>348</v>
      </c>
      <c r="C171" s="7" t="s">
        <v>96</v>
      </c>
      <c r="D171" s="14">
        <v>2</v>
      </c>
      <c r="E171" s="74"/>
      <c r="F171" s="10">
        <f t="shared" si="3"/>
        <v>0</v>
      </c>
      <c r="G171" s="5" t="s">
        <v>9</v>
      </c>
    </row>
    <row r="172" spans="1:7" s="3" customFormat="1" ht="38.25" x14ac:dyDescent="0.2">
      <c r="A172" s="7" t="s">
        <v>349</v>
      </c>
      <c r="B172" s="17" t="s">
        <v>350</v>
      </c>
      <c r="C172" s="7" t="s">
        <v>96</v>
      </c>
      <c r="D172" s="14">
        <v>84</v>
      </c>
      <c r="E172" s="74"/>
      <c r="F172" s="10">
        <f t="shared" si="3"/>
        <v>0</v>
      </c>
      <c r="G172" s="5" t="s">
        <v>9</v>
      </c>
    </row>
    <row r="173" spans="1:7" s="3" customFormat="1" x14ac:dyDescent="0.2">
      <c r="A173" s="5" t="s">
        <v>351</v>
      </c>
      <c r="B173" s="66" t="s">
        <v>352</v>
      </c>
      <c r="C173" s="66"/>
      <c r="D173" s="66"/>
      <c r="E173" s="66"/>
      <c r="F173" s="66"/>
      <c r="G173" s="20">
        <f>+F174</f>
        <v>0</v>
      </c>
    </row>
    <row r="174" spans="1:7" s="3" customFormat="1" ht="25.5" x14ac:dyDescent="0.2">
      <c r="A174" s="7" t="s">
        <v>353</v>
      </c>
      <c r="B174" s="17" t="s">
        <v>354</v>
      </c>
      <c r="C174" s="7" t="s">
        <v>10</v>
      </c>
      <c r="D174" s="14">
        <v>5000</v>
      </c>
      <c r="E174" s="74"/>
      <c r="F174" s="10">
        <f t="shared" si="3"/>
        <v>0</v>
      </c>
      <c r="G174" s="5" t="s">
        <v>9</v>
      </c>
    </row>
    <row r="175" spans="1:7" s="3" customFormat="1" x14ac:dyDescent="0.2">
      <c r="A175" s="5" t="s">
        <v>355</v>
      </c>
      <c r="B175" s="66" t="s">
        <v>356</v>
      </c>
      <c r="C175" s="66"/>
      <c r="D175" s="66"/>
      <c r="E175" s="66"/>
      <c r="F175" s="66"/>
      <c r="G175" s="20">
        <f>+F176</f>
        <v>0</v>
      </c>
    </row>
    <row r="176" spans="1:7" s="3" customFormat="1" ht="25.5" x14ac:dyDescent="0.2">
      <c r="A176" s="7" t="s">
        <v>357</v>
      </c>
      <c r="B176" s="17" t="s">
        <v>358</v>
      </c>
      <c r="C176" s="7" t="s">
        <v>96</v>
      </c>
      <c r="D176" s="14">
        <v>86</v>
      </c>
      <c r="E176" s="74"/>
      <c r="F176" s="10">
        <f t="shared" si="3"/>
        <v>0</v>
      </c>
      <c r="G176" s="5" t="s">
        <v>9</v>
      </c>
    </row>
    <row r="177" spans="1:7" s="3" customFormat="1" x14ac:dyDescent="0.2">
      <c r="A177" s="5" t="s">
        <v>458</v>
      </c>
      <c r="B177" s="66" t="s">
        <v>359</v>
      </c>
      <c r="C177" s="66"/>
      <c r="D177" s="66"/>
      <c r="E177" s="66"/>
      <c r="F177" s="66"/>
      <c r="G177" s="20">
        <f>+F178+F179</f>
        <v>0</v>
      </c>
    </row>
    <row r="178" spans="1:7" s="3" customFormat="1" ht="38.25" x14ac:dyDescent="0.2">
      <c r="A178" s="7" t="s">
        <v>360</v>
      </c>
      <c r="B178" s="17" t="s">
        <v>361</v>
      </c>
      <c r="C178" s="7" t="s">
        <v>306</v>
      </c>
      <c r="D178" s="14">
        <v>1</v>
      </c>
      <c r="E178" s="74"/>
      <c r="F178" s="10">
        <f t="shared" si="3"/>
        <v>0</v>
      </c>
      <c r="G178" s="5" t="s">
        <v>9</v>
      </c>
    </row>
    <row r="179" spans="1:7" s="3" customFormat="1" ht="76.5" x14ac:dyDescent="0.2">
      <c r="A179" s="7" t="s">
        <v>362</v>
      </c>
      <c r="B179" s="17" t="s">
        <v>363</v>
      </c>
      <c r="C179" s="7" t="s">
        <v>306</v>
      </c>
      <c r="D179" s="14">
        <v>1</v>
      </c>
      <c r="E179" s="74"/>
      <c r="F179" s="10">
        <f t="shared" si="3"/>
        <v>0</v>
      </c>
      <c r="G179" s="5" t="s">
        <v>9</v>
      </c>
    </row>
    <row r="180" spans="1:7" s="3" customFormat="1" x14ac:dyDescent="0.2">
      <c r="A180" s="6" t="s">
        <v>364</v>
      </c>
      <c r="B180" s="18" t="s">
        <v>365</v>
      </c>
      <c r="C180" s="6"/>
      <c r="D180" s="13">
        <v>0</v>
      </c>
      <c r="E180" s="9" t="s">
        <v>9</v>
      </c>
      <c r="F180" s="9" t="s">
        <v>9</v>
      </c>
      <c r="G180" s="15">
        <f>+G181+G190</f>
        <v>0</v>
      </c>
    </row>
    <row r="181" spans="1:7" s="3" customFormat="1" x14ac:dyDescent="0.2">
      <c r="A181" s="5" t="s">
        <v>366</v>
      </c>
      <c r="B181" s="66" t="s">
        <v>367</v>
      </c>
      <c r="C181" s="66"/>
      <c r="D181" s="66"/>
      <c r="E181" s="66"/>
      <c r="F181" s="66"/>
      <c r="G181" s="20">
        <f>+F182+F183+F184+F185+F186+F187+F188+F189</f>
        <v>0</v>
      </c>
    </row>
    <row r="182" spans="1:7" s="3" customFormat="1" ht="51" x14ac:dyDescent="0.2">
      <c r="A182" s="7" t="s">
        <v>368</v>
      </c>
      <c r="B182" s="17" t="s">
        <v>369</v>
      </c>
      <c r="C182" s="7" t="s">
        <v>96</v>
      </c>
      <c r="D182" s="14">
        <v>150</v>
      </c>
      <c r="E182" s="74"/>
      <c r="F182" s="10">
        <f t="shared" si="3"/>
        <v>0</v>
      </c>
      <c r="G182" s="5" t="s">
        <v>9</v>
      </c>
    </row>
    <row r="183" spans="1:7" s="3" customFormat="1" ht="51" x14ac:dyDescent="0.2">
      <c r="A183" s="7" t="s">
        <v>370</v>
      </c>
      <c r="B183" s="17" t="s">
        <v>371</v>
      </c>
      <c r="C183" s="7" t="s">
        <v>96</v>
      </c>
      <c r="D183" s="14">
        <v>3</v>
      </c>
      <c r="E183" s="74"/>
      <c r="F183" s="10">
        <f t="shared" si="3"/>
        <v>0</v>
      </c>
      <c r="G183" s="5" t="s">
        <v>9</v>
      </c>
    </row>
    <row r="184" spans="1:7" s="3" customFormat="1" ht="38.25" x14ac:dyDescent="0.2">
      <c r="A184" s="7" t="s">
        <v>372</v>
      </c>
      <c r="B184" s="17" t="s">
        <v>373</v>
      </c>
      <c r="C184" s="7" t="s">
        <v>10</v>
      </c>
      <c r="D184" s="14">
        <v>25.08</v>
      </c>
      <c r="E184" s="74"/>
      <c r="F184" s="10">
        <f t="shared" si="3"/>
        <v>0</v>
      </c>
      <c r="G184" s="5" t="s">
        <v>9</v>
      </c>
    </row>
    <row r="185" spans="1:7" s="3" customFormat="1" ht="38.25" x14ac:dyDescent="0.2">
      <c r="A185" s="7" t="s">
        <v>374</v>
      </c>
      <c r="B185" s="17" t="s">
        <v>375</v>
      </c>
      <c r="C185" s="7" t="s">
        <v>96</v>
      </c>
      <c r="D185" s="14">
        <v>9</v>
      </c>
      <c r="E185" s="74"/>
      <c r="F185" s="10">
        <f t="shared" si="3"/>
        <v>0</v>
      </c>
      <c r="G185" s="5" t="s">
        <v>9</v>
      </c>
    </row>
    <row r="186" spans="1:7" s="3" customFormat="1" ht="40.5" customHeight="1" x14ac:dyDescent="0.2">
      <c r="A186" s="7" t="s">
        <v>376</v>
      </c>
      <c r="B186" s="17" t="s">
        <v>377</v>
      </c>
      <c r="C186" s="7" t="s">
        <v>96</v>
      </c>
      <c r="D186" s="14">
        <v>8</v>
      </c>
      <c r="E186" s="74"/>
      <c r="F186" s="10">
        <f t="shared" si="3"/>
        <v>0</v>
      </c>
      <c r="G186" s="5" t="s">
        <v>9</v>
      </c>
    </row>
    <row r="187" spans="1:7" s="3" customFormat="1" ht="38.25" x14ac:dyDescent="0.2">
      <c r="A187" s="7" t="s">
        <v>378</v>
      </c>
      <c r="B187" s="17" t="s">
        <v>379</v>
      </c>
      <c r="C187" s="7" t="s">
        <v>96</v>
      </c>
      <c r="D187" s="14">
        <v>12</v>
      </c>
      <c r="E187" s="74"/>
      <c r="F187" s="10">
        <f t="shared" ref="F187:F222" si="4">+ROUND(D187*E187,0)</f>
        <v>0</v>
      </c>
      <c r="G187" s="5" t="s">
        <v>9</v>
      </c>
    </row>
    <row r="188" spans="1:7" s="3" customFormat="1" ht="38.25" x14ac:dyDescent="0.2">
      <c r="A188" s="7" t="s">
        <v>380</v>
      </c>
      <c r="B188" s="17" t="s">
        <v>381</v>
      </c>
      <c r="C188" s="7" t="s">
        <v>15</v>
      </c>
      <c r="D188" s="14">
        <v>10.620000000000001</v>
      </c>
      <c r="E188" s="74"/>
      <c r="F188" s="10">
        <f t="shared" si="4"/>
        <v>0</v>
      </c>
      <c r="G188" s="5" t="s">
        <v>9</v>
      </c>
    </row>
    <row r="189" spans="1:7" s="3" customFormat="1" ht="38.25" x14ac:dyDescent="0.2">
      <c r="A189" s="7" t="s">
        <v>382</v>
      </c>
      <c r="B189" s="17" t="s">
        <v>383</v>
      </c>
      <c r="C189" s="7" t="s">
        <v>96</v>
      </c>
      <c r="D189" s="14">
        <v>15</v>
      </c>
      <c r="E189" s="74"/>
      <c r="F189" s="10">
        <f t="shared" si="4"/>
        <v>0</v>
      </c>
      <c r="G189" s="5" t="s">
        <v>9</v>
      </c>
    </row>
    <row r="190" spans="1:7" s="3" customFormat="1" x14ac:dyDescent="0.2">
      <c r="A190" s="5" t="s">
        <v>384</v>
      </c>
      <c r="B190" s="66" t="s">
        <v>385</v>
      </c>
      <c r="C190" s="66"/>
      <c r="D190" s="66"/>
      <c r="E190" s="66"/>
      <c r="F190" s="66"/>
      <c r="G190" s="20">
        <f>+F191+F192+F193+F194+F195+F196+F197+F198+F199+F200+F201+F202+F203+F204+F205+F206+F207+F208+F209+F210+F211+F212+F213+F214+F215+F216+F217+F218+F219+F220+F221+F222</f>
        <v>0</v>
      </c>
    </row>
    <row r="191" spans="1:7" s="3" customFormat="1" ht="63.75" x14ac:dyDescent="0.2">
      <c r="A191" s="7" t="s">
        <v>386</v>
      </c>
      <c r="B191" s="17" t="s">
        <v>387</v>
      </c>
      <c r="C191" s="7" t="s">
        <v>15</v>
      </c>
      <c r="D191" s="14">
        <v>800</v>
      </c>
      <c r="E191" s="74"/>
      <c r="F191" s="10">
        <f t="shared" si="4"/>
        <v>0</v>
      </c>
      <c r="G191" s="5" t="s">
        <v>9</v>
      </c>
    </row>
    <row r="192" spans="1:7" s="3" customFormat="1" ht="63.75" x14ac:dyDescent="0.2">
      <c r="A192" s="7" t="s">
        <v>388</v>
      </c>
      <c r="B192" s="17" t="s">
        <v>389</v>
      </c>
      <c r="C192" s="7" t="s">
        <v>15</v>
      </c>
      <c r="D192" s="14">
        <v>4668.78</v>
      </c>
      <c r="E192" s="74"/>
      <c r="F192" s="10">
        <f t="shared" si="4"/>
        <v>0</v>
      </c>
      <c r="G192" s="5" t="s">
        <v>9</v>
      </c>
    </row>
    <row r="193" spans="1:7" s="3" customFormat="1" ht="63.75" x14ac:dyDescent="0.2">
      <c r="A193" s="7" t="s">
        <v>390</v>
      </c>
      <c r="B193" s="17" t="s">
        <v>391</v>
      </c>
      <c r="C193" s="7" t="s">
        <v>15</v>
      </c>
      <c r="D193" s="14">
        <v>2036.85</v>
      </c>
      <c r="E193" s="74"/>
      <c r="F193" s="10">
        <f t="shared" si="4"/>
        <v>0</v>
      </c>
      <c r="G193" s="5" t="s">
        <v>9</v>
      </c>
    </row>
    <row r="194" spans="1:7" s="3" customFormat="1" ht="63.75" x14ac:dyDescent="0.2">
      <c r="A194" s="7" t="s">
        <v>392</v>
      </c>
      <c r="B194" s="17" t="s">
        <v>393</v>
      </c>
      <c r="C194" s="7" t="s">
        <v>15</v>
      </c>
      <c r="D194" s="14">
        <v>1314.49</v>
      </c>
      <c r="E194" s="74"/>
      <c r="F194" s="10">
        <f t="shared" si="4"/>
        <v>0</v>
      </c>
      <c r="G194" s="5" t="s">
        <v>9</v>
      </c>
    </row>
    <row r="195" spans="1:7" s="3" customFormat="1" ht="63.75" x14ac:dyDescent="0.2">
      <c r="A195" s="7" t="s">
        <v>394</v>
      </c>
      <c r="B195" s="17" t="s">
        <v>395</v>
      </c>
      <c r="C195" s="7" t="s">
        <v>15</v>
      </c>
      <c r="D195" s="14">
        <v>30.75</v>
      </c>
      <c r="E195" s="74"/>
      <c r="F195" s="10">
        <f t="shared" si="4"/>
        <v>0</v>
      </c>
      <c r="G195" s="5" t="s">
        <v>9</v>
      </c>
    </row>
    <row r="196" spans="1:7" s="3" customFormat="1" ht="63.75" x14ac:dyDescent="0.2">
      <c r="A196" s="7" t="s">
        <v>396</v>
      </c>
      <c r="B196" s="17" t="s">
        <v>397</v>
      </c>
      <c r="C196" s="7" t="s">
        <v>15</v>
      </c>
      <c r="D196" s="14">
        <v>25.56</v>
      </c>
      <c r="E196" s="74"/>
      <c r="F196" s="10">
        <f t="shared" si="4"/>
        <v>0</v>
      </c>
      <c r="G196" s="5" t="s">
        <v>9</v>
      </c>
    </row>
    <row r="197" spans="1:7" s="3" customFormat="1" ht="63.75" x14ac:dyDescent="0.2">
      <c r="A197" s="7" t="s">
        <v>398</v>
      </c>
      <c r="B197" s="17" t="s">
        <v>399</v>
      </c>
      <c r="C197" s="7" t="s">
        <v>15</v>
      </c>
      <c r="D197" s="14">
        <v>234.48</v>
      </c>
      <c r="E197" s="74"/>
      <c r="F197" s="10">
        <f t="shared" si="4"/>
        <v>0</v>
      </c>
      <c r="G197" s="5" t="s">
        <v>9</v>
      </c>
    </row>
    <row r="198" spans="1:7" s="3" customFormat="1" ht="63.75" x14ac:dyDescent="0.2">
      <c r="A198" s="7" t="s">
        <v>400</v>
      </c>
      <c r="B198" s="17" t="s">
        <v>401</v>
      </c>
      <c r="C198" s="7" t="s">
        <v>15</v>
      </c>
      <c r="D198" s="14">
        <v>362.07</v>
      </c>
      <c r="E198" s="74"/>
      <c r="F198" s="10">
        <f t="shared" si="4"/>
        <v>0</v>
      </c>
      <c r="G198" s="5" t="s">
        <v>9</v>
      </c>
    </row>
    <row r="199" spans="1:7" s="3" customFormat="1" ht="63.75" x14ac:dyDescent="0.2">
      <c r="A199" s="7" t="s">
        <v>402</v>
      </c>
      <c r="B199" s="17" t="s">
        <v>403</v>
      </c>
      <c r="C199" s="7" t="s">
        <v>15</v>
      </c>
      <c r="D199" s="14">
        <v>14.91</v>
      </c>
      <c r="E199" s="74"/>
      <c r="F199" s="10">
        <f t="shared" si="4"/>
        <v>0</v>
      </c>
      <c r="G199" s="5" t="s">
        <v>9</v>
      </c>
    </row>
    <row r="200" spans="1:7" s="3" customFormat="1" ht="63.75" x14ac:dyDescent="0.2">
      <c r="A200" s="7" t="s">
        <v>404</v>
      </c>
      <c r="B200" s="17" t="s">
        <v>405</v>
      </c>
      <c r="C200" s="7" t="s">
        <v>15</v>
      </c>
      <c r="D200" s="14">
        <v>152.01999999999998</v>
      </c>
      <c r="E200" s="74"/>
      <c r="F200" s="10">
        <f t="shared" si="4"/>
        <v>0</v>
      </c>
      <c r="G200" s="5" t="s">
        <v>9</v>
      </c>
    </row>
    <row r="201" spans="1:7" s="3" customFormat="1" ht="25.5" x14ac:dyDescent="0.2">
      <c r="A201" s="7" t="s">
        <v>406</v>
      </c>
      <c r="B201" s="17" t="s">
        <v>407</v>
      </c>
      <c r="C201" s="7" t="s">
        <v>15</v>
      </c>
      <c r="D201" s="14">
        <v>64</v>
      </c>
      <c r="E201" s="74"/>
      <c r="F201" s="10">
        <f t="shared" si="4"/>
        <v>0</v>
      </c>
      <c r="G201" s="5" t="s">
        <v>9</v>
      </c>
    </row>
    <row r="202" spans="1:7" s="3" customFormat="1" ht="51" x14ac:dyDescent="0.2">
      <c r="A202" s="7" t="s">
        <v>408</v>
      </c>
      <c r="B202" s="17" t="s">
        <v>409</v>
      </c>
      <c r="C202" s="7" t="s">
        <v>96</v>
      </c>
      <c r="D202" s="14">
        <v>9</v>
      </c>
      <c r="E202" s="74"/>
      <c r="F202" s="10">
        <f t="shared" si="4"/>
        <v>0</v>
      </c>
      <c r="G202" s="5" t="s">
        <v>9</v>
      </c>
    </row>
    <row r="203" spans="1:7" s="3" customFormat="1" ht="51" x14ac:dyDescent="0.2">
      <c r="A203" s="7" t="s">
        <v>410</v>
      </c>
      <c r="B203" s="17" t="s">
        <v>411</v>
      </c>
      <c r="C203" s="7" t="s">
        <v>96</v>
      </c>
      <c r="D203" s="14">
        <v>7</v>
      </c>
      <c r="E203" s="74"/>
      <c r="F203" s="10">
        <f t="shared" si="4"/>
        <v>0</v>
      </c>
      <c r="G203" s="5" t="s">
        <v>9</v>
      </c>
    </row>
    <row r="204" spans="1:7" s="3" customFormat="1" ht="51" x14ac:dyDescent="0.2">
      <c r="A204" s="7" t="s">
        <v>412</v>
      </c>
      <c r="B204" s="17" t="s">
        <v>413</v>
      </c>
      <c r="C204" s="7" t="s">
        <v>96</v>
      </c>
      <c r="D204" s="14">
        <v>5</v>
      </c>
      <c r="E204" s="74"/>
      <c r="F204" s="10">
        <f t="shared" si="4"/>
        <v>0</v>
      </c>
      <c r="G204" s="5" t="s">
        <v>9</v>
      </c>
    </row>
    <row r="205" spans="1:7" s="3" customFormat="1" ht="38.25" x14ac:dyDescent="0.2">
      <c r="A205" s="7" t="s">
        <v>414</v>
      </c>
      <c r="B205" s="17" t="s">
        <v>415</v>
      </c>
      <c r="C205" s="7" t="s">
        <v>96</v>
      </c>
      <c r="D205" s="14">
        <v>3</v>
      </c>
      <c r="E205" s="74"/>
      <c r="F205" s="10">
        <f t="shared" si="4"/>
        <v>0</v>
      </c>
      <c r="G205" s="5" t="s">
        <v>9</v>
      </c>
    </row>
    <row r="206" spans="1:7" s="3" customFormat="1" ht="51" x14ac:dyDescent="0.2">
      <c r="A206" s="7" t="s">
        <v>416</v>
      </c>
      <c r="B206" s="17" t="s">
        <v>417</v>
      </c>
      <c r="C206" s="7" t="s">
        <v>96</v>
      </c>
      <c r="D206" s="14">
        <v>3</v>
      </c>
      <c r="E206" s="74"/>
      <c r="F206" s="10">
        <f t="shared" si="4"/>
        <v>0</v>
      </c>
      <c r="G206" s="5" t="s">
        <v>9</v>
      </c>
    </row>
    <row r="207" spans="1:7" s="3" customFormat="1" ht="51" x14ac:dyDescent="0.2">
      <c r="A207" s="7" t="s">
        <v>418</v>
      </c>
      <c r="B207" s="17" t="s">
        <v>419</v>
      </c>
      <c r="C207" s="7" t="s">
        <v>96</v>
      </c>
      <c r="D207" s="14">
        <v>2</v>
      </c>
      <c r="E207" s="74"/>
      <c r="F207" s="10">
        <f t="shared" si="4"/>
        <v>0</v>
      </c>
      <c r="G207" s="5" t="s">
        <v>9</v>
      </c>
    </row>
    <row r="208" spans="1:7" s="3" customFormat="1" ht="51" x14ac:dyDescent="0.2">
      <c r="A208" s="7" t="s">
        <v>420</v>
      </c>
      <c r="B208" s="17" t="s">
        <v>421</v>
      </c>
      <c r="C208" s="7" t="s">
        <v>96</v>
      </c>
      <c r="D208" s="14">
        <v>4</v>
      </c>
      <c r="E208" s="74"/>
      <c r="F208" s="10">
        <f t="shared" si="4"/>
        <v>0</v>
      </c>
      <c r="G208" s="5" t="s">
        <v>9</v>
      </c>
    </row>
    <row r="209" spans="1:7" s="3" customFormat="1" ht="51" x14ac:dyDescent="0.2">
      <c r="A209" s="7" t="s">
        <v>422</v>
      </c>
      <c r="B209" s="17" t="s">
        <v>423</v>
      </c>
      <c r="C209" s="7" t="s">
        <v>96</v>
      </c>
      <c r="D209" s="14">
        <v>2</v>
      </c>
      <c r="E209" s="74"/>
      <c r="F209" s="10">
        <f t="shared" si="4"/>
        <v>0</v>
      </c>
      <c r="G209" s="5" t="s">
        <v>9</v>
      </c>
    </row>
    <row r="210" spans="1:7" s="3" customFormat="1" ht="51" x14ac:dyDescent="0.2">
      <c r="A210" s="7" t="s">
        <v>424</v>
      </c>
      <c r="B210" s="17" t="s">
        <v>425</v>
      </c>
      <c r="C210" s="7" t="s">
        <v>96</v>
      </c>
      <c r="D210" s="14">
        <v>9</v>
      </c>
      <c r="E210" s="74"/>
      <c r="F210" s="10">
        <f t="shared" si="4"/>
        <v>0</v>
      </c>
      <c r="G210" s="5" t="s">
        <v>9</v>
      </c>
    </row>
    <row r="211" spans="1:7" s="3" customFormat="1" ht="51" x14ac:dyDescent="0.2">
      <c r="A211" s="7" t="s">
        <v>426</v>
      </c>
      <c r="B211" s="17" t="s">
        <v>427</v>
      </c>
      <c r="C211" s="7" t="s">
        <v>96</v>
      </c>
      <c r="D211" s="14">
        <v>6</v>
      </c>
      <c r="E211" s="74"/>
      <c r="F211" s="10">
        <f t="shared" si="4"/>
        <v>0</v>
      </c>
      <c r="G211" s="5" t="s">
        <v>9</v>
      </c>
    </row>
    <row r="212" spans="1:7" s="3" customFormat="1" ht="38.25" x14ac:dyDescent="0.2">
      <c r="A212" s="7" t="s">
        <v>428</v>
      </c>
      <c r="B212" s="17" t="s">
        <v>429</v>
      </c>
      <c r="C212" s="7" t="s">
        <v>96</v>
      </c>
      <c r="D212" s="14">
        <v>3</v>
      </c>
      <c r="E212" s="74"/>
      <c r="F212" s="10">
        <f t="shared" si="4"/>
        <v>0</v>
      </c>
      <c r="G212" s="5" t="s">
        <v>9</v>
      </c>
    </row>
    <row r="213" spans="1:7" s="3" customFormat="1" ht="51" x14ac:dyDescent="0.2">
      <c r="A213" s="7" t="s">
        <v>430</v>
      </c>
      <c r="B213" s="17" t="s">
        <v>431</v>
      </c>
      <c r="C213" s="7" t="s">
        <v>96</v>
      </c>
      <c r="D213" s="14">
        <v>10</v>
      </c>
      <c r="E213" s="74"/>
      <c r="F213" s="10">
        <f t="shared" si="4"/>
        <v>0</v>
      </c>
      <c r="G213" s="5" t="s">
        <v>9</v>
      </c>
    </row>
    <row r="214" spans="1:7" s="3" customFormat="1" ht="51" x14ac:dyDescent="0.2">
      <c r="A214" s="7" t="s">
        <v>432</v>
      </c>
      <c r="B214" s="17" t="s">
        <v>433</v>
      </c>
      <c r="C214" s="7" t="s">
        <v>96</v>
      </c>
      <c r="D214" s="14">
        <v>2</v>
      </c>
      <c r="E214" s="74"/>
      <c r="F214" s="10">
        <f t="shared" si="4"/>
        <v>0</v>
      </c>
      <c r="G214" s="5" t="s">
        <v>9</v>
      </c>
    </row>
    <row r="215" spans="1:7" s="3" customFormat="1" ht="51" x14ac:dyDescent="0.2">
      <c r="A215" s="7" t="s">
        <v>434</v>
      </c>
      <c r="B215" s="17" t="s">
        <v>435</v>
      </c>
      <c r="C215" s="7" t="s">
        <v>96</v>
      </c>
      <c r="D215" s="14">
        <v>1</v>
      </c>
      <c r="E215" s="74"/>
      <c r="F215" s="10">
        <f t="shared" si="4"/>
        <v>0</v>
      </c>
      <c r="G215" s="5" t="s">
        <v>9</v>
      </c>
    </row>
    <row r="216" spans="1:7" s="3" customFormat="1" ht="51" x14ac:dyDescent="0.2">
      <c r="A216" s="7" t="s">
        <v>436</v>
      </c>
      <c r="B216" s="17" t="s">
        <v>437</v>
      </c>
      <c r="C216" s="7" t="s">
        <v>96</v>
      </c>
      <c r="D216" s="14">
        <v>2</v>
      </c>
      <c r="E216" s="74"/>
      <c r="F216" s="10">
        <f t="shared" si="4"/>
        <v>0</v>
      </c>
      <c r="G216" s="5" t="s">
        <v>9</v>
      </c>
    </row>
    <row r="217" spans="1:7" s="3" customFormat="1" ht="51" x14ac:dyDescent="0.2">
      <c r="A217" s="7" t="s">
        <v>438</v>
      </c>
      <c r="B217" s="17" t="s">
        <v>439</v>
      </c>
      <c r="C217" s="7" t="s">
        <v>96</v>
      </c>
      <c r="D217" s="14">
        <v>9</v>
      </c>
      <c r="E217" s="74"/>
      <c r="F217" s="10">
        <f t="shared" si="4"/>
        <v>0</v>
      </c>
      <c r="G217" s="5" t="s">
        <v>9</v>
      </c>
    </row>
    <row r="218" spans="1:7" s="3" customFormat="1" ht="51" x14ac:dyDescent="0.2">
      <c r="A218" s="7" t="s">
        <v>440</v>
      </c>
      <c r="B218" s="17" t="s">
        <v>441</v>
      </c>
      <c r="C218" s="7" t="s">
        <v>96</v>
      </c>
      <c r="D218" s="14">
        <v>7</v>
      </c>
      <c r="E218" s="74"/>
      <c r="F218" s="10">
        <f t="shared" si="4"/>
        <v>0</v>
      </c>
      <c r="G218" s="5" t="s">
        <v>9</v>
      </c>
    </row>
    <row r="219" spans="1:7" s="3" customFormat="1" ht="51" x14ac:dyDescent="0.2">
      <c r="A219" s="7" t="s">
        <v>442</v>
      </c>
      <c r="B219" s="17" t="s">
        <v>443</v>
      </c>
      <c r="C219" s="7" t="s">
        <v>96</v>
      </c>
      <c r="D219" s="14">
        <v>9</v>
      </c>
      <c r="E219" s="74"/>
      <c r="F219" s="10">
        <f t="shared" si="4"/>
        <v>0</v>
      </c>
      <c r="G219" s="5" t="s">
        <v>9</v>
      </c>
    </row>
    <row r="220" spans="1:7" s="3" customFormat="1" ht="51" x14ac:dyDescent="0.2">
      <c r="A220" s="7" t="s">
        <v>444</v>
      </c>
      <c r="B220" s="17" t="s">
        <v>445</v>
      </c>
      <c r="C220" s="7" t="s">
        <v>96</v>
      </c>
      <c r="D220" s="14">
        <v>8</v>
      </c>
      <c r="E220" s="74"/>
      <c r="F220" s="10">
        <f t="shared" si="4"/>
        <v>0</v>
      </c>
      <c r="G220" s="5" t="s">
        <v>9</v>
      </c>
    </row>
    <row r="221" spans="1:7" s="3" customFormat="1" ht="38.25" x14ac:dyDescent="0.2">
      <c r="A221" s="7" t="s">
        <v>446</v>
      </c>
      <c r="B221" s="17" t="s">
        <v>447</v>
      </c>
      <c r="C221" s="7" t="s">
        <v>22</v>
      </c>
      <c r="D221" s="14">
        <v>887.3982176363636</v>
      </c>
      <c r="E221" s="74"/>
      <c r="F221" s="10">
        <f t="shared" si="4"/>
        <v>0</v>
      </c>
      <c r="G221" s="5" t="s">
        <v>9</v>
      </c>
    </row>
    <row r="222" spans="1:7" s="3" customFormat="1" ht="25.5" x14ac:dyDescent="0.2">
      <c r="A222" s="7" t="s">
        <v>448</v>
      </c>
      <c r="B222" s="17" t="s">
        <v>449</v>
      </c>
      <c r="C222" s="7" t="s">
        <v>79</v>
      </c>
      <c r="D222" s="14">
        <v>301</v>
      </c>
      <c r="E222" s="74"/>
      <c r="F222" s="10">
        <f t="shared" si="4"/>
        <v>0</v>
      </c>
      <c r="G222" s="5" t="s">
        <v>9</v>
      </c>
    </row>
    <row r="223" spans="1:7" s="3" customFormat="1" x14ac:dyDescent="0.2">
      <c r="A223" s="6">
        <v>19</v>
      </c>
      <c r="B223" s="67" t="s">
        <v>455</v>
      </c>
      <c r="C223" s="67"/>
      <c r="D223" s="67"/>
      <c r="E223" s="67"/>
      <c r="F223" s="67"/>
      <c r="G223" s="15">
        <f>+F224</f>
        <v>0</v>
      </c>
    </row>
    <row r="224" spans="1:7" s="3" customFormat="1" x14ac:dyDescent="0.2">
      <c r="A224" s="21" t="s">
        <v>457</v>
      </c>
      <c r="B224" s="17" t="s">
        <v>455</v>
      </c>
      <c r="C224" s="7" t="s">
        <v>96</v>
      </c>
      <c r="D224" s="14">
        <v>1</v>
      </c>
      <c r="E224" s="74"/>
      <c r="F224" s="10">
        <f>+ROUND(D224*E224,0)</f>
        <v>0</v>
      </c>
      <c r="G224" s="5"/>
    </row>
    <row r="225" spans="1:7" s="3" customFormat="1" x14ac:dyDescent="0.2">
      <c r="A225" s="7"/>
      <c r="B225" s="17"/>
      <c r="C225" s="7"/>
      <c r="D225" s="14"/>
      <c r="E225" s="10"/>
      <c r="F225" s="10"/>
      <c r="G225" s="5"/>
    </row>
    <row r="226" spans="1:7" s="3" customFormat="1" ht="16.5" x14ac:dyDescent="0.3">
      <c r="A226" s="64" t="s">
        <v>450</v>
      </c>
      <c r="B226" s="64"/>
      <c r="C226" s="64"/>
      <c r="D226" s="64"/>
      <c r="E226" s="64"/>
      <c r="F226" s="64"/>
      <c r="G226" s="25">
        <f>+G6+G8+G16+G37+G45+G48+G66+G88+G91+G148+G180+G223</f>
        <v>0</v>
      </c>
    </row>
    <row r="227" spans="1:7" s="3" customFormat="1" x14ac:dyDescent="0.2">
      <c r="A227" s="7"/>
      <c r="B227" s="65" t="s">
        <v>461</v>
      </c>
      <c r="C227" s="65"/>
      <c r="D227" s="65"/>
      <c r="E227" s="65"/>
      <c r="F227" s="75"/>
      <c r="G227" s="8">
        <f>+ROUND(G226*F227,0)</f>
        <v>0</v>
      </c>
    </row>
    <row r="228" spans="1:7" s="3" customFormat="1" x14ac:dyDescent="0.2">
      <c r="A228" s="7"/>
      <c r="B228" s="65" t="s">
        <v>462</v>
      </c>
      <c r="C228" s="65"/>
      <c r="D228" s="65"/>
      <c r="E228" s="65"/>
      <c r="F228" s="76"/>
      <c r="G228" s="8">
        <f>+ROUND($G$226*F228,0)</f>
        <v>0</v>
      </c>
    </row>
    <row r="229" spans="1:7" s="3" customFormat="1" x14ac:dyDescent="0.2">
      <c r="A229" s="7"/>
      <c r="B229" s="65" t="s">
        <v>463</v>
      </c>
      <c r="C229" s="65"/>
      <c r="D229" s="65"/>
      <c r="E229" s="65"/>
      <c r="F229" s="76"/>
      <c r="G229" s="8">
        <f>+ROUND($G$226*F229,0)</f>
        <v>0</v>
      </c>
    </row>
    <row r="230" spans="1:7" s="3" customFormat="1" x14ac:dyDescent="0.2">
      <c r="A230" s="7"/>
      <c r="B230" s="65" t="s">
        <v>464</v>
      </c>
      <c r="C230" s="65"/>
      <c r="D230" s="65"/>
      <c r="E230" s="65"/>
      <c r="F230" s="26">
        <v>0.16</v>
      </c>
      <c r="G230" s="8">
        <f>+ROUND(G229*F230,0)</f>
        <v>0</v>
      </c>
    </row>
    <row r="231" spans="1:7" s="3" customFormat="1" ht="16.5" x14ac:dyDescent="0.3">
      <c r="A231" s="64" t="s">
        <v>466</v>
      </c>
      <c r="B231" s="64"/>
      <c r="C231" s="64"/>
      <c r="D231" s="64"/>
      <c r="E231" s="64"/>
      <c r="F231" s="64"/>
      <c r="G231" s="25">
        <f>+G227+G228+G229+G230</f>
        <v>0</v>
      </c>
    </row>
    <row r="232" spans="1:7" s="3" customFormat="1" x14ac:dyDescent="0.2">
      <c r="A232" s="7"/>
      <c r="B232" s="17"/>
      <c r="C232" s="7"/>
      <c r="D232" s="14"/>
      <c r="E232" s="10"/>
      <c r="F232" s="10"/>
      <c r="G232" s="5"/>
    </row>
    <row r="233" spans="1:7" s="3" customFormat="1" x14ac:dyDescent="0.2">
      <c r="A233" s="6" t="s">
        <v>459</v>
      </c>
      <c r="B233" s="67" t="s">
        <v>465</v>
      </c>
      <c r="C233" s="67"/>
      <c r="D233" s="67"/>
      <c r="E233" s="67"/>
      <c r="F233" s="67"/>
      <c r="G233" s="15">
        <f>+F234</f>
        <v>0</v>
      </c>
    </row>
    <row r="234" spans="1:7" s="3" customFormat="1" ht="51" x14ac:dyDescent="0.2">
      <c r="A234" s="7" t="s">
        <v>460</v>
      </c>
      <c r="B234" s="17" t="s">
        <v>313</v>
      </c>
      <c r="C234" s="7" t="s">
        <v>299</v>
      </c>
      <c r="D234" s="14">
        <v>1</v>
      </c>
      <c r="E234" s="74"/>
      <c r="F234" s="10">
        <f>+ROUND(D234*E234,0)</f>
        <v>0</v>
      </c>
      <c r="G234" s="5"/>
    </row>
    <row r="235" spans="1:7" s="3" customFormat="1" x14ac:dyDescent="0.2">
      <c r="A235" s="7"/>
      <c r="B235" s="17"/>
      <c r="C235" s="7"/>
      <c r="D235" s="14"/>
      <c r="E235" s="10"/>
      <c r="F235" s="10"/>
      <c r="G235" s="5"/>
    </row>
    <row r="236" spans="1:7" s="3" customFormat="1" ht="15.75" x14ac:dyDescent="0.25">
      <c r="A236" s="63" t="s">
        <v>467</v>
      </c>
      <c r="B236" s="63"/>
      <c r="C236" s="63"/>
      <c r="D236" s="63"/>
      <c r="E236" s="63"/>
      <c r="F236" s="63"/>
      <c r="G236" s="27">
        <f>+G226+G231+G233</f>
        <v>0</v>
      </c>
    </row>
  </sheetData>
  <sheetProtection password="D582" sheet="1" objects="1" scenarios="1"/>
  <mergeCells count="51">
    <mergeCell ref="B17:E17"/>
    <mergeCell ref="A1:G1"/>
    <mergeCell ref="A2:G2"/>
    <mergeCell ref="A4:G4"/>
    <mergeCell ref="B6:F6"/>
    <mergeCell ref="B8:F8"/>
    <mergeCell ref="B9:E9"/>
    <mergeCell ref="B12:E12"/>
    <mergeCell ref="B16:F16"/>
    <mergeCell ref="B67:F67"/>
    <mergeCell ref="B35:E35"/>
    <mergeCell ref="B30:E30"/>
    <mergeCell ref="B25:E25"/>
    <mergeCell ref="B22:E22"/>
    <mergeCell ref="B41:F41"/>
    <mergeCell ref="B38:F38"/>
    <mergeCell ref="B146:F146"/>
    <mergeCell ref="B37:F37"/>
    <mergeCell ref="B45:F45"/>
    <mergeCell ref="B48:F48"/>
    <mergeCell ref="B66:F66"/>
    <mergeCell ref="B86:F86"/>
    <mergeCell ref="B89:F89"/>
    <mergeCell ref="B101:F101"/>
    <mergeCell ref="B95:F95"/>
    <mergeCell ref="B92:F92"/>
    <mergeCell ref="B138:F138"/>
    <mergeCell ref="B46:F46"/>
    <mergeCell ref="B62:F62"/>
    <mergeCell ref="B55:F55"/>
    <mergeCell ref="B49:F49"/>
    <mergeCell ref="B75:F75"/>
    <mergeCell ref="B233:F233"/>
    <mergeCell ref="A231:F231"/>
    <mergeCell ref="B149:F149"/>
    <mergeCell ref="B154:F154"/>
    <mergeCell ref="B162:F162"/>
    <mergeCell ref="B157:F157"/>
    <mergeCell ref="B167:F167"/>
    <mergeCell ref="B173:F173"/>
    <mergeCell ref="B175:F175"/>
    <mergeCell ref="B177:F177"/>
    <mergeCell ref="B190:F190"/>
    <mergeCell ref="B181:F181"/>
    <mergeCell ref="B223:F223"/>
    <mergeCell ref="A236:F236"/>
    <mergeCell ref="A226:F226"/>
    <mergeCell ref="B230:E230"/>
    <mergeCell ref="B229:E229"/>
    <mergeCell ref="B228:E228"/>
    <mergeCell ref="B227:E2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topLeftCell="A174" zoomScale="85" zoomScaleNormal="85" workbookViewId="0">
      <selection activeCell="B185" sqref="B185:E185"/>
    </sheetView>
  </sheetViews>
  <sheetFormatPr baseColWidth="10" defaultRowHeight="16.5" x14ac:dyDescent="0.3"/>
  <cols>
    <col min="1" max="1" width="11.42578125" style="3"/>
    <col min="2" max="2" width="35.7109375" style="19" customWidth="1"/>
    <col min="3" max="4" width="11.42578125" style="3"/>
    <col min="5" max="5" width="15.5703125" style="11" bestFit="1" customWidth="1"/>
    <col min="6" max="6" width="14.140625" style="11" bestFit="1" customWidth="1"/>
    <col min="7" max="7" width="16.7109375" style="37" bestFit="1" customWidth="1"/>
    <col min="8" max="16384" width="11.42578125" style="1"/>
  </cols>
  <sheetData>
    <row r="1" spans="1:7" s="4" customFormat="1" ht="43.5" customHeight="1" x14ac:dyDescent="0.25">
      <c r="A1" s="70" t="s">
        <v>452</v>
      </c>
      <c r="B1" s="70"/>
      <c r="C1" s="70"/>
      <c r="D1" s="70"/>
      <c r="E1" s="70"/>
      <c r="F1" s="70"/>
      <c r="G1" s="70"/>
    </row>
    <row r="2" spans="1:7" s="4" customFormat="1" ht="15.75" x14ac:dyDescent="0.25">
      <c r="A2" s="70" t="s">
        <v>453</v>
      </c>
      <c r="B2" s="70"/>
      <c r="C2" s="70"/>
      <c r="D2" s="70"/>
      <c r="E2" s="70"/>
      <c r="F2" s="70"/>
      <c r="G2" s="70"/>
    </row>
    <row r="3" spans="1:7" s="4" customFormat="1" ht="15.75" x14ac:dyDescent="0.25">
      <c r="A3" s="71"/>
      <c r="B3" s="72"/>
      <c r="C3" s="72"/>
      <c r="D3" s="72"/>
      <c r="E3" s="72"/>
      <c r="F3" s="72"/>
      <c r="G3" s="73"/>
    </row>
    <row r="4" spans="1:7" s="4" customFormat="1" ht="31.5" customHeight="1" x14ac:dyDescent="0.25">
      <c r="A4" s="70" t="s">
        <v>537</v>
      </c>
      <c r="B4" s="70"/>
      <c r="C4" s="70"/>
      <c r="D4" s="70"/>
      <c r="E4" s="70"/>
      <c r="F4" s="70"/>
      <c r="G4" s="70"/>
    </row>
    <row r="5" spans="1:7" x14ac:dyDescent="0.3">
      <c r="A5" s="23" t="s">
        <v>0</v>
      </c>
      <c r="B5" s="22" t="s">
        <v>1</v>
      </c>
      <c r="C5" s="23" t="s">
        <v>2</v>
      </c>
      <c r="D5" s="23" t="s">
        <v>4</v>
      </c>
      <c r="E5" s="24" t="s">
        <v>3</v>
      </c>
      <c r="F5" s="24" t="s">
        <v>5</v>
      </c>
      <c r="G5" s="24" t="s">
        <v>6</v>
      </c>
    </row>
    <row r="6" spans="1:7" x14ac:dyDescent="0.3">
      <c r="A6" s="6" t="s">
        <v>7</v>
      </c>
      <c r="B6" s="67" t="s">
        <v>8</v>
      </c>
      <c r="C6" s="67"/>
      <c r="D6" s="67"/>
      <c r="E6" s="67"/>
      <c r="F6" s="67"/>
      <c r="G6" s="9">
        <f>+F7</f>
        <v>0</v>
      </c>
    </row>
    <row r="7" spans="1:7" x14ac:dyDescent="0.3">
      <c r="A7" s="5" t="s">
        <v>11</v>
      </c>
      <c r="B7" s="66" t="s">
        <v>12</v>
      </c>
      <c r="C7" s="66"/>
      <c r="D7" s="66"/>
      <c r="E7" s="66"/>
      <c r="F7" s="8">
        <f>+F8</f>
        <v>0</v>
      </c>
      <c r="G7" s="8" t="s">
        <v>9</v>
      </c>
    </row>
    <row r="8" spans="1:7" ht="39.75" x14ac:dyDescent="0.3">
      <c r="A8" s="7" t="s">
        <v>13</v>
      </c>
      <c r="B8" s="17" t="s">
        <v>14</v>
      </c>
      <c r="C8" s="7" t="s">
        <v>15</v>
      </c>
      <c r="D8" s="7">
        <v>3060</v>
      </c>
      <c r="E8" s="74"/>
      <c r="F8" s="10">
        <f>+ROUND(D8*E8,0)</f>
        <v>0</v>
      </c>
      <c r="G8" s="8" t="s">
        <v>9</v>
      </c>
    </row>
    <row r="9" spans="1:7" x14ac:dyDescent="0.3">
      <c r="A9" s="6" t="s">
        <v>16</v>
      </c>
      <c r="B9" s="67" t="s">
        <v>17</v>
      </c>
      <c r="C9" s="67"/>
      <c r="D9" s="67">
        <v>0</v>
      </c>
      <c r="E9" s="67" t="s">
        <v>9</v>
      </c>
      <c r="F9" s="67" t="s">
        <v>9</v>
      </c>
      <c r="G9" s="9">
        <f>+F10+F13</f>
        <v>0</v>
      </c>
    </row>
    <row r="10" spans="1:7" x14ac:dyDescent="0.3">
      <c r="A10" s="5" t="s">
        <v>18</v>
      </c>
      <c r="B10" s="66" t="s">
        <v>19</v>
      </c>
      <c r="C10" s="66"/>
      <c r="D10" s="66"/>
      <c r="E10" s="66"/>
      <c r="F10" s="8">
        <f>+F11+F12</f>
        <v>0</v>
      </c>
      <c r="G10" s="8" t="s">
        <v>9</v>
      </c>
    </row>
    <row r="11" spans="1:7" ht="78" x14ac:dyDescent="0.3">
      <c r="A11" s="7" t="s">
        <v>468</v>
      </c>
      <c r="B11" s="17" t="s">
        <v>451</v>
      </c>
      <c r="C11" s="7" t="s">
        <v>22</v>
      </c>
      <c r="D11" s="7">
        <v>860</v>
      </c>
      <c r="E11" s="74"/>
      <c r="F11" s="10">
        <f t="shared" ref="F11:F74" si="0">+ROUND(D11*E11,0)</f>
        <v>0</v>
      </c>
      <c r="G11" s="8" t="s">
        <v>9</v>
      </c>
    </row>
    <row r="12" spans="1:7" ht="78" x14ac:dyDescent="0.3">
      <c r="A12" s="7" t="s">
        <v>20</v>
      </c>
      <c r="B12" s="17" t="s">
        <v>21</v>
      </c>
      <c r="C12" s="7" t="s">
        <v>22</v>
      </c>
      <c r="D12" s="7">
        <v>188.53020000000001</v>
      </c>
      <c r="E12" s="74"/>
      <c r="F12" s="10">
        <f t="shared" si="0"/>
        <v>0</v>
      </c>
      <c r="G12" s="8" t="s">
        <v>9</v>
      </c>
    </row>
    <row r="13" spans="1:7" x14ac:dyDescent="0.3">
      <c r="A13" s="5" t="s">
        <v>23</v>
      </c>
      <c r="B13" s="66" t="s">
        <v>24</v>
      </c>
      <c r="C13" s="66"/>
      <c r="D13" s="66"/>
      <c r="E13" s="66"/>
      <c r="F13" s="8">
        <f>+F14+F15</f>
        <v>0</v>
      </c>
      <c r="G13" s="8" t="s">
        <v>9</v>
      </c>
    </row>
    <row r="14" spans="1:7" ht="65.25" x14ac:dyDescent="0.3">
      <c r="A14" s="7" t="s">
        <v>469</v>
      </c>
      <c r="B14" s="17" t="s">
        <v>470</v>
      </c>
      <c r="C14" s="7" t="s">
        <v>22</v>
      </c>
      <c r="D14" s="7">
        <v>145</v>
      </c>
      <c r="E14" s="74"/>
      <c r="F14" s="10">
        <f t="shared" si="0"/>
        <v>0</v>
      </c>
      <c r="G14" s="8" t="s">
        <v>9</v>
      </c>
    </row>
    <row r="15" spans="1:7" ht="52.5" x14ac:dyDescent="0.3">
      <c r="A15" s="7" t="s">
        <v>25</v>
      </c>
      <c r="B15" s="17" t="s">
        <v>26</v>
      </c>
      <c r="C15" s="7" t="s">
        <v>22</v>
      </c>
      <c r="D15" s="7">
        <v>47.533200000000001</v>
      </c>
      <c r="E15" s="74"/>
      <c r="F15" s="10">
        <f t="shared" si="0"/>
        <v>0</v>
      </c>
      <c r="G15" s="8" t="s">
        <v>9</v>
      </c>
    </row>
    <row r="16" spans="1:7" x14ac:dyDescent="0.3">
      <c r="A16" s="6" t="s">
        <v>31</v>
      </c>
      <c r="B16" s="67" t="s">
        <v>32</v>
      </c>
      <c r="C16" s="67"/>
      <c r="D16" s="67">
        <v>0</v>
      </c>
      <c r="E16" s="67" t="s">
        <v>9</v>
      </c>
      <c r="F16" s="67" t="e">
        <f t="shared" si="0"/>
        <v>#VALUE!</v>
      </c>
      <c r="G16" s="9">
        <f>+F17+F21+F24+F28</f>
        <v>0</v>
      </c>
    </row>
    <row r="17" spans="1:7" x14ac:dyDescent="0.3">
      <c r="A17" s="5" t="s">
        <v>33</v>
      </c>
      <c r="B17" s="66" t="s">
        <v>34</v>
      </c>
      <c r="C17" s="66"/>
      <c r="D17" s="66"/>
      <c r="E17" s="66"/>
      <c r="F17" s="38">
        <f>+F18+F19+F20</f>
        <v>0</v>
      </c>
      <c r="G17" s="8" t="s">
        <v>9</v>
      </c>
    </row>
    <row r="18" spans="1:7" ht="27" x14ac:dyDescent="0.3">
      <c r="A18" s="7" t="s">
        <v>35</v>
      </c>
      <c r="B18" s="17" t="s">
        <v>36</v>
      </c>
      <c r="C18" s="7" t="s">
        <v>22</v>
      </c>
      <c r="D18" s="7">
        <v>36.729999999999997</v>
      </c>
      <c r="E18" s="74"/>
      <c r="F18" s="10">
        <f t="shared" si="0"/>
        <v>0</v>
      </c>
      <c r="G18" s="8" t="s">
        <v>9</v>
      </c>
    </row>
    <row r="19" spans="1:7" ht="27" x14ac:dyDescent="0.3">
      <c r="A19" s="7" t="s">
        <v>37</v>
      </c>
      <c r="B19" s="17" t="s">
        <v>38</v>
      </c>
      <c r="C19" s="7" t="s">
        <v>22</v>
      </c>
      <c r="D19" s="7">
        <v>1.79</v>
      </c>
      <c r="E19" s="74"/>
      <c r="F19" s="10">
        <f t="shared" si="0"/>
        <v>0</v>
      </c>
      <c r="G19" s="8" t="s">
        <v>9</v>
      </c>
    </row>
    <row r="20" spans="1:7" ht="27" x14ac:dyDescent="0.3">
      <c r="A20" s="7" t="s">
        <v>41</v>
      </c>
      <c r="B20" s="17" t="s">
        <v>42</v>
      </c>
      <c r="C20" s="7" t="s">
        <v>22</v>
      </c>
      <c r="D20" s="7">
        <v>66.23</v>
      </c>
      <c r="E20" s="74"/>
      <c r="F20" s="10">
        <f t="shared" si="0"/>
        <v>0</v>
      </c>
      <c r="G20" s="8" t="s">
        <v>9</v>
      </c>
    </row>
    <row r="21" spans="1:7" x14ac:dyDescent="0.3">
      <c r="A21" s="5" t="s">
        <v>43</v>
      </c>
      <c r="B21" s="66" t="s">
        <v>44</v>
      </c>
      <c r="C21" s="66"/>
      <c r="D21" s="66"/>
      <c r="E21" s="66"/>
      <c r="F21" s="8">
        <f>+F22+F23</f>
        <v>0</v>
      </c>
      <c r="G21" s="8" t="s">
        <v>9</v>
      </c>
    </row>
    <row r="22" spans="1:7" ht="27" x14ac:dyDescent="0.3">
      <c r="A22" s="7" t="s">
        <v>45</v>
      </c>
      <c r="B22" s="17" t="s">
        <v>46</v>
      </c>
      <c r="C22" s="7" t="s">
        <v>22</v>
      </c>
      <c r="D22" s="7">
        <v>9.89</v>
      </c>
      <c r="E22" s="74"/>
      <c r="F22" s="10">
        <f t="shared" si="0"/>
        <v>0</v>
      </c>
      <c r="G22" s="8" t="s">
        <v>9</v>
      </c>
    </row>
    <row r="23" spans="1:7" ht="39.75" x14ac:dyDescent="0.3">
      <c r="A23" s="7" t="s">
        <v>47</v>
      </c>
      <c r="B23" s="17" t="s">
        <v>48</v>
      </c>
      <c r="C23" s="7" t="s">
        <v>22</v>
      </c>
      <c r="D23" s="7">
        <v>11.95</v>
      </c>
      <c r="E23" s="74"/>
      <c r="F23" s="10">
        <f t="shared" si="0"/>
        <v>0</v>
      </c>
      <c r="G23" s="8" t="s">
        <v>9</v>
      </c>
    </row>
    <row r="24" spans="1:7" x14ac:dyDescent="0.3">
      <c r="A24" s="5" t="s">
        <v>49</v>
      </c>
      <c r="B24" s="66" t="s">
        <v>50</v>
      </c>
      <c r="C24" s="66"/>
      <c r="D24" s="66"/>
      <c r="E24" s="66"/>
      <c r="F24" s="8">
        <f>+F25+F26+F27</f>
        <v>0</v>
      </c>
      <c r="G24" s="8" t="s">
        <v>9</v>
      </c>
    </row>
    <row r="25" spans="1:7" ht="39.75" x14ac:dyDescent="0.3">
      <c r="A25" s="7" t="s">
        <v>53</v>
      </c>
      <c r="B25" s="17" t="s">
        <v>54</v>
      </c>
      <c r="C25" s="7" t="s">
        <v>15</v>
      </c>
      <c r="D25" s="7">
        <v>66.949999999999989</v>
      </c>
      <c r="E25" s="74"/>
      <c r="F25" s="10">
        <f t="shared" si="0"/>
        <v>0</v>
      </c>
      <c r="G25" s="8" t="s">
        <v>9</v>
      </c>
    </row>
    <row r="26" spans="1:7" ht="27" x14ac:dyDescent="0.3">
      <c r="A26" s="7" t="s">
        <v>471</v>
      </c>
      <c r="B26" s="17" t="s">
        <v>472</v>
      </c>
      <c r="C26" s="7" t="s">
        <v>15</v>
      </c>
      <c r="D26" s="7">
        <v>12.54</v>
      </c>
      <c r="E26" s="74"/>
      <c r="F26" s="10">
        <f t="shared" si="0"/>
        <v>0</v>
      </c>
      <c r="G26" s="8" t="s">
        <v>9</v>
      </c>
    </row>
    <row r="27" spans="1:7" ht="52.5" x14ac:dyDescent="0.3">
      <c r="A27" s="7" t="s">
        <v>473</v>
      </c>
      <c r="B27" s="17" t="s">
        <v>474</v>
      </c>
      <c r="C27" s="7" t="s">
        <v>15</v>
      </c>
      <c r="D27" s="7">
        <v>39.96</v>
      </c>
      <c r="E27" s="74"/>
      <c r="F27" s="10">
        <f t="shared" si="0"/>
        <v>0</v>
      </c>
      <c r="G27" s="8" t="s">
        <v>9</v>
      </c>
    </row>
    <row r="28" spans="1:7" x14ac:dyDescent="0.3">
      <c r="A28" s="5" t="s">
        <v>59</v>
      </c>
      <c r="B28" s="66" t="s">
        <v>60</v>
      </c>
      <c r="C28" s="66"/>
      <c r="D28" s="66"/>
      <c r="E28" s="66"/>
      <c r="F28" s="8">
        <f>+F29</f>
        <v>0</v>
      </c>
      <c r="G28" s="8" t="s">
        <v>9</v>
      </c>
    </row>
    <row r="29" spans="1:7" ht="27" x14ac:dyDescent="0.3">
      <c r="A29" s="7" t="s">
        <v>475</v>
      </c>
      <c r="B29" s="17" t="s">
        <v>476</v>
      </c>
      <c r="C29" s="7" t="s">
        <v>22</v>
      </c>
      <c r="D29" s="7">
        <v>36.409999999999997</v>
      </c>
      <c r="E29" s="74"/>
      <c r="F29" s="10">
        <f t="shared" si="0"/>
        <v>0</v>
      </c>
      <c r="G29" s="8" t="s">
        <v>9</v>
      </c>
    </row>
    <row r="30" spans="1:7" x14ac:dyDescent="0.3">
      <c r="A30" s="6" t="s">
        <v>73</v>
      </c>
      <c r="B30" s="67" t="s">
        <v>74</v>
      </c>
      <c r="C30" s="67"/>
      <c r="D30" s="67">
        <v>0</v>
      </c>
      <c r="E30" s="67" t="s">
        <v>9</v>
      </c>
      <c r="F30" s="67" t="e">
        <f t="shared" si="0"/>
        <v>#VALUE!</v>
      </c>
      <c r="G30" s="9">
        <f>+F31+F35</f>
        <v>0</v>
      </c>
    </row>
    <row r="31" spans="1:7" x14ac:dyDescent="0.3">
      <c r="A31" s="5" t="s">
        <v>75</v>
      </c>
      <c r="B31" s="66" t="s">
        <v>76</v>
      </c>
      <c r="C31" s="66"/>
      <c r="D31" s="66"/>
      <c r="E31" s="66"/>
      <c r="F31" s="8">
        <f>+F32+F33+F34</f>
        <v>0</v>
      </c>
      <c r="G31" s="8" t="s">
        <v>9</v>
      </c>
    </row>
    <row r="32" spans="1:7" ht="27" x14ac:dyDescent="0.3">
      <c r="A32" s="7" t="s">
        <v>77</v>
      </c>
      <c r="B32" s="17" t="s">
        <v>78</v>
      </c>
      <c r="C32" s="7" t="s">
        <v>79</v>
      </c>
      <c r="D32" s="7">
        <v>7025.52</v>
      </c>
      <c r="E32" s="74"/>
      <c r="F32" s="10">
        <f t="shared" si="0"/>
        <v>0</v>
      </c>
      <c r="G32" s="8" t="s">
        <v>9</v>
      </c>
    </row>
    <row r="33" spans="1:7" x14ac:dyDescent="0.3">
      <c r="A33" s="7" t="s">
        <v>477</v>
      </c>
      <c r="B33" s="17" t="s">
        <v>478</v>
      </c>
      <c r="C33" s="7" t="s">
        <v>15</v>
      </c>
      <c r="D33" s="7">
        <v>12.54</v>
      </c>
      <c r="E33" s="74"/>
      <c r="F33" s="10">
        <f t="shared" si="0"/>
        <v>0</v>
      </c>
      <c r="G33" s="8" t="s">
        <v>9</v>
      </c>
    </row>
    <row r="34" spans="1:7" x14ac:dyDescent="0.3">
      <c r="A34" s="7" t="s">
        <v>80</v>
      </c>
      <c r="B34" s="17" t="s">
        <v>81</v>
      </c>
      <c r="C34" s="7" t="s">
        <v>15</v>
      </c>
      <c r="D34" s="7">
        <v>66.949999999999989</v>
      </c>
      <c r="E34" s="74"/>
      <c r="F34" s="10">
        <f t="shared" si="0"/>
        <v>0</v>
      </c>
      <c r="G34" s="8" t="s">
        <v>9</v>
      </c>
    </row>
    <row r="35" spans="1:7" x14ac:dyDescent="0.3">
      <c r="A35" s="5" t="s">
        <v>82</v>
      </c>
      <c r="B35" s="66" t="s">
        <v>83</v>
      </c>
      <c r="C35" s="66"/>
      <c r="D35" s="66"/>
      <c r="E35" s="66"/>
      <c r="F35" s="8">
        <f>+F36+F37</f>
        <v>0</v>
      </c>
      <c r="G35" s="8" t="s">
        <v>9</v>
      </c>
    </row>
    <row r="36" spans="1:7" ht="78" x14ac:dyDescent="0.3">
      <c r="A36" s="7" t="s">
        <v>84</v>
      </c>
      <c r="B36" s="17" t="s">
        <v>85</v>
      </c>
      <c r="C36" s="7" t="s">
        <v>79</v>
      </c>
      <c r="D36" s="7">
        <v>2190.5</v>
      </c>
      <c r="E36" s="74"/>
      <c r="F36" s="10">
        <f t="shared" si="0"/>
        <v>0</v>
      </c>
      <c r="G36" s="8" t="s">
        <v>9</v>
      </c>
    </row>
    <row r="37" spans="1:7" ht="52.5" x14ac:dyDescent="0.3">
      <c r="A37" s="7" t="s">
        <v>88</v>
      </c>
      <c r="B37" s="17" t="s">
        <v>89</v>
      </c>
      <c r="C37" s="7" t="s">
        <v>90</v>
      </c>
      <c r="D37" s="7">
        <v>76.800000000000011</v>
      </c>
      <c r="E37" s="74"/>
      <c r="F37" s="10">
        <f t="shared" si="0"/>
        <v>0</v>
      </c>
      <c r="G37" s="8" t="s">
        <v>9</v>
      </c>
    </row>
    <row r="38" spans="1:7" x14ac:dyDescent="0.3">
      <c r="A38" s="6" t="s">
        <v>91</v>
      </c>
      <c r="B38" s="67" t="s">
        <v>92</v>
      </c>
      <c r="C38" s="67"/>
      <c r="D38" s="67">
        <v>0</v>
      </c>
      <c r="E38" s="67" t="s">
        <v>9</v>
      </c>
      <c r="F38" s="67" t="e">
        <f t="shared" si="0"/>
        <v>#VALUE!</v>
      </c>
      <c r="G38" s="9">
        <f>+F39</f>
        <v>0</v>
      </c>
    </row>
    <row r="39" spans="1:7" x14ac:dyDescent="0.3">
      <c r="A39" s="5" t="s">
        <v>93</v>
      </c>
      <c r="B39" s="66" t="s">
        <v>92</v>
      </c>
      <c r="C39" s="66"/>
      <c r="D39" s="66"/>
      <c r="E39" s="66"/>
      <c r="F39" s="8">
        <f>+F40</f>
        <v>0</v>
      </c>
      <c r="G39" s="8" t="s">
        <v>9</v>
      </c>
    </row>
    <row r="40" spans="1:7" ht="52.5" x14ac:dyDescent="0.3">
      <c r="A40" s="7" t="s">
        <v>94</v>
      </c>
      <c r="B40" s="17" t="s">
        <v>95</v>
      </c>
      <c r="C40" s="7" t="s">
        <v>96</v>
      </c>
      <c r="D40" s="7">
        <v>120</v>
      </c>
      <c r="E40" s="74"/>
      <c r="F40" s="10">
        <f t="shared" si="0"/>
        <v>0</v>
      </c>
      <c r="G40" s="8" t="s">
        <v>9</v>
      </c>
    </row>
    <row r="41" spans="1:7" x14ac:dyDescent="0.3">
      <c r="A41" s="6" t="s">
        <v>97</v>
      </c>
      <c r="B41" s="67" t="s">
        <v>98</v>
      </c>
      <c r="C41" s="67"/>
      <c r="D41" s="67">
        <v>0</v>
      </c>
      <c r="E41" s="67" t="s">
        <v>9</v>
      </c>
      <c r="F41" s="67" t="e">
        <f t="shared" si="0"/>
        <v>#VALUE!</v>
      </c>
      <c r="G41" s="9">
        <f>+F42+F48+F57</f>
        <v>0</v>
      </c>
    </row>
    <row r="42" spans="1:7" x14ac:dyDescent="0.3">
      <c r="A42" s="5" t="s">
        <v>99</v>
      </c>
      <c r="B42" s="66" t="s">
        <v>100</v>
      </c>
      <c r="C42" s="66"/>
      <c r="D42" s="66"/>
      <c r="E42" s="66"/>
      <c r="F42" s="8">
        <f>+F43+F44+F45+F46+F47</f>
        <v>0</v>
      </c>
      <c r="G42" s="8" t="s">
        <v>9</v>
      </c>
    </row>
    <row r="43" spans="1:7" ht="52.5" x14ac:dyDescent="0.3">
      <c r="A43" s="7" t="s">
        <v>101</v>
      </c>
      <c r="B43" s="17" t="s">
        <v>102</v>
      </c>
      <c r="C43" s="7" t="s">
        <v>15</v>
      </c>
      <c r="D43" s="7">
        <v>1304.97</v>
      </c>
      <c r="E43" s="74"/>
      <c r="F43" s="10">
        <f t="shared" si="0"/>
        <v>0</v>
      </c>
      <c r="G43" s="8" t="s">
        <v>9</v>
      </c>
    </row>
    <row r="44" spans="1:7" ht="27" x14ac:dyDescent="0.3">
      <c r="A44" s="7" t="s">
        <v>103</v>
      </c>
      <c r="B44" s="17" t="s">
        <v>104</v>
      </c>
      <c r="C44" s="7" t="s">
        <v>15</v>
      </c>
      <c r="D44" s="7">
        <v>74.040000000000006</v>
      </c>
      <c r="E44" s="74"/>
      <c r="F44" s="10">
        <f t="shared" si="0"/>
        <v>0</v>
      </c>
      <c r="G44" s="8" t="s">
        <v>9</v>
      </c>
    </row>
    <row r="45" spans="1:7" ht="52.5" x14ac:dyDescent="0.3">
      <c r="A45" s="7" t="s">
        <v>479</v>
      </c>
      <c r="B45" s="17" t="s">
        <v>480</v>
      </c>
      <c r="C45" s="7" t="s">
        <v>15</v>
      </c>
      <c r="D45" s="7">
        <v>29.29</v>
      </c>
      <c r="E45" s="74"/>
      <c r="F45" s="10">
        <f t="shared" si="0"/>
        <v>0</v>
      </c>
      <c r="G45" s="8" t="s">
        <v>9</v>
      </c>
    </row>
    <row r="46" spans="1:7" ht="52.5" x14ac:dyDescent="0.3">
      <c r="A46" s="7" t="s">
        <v>105</v>
      </c>
      <c r="B46" s="17" t="s">
        <v>106</v>
      </c>
      <c r="C46" s="7" t="s">
        <v>15</v>
      </c>
      <c r="D46" s="7">
        <v>80.790000000000006</v>
      </c>
      <c r="E46" s="74"/>
      <c r="F46" s="10">
        <f t="shared" si="0"/>
        <v>0</v>
      </c>
      <c r="G46" s="8" t="s">
        <v>9</v>
      </c>
    </row>
    <row r="47" spans="1:7" ht="39.75" x14ac:dyDescent="0.3">
      <c r="A47" s="7" t="s">
        <v>107</v>
      </c>
      <c r="B47" s="17" t="s">
        <v>108</v>
      </c>
      <c r="C47" s="7" t="s">
        <v>15</v>
      </c>
      <c r="D47" s="7">
        <v>62.180000000000007</v>
      </c>
      <c r="E47" s="74"/>
      <c r="F47" s="10">
        <f t="shared" si="0"/>
        <v>0</v>
      </c>
      <c r="G47" s="8" t="s">
        <v>9</v>
      </c>
    </row>
    <row r="48" spans="1:7" x14ac:dyDescent="0.3">
      <c r="A48" s="5" t="s">
        <v>111</v>
      </c>
      <c r="B48" s="66" t="s">
        <v>112</v>
      </c>
      <c r="C48" s="66"/>
      <c r="D48" s="66"/>
      <c r="E48" s="66"/>
      <c r="F48" s="8">
        <f>+F49+F50+F51+F52+F53+F54+F55+F56</f>
        <v>0</v>
      </c>
      <c r="G48" s="8" t="s">
        <v>9</v>
      </c>
    </row>
    <row r="49" spans="1:7" ht="39.75" x14ac:dyDescent="0.3">
      <c r="A49" s="7" t="s">
        <v>481</v>
      </c>
      <c r="B49" s="17" t="s">
        <v>482</v>
      </c>
      <c r="C49" s="7" t="s">
        <v>10</v>
      </c>
      <c r="D49" s="7">
        <v>211.1</v>
      </c>
      <c r="E49" s="74"/>
      <c r="F49" s="10">
        <f t="shared" si="0"/>
        <v>0</v>
      </c>
      <c r="G49" s="8" t="s">
        <v>9</v>
      </c>
    </row>
    <row r="50" spans="1:7" ht="39.75" x14ac:dyDescent="0.3">
      <c r="A50" s="7" t="s">
        <v>113</v>
      </c>
      <c r="B50" s="17" t="s">
        <v>114</v>
      </c>
      <c r="C50" s="7" t="s">
        <v>10</v>
      </c>
      <c r="D50" s="7">
        <v>543.25</v>
      </c>
      <c r="E50" s="74"/>
      <c r="F50" s="10">
        <f t="shared" si="0"/>
        <v>0</v>
      </c>
      <c r="G50" s="8" t="s">
        <v>9</v>
      </c>
    </row>
    <row r="51" spans="1:7" ht="39.75" x14ac:dyDescent="0.3">
      <c r="A51" s="7" t="s">
        <v>115</v>
      </c>
      <c r="B51" s="17" t="s">
        <v>116</v>
      </c>
      <c r="C51" s="7" t="s">
        <v>10</v>
      </c>
      <c r="D51" s="7">
        <v>84.02</v>
      </c>
      <c r="E51" s="74"/>
      <c r="F51" s="10">
        <f t="shared" si="0"/>
        <v>0</v>
      </c>
      <c r="G51" s="8" t="s">
        <v>9</v>
      </c>
    </row>
    <row r="52" spans="1:7" ht="39.75" x14ac:dyDescent="0.3">
      <c r="A52" s="7" t="s">
        <v>483</v>
      </c>
      <c r="B52" s="17" t="s">
        <v>484</v>
      </c>
      <c r="C52" s="7" t="s">
        <v>10</v>
      </c>
      <c r="D52" s="7">
        <v>38.299999999999997</v>
      </c>
      <c r="E52" s="74"/>
      <c r="F52" s="10">
        <f t="shared" si="0"/>
        <v>0</v>
      </c>
      <c r="G52" s="8" t="s">
        <v>9</v>
      </c>
    </row>
    <row r="53" spans="1:7" ht="65.25" x14ac:dyDescent="0.3">
      <c r="A53" s="7" t="s">
        <v>485</v>
      </c>
      <c r="B53" s="17" t="s">
        <v>486</v>
      </c>
      <c r="C53" s="7" t="s">
        <v>10</v>
      </c>
      <c r="D53" s="7">
        <v>230.51</v>
      </c>
      <c r="E53" s="74"/>
      <c r="F53" s="10">
        <f t="shared" si="0"/>
        <v>0</v>
      </c>
      <c r="G53" s="8" t="s">
        <v>9</v>
      </c>
    </row>
    <row r="54" spans="1:7" ht="39.75" x14ac:dyDescent="0.3">
      <c r="A54" s="7" t="s">
        <v>487</v>
      </c>
      <c r="B54" s="17" t="s">
        <v>488</v>
      </c>
      <c r="C54" s="7" t="s">
        <v>10</v>
      </c>
      <c r="D54" s="7">
        <v>261.5</v>
      </c>
      <c r="E54" s="74"/>
      <c r="F54" s="10">
        <f t="shared" si="0"/>
        <v>0</v>
      </c>
      <c r="G54" s="8" t="s">
        <v>9</v>
      </c>
    </row>
    <row r="55" spans="1:7" ht="39.75" x14ac:dyDescent="0.3">
      <c r="A55" s="7" t="s">
        <v>117</v>
      </c>
      <c r="B55" s="17" t="s">
        <v>118</v>
      </c>
      <c r="C55" s="7" t="s">
        <v>10</v>
      </c>
      <c r="D55" s="7">
        <v>48.69</v>
      </c>
      <c r="E55" s="74"/>
      <c r="F55" s="10">
        <f t="shared" si="0"/>
        <v>0</v>
      </c>
      <c r="G55" s="8" t="s">
        <v>9</v>
      </c>
    </row>
    <row r="56" spans="1:7" ht="27" x14ac:dyDescent="0.3">
      <c r="A56" s="7" t="s">
        <v>121</v>
      </c>
      <c r="B56" s="17" t="s">
        <v>489</v>
      </c>
      <c r="C56" s="7" t="s">
        <v>10</v>
      </c>
      <c r="D56" s="7">
        <v>143.49</v>
      </c>
      <c r="E56" s="74"/>
      <c r="F56" s="10">
        <f t="shared" si="0"/>
        <v>0</v>
      </c>
      <c r="G56" s="8" t="s">
        <v>9</v>
      </c>
    </row>
    <row r="57" spans="1:7" x14ac:dyDescent="0.3">
      <c r="A57" s="5" t="s">
        <v>125</v>
      </c>
      <c r="B57" s="66" t="s">
        <v>126</v>
      </c>
      <c r="C57" s="66"/>
      <c r="D57" s="66"/>
      <c r="E57" s="66"/>
      <c r="F57" s="8">
        <f>+F58+F59+F60</f>
        <v>0</v>
      </c>
      <c r="G57" s="8" t="s">
        <v>9</v>
      </c>
    </row>
    <row r="58" spans="1:7" ht="52.5" x14ac:dyDescent="0.3">
      <c r="A58" s="7" t="s">
        <v>127</v>
      </c>
      <c r="B58" s="17" t="s">
        <v>128</v>
      </c>
      <c r="C58" s="7" t="s">
        <v>22</v>
      </c>
      <c r="D58" s="7">
        <v>205.78799999999998</v>
      </c>
      <c r="E58" s="74"/>
      <c r="F58" s="10">
        <f t="shared" si="0"/>
        <v>0</v>
      </c>
      <c r="G58" s="8" t="s">
        <v>9</v>
      </c>
    </row>
    <row r="59" spans="1:7" ht="39.75" x14ac:dyDescent="0.3">
      <c r="A59" s="7" t="s">
        <v>129</v>
      </c>
      <c r="B59" s="17" t="s">
        <v>130</v>
      </c>
      <c r="C59" s="7" t="s">
        <v>22</v>
      </c>
      <c r="D59" s="7">
        <v>274.38400000000001</v>
      </c>
      <c r="E59" s="74"/>
      <c r="F59" s="10">
        <f t="shared" si="0"/>
        <v>0</v>
      </c>
      <c r="G59" s="8" t="s">
        <v>9</v>
      </c>
    </row>
    <row r="60" spans="1:7" ht="27" x14ac:dyDescent="0.3">
      <c r="A60" s="7" t="s">
        <v>131</v>
      </c>
      <c r="B60" s="17" t="s">
        <v>132</v>
      </c>
      <c r="C60" s="7" t="s">
        <v>15</v>
      </c>
      <c r="D60" s="7">
        <v>1371.92</v>
      </c>
      <c r="E60" s="74"/>
      <c r="F60" s="10">
        <f t="shared" si="0"/>
        <v>0</v>
      </c>
      <c r="G60" s="8" t="s">
        <v>9</v>
      </c>
    </row>
    <row r="61" spans="1:7" x14ac:dyDescent="0.3">
      <c r="A61" s="6" t="s">
        <v>133</v>
      </c>
      <c r="B61" s="67" t="s">
        <v>134</v>
      </c>
      <c r="C61" s="67"/>
      <c r="D61" s="67">
        <v>0</v>
      </c>
      <c r="E61" s="67" t="s">
        <v>9</v>
      </c>
      <c r="F61" s="67" t="e">
        <f t="shared" si="0"/>
        <v>#VALUE!</v>
      </c>
      <c r="G61" s="9">
        <f>+F62+F66</f>
        <v>0</v>
      </c>
    </row>
    <row r="62" spans="1:7" x14ac:dyDescent="0.3">
      <c r="A62" s="5" t="s">
        <v>135</v>
      </c>
      <c r="B62" s="66" t="s">
        <v>136</v>
      </c>
      <c r="C62" s="66"/>
      <c r="D62" s="66"/>
      <c r="E62" s="66"/>
      <c r="F62" s="8">
        <f>+F63+F64+F65</f>
        <v>0</v>
      </c>
      <c r="G62" s="8" t="s">
        <v>9</v>
      </c>
    </row>
    <row r="63" spans="1:7" ht="65.25" x14ac:dyDescent="0.3">
      <c r="A63" s="7" t="s">
        <v>143</v>
      </c>
      <c r="B63" s="17" t="s">
        <v>144</v>
      </c>
      <c r="C63" s="7" t="s">
        <v>2</v>
      </c>
      <c r="D63" s="7">
        <v>1</v>
      </c>
      <c r="E63" s="74"/>
      <c r="F63" s="10">
        <f t="shared" si="0"/>
        <v>0</v>
      </c>
      <c r="G63" s="8" t="s">
        <v>9</v>
      </c>
    </row>
    <row r="64" spans="1:7" ht="52.5" x14ac:dyDescent="0.3">
      <c r="A64" s="7" t="s">
        <v>147</v>
      </c>
      <c r="B64" s="17" t="s">
        <v>148</v>
      </c>
      <c r="C64" s="7" t="s">
        <v>2</v>
      </c>
      <c r="D64" s="7">
        <v>1</v>
      </c>
      <c r="E64" s="74"/>
      <c r="F64" s="10">
        <f t="shared" si="0"/>
        <v>0</v>
      </c>
      <c r="G64" s="8" t="s">
        <v>9</v>
      </c>
    </row>
    <row r="65" spans="1:7" ht="52.5" x14ac:dyDescent="0.3">
      <c r="A65" s="7" t="s">
        <v>149</v>
      </c>
      <c r="B65" s="17" t="s">
        <v>150</v>
      </c>
      <c r="C65" s="7" t="s">
        <v>2</v>
      </c>
      <c r="D65" s="7">
        <v>1</v>
      </c>
      <c r="E65" s="74"/>
      <c r="F65" s="10">
        <f t="shared" si="0"/>
        <v>0</v>
      </c>
      <c r="G65" s="8" t="s">
        <v>9</v>
      </c>
    </row>
    <row r="66" spans="1:7" x14ac:dyDescent="0.3">
      <c r="A66" s="5" t="s">
        <v>151</v>
      </c>
      <c r="B66" s="66" t="s">
        <v>152</v>
      </c>
      <c r="C66" s="66"/>
      <c r="D66" s="66"/>
      <c r="E66" s="66"/>
      <c r="F66" s="8">
        <f>+F67+F68+F69+F70+F71+F72+F73+F74</f>
        <v>0</v>
      </c>
      <c r="G66" s="8" t="s">
        <v>9</v>
      </c>
    </row>
    <row r="67" spans="1:7" ht="65.25" x14ac:dyDescent="0.3">
      <c r="A67" s="7" t="s">
        <v>490</v>
      </c>
      <c r="B67" s="17" t="s">
        <v>491</v>
      </c>
      <c r="C67" s="7" t="s">
        <v>2</v>
      </c>
      <c r="D67" s="7">
        <v>1</v>
      </c>
      <c r="E67" s="74"/>
      <c r="F67" s="10">
        <f t="shared" si="0"/>
        <v>0</v>
      </c>
      <c r="G67" s="8" t="s">
        <v>9</v>
      </c>
    </row>
    <row r="68" spans="1:7" ht="65.25" x14ac:dyDescent="0.3">
      <c r="A68" s="7" t="s">
        <v>153</v>
      </c>
      <c r="B68" s="17" t="s">
        <v>154</v>
      </c>
      <c r="C68" s="7" t="s">
        <v>2</v>
      </c>
      <c r="D68" s="7">
        <v>1</v>
      </c>
      <c r="E68" s="74"/>
      <c r="F68" s="10">
        <f t="shared" si="0"/>
        <v>0</v>
      </c>
      <c r="G68" s="8" t="s">
        <v>9</v>
      </c>
    </row>
    <row r="69" spans="1:7" ht="52.5" x14ac:dyDescent="0.3">
      <c r="A69" s="7" t="s">
        <v>155</v>
      </c>
      <c r="B69" s="17" t="s">
        <v>156</v>
      </c>
      <c r="C69" s="7" t="s">
        <v>2</v>
      </c>
      <c r="D69" s="7">
        <v>1</v>
      </c>
      <c r="E69" s="74"/>
      <c r="F69" s="10">
        <f t="shared" si="0"/>
        <v>0</v>
      </c>
      <c r="G69" s="8" t="s">
        <v>9</v>
      </c>
    </row>
    <row r="70" spans="1:7" ht="52.5" x14ac:dyDescent="0.3">
      <c r="A70" s="7" t="s">
        <v>157</v>
      </c>
      <c r="B70" s="17" t="s">
        <v>158</v>
      </c>
      <c r="C70" s="7" t="s">
        <v>2</v>
      </c>
      <c r="D70" s="7">
        <v>1</v>
      </c>
      <c r="E70" s="74"/>
      <c r="F70" s="10">
        <f t="shared" si="0"/>
        <v>0</v>
      </c>
      <c r="G70" s="8" t="s">
        <v>9</v>
      </c>
    </row>
    <row r="71" spans="1:7" ht="52.5" x14ac:dyDescent="0.3">
      <c r="A71" s="7" t="s">
        <v>492</v>
      </c>
      <c r="B71" s="17" t="s">
        <v>493</v>
      </c>
      <c r="C71" s="7" t="s">
        <v>2</v>
      </c>
      <c r="D71" s="7">
        <v>1</v>
      </c>
      <c r="E71" s="74"/>
      <c r="F71" s="10">
        <f t="shared" si="0"/>
        <v>0</v>
      </c>
      <c r="G71" s="8" t="s">
        <v>9</v>
      </c>
    </row>
    <row r="72" spans="1:7" ht="65.25" x14ac:dyDescent="0.3">
      <c r="A72" s="7" t="s">
        <v>159</v>
      </c>
      <c r="B72" s="17" t="s">
        <v>160</v>
      </c>
      <c r="C72" s="7" t="s">
        <v>2</v>
      </c>
      <c r="D72" s="7">
        <v>1</v>
      </c>
      <c r="E72" s="74"/>
      <c r="F72" s="10">
        <f t="shared" si="0"/>
        <v>0</v>
      </c>
      <c r="G72" s="8" t="s">
        <v>9</v>
      </c>
    </row>
    <row r="73" spans="1:7" ht="65.25" x14ac:dyDescent="0.3">
      <c r="A73" s="7" t="s">
        <v>163</v>
      </c>
      <c r="B73" s="17" t="s">
        <v>164</v>
      </c>
      <c r="C73" s="7" t="s">
        <v>2</v>
      </c>
      <c r="D73" s="7">
        <v>1</v>
      </c>
      <c r="E73" s="74"/>
      <c r="F73" s="10">
        <f t="shared" si="0"/>
        <v>0</v>
      </c>
      <c r="G73" s="8" t="s">
        <v>9</v>
      </c>
    </row>
    <row r="74" spans="1:7" ht="52.5" x14ac:dyDescent="0.3">
      <c r="A74" s="7" t="s">
        <v>165</v>
      </c>
      <c r="B74" s="17" t="s">
        <v>166</v>
      </c>
      <c r="C74" s="7" t="s">
        <v>2</v>
      </c>
      <c r="D74" s="7">
        <v>1</v>
      </c>
      <c r="E74" s="74"/>
      <c r="F74" s="10">
        <f t="shared" si="0"/>
        <v>0</v>
      </c>
      <c r="G74" s="8" t="s">
        <v>9</v>
      </c>
    </row>
    <row r="75" spans="1:7" x14ac:dyDescent="0.3">
      <c r="A75" s="6" t="s">
        <v>177</v>
      </c>
      <c r="B75" s="67" t="s">
        <v>178</v>
      </c>
      <c r="C75" s="67"/>
      <c r="D75" s="67">
        <v>0</v>
      </c>
      <c r="E75" s="67" t="s">
        <v>9</v>
      </c>
      <c r="F75" s="67" t="e">
        <f t="shared" ref="F75:F129" si="1">+ROUND(D75*E75,0)</f>
        <v>#VALUE!</v>
      </c>
      <c r="G75" s="9">
        <f>+F76</f>
        <v>0</v>
      </c>
    </row>
    <row r="76" spans="1:7" x14ac:dyDescent="0.3">
      <c r="A76" s="5" t="s">
        <v>179</v>
      </c>
      <c r="B76" s="66" t="s">
        <v>180</v>
      </c>
      <c r="C76" s="66"/>
      <c r="D76" s="66"/>
      <c r="E76" s="66"/>
      <c r="F76" s="8">
        <f>+F77</f>
        <v>0</v>
      </c>
      <c r="G76" s="8" t="s">
        <v>9</v>
      </c>
    </row>
    <row r="77" spans="1:7" ht="65.25" x14ac:dyDescent="0.3">
      <c r="A77" s="7" t="s">
        <v>181</v>
      </c>
      <c r="B77" s="17" t="s">
        <v>182</v>
      </c>
      <c r="C77" s="7" t="s">
        <v>10</v>
      </c>
      <c r="D77" s="7">
        <v>10.4</v>
      </c>
      <c r="E77" s="74"/>
      <c r="F77" s="10">
        <f t="shared" si="1"/>
        <v>0</v>
      </c>
      <c r="G77" s="8" t="s">
        <v>9</v>
      </c>
    </row>
    <row r="78" spans="1:7" x14ac:dyDescent="0.3">
      <c r="A78" s="6" t="s">
        <v>183</v>
      </c>
      <c r="B78" s="67" t="s">
        <v>184</v>
      </c>
      <c r="C78" s="67"/>
      <c r="D78" s="67">
        <v>0</v>
      </c>
      <c r="E78" s="67">
        <v>0</v>
      </c>
      <c r="F78" s="67">
        <f t="shared" si="1"/>
        <v>0</v>
      </c>
      <c r="G78" s="9">
        <f>+F79+F83+F85+F110+F117+F121</f>
        <v>0</v>
      </c>
    </row>
    <row r="79" spans="1:7" x14ac:dyDescent="0.3">
      <c r="A79" s="5" t="s">
        <v>185</v>
      </c>
      <c r="B79" s="66" t="s">
        <v>186</v>
      </c>
      <c r="C79" s="66"/>
      <c r="D79" s="66"/>
      <c r="E79" s="66"/>
      <c r="F79" s="8">
        <f>+F80+F81+F82</f>
        <v>0</v>
      </c>
      <c r="G79" s="8" t="s">
        <v>9</v>
      </c>
    </row>
    <row r="80" spans="1:7" ht="39.75" x14ac:dyDescent="0.3">
      <c r="A80" s="7" t="s">
        <v>187</v>
      </c>
      <c r="B80" s="17" t="s">
        <v>188</v>
      </c>
      <c r="C80" s="7" t="s">
        <v>22</v>
      </c>
      <c r="D80" s="7">
        <v>130</v>
      </c>
      <c r="E80" s="74"/>
      <c r="F80" s="10">
        <f t="shared" si="1"/>
        <v>0</v>
      </c>
      <c r="G80" s="8" t="s">
        <v>9</v>
      </c>
    </row>
    <row r="81" spans="1:7" ht="27" x14ac:dyDescent="0.3">
      <c r="A81" s="7" t="s">
        <v>189</v>
      </c>
      <c r="B81" s="17" t="s">
        <v>190</v>
      </c>
      <c r="C81" s="7" t="s">
        <v>22</v>
      </c>
      <c r="D81" s="7">
        <v>100</v>
      </c>
      <c r="E81" s="74"/>
      <c r="F81" s="10">
        <f t="shared" si="1"/>
        <v>0</v>
      </c>
      <c r="G81" s="8" t="s">
        <v>9</v>
      </c>
    </row>
    <row r="82" spans="1:7" ht="27" x14ac:dyDescent="0.3">
      <c r="A82" s="7" t="s">
        <v>494</v>
      </c>
      <c r="B82" s="17" t="s">
        <v>495</v>
      </c>
      <c r="C82" s="7" t="s">
        <v>22</v>
      </c>
      <c r="D82" s="7">
        <v>30</v>
      </c>
      <c r="E82" s="74"/>
      <c r="F82" s="10">
        <f t="shared" si="1"/>
        <v>0</v>
      </c>
      <c r="G82" s="8" t="s">
        <v>9</v>
      </c>
    </row>
    <row r="83" spans="1:7" x14ac:dyDescent="0.3">
      <c r="A83" s="5" t="s">
        <v>191</v>
      </c>
      <c r="B83" s="66" t="s">
        <v>192</v>
      </c>
      <c r="C83" s="66"/>
      <c r="D83" s="66"/>
      <c r="E83" s="66"/>
      <c r="F83" s="8">
        <f>+F84</f>
        <v>0</v>
      </c>
      <c r="G83" s="8" t="s">
        <v>9</v>
      </c>
    </row>
    <row r="84" spans="1:7" ht="65.25" x14ac:dyDescent="0.3">
      <c r="A84" s="7" t="s">
        <v>193</v>
      </c>
      <c r="B84" s="17" t="s">
        <v>198</v>
      </c>
      <c r="C84" s="7" t="s">
        <v>299</v>
      </c>
      <c r="D84" s="7">
        <v>1</v>
      </c>
      <c r="E84" s="74"/>
      <c r="F84" s="10">
        <f t="shared" si="1"/>
        <v>0</v>
      </c>
      <c r="G84" s="8" t="s">
        <v>9</v>
      </c>
    </row>
    <row r="85" spans="1:7" x14ac:dyDescent="0.3">
      <c r="A85" s="5" t="s">
        <v>204</v>
      </c>
      <c r="B85" s="66" t="s">
        <v>205</v>
      </c>
      <c r="C85" s="66"/>
      <c r="D85" s="66"/>
      <c r="E85" s="66"/>
      <c r="F85" s="8">
        <f>+F86+F87+F88+F89+F90+F91+F92+F93+F94+F95+F96+F97+F98+F99+F100+F101+F102+F103+F104+F105+F106+F107+F108+F109</f>
        <v>0</v>
      </c>
      <c r="G85" s="8" t="s">
        <v>9</v>
      </c>
    </row>
    <row r="86" spans="1:7" ht="27" x14ac:dyDescent="0.3">
      <c r="A86" s="7" t="s">
        <v>206</v>
      </c>
      <c r="B86" s="17" t="s">
        <v>210</v>
      </c>
      <c r="C86" s="7" t="s">
        <v>208</v>
      </c>
      <c r="D86" s="7">
        <v>32.550000000000004</v>
      </c>
      <c r="E86" s="74"/>
      <c r="F86" s="10">
        <f t="shared" si="1"/>
        <v>0</v>
      </c>
      <c r="G86" s="8" t="s">
        <v>9</v>
      </c>
    </row>
    <row r="87" spans="1:7" ht="27" x14ac:dyDescent="0.3">
      <c r="A87" s="7" t="s">
        <v>209</v>
      </c>
      <c r="B87" s="17" t="s">
        <v>496</v>
      </c>
      <c r="C87" s="7" t="s">
        <v>208</v>
      </c>
      <c r="D87" s="7">
        <v>17.850000000000001</v>
      </c>
      <c r="E87" s="74"/>
      <c r="F87" s="10">
        <f t="shared" si="1"/>
        <v>0</v>
      </c>
      <c r="G87" s="8" t="s">
        <v>9</v>
      </c>
    </row>
    <row r="88" spans="1:7" ht="27" x14ac:dyDescent="0.3">
      <c r="A88" s="7" t="s">
        <v>211</v>
      </c>
      <c r="B88" s="17" t="s">
        <v>212</v>
      </c>
      <c r="C88" s="7" t="s">
        <v>208</v>
      </c>
      <c r="D88" s="7">
        <v>18.900000000000002</v>
      </c>
      <c r="E88" s="74"/>
      <c r="F88" s="10">
        <f t="shared" si="1"/>
        <v>0</v>
      </c>
      <c r="G88" s="8" t="s">
        <v>9</v>
      </c>
    </row>
    <row r="89" spans="1:7" ht="27" x14ac:dyDescent="0.3">
      <c r="A89" s="7" t="s">
        <v>213</v>
      </c>
      <c r="B89" s="17" t="s">
        <v>214</v>
      </c>
      <c r="C89" s="7" t="s">
        <v>208</v>
      </c>
      <c r="D89" s="7">
        <v>21</v>
      </c>
      <c r="E89" s="74"/>
      <c r="F89" s="10">
        <f t="shared" si="1"/>
        <v>0</v>
      </c>
      <c r="G89" s="8" t="s">
        <v>9</v>
      </c>
    </row>
    <row r="90" spans="1:7" ht="27" x14ac:dyDescent="0.3">
      <c r="A90" s="7" t="s">
        <v>215</v>
      </c>
      <c r="B90" s="17" t="s">
        <v>216</v>
      </c>
      <c r="C90" s="7" t="s">
        <v>208</v>
      </c>
      <c r="D90" s="7">
        <v>52.5</v>
      </c>
      <c r="E90" s="74"/>
      <c r="F90" s="10">
        <f t="shared" si="1"/>
        <v>0</v>
      </c>
      <c r="G90" s="8" t="s">
        <v>9</v>
      </c>
    </row>
    <row r="91" spans="1:7" x14ac:dyDescent="0.3">
      <c r="A91" s="7" t="s">
        <v>217</v>
      </c>
      <c r="B91" s="17" t="s">
        <v>224</v>
      </c>
      <c r="C91" s="7" t="s">
        <v>199</v>
      </c>
      <c r="D91" s="7">
        <v>2</v>
      </c>
      <c r="E91" s="74"/>
      <c r="F91" s="10">
        <f t="shared" si="1"/>
        <v>0</v>
      </c>
      <c r="G91" s="8" t="s">
        <v>9</v>
      </c>
    </row>
    <row r="92" spans="1:7" ht="27" x14ac:dyDescent="0.3">
      <c r="A92" s="7" t="s">
        <v>219</v>
      </c>
      <c r="B92" s="17" t="s">
        <v>497</v>
      </c>
      <c r="C92" s="7" t="s">
        <v>199</v>
      </c>
      <c r="D92" s="7">
        <v>2</v>
      </c>
      <c r="E92" s="74"/>
      <c r="F92" s="10">
        <f t="shared" si="1"/>
        <v>0</v>
      </c>
      <c r="G92" s="8" t="s">
        <v>9</v>
      </c>
    </row>
    <row r="93" spans="1:7" ht="27" x14ac:dyDescent="0.3">
      <c r="A93" s="7" t="s">
        <v>221</v>
      </c>
      <c r="B93" s="17" t="s">
        <v>498</v>
      </c>
      <c r="C93" s="7" t="s">
        <v>199</v>
      </c>
      <c r="D93" s="7">
        <v>1</v>
      </c>
      <c r="E93" s="74"/>
      <c r="F93" s="10">
        <f t="shared" si="1"/>
        <v>0</v>
      </c>
      <c r="G93" s="8" t="s">
        <v>9</v>
      </c>
    </row>
    <row r="94" spans="1:7" x14ac:dyDescent="0.3">
      <c r="A94" s="7" t="s">
        <v>223</v>
      </c>
      <c r="B94" s="17" t="s">
        <v>250</v>
      </c>
      <c r="C94" s="7" t="s">
        <v>199</v>
      </c>
      <c r="D94" s="7">
        <v>5</v>
      </c>
      <c r="E94" s="74"/>
      <c r="F94" s="10">
        <f t="shared" si="1"/>
        <v>0</v>
      </c>
      <c r="G94" s="8" t="s">
        <v>9</v>
      </c>
    </row>
    <row r="95" spans="1:7" x14ac:dyDescent="0.3">
      <c r="A95" s="7" t="s">
        <v>225</v>
      </c>
      <c r="B95" s="17" t="s">
        <v>499</v>
      </c>
      <c r="C95" s="7" t="s">
        <v>199</v>
      </c>
      <c r="D95" s="7">
        <v>1</v>
      </c>
      <c r="E95" s="74"/>
      <c r="F95" s="10">
        <f t="shared" si="1"/>
        <v>0</v>
      </c>
      <c r="G95" s="8" t="s">
        <v>9</v>
      </c>
    </row>
    <row r="96" spans="1:7" ht="27" x14ac:dyDescent="0.3">
      <c r="A96" s="7" t="s">
        <v>227</v>
      </c>
      <c r="B96" s="17" t="s">
        <v>500</v>
      </c>
      <c r="C96" s="7" t="s">
        <v>199</v>
      </c>
      <c r="D96" s="7">
        <v>1</v>
      </c>
      <c r="E96" s="74"/>
      <c r="F96" s="10">
        <f t="shared" si="1"/>
        <v>0</v>
      </c>
      <c r="G96" s="8" t="s">
        <v>9</v>
      </c>
    </row>
    <row r="97" spans="1:7" ht="27" x14ac:dyDescent="0.3">
      <c r="A97" s="7" t="s">
        <v>229</v>
      </c>
      <c r="B97" s="17" t="s">
        <v>501</v>
      </c>
      <c r="C97" s="7" t="s">
        <v>199</v>
      </c>
      <c r="D97" s="7">
        <v>1</v>
      </c>
      <c r="E97" s="74"/>
      <c r="F97" s="10">
        <f t="shared" si="1"/>
        <v>0</v>
      </c>
      <c r="G97" s="8" t="s">
        <v>9</v>
      </c>
    </row>
    <row r="98" spans="1:7" x14ac:dyDescent="0.3">
      <c r="A98" s="7" t="s">
        <v>231</v>
      </c>
      <c r="B98" s="17" t="s">
        <v>502</v>
      </c>
      <c r="C98" s="7" t="s">
        <v>199</v>
      </c>
      <c r="D98" s="7">
        <v>3</v>
      </c>
      <c r="E98" s="74"/>
      <c r="F98" s="10">
        <f t="shared" si="1"/>
        <v>0</v>
      </c>
      <c r="G98" s="8" t="s">
        <v>9</v>
      </c>
    </row>
    <row r="99" spans="1:7" x14ac:dyDescent="0.3">
      <c r="A99" s="7" t="s">
        <v>233</v>
      </c>
      <c r="B99" s="17" t="s">
        <v>503</v>
      </c>
      <c r="C99" s="7" t="s">
        <v>199</v>
      </c>
      <c r="D99" s="7">
        <v>1</v>
      </c>
      <c r="E99" s="74"/>
      <c r="F99" s="10">
        <f t="shared" si="1"/>
        <v>0</v>
      </c>
      <c r="G99" s="8" t="s">
        <v>9</v>
      </c>
    </row>
    <row r="100" spans="1:7" x14ac:dyDescent="0.3">
      <c r="A100" s="7" t="s">
        <v>235</v>
      </c>
      <c r="B100" s="17" t="s">
        <v>504</v>
      </c>
      <c r="C100" s="7" t="s">
        <v>199</v>
      </c>
      <c r="D100" s="7">
        <v>3</v>
      </c>
      <c r="E100" s="74"/>
      <c r="F100" s="10">
        <f t="shared" si="1"/>
        <v>0</v>
      </c>
      <c r="G100" s="8" t="s">
        <v>9</v>
      </c>
    </row>
    <row r="101" spans="1:7" ht="27" x14ac:dyDescent="0.3">
      <c r="A101" s="7" t="s">
        <v>237</v>
      </c>
      <c r="B101" s="17" t="s">
        <v>244</v>
      </c>
      <c r="C101" s="7" t="s">
        <v>199</v>
      </c>
      <c r="D101" s="7">
        <v>1</v>
      </c>
      <c r="E101" s="74"/>
      <c r="F101" s="10">
        <f t="shared" si="1"/>
        <v>0</v>
      </c>
      <c r="G101" s="8" t="s">
        <v>9</v>
      </c>
    </row>
    <row r="102" spans="1:7" ht="27" x14ac:dyDescent="0.3">
      <c r="A102" s="7" t="s">
        <v>239</v>
      </c>
      <c r="B102" s="17" t="s">
        <v>505</v>
      </c>
      <c r="C102" s="7" t="s">
        <v>199</v>
      </c>
      <c r="D102" s="7">
        <v>1</v>
      </c>
      <c r="E102" s="74"/>
      <c r="F102" s="10">
        <f t="shared" si="1"/>
        <v>0</v>
      </c>
      <c r="G102" s="8" t="s">
        <v>9</v>
      </c>
    </row>
    <row r="103" spans="1:7" x14ac:dyDescent="0.3">
      <c r="A103" s="7" t="s">
        <v>241</v>
      </c>
      <c r="B103" s="17" t="s">
        <v>506</v>
      </c>
      <c r="C103" s="7" t="s">
        <v>199</v>
      </c>
      <c r="D103" s="7">
        <v>1</v>
      </c>
      <c r="E103" s="74"/>
      <c r="F103" s="10">
        <f t="shared" si="1"/>
        <v>0</v>
      </c>
      <c r="G103" s="8" t="s">
        <v>9</v>
      </c>
    </row>
    <row r="104" spans="1:7" x14ac:dyDescent="0.3">
      <c r="A104" s="7" t="s">
        <v>243</v>
      </c>
      <c r="B104" s="17" t="s">
        <v>507</v>
      </c>
      <c r="C104" s="7" t="s">
        <v>199</v>
      </c>
      <c r="D104" s="7">
        <v>3</v>
      </c>
      <c r="E104" s="74"/>
      <c r="F104" s="10">
        <f t="shared" si="1"/>
        <v>0</v>
      </c>
      <c r="G104" s="8" t="s">
        <v>9</v>
      </c>
    </row>
    <row r="105" spans="1:7" ht="27" x14ac:dyDescent="0.3">
      <c r="A105" s="7" t="s">
        <v>245</v>
      </c>
      <c r="B105" s="17" t="s">
        <v>508</v>
      </c>
      <c r="C105" s="7" t="s">
        <v>199</v>
      </c>
      <c r="D105" s="7">
        <v>2</v>
      </c>
      <c r="E105" s="74"/>
      <c r="F105" s="10">
        <f t="shared" si="1"/>
        <v>0</v>
      </c>
      <c r="G105" s="8" t="s">
        <v>9</v>
      </c>
    </row>
    <row r="106" spans="1:7" x14ac:dyDescent="0.3">
      <c r="A106" s="7" t="s">
        <v>247</v>
      </c>
      <c r="B106" s="17" t="s">
        <v>256</v>
      </c>
      <c r="C106" s="7" t="s">
        <v>199</v>
      </c>
      <c r="D106" s="7">
        <v>6</v>
      </c>
      <c r="E106" s="74"/>
      <c r="F106" s="10">
        <f t="shared" si="1"/>
        <v>0</v>
      </c>
      <c r="G106" s="8" t="s">
        <v>9</v>
      </c>
    </row>
    <row r="107" spans="1:7" x14ac:dyDescent="0.3">
      <c r="A107" s="7" t="s">
        <v>249</v>
      </c>
      <c r="B107" s="17" t="s">
        <v>258</v>
      </c>
      <c r="C107" s="7" t="s">
        <v>199</v>
      </c>
      <c r="D107" s="7">
        <v>14</v>
      </c>
      <c r="E107" s="74"/>
      <c r="F107" s="10">
        <f t="shared" si="1"/>
        <v>0</v>
      </c>
      <c r="G107" s="8" t="s">
        <v>9</v>
      </c>
    </row>
    <row r="108" spans="1:7" ht="27" x14ac:dyDescent="0.3">
      <c r="A108" s="7" t="s">
        <v>251</v>
      </c>
      <c r="B108" s="17" t="s">
        <v>260</v>
      </c>
      <c r="C108" s="7" t="s">
        <v>199</v>
      </c>
      <c r="D108" s="7">
        <v>6</v>
      </c>
      <c r="E108" s="74"/>
      <c r="F108" s="10">
        <f t="shared" si="1"/>
        <v>0</v>
      </c>
      <c r="G108" s="8" t="s">
        <v>9</v>
      </c>
    </row>
    <row r="109" spans="1:7" x14ac:dyDescent="0.3">
      <c r="A109" s="7" t="s">
        <v>253</v>
      </c>
      <c r="B109" s="17" t="s">
        <v>262</v>
      </c>
      <c r="C109" s="7" t="s">
        <v>199</v>
      </c>
      <c r="D109" s="7">
        <v>6</v>
      </c>
      <c r="E109" s="74"/>
      <c r="F109" s="10">
        <f t="shared" si="1"/>
        <v>0</v>
      </c>
      <c r="G109" s="8" t="s">
        <v>9</v>
      </c>
    </row>
    <row r="110" spans="1:7" x14ac:dyDescent="0.3">
      <c r="A110" s="5" t="s">
        <v>279</v>
      </c>
      <c r="B110" s="66" t="s">
        <v>280</v>
      </c>
      <c r="C110" s="66"/>
      <c r="D110" s="66"/>
      <c r="E110" s="66"/>
      <c r="F110" s="8">
        <f>+F111+F112+F113+F114+F115+F116</f>
        <v>0</v>
      </c>
      <c r="G110" s="8" t="s">
        <v>9</v>
      </c>
    </row>
    <row r="111" spans="1:7" ht="27" x14ac:dyDescent="0.3">
      <c r="A111" s="7" t="s">
        <v>281</v>
      </c>
      <c r="B111" s="17" t="s">
        <v>284</v>
      </c>
      <c r="C111" s="7" t="s">
        <v>208</v>
      </c>
      <c r="D111" s="7">
        <v>32.550000000000004</v>
      </c>
      <c r="E111" s="74"/>
      <c r="F111" s="10">
        <f t="shared" si="1"/>
        <v>0</v>
      </c>
      <c r="G111" s="8" t="s">
        <v>9</v>
      </c>
    </row>
    <row r="112" spans="1:7" ht="27" x14ac:dyDescent="0.3">
      <c r="A112" s="7" t="s">
        <v>283</v>
      </c>
      <c r="B112" s="17" t="s">
        <v>509</v>
      </c>
      <c r="C112" s="7" t="s">
        <v>208</v>
      </c>
      <c r="D112" s="7">
        <v>17.850000000000001</v>
      </c>
      <c r="E112" s="74"/>
      <c r="F112" s="10">
        <f t="shared" si="1"/>
        <v>0</v>
      </c>
      <c r="G112" s="8" t="s">
        <v>9</v>
      </c>
    </row>
    <row r="113" spans="1:7" ht="27" x14ac:dyDescent="0.3">
      <c r="A113" s="7" t="s">
        <v>285</v>
      </c>
      <c r="B113" s="17" t="s">
        <v>286</v>
      </c>
      <c r="C113" s="7" t="s">
        <v>208</v>
      </c>
      <c r="D113" s="7">
        <v>18.900000000000002</v>
      </c>
      <c r="E113" s="74"/>
      <c r="F113" s="10">
        <f t="shared" si="1"/>
        <v>0</v>
      </c>
      <c r="G113" s="8" t="s">
        <v>9</v>
      </c>
    </row>
    <row r="114" spans="1:7" ht="27" x14ac:dyDescent="0.3">
      <c r="A114" s="7" t="s">
        <v>287</v>
      </c>
      <c r="B114" s="17" t="s">
        <v>288</v>
      </c>
      <c r="C114" s="7" t="s">
        <v>208</v>
      </c>
      <c r="D114" s="7">
        <v>21</v>
      </c>
      <c r="E114" s="74"/>
      <c r="F114" s="10">
        <f t="shared" si="1"/>
        <v>0</v>
      </c>
      <c r="G114" s="8" t="s">
        <v>9</v>
      </c>
    </row>
    <row r="115" spans="1:7" ht="27" x14ac:dyDescent="0.3">
      <c r="A115" s="7" t="s">
        <v>289</v>
      </c>
      <c r="B115" s="17" t="s">
        <v>290</v>
      </c>
      <c r="C115" s="7" t="s">
        <v>208</v>
      </c>
      <c r="D115" s="7">
        <v>52.5</v>
      </c>
      <c r="E115" s="74"/>
      <c r="F115" s="10">
        <f t="shared" si="1"/>
        <v>0</v>
      </c>
      <c r="G115" s="8" t="s">
        <v>9</v>
      </c>
    </row>
    <row r="116" spans="1:7" x14ac:dyDescent="0.3">
      <c r="A116" s="7" t="s">
        <v>291</v>
      </c>
      <c r="B116" s="17" t="s">
        <v>292</v>
      </c>
      <c r="C116" s="7" t="s">
        <v>199</v>
      </c>
      <c r="D116" s="7">
        <v>6</v>
      </c>
      <c r="E116" s="74"/>
      <c r="F116" s="10">
        <f t="shared" si="1"/>
        <v>0</v>
      </c>
      <c r="G116" s="8" t="s">
        <v>9</v>
      </c>
    </row>
    <row r="117" spans="1:7" x14ac:dyDescent="0.3">
      <c r="A117" s="5" t="s">
        <v>295</v>
      </c>
      <c r="B117" s="66" t="s">
        <v>510</v>
      </c>
      <c r="C117" s="66"/>
      <c r="D117" s="66"/>
      <c r="E117" s="66"/>
      <c r="F117" s="8">
        <f>+F118+F119+F120</f>
        <v>0</v>
      </c>
      <c r="G117" s="8" t="s">
        <v>9</v>
      </c>
    </row>
    <row r="118" spans="1:7" ht="27" x14ac:dyDescent="0.3">
      <c r="A118" s="7" t="s">
        <v>297</v>
      </c>
      <c r="B118" s="17" t="s">
        <v>511</v>
      </c>
      <c r="C118" s="7" t="s">
        <v>208</v>
      </c>
      <c r="D118" s="7">
        <v>214</v>
      </c>
      <c r="E118" s="74"/>
      <c r="F118" s="10">
        <f t="shared" si="1"/>
        <v>0</v>
      </c>
      <c r="G118" s="8" t="s">
        <v>9</v>
      </c>
    </row>
    <row r="119" spans="1:7" ht="52.5" x14ac:dyDescent="0.3">
      <c r="A119" s="7" t="s">
        <v>512</v>
      </c>
      <c r="B119" s="17" t="s">
        <v>513</v>
      </c>
      <c r="C119" s="7" t="s">
        <v>208</v>
      </c>
      <c r="D119" s="7">
        <v>20</v>
      </c>
      <c r="E119" s="74"/>
      <c r="F119" s="10">
        <f t="shared" si="1"/>
        <v>0</v>
      </c>
      <c r="G119" s="8" t="s">
        <v>9</v>
      </c>
    </row>
    <row r="120" spans="1:7" ht="52.5" x14ac:dyDescent="0.3">
      <c r="A120" s="7" t="s">
        <v>514</v>
      </c>
      <c r="B120" s="17" t="s">
        <v>515</v>
      </c>
      <c r="C120" s="7" t="s">
        <v>208</v>
      </c>
      <c r="D120" s="7">
        <v>10</v>
      </c>
      <c r="E120" s="74"/>
      <c r="F120" s="10">
        <f t="shared" si="1"/>
        <v>0</v>
      </c>
      <c r="G120" s="8" t="s">
        <v>9</v>
      </c>
    </row>
    <row r="121" spans="1:7" x14ac:dyDescent="0.3">
      <c r="A121" s="5" t="s">
        <v>516</v>
      </c>
      <c r="B121" s="66" t="s">
        <v>296</v>
      </c>
      <c r="C121" s="66"/>
      <c r="D121" s="66"/>
      <c r="E121" s="66"/>
      <c r="F121" s="8">
        <f>+F122</f>
        <v>0</v>
      </c>
      <c r="G121" s="8" t="s">
        <v>9</v>
      </c>
    </row>
    <row r="122" spans="1:7" x14ac:dyDescent="0.3">
      <c r="A122" s="7" t="s">
        <v>517</v>
      </c>
      <c r="B122" s="17" t="s">
        <v>298</v>
      </c>
      <c r="C122" s="7" t="s">
        <v>299</v>
      </c>
      <c r="D122" s="7">
        <v>1</v>
      </c>
      <c r="E122" s="74"/>
      <c r="F122" s="10">
        <f t="shared" si="1"/>
        <v>0</v>
      </c>
      <c r="G122" s="8" t="s">
        <v>9</v>
      </c>
    </row>
    <row r="123" spans="1:7" x14ac:dyDescent="0.3">
      <c r="A123" s="6" t="s">
        <v>300</v>
      </c>
      <c r="B123" s="67" t="s">
        <v>301</v>
      </c>
      <c r="C123" s="67"/>
      <c r="D123" s="67">
        <v>0</v>
      </c>
      <c r="E123" s="67">
        <v>0</v>
      </c>
      <c r="F123" s="67">
        <f t="shared" si="1"/>
        <v>0</v>
      </c>
      <c r="G123" s="9">
        <f>+F124+F128+F131+F134+F137+F142+F144+F147</f>
        <v>0</v>
      </c>
    </row>
    <row r="124" spans="1:7" x14ac:dyDescent="0.3">
      <c r="A124" s="5" t="s">
        <v>302</v>
      </c>
      <c r="B124" s="66" t="s">
        <v>303</v>
      </c>
      <c r="C124" s="66"/>
      <c r="D124" s="66"/>
      <c r="E124" s="66"/>
      <c r="F124" s="38">
        <f>+F125+F126+F127</f>
        <v>0</v>
      </c>
      <c r="G124" s="8" t="s">
        <v>9</v>
      </c>
    </row>
    <row r="125" spans="1:7" ht="27" x14ac:dyDescent="0.3">
      <c r="A125" s="7" t="s">
        <v>304</v>
      </c>
      <c r="B125" s="17" t="s">
        <v>305</v>
      </c>
      <c r="C125" s="7" t="s">
        <v>306</v>
      </c>
      <c r="D125" s="7">
        <v>1</v>
      </c>
      <c r="E125" s="74"/>
      <c r="F125" s="10">
        <f t="shared" si="1"/>
        <v>0</v>
      </c>
      <c r="G125" s="8" t="s">
        <v>9</v>
      </c>
    </row>
    <row r="126" spans="1:7" ht="52.5" x14ac:dyDescent="0.3">
      <c r="A126" s="7" t="s">
        <v>307</v>
      </c>
      <c r="B126" s="17" t="s">
        <v>308</v>
      </c>
      <c r="C126" s="7" t="s">
        <v>309</v>
      </c>
      <c r="D126" s="7">
        <v>1</v>
      </c>
      <c r="E126" s="74"/>
      <c r="F126" s="10">
        <f t="shared" si="1"/>
        <v>0</v>
      </c>
      <c r="G126" s="8" t="s">
        <v>9</v>
      </c>
    </row>
    <row r="127" spans="1:7" ht="27" x14ac:dyDescent="0.3">
      <c r="A127" s="7" t="s">
        <v>310</v>
      </c>
      <c r="B127" s="17" t="s">
        <v>311</v>
      </c>
      <c r="C127" s="7" t="s">
        <v>10</v>
      </c>
      <c r="D127" s="7">
        <v>9</v>
      </c>
      <c r="E127" s="74"/>
      <c r="F127" s="10">
        <f t="shared" si="1"/>
        <v>0</v>
      </c>
      <c r="G127" s="8" t="s">
        <v>9</v>
      </c>
    </row>
    <row r="128" spans="1:7" x14ac:dyDescent="0.3">
      <c r="A128" s="5" t="s">
        <v>314</v>
      </c>
      <c r="B128" s="66" t="s">
        <v>315</v>
      </c>
      <c r="C128" s="66"/>
      <c r="D128" s="66"/>
      <c r="E128" s="66"/>
      <c r="F128" s="8">
        <f>+F129+F130</f>
        <v>0</v>
      </c>
      <c r="G128" s="8" t="s">
        <v>9</v>
      </c>
    </row>
    <row r="129" spans="1:7" ht="27" x14ac:dyDescent="0.3">
      <c r="A129" s="7" t="s">
        <v>316</v>
      </c>
      <c r="B129" s="17" t="s">
        <v>518</v>
      </c>
      <c r="C129" s="7" t="s">
        <v>96</v>
      </c>
      <c r="D129" s="7">
        <v>1</v>
      </c>
      <c r="E129" s="74"/>
      <c r="F129" s="10">
        <f t="shared" si="1"/>
        <v>0</v>
      </c>
      <c r="G129" s="8" t="s">
        <v>9</v>
      </c>
    </row>
    <row r="130" spans="1:7" ht="39.75" x14ac:dyDescent="0.3">
      <c r="A130" s="7" t="s">
        <v>320</v>
      </c>
      <c r="B130" s="17" t="s">
        <v>519</v>
      </c>
      <c r="C130" s="7" t="s">
        <v>10</v>
      </c>
      <c r="D130" s="7">
        <v>600</v>
      </c>
      <c r="E130" s="74"/>
      <c r="F130" s="10">
        <f t="shared" ref="F130:F179" si="2">+ROUND(D130*E130,0)</f>
        <v>0</v>
      </c>
      <c r="G130" s="8" t="s">
        <v>9</v>
      </c>
    </row>
    <row r="131" spans="1:7" x14ac:dyDescent="0.3">
      <c r="A131" s="39" t="s">
        <v>321</v>
      </c>
      <c r="B131" s="66" t="s">
        <v>322</v>
      </c>
      <c r="C131" s="66"/>
      <c r="D131" s="66"/>
      <c r="E131" s="66"/>
      <c r="F131" s="40">
        <f>+F132+F133</f>
        <v>0</v>
      </c>
      <c r="G131" s="8" t="s">
        <v>9</v>
      </c>
    </row>
    <row r="132" spans="1:7" ht="27" x14ac:dyDescent="0.3">
      <c r="A132" s="7" t="s">
        <v>323</v>
      </c>
      <c r="B132" s="17" t="s">
        <v>520</v>
      </c>
      <c r="C132" s="7" t="s">
        <v>96</v>
      </c>
      <c r="D132" s="7">
        <v>26</v>
      </c>
      <c r="E132" s="74"/>
      <c r="F132" s="10">
        <f t="shared" si="2"/>
        <v>0</v>
      </c>
      <c r="G132" s="8" t="s">
        <v>9</v>
      </c>
    </row>
    <row r="133" spans="1:7" ht="52.5" x14ac:dyDescent="0.3">
      <c r="A133" s="7" t="s">
        <v>329</v>
      </c>
      <c r="B133" s="17" t="s">
        <v>521</v>
      </c>
      <c r="C133" s="7" t="s">
        <v>331</v>
      </c>
      <c r="D133" s="7">
        <v>14</v>
      </c>
      <c r="E133" s="74"/>
      <c r="F133" s="10">
        <f t="shared" si="2"/>
        <v>0</v>
      </c>
      <c r="G133" s="8" t="s">
        <v>9</v>
      </c>
    </row>
    <row r="134" spans="1:7" x14ac:dyDescent="0.3">
      <c r="A134" s="5" t="s">
        <v>332</v>
      </c>
      <c r="B134" s="66" t="s">
        <v>333</v>
      </c>
      <c r="C134" s="66"/>
      <c r="D134" s="66"/>
      <c r="E134" s="66"/>
      <c r="F134" s="8">
        <f>+F135+F136</f>
        <v>0</v>
      </c>
      <c r="G134" s="8" t="s">
        <v>9</v>
      </c>
    </row>
    <row r="135" spans="1:7" ht="90.75" x14ac:dyDescent="0.3">
      <c r="A135" s="7" t="s">
        <v>334</v>
      </c>
      <c r="B135" s="17" t="s">
        <v>324</v>
      </c>
      <c r="C135" s="7" t="s">
        <v>96</v>
      </c>
      <c r="D135" s="7">
        <v>26</v>
      </c>
      <c r="E135" s="74"/>
      <c r="F135" s="10">
        <f t="shared" si="2"/>
        <v>0</v>
      </c>
      <c r="G135" s="8" t="s">
        <v>9</v>
      </c>
    </row>
    <row r="136" spans="1:7" ht="52.5" x14ac:dyDescent="0.3">
      <c r="A136" s="7" t="s">
        <v>337</v>
      </c>
      <c r="B136" s="17" t="s">
        <v>522</v>
      </c>
      <c r="C136" s="7" t="s">
        <v>331</v>
      </c>
      <c r="D136" s="7">
        <v>14</v>
      </c>
      <c r="E136" s="74"/>
      <c r="F136" s="10">
        <f t="shared" si="2"/>
        <v>0</v>
      </c>
      <c r="G136" s="8" t="s">
        <v>9</v>
      </c>
    </row>
    <row r="137" spans="1:7" x14ac:dyDescent="0.3">
      <c r="A137" s="5" t="s">
        <v>339</v>
      </c>
      <c r="B137" s="66" t="s">
        <v>340</v>
      </c>
      <c r="C137" s="66"/>
      <c r="D137" s="66"/>
      <c r="E137" s="66"/>
      <c r="F137" s="8">
        <f>+F138+F139+F140+F141</f>
        <v>0</v>
      </c>
      <c r="G137" s="8" t="s">
        <v>9</v>
      </c>
    </row>
    <row r="138" spans="1:7" ht="65.25" x14ac:dyDescent="0.3">
      <c r="A138" s="7" t="s">
        <v>341</v>
      </c>
      <c r="B138" s="17" t="s">
        <v>344</v>
      </c>
      <c r="C138" s="7" t="s">
        <v>96</v>
      </c>
      <c r="D138" s="7">
        <v>1</v>
      </c>
      <c r="E138" s="74"/>
      <c r="F138" s="10">
        <f t="shared" si="2"/>
        <v>0</v>
      </c>
      <c r="G138" s="8" t="s">
        <v>9</v>
      </c>
    </row>
    <row r="139" spans="1:7" ht="39.75" x14ac:dyDescent="0.3">
      <c r="A139" s="7" t="s">
        <v>345</v>
      </c>
      <c r="B139" s="17" t="s">
        <v>346</v>
      </c>
      <c r="C139" s="7" t="s">
        <v>96</v>
      </c>
      <c r="D139" s="7">
        <v>18</v>
      </c>
      <c r="E139" s="74"/>
      <c r="F139" s="10">
        <f t="shared" si="2"/>
        <v>0</v>
      </c>
      <c r="G139" s="8" t="s">
        <v>9</v>
      </c>
    </row>
    <row r="140" spans="1:7" ht="39.75" x14ac:dyDescent="0.3">
      <c r="A140" s="7" t="s">
        <v>347</v>
      </c>
      <c r="B140" s="17" t="s">
        <v>348</v>
      </c>
      <c r="C140" s="7" t="s">
        <v>96</v>
      </c>
      <c r="D140" s="7">
        <v>1</v>
      </c>
      <c r="E140" s="74"/>
      <c r="F140" s="10">
        <f t="shared" si="2"/>
        <v>0</v>
      </c>
      <c r="G140" s="8" t="s">
        <v>9</v>
      </c>
    </row>
    <row r="141" spans="1:7" ht="39.75" x14ac:dyDescent="0.3">
      <c r="A141" s="7" t="s">
        <v>349</v>
      </c>
      <c r="B141" s="17" t="s">
        <v>350</v>
      </c>
      <c r="C141" s="7" t="s">
        <v>96</v>
      </c>
      <c r="D141" s="7">
        <v>20</v>
      </c>
      <c r="E141" s="74"/>
      <c r="F141" s="10">
        <f t="shared" si="2"/>
        <v>0</v>
      </c>
      <c r="G141" s="8" t="s">
        <v>9</v>
      </c>
    </row>
    <row r="142" spans="1:7" x14ac:dyDescent="0.3">
      <c r="A142" s="5" t="s">
        <v>351</v>
      </c>
      <c r="B142" s="66" t="s">
        <v>352</v>
      </c>
      <c r="C142" s="66"/>
      <c r="D142" s="66"/>
      <c r="E142" s="66"/>
      <c r="F142" s="8">
        <f>+F143</f>
        <v>0</v>
      </c>
      <c r="G142" s="8" t="s">
        <v>9</v>
      </c>
    </row>
    <row r="143" spans="1:7" ht="39.75" x14ac:dyDescent="0.3">
      <c r="A143" s="7" t="s">
        <v>353</v>
      </c>
      <c r="B143" s="17" t="s">
        <v>523</v>
      </c>
      <c r="C143" s="7" t="s">
        <v>10</v>
      </c>
      <c r="D143" s="7">
        <v>300</v>
      </c>
      <c r="E143" s="74"/>
      <c r="F143" s="10">
        <f t="shared" si="2"/>
        <v>0</v>
      </c>
      <c r="G143" s="8" t="s">
        <v>9</v>
      </c>
    </row>
    <row r="144" spans="1:7" x14ac:dyDescent="0.3">
      <c r="A144" s="5" t="s">
        <v>355</v>
      </c>
      <c r="B144" s="66" t="s">
        <v>524</v>
      </c>
      <c r="C144" s="66"/>
      <c r="D144" s="66"/>
      <c r="E144" s="66"/>
      <c r="F144" s="8">
        <f>+F145+F146</f>
        <v>0</v>
      </c>
      <c r="G144" s="8" t="s">
        <v>9</v>
      </c>
    </row>
    <row r="145" spans="1:7" ht="27" x14ac:dyDescent="0.3">
      <c r="A145" s="7" t="s">
        <v>357</v>
      </c>
      <c r="B145" s="17" t="s">
        <v>358</v>
      </c>
      <c r="C145" s="7" t="s">
        <v>96</v>
      </c>
      <c r="D145" s="7">
        <v>26</v>
      </c>
      <c r="E145" s="74"/>
      <c r="F145" s="10">
        <f t="shared" si="2"/>
        <v>0</v>
      </c>
      <c r="G145" s="8" t="s">
        <v>9</v>
      </c>
    </row>
    <row r="146" spans="1:7" x14ac:dyDescent="0.3">
      <c r="A146" s="7" t="s">
        <v>525</v>
      </c>
      <c r="B146" s="17" t="s">
        <v>526</v>
      </c>
      <c r="C146" s="7" t="s">
        <v>96</v>
      </c>
      <c r="D146" s="7">
        <v>1</v>
      </c>
      <c r="E146" s="74"/>
      <c r="F146" s="10">
        <f t="shared" si="2"/>
        <v>0</v>
      </c>
      <c r="G146" s="8" t="s">
        <v>9</v>
      </c>
    </row>
    <row r="147" spans="1:7" x14ac:dyDescent="0.3">
      <c r="A147" s="5" t="s">
        <v>458</v>
      </c>
      <c r="B147" s="66" t="s">
        <v>359</v>
      </c>
      <c r="C147" s="66"/>
      <c r="D147" s="66"/>
      <c r="E147" s="66"/>
      <c r="F147" s="8">
        <f>+F148+F149</f>
        <v>0</v>
      </c>
      <c r="G147" s="8" t="s">
        <v>9</v>
      </c>
    </row>
    <row r="148" spans="1:7" ht="39.75" x14ac:dyDescent="0.3">
      <c r="A148" s="7" t="s">
        <v>360</v>
      </c>
      <c r="B148" s="17" t="s">
        <v>361</v>
      </c>
      <c r="C148" s="7" t="s">
        <v>306</v>
      </c>
      <c r="D148" s="7">
        <v>1</v>
      </c>
      <c r="E148" s="74"/>
      <c r="F148" s="10">
        <f t="shared" si="2"/>
        <v>0</v>
      </c>
      <c r="G148" s="8" t="s">
        <v>9</v>
      </c>
    </row>
    <row r="149" spans="1:7" ht="78" x14ac:dyDescent="0.3">
      <c r="A149" s="7" t="s">
        <v>362</v>
      </c>
      <c r="B149" s="17" t="s">
        <v>527</v>
      </c>
      <c r="C149" s="7" t="s">
        <v>306</v>
      </c>
      <c r="D149" s="7">
        <v>1</v>
      </c>
      <c r="E149" s="74"/>
      <c r="F149" s="10">
        <f t="shared" si="2"/>
        <v>0</v>
      </c>
      <c r="G149" s="8" t="s">
        <v>9</v>
      </c>
    </row>
    <row r="150" spans="1:7" x14ac:dyDescent="0.3">
      <c r="A150" s="6" t="s">
        <v>364</v>
      </c>
      <c r="B150" s="67" t="s">
        <v>365</v>
      </c>
      <c r="C150" s="67"/>
      <c r="D150" s="67">
        <v>0</v>
      </c>
      <c r="E150" s="67" t="s">
        <v>9</v>
      </c>
      <c r="F150" s="67" t="e">
        <f t="shared" si="2"/>
        <v>#VALUE!</v>
      </c>
      <c r="G150" s="9">
        <f>+F151+F162</f>
        <v>0</v>
      </c>
    </row>
    <row r="151" spans="1:7" x14ac:dyDescent="0.3">
      <c r="A151" s="5" t="s">
        <v>366</v>
      </c>
      <c r="B151" s="66" t="s">
        <v>367</v>
      </c>
      <c r="C151" s="66"/>
      <c r="D151" s="66"/>
      <c r="E151" s="66"/>
      <c r="F151" s="8">
        <f>+F152+F153+F154+F155+F156+F157+F158+F159+F160+F161</f>
        <v>0</v>
      </c>
      <c r="G151" s="8" t="s">
        <v>9</v>
      </c>
    </row>
    <row r="152" spans="1:7" ht="78" x14ac:dyDescent="0.3">
      <c r="A152" s="7" t="s">
        <v>528</v>
      </c>
      <c r="B152" s="17" t="s">
        <v>529</v>
      </c>
      <c r="C152" s="7" t="s">
        <v>96</v>
      </c>
      <c r="D152" s="7">
        <v>1</v>
      </c>
      <c r="E152" s="74"/>
      <c r="F152" s="10">
        <f t="shared" si="2"/>
        <v>0</v>
      </c>
      <c r="G152" s="8" t="s">
        <v>9</v>
      </c>
    </row>
    <row r="153" spans="1:7" ht="52.5" x14ac:dyDescent="0.3">
      <c r="A153" s="7" t="s">
        <v>368</v>
      </c>
      <c r="B153" s="17" t="s">
        <v>369</v>
      </c>
      <c r="C153" s="7" t="s">
        <v>96</v>
      </c>
      <c r="D153" s="7">
        <v>18</v>
      </c>
      <c r="E153" s="74"/>
      <c r="F153" s="10">
        <f t="shared" si="2"/>
        <v>0</v>
      </c>
      <c r="G153" s="8" t="s">
        <v>9</v>
      </c>
    </row>
    <row r="154" spans="1:7" ht="52.5" x14ac:dyDescent="0.3">
      <c r="A154" s="7" t="s">
        <v>370</v>
      </c>
      <c r="B154" s="17" t="s">
        <v>371</v>
      </c>
      <c r="C154" s="7" t="s">
        <v>96</v>
      </c>
      <c r="D154" s="7">
        <v>2</v>
      </c>
      <c r="E154" s="74"/>
      <c r="F154" s="10">
        <f t="shared" si="2"/>
        <v>0</v>
      </c>
      <c r="G154" s="8" t="s">
        <v>9</v>
      </c>
    </row>
    <row r="155" spans="1:7" ht="39.75" x14ac:dyDescent="0.3">
      <c r="A155" s="7" t="s">
        <v>372</v>
      </c>
      <c r="B155" s="17" t="s">
        <v>373</v>
      </c>
      <c r="C155" s="7" t="s">
        <v>10</v>
      </c>
      <c r="D155" s="7">
        <v>12.6</v>
      </c>
      <c r="E155" s="74"/>
      <c r="F155" s="10">
        <f t="shared" si="2"/>
        <v>0</v>
      </c>
      <c r="G155" s="8" t="s">
        <v>9</v>
      </c>
    </row>
    <row r="156" spans="1:7" ht="39.75" x14ac:dyDescent="0.3">
      <c r="A156" s="7" t="s">
        <v>374</v>
      </c>
      <c r="B156" s="17" t="s">
        <v>375</v>
      </c>
      <c r="C156" s="7" t="s">
        <v>96</v>
      </c>
      <c r="D156" s="7">
        <v>2</v>
      </c>
      <c r="E156" s="74"/>
      <c r="F156" s="10">
        <f t="shared" si="2"/>
        <v>0</v>
      </c>
      <c r="G156" s="8" t="s">
        <v>9</v>
      </c>
    </row>
    <row r="157" spans="1:7" ht="39.75" x14ac:dyDescent="0.3">
      <c r="A157" s="7" t="s">
        <v>376</v>
      </c>
      <c r="B157" s="17" t="s">
        <v>377</v>
      </c>
      <c r="C157" s="7" t="s">
        <v>96</v>
      </c>
      <c r="D157" s="7">
        <v>4</v>
      </c>
      <c r="E157" s="74"/>
      <c r="F157" s="10">
        <f t="shared" si="2"/>
        <v>0</v>
      </c>
      <c r="G157" s="8" t="s">
        <v>9</v>
      </c>
    </row>
    <row r="158" spans="1:7" ht="39.75" x14ac:dyDescent="0.3">
      <c r="A158" s="7" t="s">
        <v>378</v>
      </c>
      <c r="B158" s="17" t="s">
        <v>379</v>
      </c>
      <c r="C158" s="7" t="s">
        <v>96</v>
      </c>
      <c r="D158" s="7">
        <v>6</v>
      </c>
      <c r="E158" s="74"/>
      <c r="F158" s="10">
        <f t="shared" si="2"/>
        <v>0</v>
      </c>
      <c r="G158" s="8" t="s">
        <v>9</v>
      </c>
    </row>
    <row r="159" spans="1:7" ht="39.75" x14ac:dyDescent="0.3">
      <c r="A159" s="7" t="s">
        <v>530</v>
      </c>
      <c r="B159" s="17" t="s">
        <v>531</v>
      </c>
      <c r="C159" s="7" t="s">
        <v>96</v>
      </c>
      <c r="D159" s="7">
        <v>9</v>
      </c>
      <c r="E159" s="74"/>
      <c r="F159" s="10">
        <f t="shared" si="2"/>
        <v>0</v>
      </c>
      <c r="G159" s="8" t="s">
        <v>9</v>
      </c>
    </row>
    <row r="160" spans="1:7" ht="52.5" x14ac:dyDescent="0.3">
      <c r="A160" s="7" t="s">
        <v>380</v>
      </c>
      <c r="B160" s="17" t="s">
        <v>381</v>
      </c>
      <c r="C160" s="7" t="s">
        <v>15</v>
      </c>
      <c r="D160" s="7">
        <v>4.6800000000000006</v>
      </c>
      <c r="E160" s="74"/>
      <c r="F160" s="10">
        <f t="shared" si="2"/>
        <v>0</v>
      </c>
      <c r="G160" s="8" t="s">
        <v>9</v>
      </c>
    </row>
    <row r="161" spans="1:7" ht="52.5" x14ac:dyDescent="0.3">
      <c r="A161" s="7" t="s">
        <v>382</v>
      </c>
      <c r="B161" s="17" t="s">
        <v>383</v>
      </c>
      <c r="C161" s="7" t="s">
        <v>96</v>
      </c>
      <c r="D161" s="7">
        <v>6</v>
      </c>
      <c r="E161" s="74"/>
      <c r="F161" s="10">
        <f t="shared" si="2"/>
        <v>0</v>
      </c>
      <c r="G161" s="8" t="s">
        <v>9</v>
      </c>
    </row>
    <row r="162" spans="1:7" x14ac:dyDescent="0.3">
      <c r="A162" s="5" t="s">
        <v>384</v>
      </c>
      <c r="B162" s="66" t="s">
        <v>385</v>
      </c>
      <c r="C162" s="66"/>
      <c r="D162" s="66"/>
      <c r="E162" s="66"/>
      <c r="F162" s="8">
        <f>+F163+F164+F165+F166+F167+F168+F169+F170+F171+F172+F173+F174+F175+F176+F177+F178+F179</f>
        <v>0</v>
      </c>
      <c r="G162" s="8" t="s">
        <v>9</v>
      </c>
    </row>
    <row r="163" spans="1:7" ht="78" x14ac:dyDescent="0.3">
      <c r="A163" s="7" t="s">
        <v>386</v>
      </c>
      <c r="B163" s="17" t="s">
        <v>532</v>
      </c>
      <c r="C163" s="7" t="s">
        <v>15</v>
      </c>
      <c r="D163" s="7">
        <v>250.31</v>
      </c>
      <c r="E163" s="74"/>
      <c r="F163" s="10">
        <f t="shared" si="2"/>
        <v>0</v>
      </c>
      <c r="G163" s="8" t="s">
        <v>9</v>
      </c>
    </row>
    <row r="164" spans="1:7" ht="65.25" x14ac:dyDescent="0.3">
      <c r="A164" s="7" t="s">
        <v>388</v>
      </c>
      <c r="B164" s="17" t="s">
        <v>389</v>
      </c>
      <c r="C164" s="7" t="s">
        <v>15</v>
      </c>
      <c r="D164" s="7">
        <v>651.29999999999995</v>
      </c>
      <c r="E164" s="74"/>
      <c r="F164" s="10">
        <f t="shared" si="2"/>
        <v>0</v>
      </c>
      <c r="G164" s="8" t="s">
        <v>9</v>
      </c>
    </row>
    <row r="165" spans="1:7" ht="78" x14ac:dyDescent="0.3">
      <c r="A165" s="7" t="s">
        <v>390</v>
      </c>
      <c r="B165" s="17" t="s">
        <v>391</v>
      </c>
      <c r="C165" s="7" t="s">
        <v>15</v>
      </c>
      <c r="D165" s="7">
        <v>39.299999999999997</v>
      </c>
      <c r="E165" s="74"/>
      <c r="F165" s="10">
        <f t="shared" si="2"/>
        <v>0</v>
      </c>
      <c r="G165" s="8" t="s">
        <v>9</v>
      </c>
    </row>
    <row r="166" spans="1:7" ht="78" x14ac:dyDescent="0.3">
      <c r="A166" s="7" t="s">
        <v>392</v>
      </c>
      <c r="B166" s="17" t="s">
        <v>533</v>
      </c>
      <c r="C166" s="7" t="s">
        <v>15</v>
      </c>
      <c r="D166" s="7">
        <v>15</v>
      </c>
      <c r="E166" s="74"/>
      <c r="F166" s="10">
        <f t="shared" si="2"/>
        <v>0</v>
      </c>
      <c r="G166" s="8" t="s">
        <v>9</v>
      </c>
    </row>
    <row r="167" spans="1:7" ht="65.25" x14ac:dyDescent="0.3">
      <c r="A167" s="7" t="s">
        <v>394</v>
      </c>
      <c r="B167" s="17" t="s">
        <v>534</v>
      </c>
      <c r="C167" s="7" t="s">
        <v>15</v>
      </c>
      <c r="D167" s="7">
        <v>420</v>
      </c>
      <c r="E167" s="74"/>
      <c r="F167" s="10">
        <f t="shared" si="2"/>
        <v>0</v>
      </c>
      <c r="G167" s="8" t="s">
        <v>9</v>
      </c>
    </row>
    <row r="168" spans="1:7" ht="65.25" x14ac:dyDescent="0.3">
      <c r="A168" s="7" t="s">
        <v>408</v>
      </c>
      <c r="B168" s="17" t="s">
        <v>409</v>
      </c>
      <c r="C168" s="7" t="s">
        <v>96</v>
      </c>
      <c r="D168" s="7">
        <v>9</v>
      </c>
      <c r="E168" s="74"/>
      <c r="F168" s="10">
        <f t="shared" si="2"/>
        <v>0</v>
      </c>
      <c r="G168" s="8" t="s">
        <v>9</v>
      </c>
    </row>
    <row r="169" spans="1:7" ht="52.5" x14ac:dyDescent="0.3">
      <c r="A169" s="7" t="s">
        <v>535</v>
      </c>
      <c r="B169" s="17" t="s">
        <v>411</v>
      </c>
      <c r="C169" s="7" t="s">
        <v>96</v>
      </c>
      <c r="D169" s="7">
        <v>3</v>
      </c>
      <c r="E169" s="74"/>
      <c r="F169" s="10">
        <f t="shared" si="2"/>
        <v>0</v>
      </c>
      <c r="G169" s="8" t="s">
        <v>9</v>
      </c>
    </row>
    <row r="170" spans="1:7" ht="65.25" x14ac:dyDescent="0.3">
      <c r="A170" s="7" t="s">
        <v>536</v>
      </c>
      <c r="B170" s="17" t="s">
        <v>417</v>
      </c>
      <c r="C170" s="7" t="s">
        <v>96</v>
      </c>
      <c r="D170" s="7">
        <v>1</v>
      </c>
      <c r="E170" s="74"/>
      <c r="F170" s="10">
        <f t="shared" si="2"/>
        <v>0</v>
      </c>
      <c r="G170" s="8" t="s">
        <v>9</v>
      </c>
    </row>
    <row r="171" spans="1:7" ht="52.5" x14ac:dyDescent="0.3">
      <c r="A171" s="7" t="s">
        <v>420</v>
      </c>
      <c r="B171" s="17" t="s">
        <v>419</v>
      </c>
      <c r="C171" s="7" t="s">
        <v>96</v>
      </c>
      <c r="D171" s="7">
        <v>1</v>
      </c>
      <c r="E171" s="74"/>
      <c r="F171" s="10">
        <f t="shared" si="2"/>
        <v>0</v>
      </c>
      <c r="G171" s="8" t="s">
        <v>9</v>
      </c>
    </row>
    <row r="172" spans="1:7" ht="52.5" x14ac:dyDescent="0.3">
      <c r="A172" s="7" t="s">
        <v>422</v>
      </c>
      <c r="B172" s="17" t="s">
        <v>421</v>
      </c>
      <c r="C172" s="7" t="s">
        <v>96</v>
      </c>
      <c r="D172" s="7">
        <v>2</v>
      </c>
      <c r="E172" s="74"/>
      <c r="F172" s="10">
        <f t="shared" si="2"/>
        <v>0</v>
      </c>
      <c r="G172" s="8" t="s">
        <v>9</v>
      </c>
    </row>
    <row r="173" spans="1:7" ht="52.5" x14ac:dyDescent="0.3">
      <c r="A173" s="7" t="s">
        <v>428</v>
      </c>
      <c r="B173" s="17" t="s">
        <v>427</v>
      </c>
      <c r="C173" s="7" t="s">
        <v>96</v>
      </c>
      <c r="D173" s="7">
        <v>1</v>
      </c>
      <c r="E173" s="74"/>
      <c r="F173" s="10">
        <f t="shared" si="2"/>
        <v>0</v>
      </c>
      <c r="G173" s="8" t="s">
        <v>9</v>
      </c>
    </row>
    <row r="174" spans="1:7" ht="52.5" x14ac:dyDescent="0.3">
      <c r="A174" s="7" t="s">
        <v>430</v>
      </c>
      <c r="B174" s="17" t="s">
        <v>429</v>
      </c>
      <c r="C174" s="7" t="s">
        <v>96</v>
      </c>
      <c r="D174" s="7">
        <v>1</v>
      </c>
      <c r="E174" s="74"/>
      <c r="F174" s="10">
        <f t="shared" si="2"/>
        <v>0</v>
      </c>
      <c r="G174" s="8" t="s">
        <v>9</v>
      </c>
    </row>
    <row r="175" spans="1:7" ht="52.5" x14ac:dyDescent="0.3">
      <c r="A175" s="7" t="s">
        <v>432</v>
      </c>
      <c r="B175" s="17" t="s">
        <v>431</v>
      </c>
      <c r="C175" s="7" t="s">
        <v>96</v>
      </c>
      <c r="D175" s="7">
        <v>4</v>
      </c>
      <c r="E175" s="74"/>
      <c r="F175" s="10">
        <f t="shared" si="2"/>
        <v>0</v>
      </c>
      <c r="G175" s="8" t="s">
        <v>9</v>
      </c>
    </row>
    <row r="176" spans="1:7" ht="52.5" x14ac:dyDescent="0.3">
      <c r="A176" s="7" t="s">
        <v>440</v>
      </c>
      <c r="B176" s="17" t="s">
        <v>439</v>
      </c>
      <c r="C176" s="7" t="s">
        <v>96</v>
      </c>
      <c r="D176" s="7">
        <v>10</v>
      </c>
      <c r="E176" s="74"/>
      <c r="F176" s="10">
        <f t="shared" si="2"/>
        <v>0</v>
      </c>
      <c r="G176" s="8" t="s">
        <v>9</v>
      </c>
    </row>
    <row r="177" spans="1:7" ht="52.5" x14ac:dyDescent="0.3">
      <c r="A177" s="7" t="s">
        <v>444</v>
      </c>
      <c r="B177" s="17" t="s">
        <v>443</v>
      </c>
      <c r="C177" s="7" t="s">
        <v>96</v>
      </c>
      <c r="D177" s="7">
        <v>10</v>
      </c>
      <c r="E177" s="74"/>
      <c r="F177" s="10">
        <f t="shared" si="2"/>
        <v>0</v>
      </c>
      <c r="G177" s="8" t="s">
        <v>9</v>
      </c>
    </row>
    <row r="178" spans="1:7" ht="39.75" x14ac:dyDescent="0.3">
      <c r="A178" s="7" t="s">
        <v>446</v>
      </c>
      <c r="B178" s="17" t="s">
        <v>447</v>
      </c>
      <c r="C178" s="7" t="s">
        <v>22</v>
      </c>
      <c r="D178" s="7">
        <v>158.13</v>
      </c>
      <c r="E178" s="74"/>
      <c r="F178" s="10">
        <f t="shared" si="2"/>
        <v>0</v>
      </c>
      <c r="G178" s="8" t="s">
        <v>9</v>
      </c>
    </row>
    <row r="179" spans="1:7" ht="27" x14ac:dyDescent="0.3">
      <c r="A179" s="7" t="s">
        <v>448</v>
      </c>
      <c r="B179" s="17" t="s">
        <v>449</v>
      </c>
      <c r="C179" s="7" t="s">
        <v>79</v>
      </c>
      <c r="D179" s="7">
        <v>390</v>
      </c>
      <c r="E179" s="74"/>
      <c r="F179" s="10">
        <f t="shared" si="2"/>
        <v>0</v>
      </c>
      <c r="G179" s="8" t="s">
        <v>9</v>
      </c>
    </row>
    <row r="180" spans="1:7" s="3" customFormat="1" ht="12.75" x14ac:dyDescent="0.2">
      <c r="A180" s="6">
        <v>19</v>
      </c>
      <c r="B180" s="67" t="s">
        <v>455</v>
      </c>
      <c r="C180" s="67"/>
      <c r="D180" s="67"/>
      <c r="E180" s="67"/>
      <c r="F180" s="67"/>
      <c r="G180" s="15">
        <f>+F181</f>
        <v>0</v>
      </c>
    </row>
    <row r="181" spans="1:7" s="3" customFormat="1" ht="12.75" x14ac:dyDescent="0.2">
      <c r="A181" s="21" t="s">
        <v>457</v>
      </c>
      <c r="B181" s="17" t="s">
        <v>455</v>
      </c>
      <c r="C181" s="7" t="s">
        <v>96</v>
      </c>
      <c r="D181" s="14">
        <v>1</v>
      </c>
      <c r="E181" s="74"/>
      <c r="F181" s="10">
        <f>+ROUND(D181*E181,0)</f>
        <v>0</v>
      </c>
      <c r="G181" s="5"/>
    </row>
    <row r="183" spans="1:7" x14ac:dyDescent="0.3">
      <c r="A183" s="64" t="s">
        <v>450</v>
      </c>
      <c r="B183" s="64"/>
      <c r="C183" s="64"/>
      <c r="D183" s="64"/>
      <c r="E183" s="64"/>
      <c r="F183" s="64"/>
      <c r="G183" s="25">
        <f>+G6+G9+G16+G30+G38+G41+G61+G75+G78+G123+G150+G180</f>
        <v>0</v>
      </c>
    </row>
    <row r="184" spans="1:7" x14ac:dyDescent="0.3">
      <c r="A184" s="7"/>
      <c r="B184" s="65" t="s">
        <v>461</v>
      </c>
      <c r="C184" s="65"/>
      <c r="D184" s="65"/>
      <c r="E184" s="65"/>
      <c r="F184" s="75"/>
      <c r="G184" s="8">
        <f>+ROUND($G$183*F184,0)</f>
        <v>0</v>
      </c>
    </row>
    <row r="185" spans="1:7" x14ac:dyDescent="0.3">
      <c r="A185" s="7"/>
      <c r="B185" s="65" t="s">
        <v>462</v>
      </c>
      <c r="C185" s="65"/>
      <c r="D185" s="65"/>
      <c r="E185" s="65"/>
      <c r="F185" s="76"/>
      <c r="G185" s="8">
        <f>+ROUND($G$183*F185,0)</f>
        <v>0</v>
      </c>
    </row>
    <row r="186" spans="1:7" x14ac:dyDescent="0.3">
      <c r="A186" s="7"/>
      <c r="B186" s="65" t="s">
        <v>463</v>
      </c>
      <c r="C186" s="65"/>
      <c r="D186" s="65"/>
      <c r="E186" s="65"/>
      <c r="F186" s="76"/>
      <c r="G186" s="8">
        <f>+ROUND($G$183*F186,0)</f>
        <v>0</v>
      </c>
    </row>
    <row r="187" spans="1:7" x14ac:dyDescent="0.3">
      <c r="A187" s="7"/>
      <c r="B187" s="65" t="s">
        <v>464</v>
      </c>
      <c r="C187" s="65"/>
      <c r="D187" s="65"/>
      <c r="E187" s="65"/>
      <c r="F187" s="26">
        <v>0.16</v>
      </c>
      <c r="G187" s="8">
        <f>+ROUND(G186*F187,0)</f>
        <v>0</v>
      </c>
    </row>
    <row r="188" spans="1:7" x14ac:dyDescent="0.3">
      <c r="A188" s="64" t="s">
        <v>466</v>
      </c>
      <c r="B188" s="64"/>
      <c r="C188" s="64"/>
      <c r="D188" s="64"/>
      <c r="E188" s="64"/>
      <c r="F188" s="64"/>
      <c r="G188" s="25">
        <f>+G184+G185+G186+G187</f>
        <v>0</v>
      </c>
    </row>
    <row r="190" spans="1:7" x14ac:dyDescent="0.3">
      <c r="A190" s="6"/>
      <c r="B190" s="67" t="s">
        <v>465</v>
      </c>
      <c r="C190" s="67"/>
      <c r="D190" s="67"/>
      <c r="E190" s="67"/>
      <c r="F190" s="67"/>
      <c r="G190" s="15">
        <f>+F191</f>
        <v>0</v>
      </c>
    </row>
    <row r="191" spans="1:7" ht="52.5" x14ac:dyDescent="0.3">
      <c r="A191" s="7" t="s">
        <v>460</v>
      </c>
      <c r="B191" s="17" t="s">
        <v>313</v>
      </c>
      <c r="C191" s="7" t="s">
        <v>299</v>
      </c>
      <c r="D191" s="14">
        <v>1</v>
      </c>
      <c r="E191" s="74"/>
      <c r="F191" s="10">
        <f>+ROUND(D191*E191,0)</f>
        <v>0</v>
      </c>
      <c r="G191" s="5"/>
    </row>
    <row r="193" spans="1:7" x14ac:dyDescent="0.3">
      <c r="A193" s="63" t="s">
        <v>467</v>
      </c>
      <c r="B193" s="63"/>
      <c r="C193" s="63"/>
      <c r="D193" s="63"/>
      <c r="E193" s="63"/>
      <c r="F193" s="63"/>
      <c r="G193" s="27">
        <f>+G183+G188+G190</f>
        <v>0</v>
      </c>
    </row>
  </sheetData>
  <sheetProtection password="D582" sheet="1" objects="1" scenarios="1"/>
  <mergeCells count="56">
    <mergeCell ref="A1:G1"/>
    <mergeCell ref="A2:G2"/>
    <mergeCell ref="A4:G4"/>
    <mergeCell ref="A3:G3"/>
    <mergeCell ref="B6:F6"/>
    <mergeCell ref="B7:E7"/>
    <mergeCell ref="B9:F9"/>
    <mergeCell ref="B10:E10"/>
    <mergeCell ref="B13:E13"/>
    <mergeCell ref="B16:F16"/>
    <mergeCell ref="B48:E48"/>
    <mergeCell ref="B21:E21"/>
    <mergeCell ref="B17:E17"/>
    <mergeCell ref="B24:E24"/>
    <mergeCell ref="B28:E28"/>
    <mergeCell ref="B30:F30"/>
    <mergeCell ref="B31:E31"/>
    <mergeCell ref="B35:E35"/>
    <mergeCell ref="B38:F38"/>
    <mergeCell ref="B39:E39"/>
    <mergeCell ref="B41:F41"/>
    <mergeCell ref="B42:E42"/>
    <mergeCell ref="B117:E117"/>
    <mergeCell ref="B57:E57"/>
    <mergeCell ref="B61:F61"/>
    <mergeCell ref="B62:E62"/>
    <mergeCell ref="B66:E66"/>
    <mergeCell ref="B75:F75"/>
    <mergeCell ref="B76:E76"/>
    <mergeCell ref="B78:F78"/>
    <mergeCell ref="B79:E79"/>
    <mergeCell ref="B83:E83"/>
    <mergeCell ref="B85:E85"/>
    <mergeCell ref="B110:E110"/>
    <mergeCell ref="B121:E121"/>
    <mergeCell ref="B123:F123"/>
    <mergeCell ref="B124:E124"/>
    <mergeCell ref="B128:E128"/>
    <mergeCell ref="B131:E131"/>
    <mergeCell ref="B185:E185"/>
    <mergeCell ref="B134:E134"/>
    <mergeCell ref="B137:E137"/>
    <mergeCell ref="B142:E142"/>
    <mergeCell ref="B144:E144"/>
    <mergeCell ref="B147:E147"/>
    <mergeCell ref="B150:F150"/>
    <mergeCell ref="B151:E151"/>
    <mergeCell ref="B162:E162"/>
    <mergeCell ref="B180:F180"/>
    <mergeCell ref="A183:F183"/>
    <mergeCell ref="B184:E184"/>
    <mergeCell ref="B186:E186"/>
    <mergeCell ref="B187:E187"/>
    <mergeCell ref="A188:F188"/>
    <mergeCell ref="B190:F190"/>
    <mergeCell ref="A193:F1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 RESUMEN</vt:lpstr>
      <vt:lpstr>VILLAS DE SAN PABLO</vt:lpstr>
      <vt:lpstr>VILLA OLIMPICA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JIMENEZ DAVILA</dc:creator>
  <cp:lastModifiedBy>VANESSA JIMENEZ DAVILA</cp:lastModifiedBy>
  <dcterms:created xsi:type="dcterms:W3CDTF">2015-10-16T01:23:13Z</dcterms:created>
  <dcterms:modified xsi:type="dcterms:W3CDTF">2015-10-16T06:12:21Z</dcterms:modified>
</cp:coreProperties>
</file>