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45" windowWidth="12000" windowHeight="9690"/>
  </bookViews>
  <sheets>
    <sheet name="RESUMEN" sheetId="10" r:id="rId1"/>
    <sheet name="BICENTENARIO" sheetId="6" r:id="rId2"/>
    <sheet name="VILLAS DE ARANJUEZ" sheetId="9"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9" l="1"/>
  <c r="G84" i="9"/>
  <c r="G76" i="9"/>
  <c r="G77" i="9"/>
  <c r="G78" i="9"/>
  <c r="G79" i="9"/>
  <c r="G80" i="9"/>
  <c r="G75" i="9"/>
  <c r="G69" i="9"/>
  <c r="G70" i="9"/>
  <c r="G71" i="9"/>
  <c r="G68" i="9"/>
  <c r="G64" i="9"/>
  <c r="G63" i="9"/>
  <c r="G57" i="9"/>
  <c r="G58" i="9"/>
  <c r="G59" i="9"/>
  <c r="G56" i="9"/>
  <c r="G52" i="9"/>
  <c r="G51" i="9"/>
  <c r="G39" i="9"/>
  <c r="G40" i="9"/>
  <c r="G41" i="9"/>
  <c r="G42" i="9"/>
  <c r="G43" i="9"/>
  <c r="G44" i="9"/>
  <c r="G45" i="9"/>
  <c r="G46" i="9"/>
  <c r="G47" i="9"/>
  <c r="G38" i="9"/>
  <c r="G32" i="9"/>
  <c r="G33" i="9"/>
  <c r="G34" i="9"/>
  <c r="G31" i="9"/>
  <c r="G23" i="9"/>
  <c r="G24" i="9"/>
  <c r="G25" i="9"/>
  <c r="G26" i="9"/>
  <c r="G27" i="9"/>
  <c r="G22" i="9"/>
  <c r="G15" i="9"/>
  <c r="G16" i="9"/>
  <c r="G17" i="9"/>
  <c r="G18" i="9"/>
  <c r="G14" i="9"/>
  <c r="G10" i="9"/>
  <c r="G9" i="9"/>
  <c r="G86" i="9" l="1"/>
  <c r="G28" i="9"/>
  <c r="G72" i="9"/>
  <c r="G81" i="9"/>
  <c r="G65" i="9"/>
  <c r="G60" i="9"/>
  <c r="G48" i="9"/>
  <c r="G11" i="9"/>
  <c r="G35" i="9"/>
  <c r="G19" i="9"/>
  <c r="G53" i="9"/>
  <c r="G88" i="9" l="1"/>
  <c r="B6" i="10" s="1"/>
  <c r="G93" i="9" l="1"/>
  <c r="G94" i="9" s="1"/>
  <c r="G92" i="9"/>
  <c r="G91" i="9"/>
  <c r="C6" i="10" l="1"/>
  <c r="D6" i="10" s="1"/>
  <c r="G95" i="9"/>
  <c r="G111" i="6" l="1"/>
  <c r="G91" i="6"/>
  <c r="G92" i="6"/>
  <c r="G93" i="6"/>
  <c r="G94" i="6"/>
  <c r="G95" i="6"/>
  <c r="G96" i="6"/>
  <c r="G97" i="6"/>
  <c r="G108" i="6" s="1"/>
  <c r="G98" i="6"/>
  <c r="G99" i="6"/>
  <c r="G100" i="6"/>
  <c r="G101" i="6"/>
  <c r="G102" i="6"/>
  <c r="G103" i="6"/>
  <c r="G104" i="6"/>
  <c r="G105" i="6"/>
  <c r="G106" i="6"/>
  <c r="G107" i="6"/>
  <c r="G90" i="6"/>
  <c r="G83" i="6"/>
  <c r="G84" i="6"/>
  <c r="G85" i="6"/>
  <c r="G86" i="6"/>
  <c r="G82" i="6"/>
  <c r="G75" i="6"/>
  <c r="G76" i="6"/>
  <c r="G77" i="6"/>
  <c r="G78" i="6"/>
  <c r="G74" i="6"/>
  <c r="G68" i="6"/>
  <c r="G69" i="6"/>
  <c r="G70" i="6"/>
  <c r="G67" i="6"/>
  <c r="G71" i="6" s="1"/>
  <c r="G63" i="6"/>
  <c r="G62" i="6"/>
  <c r="G64" i="6" s="1"/>
  <c r="G55" i="6"/>
  <c r="G56" i="6"/>
  <c r="G57" i="6"/>
  <c r="G58" i="6"/>
  <c r="G41" i="6"/>
  <c r="G42" i="6"/>
  <c r="G43" i="6"/>
  <c r="G44" i="6"/>
  <c r="G45" i="6"/>
  <c r="G46" i="6"/>
  <c r="G47" i="6"/>
  <c r="G48" i="6"/>
  <c r="G49" i="6"/>
  <c r="G50" i="6"/>
  <c r="G51" i="6"/>
  <c r="G52" i="6"/>
  <c r="G53" i="6"/>
  <c r="G54" i="6"/>
  <c r="G40" i="6"/>
  <c r="G33" i="6"/>
  <c r="G34" i="6"/>
  <c r="G35" i="6"/>
  <c r="G36" i="6"/>
  <c r="G32" i="6"/>
  <c r="G37" i="6" s="1"/>
  <c r="G24" i="6"/>
  <c r="G25" i="6"/>
  <c r="G26" i="6"/>
  <c r="G27" i="6"/>
  <c r="G28" i="6"/>
  <c r="G23" i="6"/>
  <c r="G29" i="6" s="1"/>
  <c r="G16" i="6"/>
  <c r="G17" i="6"/>
  <c r="G18" i="6"/>
  <c r="G19" i="6"/>
  <c r="G15" i="6"/>
  <c r="G10" i="6"/>
  <c r="G11" i="6"/>
  <c r="G9" i="6"/>
  <c r="G12" i="6" s="1"/>
  <c r="G112" i="6"/>
  <c r="G113" i="6" l="1"/>
  <c r="G87" i="6"/>
  <c r="G79" i="6"/>
  <c r="G59" i="6"/>
  <c r="G20" i="6"/>
  <c r="G115" i="6" l="1"/>
  <c r="B5" i="10" s="1"/>
  <c r="G118" i="6" l="1"/>
  <c r="G119" i="6"/>
  <c r="G120" i="6"/>
  <c r="G121" i="6" s="1"/>
  <c r="G122" i="6" l="1"/>
  <c r="C5" i="10"/>
  <c r="D5" i="10" s="1"/>
  <c r="C7" i="10" s="1"/>
</calcChain>
</file>

<file path=xl/sharedStrings.xml><?xml version="1.0" encoding="utf-8"?>
<sst xmlns="http://schemas.openxmlformats.org/spreadsheetml/2006/main" count="496" uniqueCount="232">
  <si>
    <t>ENCAB</t>
  </si>
  <si>
    <t>ITEM</t>
  </si>
  <si>
    <t>DESCRIPCION</t>
  </si>
  <si>
    <t>UND</t>
  </si>
  <si>
    <t>CANT.</t>
  </si>
  <si>
    <t>VR. UNIT</t>
  </si>
  <si>
    <t>CAP</t>
  </si>
  <si>
    <t>010202</t>
  </si>
  <si>
    <t>1.01</t>
  </si>
  <si>
    <t>M2</t>
  </si>
  <si>
    <t>010112</t>
  </si>
  <si>
    <t>1.02</t>
  </si>
  <si>
    <t>Localización, trazado y replanteo</t>
  </si>
  <si>
    <t>100402</t>
  </si>
  <si>
    <t>STCAP</t>
  </si>
  <si>
    <t>SUBTOTAL OBRAS PRELIMINARES</t>
  </si>
  <si>
    <t>060810</t>
  </si>
  <si>
    <t>M3</t>
  </si>
  <si>
    <t>080807</t>
  </si>
  <si>
    <t>2.03</t>
  </si>
  <si>
    <t>010215</t>
  </si>
  <si>
    <t>Nivelación y compactación de la subrasante</t>
  </si>
  <si>
    <t>100604</t>
  </si>
  <si>
    <t>SUBTOTAL MOVIMIENTO DE TIERRAS</t>
  </si>
  <si>
    <t>120214</t>
  </si>
  <si>
    <t>3.01</t>
  </si>
  <si>
    <t>120212</t>
  </si>
  <si>
    <t>3.02</t>
  </si>
  <si>
    <t>120301</t>
  </si>
  <si>
    <t>3.03</t>
  </si>
  <si>
    <t>120401</t>
  </si>
  <si>
    <t>120101</t>
  </si>
  <si>
    <t>kg</t>
  </si>
  <si>
    <t>NV0215</t>
  </si>
  <si>
    <t>Ml</t>
  </si>
  <si>
    <t>ML</t>
  </si>
  <si>
    <t>SUBTOTAL CIMENTACIÓN, ESTRUCTURAS EN CONCRETO, ACERO DE REFUERZO Y PREFABRICADOS</t>
  </si>
  <si>
    <t>200127</t>
  </si>
  <si>
    <t>Piso en concreto de 3000 psi espesor 10 cm</t>
  </si>
  <si>
    <t>200435</t>
  </si>
  <si>
    <t>Suministro, transporte y colocacion de  adoquin en rectangular en concreto .10x.20x.06  color según diseño incluye cama de arena de nivelacion E=.05, areana de sello, cortes a maquina y todo lo necesario para su correcta construccion</t>
  </si>
  <si>
    <t>NV0218</t>
  </si>
  <si>
    <t>Piso en EPDM para juegos infantiles espesor 25 mm, colores según diseño</t>
  </si>
  <si>
    <t>SM0285</t>
  </si>
  <si>
    <t>Sumnistro e instalacion de Loseta Gua Prefabricada tactil para Guia Tactil en concreto .40x.40x.06 color gris, incluye cama de arena .05 y juntas selladas con arena</t>
  </si>
  <si>
    <t>Rampa PMR en loseta concreto .40x.40 según diseño incluye cama de arena 0.05 espesor, cortes a maquina, juntas selladas con arena y todo lo necesario para su correcta instalacion</t>
  </si>
  <si>
    <t>SUBTOTAL PISOS</t>
  </si>
  <si>
    <t>5.01</t>
  </si>
  <si>
    <t>Transformador monofasico 15 kva cte 13200/240 v</t>
  </si>
  <si>
    <t>5.02</t>
  </si>
  <si>
    <t>Proteccion bifasica 13.2 voltios</t>
  </si>
  <si>
    <t>5.03</t>
  </si>
  <si>
    <t>Armado baja tension</t>
  </si>
  <si>
    <t>5.04</t>
  </si>
  <si>
    <t>Poste concreto 9 x 510 kg</t>
  </si>
  <si>
    <t>5.05</t>
  </si>
  <si>
    <t>Tendido linea triplex 1/0</t>
  </si>
  <si>
    <t>NV0220</t>
  </si>
  <si>
    <t>Tablero de derivacion tipo intemperie para fijacion en poste con protecciones según Diagrama Unifilar</t>
  </si>
  <si>
    <t>Un</t>
  </si>
  <si>
    <t>NV0221</t>
  </si>
  <si>
    <t xml:space="preserve">Ducto subterraneo 2x3/4" incluye excavacion, compactacion y relleno </t>
  </si>
  <si>
    <t>110203</t>
  </si>
  <si>
    <t xml:space="preserve">Registro de inspeccion electrico 70x70 tapa con marco metalico según especificaciones </t>
  </si>
  <si>
    <t>SM0222</t>
  </si>
  <si>
    <t xml:space="preserve">Poste en metalico de 12 M galvanizado y pintado en calor con espacion para dos reflectores </t>
  </si>
  <si>
    <t>SM0223</t>
  </si>
  <si>
    <t xml:space="preserve">Control con fotocelda de 20A 1000 W tipo itemperie fijacion en poste metalico incluye todos los accesorios necesarios para tal fin </t>
  </si>
  <si>
    <t>SM0225</t>
  </si>
  <si>
    <t xml:space="preserve">Reflector Ref: RRA 400 W MH Roy Alpha o similar </t>
  </si>
  <si>
    <t xml:space="preserve">Luminaria tipo led  32 modulos leds, voltaje 120/277 ac, luz blanca 4000k, ip66, resistencia al impacto ik 09 (carcasa y vidrio), aislamiento electrico clase i._x000D_   _x000D_  </t>
  </si>
  <si>
    <t>SM0227</t>
  </si>
  <si>
    <t xml:space="preserve">Poste metalico galvanizado x 6 M Brazo doble </t>
  </si>
  <si>
    <t>5.14</t>
  </si>
  <si>
    <t>Poste metalico galvanizado  6mt  brazo sencillo</t>
  </si>
  <si>
    <t>171204</t>
  </si>
  <si>
    <t xml:space="preserve">Cable de cobre desnudo 1/0 </t>
  </si>
  <si>
    <t>171212</t>
  </si>
  <si>
    <t xml:space="preserve">Varilla Cooper Weld x 2.4 M 5/8" </t>
  </si>
  <si>
    <t>NV0229</t>
  </si>
  <si>
    <t xml:space="preserve">Acometida 2x10+12T THHN </t>
  </si>
  <si>
    <t>NV0230</t>
  </si>
  <si>
    <t xml:space="preserve">Paso aereo subterraneo x 6m tuberia IMC 2" incluye capacete </t>
  </si>
  <si>
    <t>UN</t>
  </si>
  <si>
    <t>Inspeccion Retie - Retilap</t>
  </si>
  <si>
    <t>Gl</t>
  </si>
  <si>
    <t>SUBTOTAL INSTALACIONES ELÉCTRICAS</t>
  </si>
  <si>
    <t>180101</t>
  </si>
  <si>
    <t>Suministro e instalacion de Estructura metalica y pergolas según diseño</t>
  </si>
  <si>
    <t>NV0232</t>
  </si>
  <si>
    <t xml:space="preserve">Sum e instalacion permos Acero 325 L .50 mts según diseño </t>
  </si>
  <si>
    <t>280412</t>
  </si>
  <si>
    <t>Und</t>
  </si>
  <si>
    <t>7.03</t>
  </si>
  <si>
    <t>NV0235</t>
  </si>
  <si>
    <t>220413</t>
  </si>
  <si>
    <t>SUBTOTAL MOBILIARIO</t>
  </si>
  <si>
    <t>NV0236</t>
  </si>
  <si>
    <t>280311</t>
  </si>
  <si>
    <t>JG</t>
  </si>
  <si>
    <t>SM0276</t>
  </si>
  <si>
    <t>SM0277</t>
  </si>
  <si>
    <t>SUBTOTAL OTRAS OBRAS</t>
  </si>
  <si>
    <t>9.05</t>
  </si>
  <si>
    <t>SUBTOTAL INSTALACIONES HIDROSANITARIAS - DRENAJES AGUAS LLUVIAS</t>
  </si>
  <si>
    <t>NV0238</t>
  </si>
  <si>
    <t>NV0239</t>
  </si>
  <si>
    <t>10.03</t>
  </si>
  <si>
    <t>SM0241</t>
  </si>
  <si>
    <t>10.04</t>
  </si>
  <si>
    <t>10.05</t>
  </si>
  <si>
    <t>10.06</t>
  </si>
  <si>
    <t>10.07</t>
  </si>
  <si>
    <t>10.08</t>
  </si>
  <si>
    <t>10.09</t>
  </si>
  <si>
    <t>SM0247</t>
  </si>
  <si>
    <t>10.10</t>
  </si>
  <si>
    <t>10.11</t>
  </si>
  <si>
    <t>SM0250</t>
  </si>
  <si>
    <t>10.12</t>
  </si>
  <si>
    <t>10.13</t>
  </si>
  <si>
    <t>SM0248</t>
  </si>
  <si>
    <t>10.15</t>
  </si>
  <si>
    <t>10.16</t>
  </si>
  <si>
    <t>Duranta repens ( duranta morada)</t>
  </si>
  <si>
    <t>10.17</t>
  </si>
  <si>
    <t>Bugainvillea spectabilis ( trinitaria )</t>
  </si>
  <si>
    <t>10.18</t>
  </si>
  <si>
    <t>Schefflera arboricola (schefflera)</t>
  </si>
  <si>
    <t>SUBTOTAL PAISAJISMO</t>
  </si>
  <si>
    <t>310105</t>
  </si>
  <si>
    <t>Aseo de la obra</t>
  </si>
  <si>
    <t>SUBTOTAL ASEO</t>
  </si>
  <si>
    <t>SUBTTL</t>
  </si>
  <si>
    <t>COSTOS INDIRECTOS</t>
  </si>
  <si>
    <t>TOTAL COSTOS DIRECTOS</t>
  </si>
  <si>
    <t>IMPREVISTOS</t>
  </si>
  <si>
    <t>UTILIDAD</t>
  </si>
  <si>
    <t>IVA SOBRE LA UTILIDAD</t>
  </si>
  <si>
    <t>VALOR TOTAL</t>
  </si>
  <si>
    <t>COSTO DIRECTO</t>
  </si>
  <si>
    <t>9.04</t>
  </si>
  <si>
    <t>Limpieza y descapote, incluye retiro a botadero autorizado (espesor: 0.2 m; la distancia al botadero en un radio menor igual a 30 Km)</t>
  </si>
  <si>
    <t>Demolición de Andenes existentes para construcción de rampas PMR, incluye retiro de escombros, corte de concreto donde sea necesario y retiro de escombros a botadero autorizado  (en un radio menor igual a 30 Km)</t>
  </si>
  <si>
    <t>Excavación a mano incluye retiro a botadero autorizado.  La profundidad de la excavación puede variar hasta 1.5  m, el radio para diposición del material excavado menor igual a 30 Km)</t>
  </si>
  <si>
    <t>Excavación mecánica incluye retiro. Radio para diposición del material excavado  menor igual a 30 Km). La profundidad de la excavación puede variar hasta 1.0 m</t>
  </si>
  <si>
    <t>Rellenos con material granular tipo subbase compactado al 95% del PM, espesor variable conforme a los diseños.</t>
  </si>
  <si>
    <t>Relleno en Rajón para mejoramiento de subrasante espesor variable conforme a los diseños.</t>
  </si>
  <si>
    <t xml:space="preserve">Solado en concreto de 2000 psi, espesor 0.05 m.  </t>
  </si>
  <si>
    <t>Zapatas en concreto de 3000 psi.  Incluye formaletas, acarreo, vaciado, vibrado y curado del concreto; así como el desencofrado de la cimentación.  Dimensión según diseño.</t>
  </si>
  <si>
    <t>Vigas de cimentación en concreto de 3000 psi.  Comprende el suministro de materiales (mezcla de concreto más acero de refuerzo entre otros), equipo, transporte, preparación de formaletas, transporte, colocación, vibrado, curado y acabados de los concretos de cemento Pórtland.</t>
  </si>
  <si>
    <t>Pedestal en concreto 3000 PSI.  Comprende el suministro de materiales (mezcla de concreto más acero de refuerzo entre otros), equipo, transporte, preparación de formaletas, transporte, colocación, vibrado, curado y acabados de los concretos de cemento Pórtland. Dimensión según diseño.</t>
  </si>
  <si>
    <t>Acero de refuerzo 280 Mpa y 420 Mpa</t>
  </si>
  <si>
    <t>Suministro transporte y colocación de bordillo tipo A81 IDU prefabricado en concreto .15x.40x.80 m incluye excavación, sub base granular, solado de 2000 PSI e=.05, Mortero de pega y retiro de material producto de la excavacion</t>
  </si>
  <si>
    <t>Suministro e instalación de banca sin espaldar tipo M31 (IDRD) incluye excavación, sub base granular, solado y base de concreto</t>
  </si>
  <si>
    <t xml:space="preserve">Suministro e instalación de juegos infantiles Ref 369 </t>
  </si>
  <si>
    <t>Suministro e instalación de gimnasio biosaludable (11 máquinas), conforme a las especificaciones técnicas.</t>
  </si>
  <si>
    <t>Canecas de basura en acero inoxidable según especificaciones técnicas.</t>
  </si>
  <si>
    <t>Demarcación con pintura para tráfico acrílica, colores conforme a especificaciones técnicas</t>
  </si>
  <si>
    <t>Suministro e instalación de marcos para cancha múltiple (baloncesto - minifutbol), incluye mallas y tablero acrílico, según especificacion técnicas.</t>
  </si>
  <si>
    <t>Señalización SC 80 Según cartilla mobiliario IDRD</t>
  </si>
  <si>
    <t>Señalización identificación Parque según diseño</t>
  </si>
  <si>
    <t>Malla Contra Impactos h= 5mts IDRD. Fabricados en tubo redondo estructural de 3” cal 2.5 mm, galvanizados en caliente, con espesor de capa de zinc mínimo de 80 micras (μm). En el extremo superior, cada paral llevará fijado un tapón metálico de 3” galvanizado en caliente y será soldado con electrodo revestido E 6013 de 1/8” de tipo filete, con depósito en contorno convexo.</t>
  </si>
  <si>
    <t>Red suministro PVC 3/4".  Incluye accesorios, como codos, uniones, etc. de acuerdo a las especificaciones de los diseños hidráulicos.</t>
  </si>
  <si>
    <t>Red suministro PVC 1/2". Incluye accesorios, como codos, uniones, etc. de acuerdo a las especificaciones de los diseños hidráulicos.</t>
  </si>
  <si>
    <t>Llave terminal jardin 1/2". Incluye accesorios, materiales y equipos necesarios para su correcto funcionamiento.</t>
  </si>
  <si>
    <t xml:space="preserve">Registro .80 x .80 concreto </t>
  </si>
  <si>
    <t xml:space="preserve">Duranta repens ( duranta verde limon) </t>
  </si>
  <si>
    <t>Tabebuia rosea ( Roble Morado) altura minima 2 mts</t>
  </si>
  <si>
    <t>Tabebuia crysantha  ( Roble Amarillo) altura minima 2 mts</t>
  </si>
  <si>
    <t>Anacardium excelsium ( caracoli ) altura minima 2mts</t>
  </si>
  <si>
    <t>Maguifera indica (mango) altura minima 2 mts</t>
  </si>
  <si>
    <t>Terminalia catappa ( almendro ) altura minima 2 mts</t>
  </si>
  <si>
    <t>Cassia fistula (lluvia de oro) altura minima 2 mts</t>
  </si>
  <si>
    <t>Delonis regia (acacia roja) altura minima 2 mts</t>
  </si>
  <si>
    <t>Cocos nucifera ( palma de coco ) altura minima 2 mts</t>
  </si>
  <si>
    <t>Cordia sebestana (san joaquin) altura minima 2 mts</t>
  </si>
  <si>
    <t>Ficus benjamina (laurel) altuta minima 2 mts</t>
  </si>
  <si>
    <t>Bulnesia arborea (guayacan sabanero) altura minima 2 mts</t>
  </si>
  <si>
    <t>Canorpus ereptus (mangle zaragosa) altura minima 2 mts</t>
  </si>
  <si>
    <t>Bignomia magnifica (cartagenera) altura minima 2 mts</t>
  </si>
  <si>
    <t>Adonidia merrelli (Palma Manila) altura minima 2 mts</t>
  </si>
  <si>
    <t>Tuberia PVC 4 sanitaria incluye accesorios, materiales y equipos necesarios para su correcto funcionanamiento</t>
  </si>
  <si>
    <r>
      <t xml:space="preserve">OBRAS PRELIMINARES.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</si>
  <si>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MOVIMIENTO DE TIERRAS.
</t>
    </r>
    <r>
      <rPr>
        <sz val="8"/>
        <rFont val="Arial Narrow"/>
        <family val="2"/>
      </rPr>
      <t>Incluye todos los costos de materiales, equipo y herramienta utilizados, mano de obra, transporte y todas aquellas actividades que impliquen la correcta y adecuada ejecución de los ítems de este capitulo.</t>
    </r>
  </si>
  <si>
    <t>080209</t>
  </si>
  <si>
    <r>
      <t xml:space="preserve">CIMENTACIÓN, ESTRUCTURAS EN CONCRETO, ACERO DE REFUERZO Y PREFABRICADOS.
</t>
    </r>
    <r>
      <rPr>
        <sz val="8"/>
        <rFont val="Arial Narrow"/>
        <family val="2"/>
      </rPr>
      <t>Incluye todos los costos de materiales, equipo y herramienta utilizados, mano de obra, transporte y vaciado del concreto y todas aquellas actividades que impliquen la correcta y adecuada ejecución de los ítems de este capitulo.</t>
    </r>
  </si>
  <si>
    <r>
      <t xml:space="preserve">PISOS.
</t>
    </r>
    <r>
      <rPr>
        <sz val="8"/>
        <rFont val="Arial Narrow"/>
        <family val="2"/>
      </rPr>
      <t>Incluye todos los costos de materiales, equipo y herramienta utilizados, mano de obra, transporte y todas aquellas actividades que impliquen la correcta y adecuada ejecución de los ítems de este capitulo.</t>
    </r>
  </si>
  <si>
    <t>SM0256</t>
  </si>
  <si>
    <r>
      <t xml:space="preserve">INSTALACIONES ELÉCTRICAS.
</t>
    </r>
    <r>
      <rPr>
        <sz val="8"/>
        <rFont val="Arial Narrow"/>
        <family val="2"/>
      </rPr>
      <t>Incluye todos los costos de materiales, equipo y herramienta utilizados, mano de obra, transporte y todas aquellas actividades que impliquen la correcta y adecuada ejecución de los ítems de este capitulo.</t>
    </r>
  </si>
  <si>
    <t>SM0226-5P</t>
  </si>
  <si>
    <r>
      <t xml:space="preserve">ESTRUCTURA  METALICA.
</t>
    </r>
    <r>
      <rPr>
        <sz val="8"/>
        <rFont val="Arial Narrow"/>
        <family val="2"/>
      </rPr>
      <t>Incluye todos los costos de materiales, equipo y herramienta utilizados, mano de obra, transporte y  todas aquellas actividades que impliquen la correcta y adecuada ejecución de los ítems de este capitulo.</t>
    </r>
  </si>
  <si>
    <t>SUBTOTAL ESTRUCTURA  METALICA</t>
  </si>
  <si>
    <t>SM0257</t>
  </si>
  <si>
    <t>NV0237-6P</t>
  </si>
  <si>
    <r>
      <t xml:space="preserve">INSTALACIONES HIDROSANITARIAS - DRENAJES AGUAS LLUVIAS.
</t>
    </r>
    <r>
      <rPr>
        <sz val="8"/>
        <rFont val="Arial Narrow"/>
        <family val="2"/>
      </rPr>
      <t>Incluye todos los costos de materiales, equipo y herramienta utilizados, mano de obra, transporte y todas aquellas actividades que impliquen la correcta y adecuada ejecución de los ítems de este capitulo.</t>
    </r>
  </si>
  <si>
    <t>170262-8P</t>
  </si>
  <si>
    <t>9.01</t>
  </si>
  <si>
    <r>
      <t xml:space="preserve">PAISAJISMO.
</t>
    </r>
    <r>
      <rPr>
        <sz val="8"/>
        <rFont val="Arial Narrow"/>
        <family val="2"/>
      </rPr>
      <t>Incluye todos los costos de materiales, equipo y herramienta utilizados, mano de obra, transporte y vaciado del concreto y todas aquellas actividades que impliquen la correcta y adecuada ejecución de los ítems de este capitulo.</t>
    </r>
  </si>
  <si>
    <t>SM0244</t>
  </si>
  <si>
    <t>OTROS</t>
  </si>
  <si>
    <t>Implementación de planes (plan de manejo ambiental,  plan de gestión social y  plan de manejo de trafico)</t>
  </si>
  <si>
    <t>ADMINISTRACIÓN</t>
  </si>
  <si>
    <t>TOTAL OBRA</t>
  </si>
  <si>
    <t>CONSTRUCCIÓN DE PARQUES RECREO - DEPORTIVOS EN URBANIZACIONES DONDE SE DESARROLLA EL PROGRAMA DE 100.000 VIVIENDAS – ZONA NORTE, GRUPO 7.</t>
  </si>
  <si>
    <r>
      <rPr>
        <b/>
        <sz val="10"/>
        <rFont val="Arial Narrow"/>
        <family val="2"/>
      </rPr>
      <t>CONVOCATORIA N° PAF-PRD-O-021-2015</t>
    </r>
    <r>
      <rPr>
        <b/>
        <sz val="10"/>
        <color theme="1"/>
        <rFont val="Arial Narrow"/>
        <family val="2"/>
      </rPr>
      <t xml:space="preserve">
FORMATO No.4</t>
    </r>
  </si>
  <si>
    <r>
      <t xml:space="preserve">CONSTRUCCION DE LAS OBRAS DE ESPACIO PUBICO Y PAISAJISMO PARA EL PARQUE URBANIZACION  </t>
    </r>
    <r>
      <rPr>
        <b/>
        <u/>
        <sz val="10"/>
        <color theme="1"/>
        <rFont val="Arial Narrow"/>
        <family val="2"/>
      </rPr>
      <t>BICENTENARIO MUNICIPIO DE CARTAGENA - BOLIVAR.</t>
    </r>
  </si>
  <si>
    <r>
      <rPr>
        <b/>
        <sz val="10"/>
        <rFont val="Arial Narrow"/>
        <family val="2"/>
      </rPr>
      <t xml:space="preserve">MOBILIARIO.
</t>
    </r>
    <r>
      <rPr>
        <sz val="8"/>
        <rFont val="Arial Narrow"/>
        <family val="2"/>
      </rPr>
      <t>Incluye todos los costos de materiales, equipo y herramienta utilizados, mano de obra, transporte y todas aquellas actividades que impliquen la correcta y adecuada ejecución de los ítems de este capitulo.</t>
    </r>
  </si>
  <si>
    <r>
      <rPr>
        <b/>
        <sz val="10"/>
        <rFont val="Arial Narrow"/>
        <family val="2"/>
      </rPr>
      <t xml:space="preserve">OBRAS DE SEÑALIZACIÓN, DEMARCACIÓN Y MOBILIARIO CANCHAS
</t>
    </r>
    <r>
      <rPr>
        <sz val="8"/>
        <rFont val="Arial Narrow"/>
        <family val="2"/>
      </rPr>
      <t>Incluye todos los costos de materiales, equipo y herramienta utilizados, mano de obra, transporte y vaciado del concreto y todas aquellas actividades que impliquen la correcta y adecuada ejecución de los ítems de este capitulo.</t>
    </r>
  </si>
  <si>
    <r>
      <t xml:space="preserve">CONSTRUCCION DE LAS OBRAS DE ESPACIO PUBICO Y PAISAJISMO PARA EL PARQUE URBANIZACION  </t>
    </r>
    <r>
      <rPr>
        <b/>
        <u/>
        <sz val="10"/>
        <color theme="1"/>
        <rFont val="Arial Narrow"/>
        <family val="2"/>
      </rPr>
      <t>VILLAS DE ARANJUEZ MUNICIPIO DE CARTAGENA - BOLIVAR.</t>
    </r>
  </si>
  <si>
    <t>Solado en concreto de 2000 psi, espesor 0.05 m</t>
  </si>
  <si>
    <t>4.03</t>
  </si>
  <si>
    <t>Piso en granito lavado para plaza iconografia olas del mar, colores y formas según diseño</t>
  </si>
  <si>
    <t xml:space="preserve">Luminaria tipo led  32 modulos leds, voltaje 120/277 ac, luz blanca 4000k, ip66, resistencia al impacto ik 09 (carcasa y vidrio), aislamiento electrico clase i._x000D_  _x000D_ </t>
  </si>
  <si>
    <t>Suministro e instalacion de banca sin espaldar tipo M31 (IDRD) incluye excavacion, sub base granular, solado y base de concreto</t>
  </si>
  <si>
    <t>7.02</t>
  </si>
  <si>
    <t>Sum e instalacion de juegos infantiles tipo m3</t>
  </si>
  <si>
    <t>Suministro e instalación de gimnasio biosaludable (11 máquinas)</t>
  </si>
  <si>
    <t>Canecas de basura en acero inoxidable tipo Socoda o Similar</t>
  </si>
  <si>
    <t>Señalización SC 80</t>
  </si>
  <si>
    <t>Señalizacion identificacion Parque según diseño</t>
  </si>
  <si>
    <t>Rejilla poliuretano</t>
  </si>
  <si>
    <t>Maguifera indica (mango) altura minima 2mts</t>
  </si>
  <si>
    <t>Terminalia catappa ( almendro ) altura minima 2mts</t>
  </si>
  <si>
    <t>Cassia fistula (lluvia de oro) altura minima 2mts</t>
  </si>
  <si>
    <t>Delonis regia (acacia roja) altura minima 2mts</t>
  </si>
  <si>
    <t>PARQUE RECREO DEPORTIVO</t>
  </si>
  <si>
    <t>COSTO INDIRECTO</t>
  </si>
  <si>
    <t>TOTAL PROPUESTA</t>
  </si>
  <si>
    <t>CONVOCATORIA N° PAF-PRD-O-021-2015
FORMATO No.4</t>
  </si>
  <si>
    <t>URBANIZACIÓN BICENTENERARIO</t>
  </si>
  <si>
    <t>URBANIZACIÓN VILLAS DE ARANJUEZ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</si>
</sst>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 #,##0.00_ ;_ * \-#,##0.00_ ;_ * &quot;-&quot;??_ ;_ @_ "/>
    <numFmt numFmtId="167" formatCode="_ * #,##0_ ;_ * \-#,##0_ ;_ * &quot;-&quot;??_ ;_ @_ "/>
  </numFmts>
  <fonts count="16"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color theme="1"/>
      <name val="Arial Narrow"/>
      <family val="2"/>
    </font>
    <font>
      <sz val="10"/>
      <color theme="1"/>
      <name val="Arial Narrow"/>
      <family val="2"/>
    </font>
    <font>
      <b/>
      <sz val="10"/>
      <color theme="1"/>
      <name val="Arial Narrow"/>
      <family val="2"/>
    </font>
    <font>
      <b/>
      <u/>
      <sz val="10"/>
      <color theme="1"/>
      <name val="Arial Narrow"/>
      <family val="2"/>
    </font>
    <font>
      <sz val="8"/>
      <name val="Arial Narrow"/>
      <family val="2"/>
    </font>
    <font>
      <b/>
      <sz val="8"/>
      <name val="Arial Narrow"/>
      <family val="2"/>
    </font>
    <font>
      <sz val="10"/>
      <color indexed="8"/>
      <name val="Arial Narrow"/>
      <family val="2"/>
    </font>
    <font>
      <b/>
      <sz val="11"/>
      <name val="Arial Narrow"/>
      <family val="2"/>
    </font>
    <font>
      <b/>
      <sz val="13"/>
      <color theme="1"/>
      <name val="Arial Narrow"/>
      <family val="2"/>
    </font>
    <font>
      <sz val="11"/>
      <color theme="1"/>
      <name val="Arial Narrow"/>
      <family val="2"/>
    </font>
    <font>
      <b/>
      <sz val="11"/>
      <color theme="1"/>
      <name val="Arial Narrow"/>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DEDEDE"/>
        <bgColor indexed="64"/>
      </patternFill>
    </fill>
  </fills>
  <borders count="21">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6" fillId="0" borderId="0" xfId="0" applyFont="1" applyFill="1" applyBorder="1" applyAlignment="1" applyProtection="1">
      <alignment vertical="top"/>
    </xf>
    <xf numFmtId="0" fontId="6" fillId="2" borderId="0" xfId="0" applyFont="1" applyFill="1" applyBorder="1" applyAlignment="1" applyProtection="1">
      <alignment vertical="top"/>
    </xf>
    <xf numFmtId="0" fontId="6" fillId="0" borderId="0" xfId="0" applyFont="1" applyFill="1" applyAlignment="1" applyProtection="1">
      <alignment vertical="top"/>
    </xf>
    <xf numFmtId="0" fontId="3" fillId="2" borderId="0" xfId="0" applyFont="1" applyFill="1" applyAlignment="1" applyProtection="1">
      <alignment horizontal="center" vertical="center"/>
    </xf>
    <xf numFmtId="0" fontId="6" fillId="0" borderId="0" xfId="0" applyFont="1" applyFill="1" applyBorder="1" applyProtection="1"/>
    <xf numFmtId="0" fontId="14" fillId="0" borderId="8" xfId="0" applyFont="1" applyBorder="1"/>
    <xf numFmtId="0" fontId="14" fillId="0" borderId="0" xfId="0" applyFont="1" applyBorder="1"/>
    <xf numFmtId="0" fontId="14" fillId="0" borderId="9" xfId="0" applyFont="1" applyBorder="1"/>
    <xf numFmtId="0" fontId="15" fillId="0" borderId="18" xfId="0" applyFont="1" applyBorder="1" applyAlignment="1">
      <alignment horizontal="center"/>
    </xf>
    <xf numFmtId="0" fontId="15" fillId="0" borderId="4" xfId="0" applyFont="1" applyBorder="1" applyAlignment="1">
      <alignment horizontal="center"/>
    </xf>
    <xf numFmtId="0" fontId="15" fillId="0" borderId="19" xfId="0" applyFont="1" applyBorder="1" applyAlignment="1">
      <alignment horizontal="center"/>
    </xf>
    <xf numFmtId="0" fontId="14" fillId="0" borderId="18" xfId="0" applyFont="1" applyBorder="1"/>
    <xf numFmtId="164" fontId="14" fillId="0" borderId="4" xfId="2" applyFont="1" applyBorder="1"/>
    <xf numFmtId="164" fontId="14" fillId="0" borderId="19" xfId="2" applyFont="1" applyBorder="1"/>
    <xf numFmtId="164" fontId="0" fillId="0" borderId="0" xfId="0" applyNumberFormat="1"/>
    <xf numFmtId="9" fontId="6" fillId="0" borderId="4" xfId="3" applyFont="1" applyBorder="1" applyAlignment="1" applyProtection="1">
      <alignment horizontal="center"/>
      <protection locked="0"/>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12" xfId="0" applyFont="1" applyBorder="1" applyAlignment="1">
      <alignment horizontal="center"/>
    </xf>
    <xf numFmtId="0" fontId="5" fillId="0" borderId="13" xfId="0" applyFont="1" applyBorder="1" applyAlignment="1">
      <alignment horizontal="center"/>
    </xf>
    <xf numFmtId="44" fontId="5" fillId="0" borderId="13" xfId="0" applyNumberFormat="1" applyFont="1" applyBorder="1" applyAlignment="1">
      <alignment horizontal="center"/>
    </xf>
    <xf numFmtId="0" fontId="5" fillId="0" borderId="20" xfId="0" applyFont="1" applyBorder="1" applyAlignment="1">
      <alignment horizontal="center"/>
    </xf>
    <xf numFmtId="0" fontId="6" fillId="0" borderId="0" xfId="0" applyFont="1" applyProtection="1"/>
    <xf numFmtId="0" fontId="5" fillId="0" borderId="4" xfId="0" applyFont="1" applyBorder="1" applyAlignment="1" applyProtection="1">
      <alignment horizontal="center" vertical="center" wrapText="1"/>
    </xf>
    <xf numFmtId="0" fontId="4" fillId="0" borderId="0" xfId="0" applyFont="1" applyFill="1" applyBorder="1" applyAlignment="1" applyProtection="1">
      <alignment horizontal="center" vertical="top"/>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6" fillId="0" borderId="0" xfId="0" applyFont="1" applyBorder="1" applyAlignment="1" applyProtection="1">
      <alignment vertical="top"/>
    </xf>
    <xf numFmtId="0" fontId="6" fillId="0" borderId="0" xfId="0" applyFont="1" applyBorder="1" applyAlignment="1" applyProtection="1">
      <alignment vertical="top" wrapText="1"/>
    </xf>
    <xf numFmtId="0" fontId="6" fillId="0" borderId="0" xfId="0" applyFont="1" applyBorder="1" applyAlignment="1" applyProtection="1">
      <alignment horizontal="center" vertical="top"/>
    </xf>
    <xf numFmtId="0" fontId="6" fillId="0" borderId="0" xfId="0" applyFont="1" applyBorder="1" applyAlignment="1" applyProtection="1">
      <alignment horizontal="right" vertical="top"/>
    </xf>
    <xf numFmtId="0" fontId="4" fillId="0" borderId="4" xfId="0" applyFont="1" applyFill="1" applyBorder="1" applyAlignment="1" applyProtection="1">
      <alignment horizontal="center" vertical="center"/>
    </xf>
    <xf numFmtId="0" fontId="6" fillId="0" borderId="4" xfId="0" applyFont="1" applyBorder="1" applyAlignment="1" applyProtection="1">
      <alignment vertical="top"/>
    </xf>
    <xf numFmtId="0" fontId="6" fillId="0" borderId="4" xfId="0" applyFont="1" applyBorder="1" applyAlignment="1" applyProtection="1">
      <alignment vertical="top" wrapText="1"/>
    </xf>
    <xf numFmtId="0" fontId="6" fillId="0" borderId="4" xfId="0" applyFont="1" applyBorder="1" applyAlignment="1" applyProtection="1">
      <alignment horizontal="center" vertical="top"/>
    </xf>
    <xf numFmtId="0" fontId="6" fillId="0" borderId="4" xfId="0" applyFont="1" applyBorder="1" applyAlignment="1" applyProtection="1">
      <alignment horizontal="right" vertical="top"/>
    </xf>
    <xf numFmtId="0" fontId="6" fillId="2" borderId="4" xfId="0" applyFont="1" applyFill="1" applyBorder="1" applyProtection="1"/>
    <xf numFmtId="0" fontId="6" fillId="3" borderId="5" xfId="0" applyFont="1" applyFill="1" applyBorder="1" applyAlignment="1" applyProtection="1">
      <alignment horizontal="center" vertical="top"/>
    </xf>
    <xf numFmtId="0" fontId="4" fillId="4" borderId="4" xfId="0" applyFont="1" applyFill="1" applyBorder="1" applyAlignment="1" applyProtection="1">
      <alignment horizontal="center" vertical="top" wrapText="1"/>
    </xf>
    <xf numFmtId="0" fontId="4" fillId="4" borderId="2" xfId="0" applyFont="1" applyFill="1" applyBorder="1" applyAlignment="1" applyProtection="1">
      <alignment horizontal="left" vertical="top" wrapText="1"/>
    </xf>
    <xf numFmtId="0" fontId="4" fillId="4" borderId="10" xfId="0" applyFont="1" applyFill="1" applyBorder="1" applyAlignment="1" applyProtection="1">
      <alignment horizontal="left" vertical="top" wrapText="1"/>
    </xf>
    <xf numFmtId="0" fontId="4" fillId="4" borderId="11" xfId="0" applyFont="1" applyFill="1" applyBorder="1" applyAlignment="1" applyProtection="1">
      <alignment horizontal="left" vertical="top" wrapText="1"/>
    </xf>
    <xf numFmtId="0" fontId="6" fillId="2" borderId="6" xfId="0" applyFont="1" applyFill="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4" xfId="0" applyFont="1" applyBorder="1" applyAlignment="1" applyProtection="1">
      <alignment vertical="top" wrapText="1"/>
    </xf>
    <xf numFmtId="0" fontId="6" fillId="0" borderId="4" xfId="0" applyFont="1" applyBorder="1" applyAlignment="1" applyProtection="1">
      <alignment horizontal="center" vertical="top" wrapText="1"/>
    </xf>
    <xf numFmtId="4" fontId="6" fillId="0" borderId="4" xfId="0" applyNumberFormat="1" applyFont="1" applyBorder="1" applyAlignment="1" applyProtection="1">
      <alignment horizontal="right" vertical="top" wrapText="1"/>
    </xf>
    <xf numFmtId="167" fontId="6" fillId="0" borderId="4" xfId="5" applyNumberFormat="1" applyFont="1" applyBorder="1" applyAlignment="1" applyProtection="1">
      <alignment horizontal="right" vertical="top"/>
    </xf>
    <xf numFmtId="0" fontId="6" fillId="2" borderId="7" xfId="0" applyFont="1" applyFill="1" applyBorder="1" applyAlignment="1" applyProtection="1">
      <alignment horizontal="center" vertical="top"/>
    </xf>
    <xf numFmtId="167" fontId="4" fillId="4" borderId="2" xfId="5" applyNumberFormat="1" applyFont="1" applyFill="1" applyBorder="1" applyAlignment="1" applyProtection="1">
      <alignment horizontal="right" vertical="top"/>
    </xf>
    <xf numFmtId="167" fontId="4" fillId="4" borderId="10" xfId="5" applyNumberFormat="1" applyFont="1" applyFill="1" applyBorder="1" applyAlignment="1" applyProtection="1">
      <alignment horizontal="right" vertical="top"/>
    </xf>
    <xf numFmtId="167" fontId="4" fillId="4" borderId="11" xfId="5" applyNumberFormat="1" applyFont="1" applyFill="1" applyBorder="1" applyAlignment="1" applyProtection="1">
      <alignment horizontal="right" vertical="top"/>
    </xf>
    <xf numFmtId="167" fontId="4" fillId="4" borderId="4" xfId="5" applyNumberFormat="1" applyFont="1" applyFill="1" applyBorder="1" applyAlignment="1" applyProtection="1">
      <alignment horizontal="right" vertical="top"/>
    </xf>
    <xf numFmtId="0" fontId="6" fillId="0" borderId="0" xfId="0" applyFont="1" applyAlignment="1" applyProtection="1">
      <alignment vertical="top"/>
    </xf>
    <xf numFmtId="0" fontId="6" fillId="0" borderId="0" xfId="0" applyFont="1" applyAlignment="1" applyProtection="1">
      <alignment vertical="top" wrapText="1"/>
    </xf>
    <xf numFmtId="0" fontId="6" fillId="0" borderId="0" xfId="0" applyFont="1" applyAlignment="1" applyProtection="1">
      <alignment horizontal="center" vertical="top"/>
    </xf>
    <xf numFmtId="0" fontId="6" fillId="0" borderId="0" xfId="0" applyFont="1" applyAlignment="1" applyProtection="1">
      <alignment horizontal="right" vertical="top"/>
    </xf>
    <xf numFmtId="0" fontId="6" fillId="3" borderId="4" xfId="0" applyFont="1" applyFill="1" applyBorder="1" applyAlignment="1" applyProtection="1">
      <alignment horizontal="center" vertical="top"/>
    </xf>
    <xf numFmtId="0" fontId="4" fillId="4" borderId="4" xfId="0" applyFont="1" applyFill="1" applyBorder="1" applyAlignment="1" applyProtection="1">
      <alignment horizontal="left" vertical="top" wrapText="1"/>
    </xf>
    <xf numFmtId="0" fontId="6" fillId="2" borderId="4" xfId="0" applyFont="1" applyFill="1" applyBorder="1" applyAlignment="1" applyProtection="1">
      <alignment horizontal="center" vertical="top" wrapText="1"/>
    </xf>
    <xf numFmtId="43" fontId="6" fillId="0" borderId="0" xfId="5" applyFont="1" applyProtection="1"/>
    <xf numFmtId="0" fontId="6" fillId="2" borderId="4" xfId="0" applyFont="1" applyFill="1" applyBorder="1" applyAlignment="1" applyProtection="1">
      <alignment horizontal="center" vertical="top"/>
    </xf>
    <xf numFmtId="9" fontId="6" fillId="0" borderId="0" xfId="3" applyNumberFormat="1" applyFont="1" applyProtection="1"/>
    <xf numFmtId="0" fontId="3" fillId="0" borderId="4" xfId="0" applyFont="1" applyBorder="1" applyAlignment="1" applyProtection="1">
      <alignment horizontal="center" vertical="center" wrapText="1"/>
    </xf>
    <xf numFmtId="0" fontId="6" fillId="2" borderId="4" xfId="0" quotePrefix="1" applyFont="1" applyFill="1" applyBorder="1" applyAlignment="1" applyProtection="1">
      <alignment horizontal="center" vertical="top" wrapText="1"/>
    </xf>
    <xf numFmtId="0" fontId="10" fillId="4" borderId="4" xfId="0" applyFont="1" applyFill="1" applyBorder="1" applyAlignment="1" applyProtection="1">
      <alignment horizontal="left" vertical="top" wrapText="1"/>
    </xf>
    <xf numFmtId="0" fontId="6" fillId="0" borderId="4" xfId="0" applyFont="1" applyBorder="1" applyAlignment="1" applyProtection="1">
      <alignment horizontal="center" vertical="center" wrapText="1"/>
    </xf>
    <xf numFmtId="0" fontId="3" fillId="4" borderId="4" xfId="0" applyFont="1" applyFill="1" applyBorder="1" applyAlignment="1" applyProtection="1">
      <alignment horizontal="left" vertical="top" wrapText="1"/>
    </xf>
    <xf numFmtId="0" fontId="6" fillId="0" borderId="4" xfId="0" quotePrefix="1" applyFont="1" applyFill="1" applyBorder="1" applyAlignment="1" applyProtection="1">
      <alignment horizontal="center" vertical="top"/>
    </xf>
    <xf numFmtId="49" fontId="3" fillId="0" borderId="4" xfId="0" applyNumberFormat="1" applyFont="1" applyBorder="1" applyAlignment="1" applyProtection="1">
      <alignment horizontal="center" vertical="top"/>
    </xf>
    <xf numFmtId="4" fontId="6" fillId="0" borderId="4" xfId="0" applyNumberFormat="1" applyFont="1" applyBorder="1" applyAlignment="1" applyProtection="1">
      <alignment horizontal="right" vertical="top"/>
    </xf>
    <xf numFmtId="0" fontId="6" fillId="2" borderId="14" xfId="0" applyFont="1" applyFill="1" applyBorder="1" applyAlignment="1" applyProtection="1">
      <alignment horizontal="center" vertical="top" wrapText="1"/>
    </xf>
    <xf numFmtId="0" fontId="4" fillId="4" borderId="4" xfId="0" applyFont="1" applyFill="1" applyBorder="1" applyAlignment="1" applyProtection="1">
      <alignment vertical="top"/>
    </xf>
    <xf numFmtId="0" fontId="4" fillId="4" borderId="4" xfId="0" applyFont="1" applyFill="1" applyBorder="1" applyAlignment="1" applyProtection="1">
      <alignment vertical="top" wrapText="1"/>
    </xf>
    <xf numFmtId="4" fontId="6" fillId="0" borderId="4" xfId="0" applyNumberFormat="1" applyFont="1" applyBorder="1" applyAlignment="1" applyProtection="1">
      <alignment horizontal="right" vertical="center" wrapText="1"/>
    </xf>
    <xf numFmtId="0" fontId="11" fillId="0" borderId="0" xfId="0" applyFont="1" applyAlignment="1" applyProtection="1">
      <alignment vertical="center"/>
    </xf>
    <xf numFmtId="0" fontId="6" fillId="0" borderId="0" xfId="0" applyFont="1" applyAlignment="1" applyProtection="1">
      <alignment vertical="center"/>
    </xf>
    <xf numFmtId="43" fontId="11" fillId="0" borderId="0" xfId="5" applyFont="1" applyFill="1" applyBorder="1" applyAlignment="1" applyProtection="1">
      <alignment vertical="top"/>
    </xf>
    <xf numFmtId="0" fontId="4" fillId="4" borderId="2" xfId="0" applyFont="1" applyFill="1" applyBorder="1" applyAlignment="1" applyProtection="1">
      <alignment horizontal="left" vertical="top"/>
    </xf>
    <xf numFmtId="0" fontId="4" fillId="4" borderId="10" xfId="0" applyFont="1" applyFill="1" applyBorder="1" applyAlignment="1" applyProtection="1">
      <alignment horizontal="left" vertical="top"/>
    </xf>
    <xf numFmtId="0" fontId="4" fillId="4" borderId="11" xfId="0" applyFont="1" applyFill="1" applyBorder="1" applyAlignment="1" applyProtection="1">
      <alignment horizontal="left" vertical="top"/>
    </xf>
    <xf numFmtId="0" fontId="4" fillId="4" borderId="4" xfId="0" applyFont="1" applyFill="1" applyBorder="1" applyAlignment="1" applyProtection="1">
      <alignment horizontal="left" vertical="top"/>
    </xf>
    <xf numFmtId="0" fontId="6" fillId="0" borderId="4" xfId="0" applyFont="1" applyBorder="1" applyProtection="1"/>
    <xf numFmtId="0" fontId="3" fillId="0" borderId="2"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6" fillId="0" borderId="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9" fontId="6" fillId="0" borderId="4" xfId="0" applyNumberFormat="1" applyFont="1" applyBorder="1" applyAlignment="1" applyProtection="1">
      <alignment horizontal="center"/>
    </xf>
    <xf numFmtId="0" fontId="12" fillId="4" borderId="4" xfId="0" applyFont="1" applyFill="1" applyBorder="1" applyAlignment="1" applyProtection="1">
      <alignment horizontal="left" vertical="top"/>
    </xf>
    <xf numFmtId="167" fontId="12" fillId="4" borderId="4" xfId="5" applyNumberFormat="1" applyFont="1" applyFill="1" applyBorder="1" applyAlignment="1" applyProtection="1">
      <alignment horizontal="right" vertical="top"/>
    </xf>
    <xf numFmtId="167" fontId="6" fillId="0" borderId="0" xfId="0" applyNumberFormat="1" applyFont="1" applyProtection="1"/>
    <xf numFmtId="10" fontId="6" fillId="0" borderId="4" xfId="3" applyNumberFormat="1" applyFont="1" applyBorder="1" applyAlignment="1" applyProtection="1">
      <alignment horizontal="center" vertical="top"/>
      <protection locked="0"/>
    </xf>
    <xf numFmtId="9" fontId="6" fillId="0" borderId="4" xfId="3" applyFont="1" applyBorder="1" applyAlignment="1" applyProtection="1">
      <alignment horizontal="center" vertical="top"/>
      <protection locked="0"/>
    </xf>
    <xf numFmtId="167" fontId="6" fillId="0" borderId="4" xfId="5" applyNumberFormat="1" applyFont="1" applyBorder="1" applyAlignment="1" applyProtection="1">
      <alignment horizontal="right" vertical="top"/>
      <protection locked="0"/>
    </xf>
    <xf numFmtId="167" fontId="6" fillId="0" borderId="4" xfId="5" applyNumberFormat="1" applyFont="1" applyBorder="1" applyAlignment="1" applyProtection="1">
      <alignment horizontal="right" vertical="center"/>
      <protection locked="0"/>
    </xf>
    <xf numFmtId="165" fontId="6" fillId="0" borderId="0" xfId="1" applyFont="1" applyProtection="1"/>
  </cellXfs>
  <cellStyles count="6">
    <cellStyle name="Millares" xfId="1" builtinId="3"/>
    <cellStyle name="Millares 2" xfId="4"/>
    <cellStyle name="Millares 3" xfId="5"/>
    <cellStyle name="Moneda" xfId="2" builtinId="4"/>
    <cellStyle name="Normal" xfId="0" builtinId="0"/>
    <cellStyle name="Porcentaje" xfId="3" builtinId="5"/>
  </cellStyles>
  <dxfs count="48">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selection activeCell="C11" sqref="C11"/>
    </sheetView>
  </sheetViews>
  <sheetFormatPr baseColWidth="10" defaultRowHeight="15" x14ac:dyDescent="0.25"/>
  <cols>
    <col min="1" max="1" width="33.7109375" customWidth="1"/>
    <col min="2" max="2" width="16.5703125" customWidth="1"/>
    <col min="3" max="3" width="20.7109375" customWidth="1"/>
    <col min="4" max="4" width="17.140625" customWidth="1"/>
  </cols>
  <sheetData>
    <row r="1" spans="1:5" ht="63" customHeight="1" x14ac:dyDescent="0.25">
      <c r="A1" s="17" t="s">
        <v>204</v>
      </c>
      <c r="B1" s="18"/>
      <c r="C1" s="18"/>
      <c r="D1" s="19"/>
    </row>
    <row r="2" spans="1:5" ht="33.75" customHeight="1" x14ac:dyDescent="0.25">
      <c r="A2" s="20" t="s">
        <v>229</v>
      </c>
      <c r="B2" s="21"/>
      <c r="C2" s="21"/>
      <c r="D2" s="22"/>
    </row>
    <row r="3" spans="1:5" ht="16.5" x14ac:dyDescent="0.3">
      <c r="A3" s="6"/>
      <c r="B3" s="7"/>
      <c r="C3" s="7"/>
      <c r="D3" s="8"/>
    </row>
    <row r="4" spans="1:5" ht="16.5" x14ac:dyDescent="0.3">
      <c r="A4" s="9" t="s">
        <v>226</v>
      </c>
      <c r="B4" s="10" t="s">
        <v>140</v>
      </c>
      <c r="C4" s="10" t="s">
        <v>227</v>
      </c>
      <c r="D4" s="11" t="s">
        <v>139</v>
      </c>
    </row>
    <row r="5" spans="1:5" ht="16.5" x14ac:dyDescent="0.3">
      <c r="A5" s="12" t="s">
        <v>230</v>
      </c>
      <c r="B5" s="13">
        <f>+BICENTENARIO!G115</f>
        <v>0</v>
      </c>
      <c r="C5" s="13">
        <f>+BICENTENARIO!G118+BICENTENARIO!G119+BICENTENARIO!G120+BICENTENARIO!G121</f>
        <v>0</v>
      </c>
      <c r="D5" s="14">
        <f>+B5+C5</f>
        <v>0</v>
      </c>
      <c r="E5" s="15"/>
    </row>
    <row r="6" spans="1:5" ht="16.5" x14ac:dyDescent="0.3">
      <c r="A6" s="12" t="s">
        <v>231</v>
      </c>
      <c r="B6" s="13">
        <f>+'VILLAS DE ARANJUEZ'!G88</f>
        <v>0</v>
      </c>
      <c r="C6" s="13">
        <f>+'VILLAS DE ARANJUEZ'!G91+'VILLAS DE ARANJUEZ'!G92+'VILLAS DE ARANJUEZ'!G93+'VILLAS DE ARANJUEZ'!G94</f>
        <v>0</v>
      </c>
      <c r="D6" s="14">
        <f>+B6+C6</f>
        <v>0</v>
      </c>
      <c r="E6" s="15"/>
    </row>
    <row r="7" spans="1:5" ht="16.5" thickBot="1" x14ac:dyDescent="0.3">
      <c r="A7" s="23" t="s">
        <v>228</v>
      </c>
      <c r="B7" s="24"/>
      <c r="C7" s="25">
        <f>+D5+D6</f>
        <v>0</v>
      </c>
      <c r="D7" s="26"/>
    </row>
  </sheetData>
  <sheetProtection password="8741" sheet="1" objects="1" scenarios="1"/>
  <mergeCells count="4">
    <mergeCell ref="A1:D1"/>
    <mergeCell ref="A2:D2"/>
    <mergeCell ref="A7:B7"/>
    <mergeCell ref="C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opLeftCell="B50" zoomScale="85" zoomScaleNormal="85" workbookViewId="0">
      <selection activeCell="U20" sqref="U20"/>
    </sheetView>
  </sheetViews>
  <sheetFormatPr baseColWidth="10" defaultRowHeight="12.75" x14ac:dyDescent="0.2"/>
  <cols>
    <col min="1" max="1" width="0" style="27" hidden="1" customWidth="1"/>
    <col min="2" max="2" width="9" style="27" customWidth="1"/>
    <col min="3" max="3" width="41.5703125" style="27" customWidth="1"/>
    <col min="4" max="4" width="6.140625" style="27" customWidth="1"/>
    <col min="5" max="5" width="12.7109375" style="27" customWidth="1"/>
    <col min="6" max="6" width="13.5703125" style="27" customWidth="1"/>
    <col min="7" max="7" width="16.140625" style="27" customWidth="1"/>
    <col min="8" max="9" width="11.42578125" style="27" customWidth="1"/>
    <col min="10" max="16384" width="11.42578125" style="27"/>
  </cols>
  <sheetData>
    <row r="1" spans="1:9" ht="46.5" customHeight="1" x14ac:dyDescent="0.2">
      <c r="A1" s="28" t="s">
        <v>204</v>
      </c>
      <c r="B1" s="28"/>
      <c r="C1" s="28"/>
      <c r="D1" s="28"/>
      <c r="E1" s="28"/>
      <c r="F1" s="28"/>
      <c r="G1" s="28"/>
      <c r="H1" s="29"/>
      <c r="I1" s="29"/>
    </row>
    <row r="2" spans="1:9" ht="29.25" customHeight="1" x14ac:dyDescent="0.2">
      <c r="A2" s="30" t="s">
        <v>205</v>
      </c>
      <c r="B2" s="30"/>
      <c r="C2" s="30"/>
      <c r="D2" s="30"/>
      <c r="E2" s="30"/>
      <c r="F2" s="30"/>
      <c r="G2" s="30"/>
      <c r="H2" s="29"/>
      <c r="I2" s="29"/>
    </row>
    <row r="3" spans="1:9" ht="11.25" customHeight="1" x14ac:dyDescent="0.2">
      <c r="A3" s="31"/>
      <c r="B3" s="31"/>
      <c r="C3" s="31"/>
      <c r="D3" s="31"/>
      <c r="E3" s="31"/>
      <c r="F3" s="31"/>
      <c r="G3" s="31"/>
      <c r="H3" s="29"/>
      <c r="I3" s="29"/>
    </row>
    <row r="4" spans="1:9" ht="24.75" customHeight="1" x14ac:dyDescent="0.2">
      <c r="A4" s="31"/>
      <c r="B4" s="30" t="s">
        <v>206</v>
      </c>
      <c r="C4" s="30"/>
      <c r="D4" s="30"/>
      <c r="E4" s="30"/>
      <c r="F4" s="30"/>
      <c r="G4" s="30"/>
      <c r="H4" s="29"/>
      <c r="I4" s="29"/>
    </row>
    <row r="5" spans="1:9" ht="14.25" customHeight="1" x14ac:dyDescent="0.2">
      <c r="A5" s="1"/>
      <c r="B5" s="32"/>
      <c r="C5" s="33"/>
      <c r="D5" s="34"/>
      <c r="E5" s="35"/>
      <c r="F5" s="32"/>
    </row>
    <row r="6" spans="1:9" ht="33.75" customHeight="1" thickBot="1" x14ac:dyDescent="0.25">
      <c r="A6" s="2" t="s">
        <v>0</v>
      </c>
      <c r="B6" s="36" t="s">
        <v>1</v>
      </c>
      <c r="C6" s="36" t="s">
        <v>2</v>
      </c>
      <c r="D6" s="36" t="s">
        <v>3</v>
      </c>
      <c r="E6" s="36" t="s">
        <v>4</v>
      </c>
      <c r="F6" s="36" t="s">
        <v>5</v>
      </c>
      <c r="G6" s="36" t="s">
        <v>139</v>
      </c>
    </row>
    <row r="7" spans="1:9" ht="12.75" hidden="1" customHeight="1" x14ac:dyDescent="0.2">
      <c r="A7" s="3"/>
      <c r="B7" s="37"/>
      <c r="C7" s="38"/>
      <c r="D7" s="39"/>
      <c r="E7" s="40"/>
      <c r="F7" s="37"/>
      <c r="G7" s="41"/>
    </row>
    <row r="8" spans="1:9" ht="42" customHeight="1" x14ac:dyDescent="0.2">
      <c r="A8" s="42" t="s">
        <v>6</v>
      </c>
      <c r="B8" s="43">
        <v>1</v>
      </c>
      <c r="C8" s="44" t="s">
        <v>183</v>
      </c>
      <c r="D8" s="45"/>
      <c r="E8" s="45"/>
      <c r="F8" s="45"/>
      <c r="G8" s="46"/>
    </row>
    <row r="9" spans="1:9" ht="38.25" x14ac:dyDescent="0.2">
      <c r="A9" s="47" t="s">
        <v>7</v>
      </c>
      <c r="B9" s="48" t="s">
        <v>8</v>
      </c>
      <c r="C9" s="49" t="s">
        <v>142</v>
      </c>
      <c r="D9" s="50" t="s">
        <v>9</v>
      </c>
      <c r="E9" s="51">
        <v>17102</v>
      </c>
      <c r="F9" s="100"/>
      <c r="G9" s="52">
        <f>+ROUND(E9*F9,0)</f>
        <v>0</v>
      </c>
    </row>
    <row r="10" spans="1:9" ht="12.75" customHeight="1" x14ac:dyDescent="0.2">
      <c r="A10" s="47" t="s">
        <v>10</v>
      </c>
      <c r="B10" s="48" t="s">
        <v>11</v>
      </c>
      <c r="C10" s="49" t="s">
        <v>12</v>
      </c>
      <c r="D10" s="50" t="s">
        <v>9</v>
      </c>
      <c r="E10" s="51">
        <v>17102</v>
      </c>
      <c r="F10" s="100"/>
      <c r="G10" s="52">
        <f t="shared" ref="G10:G11" si="0">+ROUND(E10*F10,0)</f>
        <v>0</v>
      </c>
    </row>
    <row r="11" spans="1:9" ht="57" customHeight="1" x14ac:dyDescent="0.2">
      <c r="A11" s="47" t="s">
        <v>13</v>
      </c>
      <c r="B11" s="48">
        <v>1.03</v>
      </c>
      <c r="C11" s="49" t="s">
        <v>143</v>
      </c>
      <c r="D11" s="50" t="s">
        <v>9</v>
      </c>
      <c r="E11" s="51">
        <v>17.28</v>
      </c>
      <c r="F11" s="100"/>
      <c r="G11" s="52">
        <f t="shared" si="0"/>
        <v>0</v>
      </c>
    </row>
    <row r="12" spans="1:9" ht="15.75" customHeight="1" thickBot="1" x14ac:dyDescent="0.25">
      <c r="A12" s="53" t="s">
        <v>14</v>
      </c>
      <c r="B12" s="54" t="s">
        <v>15</v>
      </c>
      <c r="C12" s="55"/>
      <c r="D12" s="55"/>
      <c r="E12" s="55"/>
      <c r="F12" s="56"/>
      <c r="G12" s="57">
        <f>SUM(G9:G11)</f>
        <v>0</v>
      </c>
    </row>
    <row r="13" spans="1:9" x14ac:dyDescent="0.2">
      <c r="A13" s="3"/>
      <c r="B13" s="58"/>
      <c r="C13" s="59"/>
      <c r="D13" s="60"/>
      <c r="E13" s="61"/>
      <c r="F13" s="58"/>
      <c r="G13" s="58"/>
    </row>
    <row r="14" spans="1:9" ht="45" customHeight="1" x14ac:dyDescent="0.2">
      <c r="A14" s="62" t="s">
        <v>6</v>
      </c>
      <c r="B14" s="43">
        <v>2</v>
      </c>
      <c r="C14" s="63" t="s">
        <v>184</v>
      </c>
      <c r="D14" s="63"/>
      <c r="E14" s="63"/>
      <c r="F14" s="63"/>
      <c r="G14" s="63"/>
    </row>
    <row r="15" spans="1:9" ht="51" x14ac:dyDescent="0.2">
      <c r="A15" s="64" t="s">
        <v>16</v>
      </c>
      <c r="B15" s="48">
        <v>2.0099999999999998</v>
      </c>
      <c r="C15" s="49" t="s">
        <v>144</v>
      </c>
      <c r="D15" s="50" t="s">
        <v>17</v>
      </c>
      <c r="E15" s="51">
        <v>43.310999999999993</v>
      </c>
      <c r="F15" s="100"/>
      <c r="G15" s="52">
        <f>+ROUND(E15*F15,0)</f>
        <v>0</v>
      </c>
    </row>
    <row r="16" spans="1:9" ht="38.25" x14ac:dyDescent="0.2">
      <c r="A16" s="64" t="s">
        <v>18</v>
      </c>
      <c r="B16" s="48">
        <v>2.02</v>
      </c>
      <c r="C16" s="49" t="s">
        <v>145</v>
      </c>
      <c r="D16" s="50" t="s">
        <v>17</v>
      </c>
      <c r="E16" s="51">
        <v>2615.8000000000002</v>
      </c>
      <c r="F16" s="100"/>
      <c r="G16" s="52">
        <f t="shared" ref="G16:G19" si="1">+ROUND(E16*F16,0)</f>
        <v>0</v>
      </c>
    </row>
    <row r="17" spans="1:9" ht="25.5" x14ac:dyDescent="0.2">
      <c r="A17" s="64" t="s">
        <v>185</v>
      </c>
      <c r="B17" s="48" t="s">
        <v>19</v>
      </c>
      <c r="C17" s="49" t="s">
        <v>146</v>
      </c>
      <c r="D17" s="50" t="s">
        <v>17</v>
      </c>
      <c r="E17" s="51">
        <v>1513.8</v>
      </c>
      <c r="F17" s="100"/>
      <c r="G17" s="52">
        <f t="shared" si="1"/>
        <v>0</v>
      </c>
    </row>
    <row r="18" spans="1:9" x14ac:dyDescent="0.2">
      <c r="A18" s="64" t="s">
        <v>20</v>
      </c>
      <c r="B18" s="48">
        <v>2.04</v>
      </c>
      <c r="C18" s="49" t="s">
        <v>21</v>
      </c>
      <c r="D18" s="50" t="s">
        <v>9</v>
      </c>
      <c r="E18" s="51">
        <v>5510</v>
      </c>
      <c r="F18" s="100"/>
      <c r="G18" s="52">
        <f t="shared" si="1"/>
        <v>0</v>
      </c>
    </row>
    <row r="19" spans="1:9" ht="25.5" x14ac:dyDescent="0.2">
      <c r="A19" s="64" t="s">
        <v>22</v>
      </c>
      <c r="B19" s="48">
        <v>2.0499999999999998</v>
      </c>
      <c r="C19" s="49" t="s">
        <v>147</v>
      </c>
      <c r="D19" s="50" t="s">
        <v>17</v>
      </c>
      <c r="E19" s="51">
        <v>1102</v>
      </c>
      <c r="F19" s="100"/>
      <c r="G19" s="52">
        <f t="shared" si="1"/>
        <v>0</v>
      </c>
      <c r="I19" s="65"/>
    </row>
    <row r="20" spans="1:9" ht="15" customHeight="1" x14ac:dyDescent="0.2">
      <c r="A20" s="66" t="s">
        <v>14</v>
      </c>
      <c r="B20" s="54" t="s">
        <v>23</v>
      </c>
      <c r="C20" s="55"/>
      <c r="D20" s="55"/>
      <c r="E20" s="55"/>
      <c r="F20" s="56"/>
      <c r="G20" s="57">
        <f>SUM(G15:G19)</f>
        <v>0</v>
      </c>
    </row>
    <row r="21" spans="1:9" x14ac:dyDescent="0.2">
      <c r="A21" s="3"/>
      <c r="B21" s="58"/>
      <c r="C21" s="59"/>
      <c r="D21" s="60"/>
      <c r="E21" s="61"/>
      <c r="F21" s="58"/>
      <c r="G21" s="58"/>
    </row>
    <row r="22" spans="1:9" ht="46.5" customHeight="1" x14ac:dyDescent="0.2">
      <c r="A22" s="62" t="s">
        <v>6</v>
      </c>
      <c r="B22" s="43">
        <v>3</v>
      </c>
      <c r="C22" s="63" t="s">
        <v>186</v>
      </c>
      <c r="D22" s="63"/>
      <c r="E22" s="63"/>
      <c r="F22" s="63"/>
      <c r="G22" s="63"/>
    </row>
    <row r="23" spans="1:9" x14ac:dyDescent="0.2">
      <c r="A23" s="64" t="s">
        <v>24</v>
      </c>
      <c r="B23" s="48" t="s">
        <v>25</v>
      </c>
      <c r="C23" s="49" t="s">
        <v>148</v>
      </c>
      <c r="D23" s="50" t="s">
        <v>9</v>
      </c>
      <c r="E23" s="51">
        <v>13.5</v>
      </c>
      <c r="F23" s="100"/>
      <c r="G23" s="52">
        <f>+ROUND(E23*F23,0)</f>
        <v>0</v>
      </c>
      <c r="I23" s="67"/>
    </row>
    <row r="24" spans="1:9" ht="51" x14ac:dyDescent="0.2">
      <c r="A24" s="64" t="s">
        <v>26</v>
      </c>
      <c r="B24" s="48" t="s">
        <v>27</v>
      </c>
      <c r="C24" s="49" t="s">
        <v>149</v>
      </c>
      <c r="D24" s="50" t="s">
        <v>17</v>
      </c>
      <c r="E24" s="51">
        <v>4.05</v>
      </c>
      <c r="F24" s="100"/>
      <c r="G24" s="52">
        <f t="shared" ref="G24:G28" si="2">+ROUND(E24*F24,0)</f>
        <v>0</v>
      </c>
    </row>
    <row r="25" spans="1:9" ht="63.75" x14ac:dyDescent="0.2">
      <c r="A25" s="64" t="s">
        <v>28</v>
      </c>
      <c r="B25" s="48" t="s">
        <v>29</v>
      </c>
      <c r="C25" s="49" t="s">
        <v>150</v>
      </c>
      <c r="D25" s="50" t="s">
        <v>17</v>
      </c>
      <c r="E25" s="51">
        <v>11.303999999999998</v>
      </c>
      <c r="F25" s="100"/>
      <c r="G25" s="52">
        <f t="shared" si="2"/>
        <v>0</v>
      </c>
    </row>
    <row r="26" spans="1:9" ht="63.75" x14ac:dyDescent="0.2">
      <c r="A26" s="64" t="s">
        <v>30</v>
      </c>
      <c r="B26" s="48">
        <v>3.04</v>
      </c>
      <c r="C26" s="49" t="s">
        <v>151</v>
      </c>
      <c r="D26" s="50" t="s">
        <v>17</v>
      </c>
      <c r="E26" s="51">
        <v>1.9109999999999996</v>
      </c>
      <c r="F26" s="100"/>
      <c r="G26" s="52">
        <f t="shared" si="2"/>
        <v>0</v>
      </c>
    </row>
    <row r="27" spans="1:9" x14ac:dyDescent="0.2">
      <c r="A27" s="64" t="s">
        <v>31</v>
      </c>
      <c r="B27" s="48">
        <v>3.08</v>
      </c>
      <c r="C27" s="49" t="s">
        <v>152</v>
      </c>
      <c r="D27" s="50" t="s">
        <v>32</v>
      </c>
      <c r="E27" s="51">
        <v>1320.48</v>
      </c>
      <c r="F27" s="100"/>
      <c r="G27" s="52">
        <f t="shared" si="2"/>
        <v>0</v>
      </c>
    </row>
    <row r="28" spans="1:9" ht="63.75" x14ac:dyDescent="0.2">
      <c r="A28" s="64" t="s">
        <v>33</v>
      </c>
      <c r="B28" s="48">
        <v>3.09</v>
      </c>
      <c r="C28" s="49" t="s">
        <v>153</v>
      </c>
      <c r="D28" s="50" t="s">
        <v>34</v>
      </c>
      <c r="E28" s="51">
        <v>2100</v>
      </c>
      <c r="F28" s="100"/>
      <c r="G28" s="52">
        <f t="shared" si="2"/>
        <v>0</v>
      </c>
    </row>
    <row r="29" spans="1:9" ht="15" customHeight="1" x14ac:dyDescent="0.2">
      <c r="A29" s="66" t="s">
        <v>14</v>
      </c>
      <c r="B29" s="54" t="s">
        <v>36</v>
      </c>
      <c r="C29" s="55"/>
      <c r="D29" s="55"/>
      <c r="E29" s="55"/>
      <c r="F29" s="56"/>
      <c r="G29" s="57">
        <f>SUM(G23:G28)</f>
        <v>0</v>
      </c>
    </row>
    <row r="30" spans="1:9" x14ac:dyDescent="0.2">
      <c r="A30" s="3"/>
      <c r="B30" s="58"/>
      <c r="C30" s="59"/>
      <c r="D30" s="60"/>
      <c r="E30" s="61"/>
      <c r="F30" s="58"/>
      <c r="G30" s="58"/>
    </row>
    <row r="31" spans="1:9" ht="36.75" customHeight="1" x14ac:dyDescent="0.2">
      <c r="A31" s="62" t="s">
        <v>6</v>
      </c>
      <c r="B31" s="43">
        <v>4</v>
      </c>
      <c r="C31" s="63" t="s">
        <v>187</v>
      </c>
      <c r="D31" s="63"/>
      <c r="E31" s="63"/>
      <c r="F31" s="63"/>
      <c r="G31" s="63"/>
    </row>
    <row r="32" spans="1:9" x14ac:dyDescent="0.2">
      <c r="A32" s="64" t="s">
        <v>37</v>
      </c>
      <c r="B32" s="48">
        <v>4.01</v>
      </c>
      <c r="C32" s="49" t="s">
        <v>38</v>
      </c>
      <c r="D32" s="50" t="s">
        <v>9</v>
      </c>
      <c r="E32" s="51">
        <v>1940</v>
      </c>
      <c r="F32" s="100"/>
      <c r="G32" s="52">
        <f>+ROUND(E32*F32,0)</f>
        <v>0</v>
      </c>
    </row>
    <row r="33" spans="1:7" ht="63.75" x14ac:dyDescent="0.2">
      <c r="A33" s="64" t="s">
        <v>39</v>
      </c>
      <c r="B33" s="48">
        <v>4.0199999999999996</v>
      </c>
      <c r="C33" s="49" t="s">
        <v>40</v>
      </c>
      <c r="D33" s="50" t="s">
        <v>9</v>
      </c>
      <c r="E33" s="51">
        <v>3674</v>
      </c>
      <c r="F33" s="100"/>
      <c r="G33" s="52">
        <f t="shared" ref="G33:G36" si="3">+ROUND(E33*F33,0)</f>
        <v>0</v>
      </c>
    </row>
    <row r="34" spans="1:7" ht="25.5" x14ac:dyDescent="0.2">
      <c r="A34" s="64" t="s">
        <v>188</v>
      </c>
      <c r="B34" s="48">
        <v>4.03</v>
      </c>
      <c r="C34" s="49" t="s">
        <v>42</v>
      </c>
      <c r="D34" s="50" t="s">
        <v>9</v>
      </c>
      <c r="E34" s="51">
        <v>80</v>
      </c>
      <c r="F34" s="100"/>
      <c r="G34" s="52">
        <f t="shared" si="3"/>
        <v>0</v>
      </c>
    </row>
    <row r="35" spans="1:7" ht="38.25" x14ac:dyDescent="0.2">
      <c r="A35" s="64" t="s">
        <v>41</v>
      </c>
      <c r="B35" s="48">
        <v>4.04</v>
      </c>
      <c r="C35" s="49" t="s">
        <v>44</v>
      </c>
      <c r="D35" s="50" t="s">
        <v>34</v>
      </c>
      <c r="E35" s="51">
        <v>355</v>
      </c>
      <c r="F35" s="100"/>
      <c r="G35" s="52">
        <f t="shared" si="3"/>
        <v>0</v>
      </c>
    </row>
    <row r="36" spans="1:7" ht="51" x14ac:dyDescent="0.2">
      <c r="A36" s="64" t="s">
        <v>43</v>
      </c>
      <c r="B36" s="48">
        <v>4.05</v>
      </c>
      <c r="C36" s="49" t="s">
        <v>45</v>
      </c>
      <c r="D36" s="50" t="s">
        <v>9</v>
      </c>
      <c r="E36" s="51">
        <v>20</v>
      </c>
      <c r="F36" s="100"/>
      <c r="G36" s="52">
        <f t="shared" si="3"/>
        <v>0</v>
      </c>
    </row>
    <row r="37" spans="1:7" ht="15" customHeight="1" x14ac:dyDescent="0.2">
      <c r="A37" s="66" t="s">
        <v>14</v>
      </c>
      <c r="B37" s="54" t="s">
        <v>46</v>
      </c>
      <c r="C37" s="55"/>
      <c r="D37" s="55"/>
      <c r="E37" s="55"/>
      <c r="F37" s="56"/>
      <c r="G37" s="57">
        <f>SUM(G32:G36)</f>
        <v>0</v>
      </c>
    </row>
    <row r="38" spans="1:7" x14ac:dyDescent="0.2">
      <c r="A38" s="3"/>
      <c r="B38" s="58"/>
      <c r="C38" s="59"/>
      <c r="D38" s="60"/>
      <c r="E38" s="61"/>
      <c r="F38" s="58"/>
      <c r="G38" s="58"/>
    </row>
    <row r="39" spans="1:7" ht="38.25" customHeight="1" x14ac:dyDescent="0.2">
      <c r="A39" s="62" t="s">
        <v>6</v>
      </c>
      <c r="B39" s="43">
        <v>5</v>
      </c>
      <c r="C39" s="44" t="s">
        <v>189</v>
      </c>
      <c r="D39" s="45"/>
      <c r="E39" s="45"/>
      <c r="F39" s="45"/>
      <c r="G39" s="46"/>
    </row>
    <row r="40" spans="1:7" x14ac:dyDescent="0.2">
      <c r="A40" s="64" t="s">
        <v>57</v>
      </c>
      <c r="B40" s="68" t="s">
        <v>47</v>
      </c>
      <c r="C40" s="49" t="s">
        <v>48</v>
      </c>
      <c r="D40" s="50" t="s">
        <v>3</v>
      </c>
      <c r="E40" s="51">
        <v>1</v>
      </c>
      <c r="F40" s="100"/>
      <c r="G40" s="52">
        <f>+ROUND(E40*F40,0)</f>
        <v>0</v>
      </c>
    </row>
    <row r="41" spans="1:7" x14ac:dyDescent="0.2">
      <c r="A41" s="64" t="s">
        <v>60</v>
      </c>
      <c r="B41" s="68" t="s">
        <v>49</v>
      </c>
      <c r="C41" s="49" t="s">
        <v>50</v>
      </c>
      <c r="D41" s="50" t="s">
        <v>3</v>
      </c>
      <c r="E41" s="51">
        <v>1</v>
      </c>
      <c r="F41" s="100"/>
      <c r="G41" s="52">
        <f t="shared" ref="G41:G58" si="4">+ROUND(E41*F41,0)</f>
        <v>0</v>
      </c>
    </row>
    <row r="42" spans="1:7" x14ac:dyDescent="0.2">
      <c r="A42" s="64" t="s">
        <v>62</v>
      </c>
      <c r="B42" s="68" t="s">
        <v>51</v>
      </c>
      <c r="C42" s="49" t="s">
        <v>52</v>
      </c>
      <c r="D42" s="50" t="s">
        <v>3</v>
      </c>
      <c r="E42" s="51">
        <v>10</v>
      </c>
      <c r="F42" s="100"/>
      <c r="G42" s="52">
        <f t="shared" si="4"/>
        <v>0</v>
      </c>
    </row>
    <row r="43" spans="1:7" x14ac:dyDescent="0.2">
      <c r="A43" s="64" t="s">
        <v>64</v>
      </c>
      <c r="B43" s="68" t="s">
        <v>53</v>
      </c>
      <c r="C43" s="49" t="s">
        <v>54</v>
      </c>
      <c r="D43" s="50" t="s">
        <v>3</v>
      </c>
      <c r="E43" s="51">
        <v>1</v>
      </c>
      <c r="F43" s="100"/>
      <c r="G43" s="52">
        <f t="shared" si="4"/>
        <v>0</v>
      </c>
    </row>
    <row r="44" spans="1:7" x14ac:dyDescent="0.2">
      <c r="A44" s="64" t="s">
        <v>66</v>
      </c>
      <c r="B44" s="68" t="s">
        <v>55</v>
      </c>
      <c r="C44" s="49" t="s">
        <v>56</v>
      </c>
      <c r="D44" s="50" t="s">
        <v>35</v>
      </c>
      <c r="E44" s="51">
        <v>280</v>
      </c>
      <c r="F44" s="100"/>
      <c r="G44" s="52">
        <f t="shared" si="4"/>
        <v>0</v>
      </c>
    </row>
    <row r="45" spans="1:7" ht="25.5" x14ac:dyDescent="0.2">
      <c r="A45" s="64" t="s">
        <v>68</v>
      </c>
      <c r="B45" s="68">
        <v>5.0599999999999996</v>
      </c>
      <c r="C45" s="49" t="s">
        <v>58</v>
      </c>
      <c r="D45" s="50" t="s">
        <v>59</v>
      </c>
      <c r="E45" s="51">
        <v>3</v>
      </c>
      <c r="F45" s="100"/>
      <c r="G45" s="52">
        <f t="shared" si="4"/>
        <v>0</v>
      </c>
    </row>
    <row r="46" spans="1:7" ht="25.5" x14ac:dyDescent="0.2">
      <c r="A46" s="69" t="s">
        <v>190</v>
      </c>
      <c r="B46" s="68">
        <v>5.07</v>
      </c>
      <c r="C46" s="49" t="s">
        <v>61</v>
      </c>
      <c r="D46" s="50" t="s">
        <v>35</v>
      </c>
      <c r="E46" s="51">
        <v>120</v>
      </c>
      <c r="F46" s="100"/>
      <c r="G46" s="52">
        <f t="shared" si="4"/>
        <v>0</v>
      </c>
    </row>
    <row r="47" spans="1:7" ht="25.5" x14ac:dyDescent="0.2">
      <c r="A47" s="64" t="s">
        <v>71</v>
      </c>
      <c r="B47" s="68">
        <v>5.08</v>
      </c>
      <c r="C47" s="49" t="s">
        <v>63</v>
      </c>
      <c r="D47" s="50" t="s">
        <v>59</v>
      </c>
      <c r="E47" s="51">
        <v>60</v>
      </c>
      <c r="F47" s="100"/>
      <c r="G47" s="52">
        <f t="shared" si="4"/>
        <v>0</v>
      </c>
    </row>
    <row r="48" spans="1:7" ht="25.5" x14ac:dyDescent="0.2">
      <c r="A48" s="64"/>
      <c r="B48" s="68">
        <v>5.09</v>
      </c>
      <c r="C48" s="49" t="s">
        <v>65</v>
      </c>
      <c r="D48" s="50" t="s">
        <v>59</v>
      </c>
      <c r="E48" s="51">
        <v>8</v>
      </c>
      <c r="F48" s="100"/>
      <c r="G48" s="52">
        <f t="shared" si="4"/>
        <v>0</v>
      </c>
    </row>
    <row r="49" spans="1:7" ht="38.25" x14ac:dyDescent="0.2">
      <c r="A49" s="64"/>
      <c r="B49" s="68">
        <v>5.0999999999999996</v>
      </c>
      <c r="C49" s="49" t="s">
        <v>67</v>
      </c>
      <c r="D49" s="50" t="s">
        <v>59</v>
      </c>
      <c r="E49" s="51">
        <v>8</v>
      </c>
      <c r="F49" s="100"/>
      <c r="G49" s="52">
        <f t="shared" si="4"/>
        <v>0</v>
      </c>
    </row>
    <row r="50" spans="1:7" x14ac:dyDescent="0.2">
      <c r="A50" s="64"/>
      <c r="B50" s="68">
        <v>5.1100000000000003</v>
      </c>
      <c r="C50" s="49" t="s">
        <v>69</v>
      </c>
      <c r="D50" s="50" t="s">
        <v>59</v>
      </c>
      <c r="E50" s="51">
        <v>16</v>
      </c>
      <c r="F50" s="100"/>
      <c r="G50" s="52">
        <f t="shared" si="4"/>
        <v>0</v>
      </c>
    </row>
    <row r="51" spans="1:7" ht="38.25" x14ac:dyDescent="0.2">
      <c r="A51" s="64"/>
      <c r="B51" s="68">
        <v>5.12</v>
      </c>
      <c r="C51" s="49" t="s">
        <v>70</v>
      </c>
      <c r="D51" s="50" t="s">
        <v>59</v>
      </c>
      <c r="E51" s="51">
        <v>88</v>
      </c>
      <c r="F51" s="100"/>
      <c r="G51" s="52">
        <f t="shared" si="4"/>
        <v>0</v>
      </c>
    </row>
    <row r="52" spans="1:7" x14ac:dyDescent="0.2">
      <c r="A52" s="64" t="s">
        <v>75</v>
      </c>
      <c r="B52" s="68">
        <v>5.13</v>
      </c>
      <c r="C52" s="49" t="s">
        <v>72</v>
      </c>
      <c r="D52" s="50" t="s">
        <v>59</v>
      </c>
      <c r="E52" s="51">
        <v>40</v>
      </c>
      <c r="F52" s="100"/>
      <c r="G52" s="52">
        <f t="shared" si="4"/>
        <v>0</v>
      </c>
    </row>
    <row r="53" spans="1:7" x14ac:dyDescent="0.2">
      <c r="A53" s="64" t="s">
        <v>77</v>
      </c>
      <c r="B53" s="68" t="s">
        <v>73</v>
      </c>
      <c r="C53" s="49" t="s">
        <v>74</v>
      </c>
      <c r="D53" s="50" t="s">
        <v>3</v>
      </c>
      <c r="E53" s="51">
        <v>8</v>
      </c>
      <c r="F53" s="100"/>
      <c r="G53" s="52">
        <f t="shared" si="4"/>
        <v>0</v>
      </c>
    </row>
    <row r="54" spans="1:7" x14ac:dyDescent="0.2">
      <c r="A54" s="64" t="s">
        <v>79</v>
      </c>
      <c r="B54" s="68">
        <v>5.15</v>
      </c>
      <c r="C54" s="49" t="s">
        <v>76</v>
      </c>
      <c r="D54" s="50" t="s">
        <v>35</v>
      </c>
      <c r="E54" s="51">
        <v>1250</v>
      </c>
      <c r="F54" s="100"/>
      <c r="G54" s="52">
        <f t="shared" si="4"/>
        <v>0</v>
      </c>
    </row>
    <row r="55" spans="1:7" x14ac:dyDescent="0.2">
      <c r="A55" s="64" t="s">
        <v>81</v>
      </c>
      <c r="B55" s="68">
        <v>5.16</v>
      </c>
      <c r="C55" s="49" t="s">
        <v>78</v>
      </c>
      <c r="D55" s="50" t="s">
        <v>59</v>
      </c>
      <c r="E55" s="51">
        <v>48</v>
      </c>
      <c r="F55" s="100"/>
      <c r="G55" s="52">
        <f>+ROUND(E55*F55,0)</f>
        <v>0</v>
      </c>
    </row>
    <row r="56" spans="1:7" x14ac:dyDescent="0.2">
      <c r="A56" s="64">
        <v>5.17</v>
      </c>
      <c r="B56" s="68">
        <v>5.17</v>
      </c>
      <c r="C56" s="49" t="s">
        <v>80</v>
      </c>
      <c r="D56" s="50" t="s">
        <v>35</v>
      </c>
      <c r="E56" s="51">
        <v>2100</v>
      </c>
      <c r="F56" s="100"/>
      <c r="G56" s="52">
        <f t="shared" si="4"/>
        <v>0</v>
      </c>
    </row>
    <row r="57" spans="1:7" ht="25.5" x14ac:dyDescent="0.2">
      <c r="A57" s="64">
        <v>5.18</v>
      </c>
      <c r="B57" s="68">
        <v>5.18</v>
      </c>
      <c r="C57" s="49" t="s">
        <v>82</v>
      </c>
      <c r="D57" s="50" t="s">
        <v>35</v>
      </c>
      <c r="E57" s="51">
        <v>12</v>
      </c>
      <c r="F57" s="100"/>
      <c r="G57" s="52">
        <f t="shared" si="4"/>
        <v>0</v>
      </c>
    </row>
    <row r="58" spans="1:7" x14ac:dyDescent="0.2">
      <c r="A58" s="64">
        <v>5.19</v>
      </c>
      <c r="B58" s="68">
        <v>5.19</v>
      </c>
      <c r="C58" s="49" t="s">
        <v>84</v>
      </c>
      <c r="D58" s="50" t="s">
        <v>85</v>
      </c>
      <c r="E58" s="51">
        <v>1</v>
      </c>
      <c r="F58" s="100"/>
      <c r="G58" s="52">
        <f t="shared" si="4"/>
        <v>0</v>
      </c>
    </row>
    <row r="59" spans="1:7" ht="15" customHeight="1" x14ac:dyDescent="0.2">
      <c r="A59" s="66" t="s">
        <v>14</v>
      </c>
      <c r="B59" s="54" t="s">
        <v>86</v>
      </c>
      <c r="C59" s="55"/>
      <c r="D59" s="55"/>
      <c r="E59" s="55"/>
      <c r="F59" s="56"/>
      <c r="G59" s="57">
        <f>SUM(G40:G58)</f>
        <v>0</v>
      </c>
    </row>
    <row r="60" spans="1:7" ht="15" customHeight="1" x14ac:dyDescent="0.2">
      <c r="A60" s="3"/>
      <c r="B60" s="58"/>
      <c r="C60" s="59"/>
      <c r="D60" s="60"/>
      <c r="E60" s="61"/>
      <c r="F60" s="58"/>
      <c r="G60" s="58"/>
    </row>
    <row r="61" spans="1:7" ht="45.75" customHeight="1" x14ac:dyDescent="0.2">
      <c r="A61" s="62" t="s">
        <v>6</v>
      </c>
      <c r="B61" s="43">
        <v>6</v>
      </c>
      <c r="C61" s="63" t="s">
        <v>191</v>
      </c>
      <c r="D61" s="63"/>
      <c r="E61" s="63"/>
      <c r="F61" s="63"/>
      <c r="G61" s="63"/>
    </row>
    <row r="62" spans="1:7" ht="25.5" x14ac:dyDescent="0.2">
      <c r="A62" s="64" t="s">
        <v>87</v>
      </c>
      <c r="B62" s="48">
        <v>6.01</v>
      </c>
      <c r="C62" s="49" t="s">
        <v>88</v>
      </c>
      <c r="D62" s="50" t="s">
        <v>32</v>
      </c>
      <c r="E62" s="51">
        <v>3800</v>
      </c>
      <c r="F62" s="100"/>
      <c r="G62" s="52">
        <f>+ROUND(E62*F62,0)</f>
        <v>0</v>
      </c>
    </row>
    <row r="63" spans="1:7" ht="25.5" x14ac:dyDescent="0.2">
      <c r="A63" s="64" t="s">
        <v>89</v>
      </c>
      <c r="B63" s="48">
        <v>6.02</v>
      </c>
      <c r="C63" s="49" t="s">
        <v>90</v>
      </c>
      <c r="D63" s="50" t="s">
        <v>3</v>
      </c>
      <c r="E63" s="51">
        <v>96</v>
      </c>
      <c r="F63" s="100"/>
      <c r="G63" s="52">
        <f>+ROUND(E63*F63,0)</f>
        <v>0</v>
      </c>
    </row>
    <row r="64" spans="1:7" ht="15" customHeight="1" x14ac:dyDescent="0.2">
      <c r="A64" s="66" t="s">
        <v>14</v>
      </c>
      <c r="B64" s="54" t="s">
        <v>192</v>
      </c>
      <c r="C64" s="55"/>
      <c r="D64" s="55"/>
      <c r="E64" s="55"/>
      <c r="F64" s="56"/>
      <c r="G64" s="57">
        <f>SUM(G62:G63)</f>
        <v>0</v>
      </c>
    </row>
    <row r="65" spans="1:7" x14ac:dyDescent="0.2">
      <c r="A65" s="3"/>
      <c r="B65" s="58"/>
      <c r="C65" s="59"/>
      <c r="D65" s="60"/>
      <c r="E65" s="61"/>
      <c r="F65" s="58"/>
      <c r="G65" s="58"/>
    </row>
    <row r="66" spans="1:7" ht="41.25" customHeight="1" x14ac:dyDescent="0.2">
      <c r="A66" s="62" t="s">
        <v>6</v>
      </c>
      <c r="B66" s="43">
        <v>7</v>
      </c>
      <c r="C66" s="70" t="s">
        <v>207</v>
      </c>
      <c r="D66" s="63"/>
      <c r="E66" s="63"/>
      <c r="F66" s="63"/>
      <c r="G66" s="63"/>
    </row>
    <row r="67" spans="1:7" ht="38.25" x14ac:dyDescent="0.2">
      <c r="A67" s="64" t="s">
        <v>91</v>
      </c>
      <c r="B67" s="48">
        <v>7.01</v>
      </c>
      <c r="C67" s="49" t="s">
        <v>154</v>
      </c>
      <c r="D67" s="71" t="s">
        <v>92</v>
      </c>
      <c r="E67" s="51">
        <v>76</v>
      </c>
      <c r="F67" s="100"/>
      <c r="G67" s="52">
        <f>+ROUND(E67*F67,0)</f>
        <v>0</v>
      </c>
    </row>
    <row r="68" spans="1:7" x14ac:dyDescent="0.2">
      <c r="A68" s="64" t="s">
        <v>193</v>
      </c>
      <c r="B68" s="48" t="s">
        <v>93</v>
      </c>
      <c r="C68" s="49" t="s">
        <v>155</v>
      </c>
      <c r="D68" s="71" t="s">
        <v>3</v>
      </c>
      <c r="E68" s="51">
        <v>1</v>
      </c>
      <c r="F68" s="100"/>
      <c r="G68" s="52">
        <f t="shared" ref="G68:G70" si="5">+ROUND(E68*F68,0)</f>
        <v>0</v>
      </c>
    </row>
    <row r="69" spans="1:7" ht="25.5" x14ac:dyDescent="0.2">
      <c r="A69" s="64" t="s">
        <v>94</v>
      </c>
      <c r="B69" s="48">
        <v>7.04</v>
      </c>
      <c r="C69" s="49" t="s">
        <v>156</v>
      </c>
      <c r="D69" s="71" t="s">
        <v>59</v>
      </c>
      <c r="E69" s="51">
        <v>1</v>
      </c>
      <c r="F69" s="100"/>
      <c r="G69" s="52">
        <f t="shared" si="5"/>
        <v>0</v>
      </c>
    </row>
    <row r="70" spans="1:7" ht="25.5" x14ac:dyDescent="0.2">
      <c r="A70" s="64" t="s">
        <v>95</v>
      </c>
      <c r="B70" s="48">
        <v>7.05</v>
      </c>
      <c r="C70" s="49" t="s">
        <v>157</v>
      </c>
      <c r="D70" s="71" t="s">
        <v>59</v>
      </c>
      <c r="E70" s="51">
        <v>20</v>
      </c>
      <c r="F70" s="100"/>
      <c r="G70" s="52">
        <f t="shared" si="5"/>
        <v>0</v>
      </c>
    </row>
    <row r="71" spans="1:7" ht="15" customHeight="1" x14ac:dyDescent="0.2">
      <c r="A71" s="66" t="s">
        <v>14</v>
      </c>
      <c r="B71" s="54" t="s">
        <v>96</v>
      </c>
      <c r="C71" s="55"/>
      <c r="D71" s="55"/>
      <c r="E71" s="55"/>
      <c r="F71" s="56"/>
      <c r="G71" s="57">
        <f>SUM(G67:G70)</f>
        <v>0</v>
      </c>
    </row>
    <row r="72" spans="1:7" x14ac:dyDescent="0.2">
      <c r="A72" s="3"/>
      <c r="B72" s="58"/>
      <c r="C72" s="59"/>
      <c r="D72" s="60"/>
      <c r="E72" s="61"/>
      <c r="F72" s="58"/>
      <c r="G72" s="58"/>
    </row>
    <row r="73" spans="1:7" ht="50.25" customHeight="1" x14ac:dyDescent="0.2">
      <c r="A73" s="62" t="s">
        <v>6</v>
      </c>
      <c r="B73" s="43">
        <v>8</v>
      </c>
      <c r="C73" s="72" t="s">
        <v>208</v>
      </c>
      <c r="D73" s="72"/>
      <c r="E73" s="72"/>
      <c r="F73" s="72"/>
      <c r="G73" s="72"/>
    </row>
    <row r="74" spans="1:7" ht="25.5" x14ac:dyDescent="0.2">
      <c r="A74" s="64" t="s">
        <v>97</v>
      </c>
      <c r="B74" s="48">
        <v>8.01</v>
      </c>
      <c r="C74" s="49" t="s">
        <v>158</v>
      </c>
      <c r="D74" s="50" t="s">
        <v>9</v>
      </c>
      <c r="E74" s="51">
        <v>840</v>
      </c>
      <c r="F74" s="100"/>
      <c r="G74" s="52">
        <f>+ROUND(E74*F74,0)</f>
        <v>0</v>
      </c>
    </row>
    <row r="75" spans="1:7" ht="38.25" x14ac:dyDescent="0.2">
      <c r="A75" s="64" t="s">
        <v>98</v>
      </c>
      <c r="B75" s="48">
        <v>8.02</v>
      </c>
      <c r="C75" s="49" t="s">
        <v>159</v>
      </c>
      <c r="D75" s="50" t="s">
        <v>99</v>
      </c>
      <c r="E75" s="51">
        <v>2</v>
      </c>
      <c r="F75" s="100"/>
      <c r="G75" s="52">
        <f t="shared" ref="G75:G78" si="6">+ROUND(E75*F75,0)</f>
        <v>0</v>
      </c>
    </row>
    <row r="76" spans="1:7" x14ac:dyDescent="0.2">
      <c r="A76" s="64" t="s">
        <v>100</v>
      </c>
      <c r="B76" s="48">
        <v>8.0299999999999994</v>
      </c>
      <c r="C76" s="49" t="s">
        <v>160</v>
      </c>
      <c r="D76" s="71" t="s">
        <v>59</v>
      </c>
      <c r="E76" s="51">
        <v>25</v>
      </c>
      <c r="F76" s="100"/>
      <c r="G76" s="52">
        <f t="shared" si="6"/>
        <v>0</v>
      </c>
    </row>
    <row r="77" spans="1:7" x14ac:dyDescent="0.2">
      <c r="A77" s="64" t="s">
        <v>101</v>
      </c>
      <c r="B77" s="48">
        <v>8.0399999999999991</v>
      </c>
      <c r="C77" s="49" t="s">
        <v>161</v>
      </c>
      <c r="D77" s="71" t="s">
        <v>59</v>
      </c>
      <c r="E77" s="51">
        <v>2</v>
      </c>
      <c r="F77" s="100"/>
      <c r="G77" s="52">
        <f t="shared" si="6"/>
        <v>0</v>
      </c>
    </row>
    <row r="78" spans="1:7" ht="89.25" customHeight="1" x14ac:dyDescent="0.2">
      <c r="A78" s="69" t="s">
        <v>194</v>
      </c>
      <c r="B78" s="48">
        <v>8.0500000000000007</v>
      </c>
      <c r="C78" s="49" t="s">
        <v>162</v>
      </c>
      <c r="D78" s="50" t="s">
        <v>34</v>
      </c>
      <c r="E78" s="51">
        <v>60</v>
      </c>
      <c r="F78" s="100"/>
      <c r="G78" s="52">
        <f t="shared" si="6"/>
        <v>0</v>
      </c>
    </row>
    <row r="79" spans="1:7" ht="15" customHeight="1" x14ac:dyDescent="0.2">
      <c r="A79" s="66" t="s">
        <v>14</v>
      </c>
      <c r="B79" s="54" t="s">
        <v>102</v>
      </c>
      <c r="C79" s="55"/>
      <c r="D79" s="55"/>
      <c r="E79" s="55"/>
      <c r="F79" s="56"/>
      <c r="G79" s="57">
        <f>SUM(G74:G78)</f>
        <v>0</v>
      </c>
    </row>
    <row r="80" spans="1:7" x14ac:dyDescent="0.2">
      <c r="A80" s="3"/>
      <c r="B80" s="58"/>
      <c r="C80" s="59"/>
      <c r="D80" s="60"/>
      <c r="E80" s="61"/>
      <c r="F80" s="58"/>
      <c r="G80" s="58"/>
    </row>
    <row r="81" spans="1:7" ht="42.75" customHeight="1" x14ac:dyDescent="0.2">
      <c r="A81" s="62" t="s">
        <v>6</v>
      </c>
      <c r="B81" s="43">
        <v>9</v>
      </c>
      <c r="C81" s="44" t="s">
        <v>195</v>
      </c>
      <c r="D81" s="45"/>
      <c r="E81" s="45"/>
      <c r="F81" s="45"/>
      <c r="G81" s="46"/>
    </row>
    <row r="82" spans="1:7" ht="38.25" x14ac:dyDescent="0.2">
      <c r="A82" s="73" t="s">
        <v>196</v>
      </c>
      <c r="B82" s="74">
        <v>9.01</v>
      </c>
      <c r="C82" s="49" t="s">
        <v>163</v>
      </c>
      <c r="D82" s="39" t="s">
        <v>34</v>
      </c>
      <c r="E82" s="75">
        <v>90</v>
      </c>
      <c r="F82" s="100"/>
      <c r="G82" s="52">
        <f>+ROUND(E82*F82,0)</f>
        <v>0</v>
      </c>
    </row>
    <row r="83" spans="1:7" ht="38.25" x14ac:dyDescent="0.2">
      <c r="A83" s="73"/>
      <c r="B83" s="74">
        <v>9.02</v>
      </c>
      <c r="C83" s="49" t="s">
        <v>164</v>
      </c>
      <c r="D83" s="39" t="s">
        <v>34</v>
      </c>
      <c r="E83" s="75">
        <v>280</v>
      </c>
      <c r="F83" s="100"/>
      <c r="G83" s="52">
        <f t="shared" ref="G83:G86" si="7">+ROUND(E83*F83,0)</f>
        <v>0</v>
      </c>
    </row>
    <row r="84" spans="1:7" ht="25.5" x14ac:dyDescent="0.2">
      <c r="A84" s="73"/>
      <c r="B84" s="74">
        <v>9.0299999999999994</v>
      </c>
      <c r="C84" s="49" t="s">
        <v>165</v>
      </c>
      <c r="D84" s="39" t="s">
        <v>59</v>
      </c>
      <c r="E84" s="75">
        <v>5</v>
      </c>
      <c r="F84" s="100"/>
      <c r="G84" s="52">
        <f t="shared" si="7"/>
        <v>0</v>
      </c>
    </row>
    <row r="85" spans="1:7" x14ac:dyDescent="0.2">
      <c r="A85" s="73"/>
      <c r="B85" s="74" t="s">
        <v>141</v>
      </c>
      <c r="C85" s="49" t="s">
        <v>166</v>
      </c>
      <c r="D85" s="39" t="s">
        <v>3</v>
      </c>
      <c r="E85" s="75">
        <v>2</v>
      </c>
      <c r="F85" s="100"/>
      <c r="G85" s="52">
        <f t="shared" si="7"/>
        <v>0</v>
      </c>
    </row>
    <row r="86" spans="1:7" ht="25.5" x14ac:dyDescent="0.2">
      <c r="A86" s="73"/>
      <c r="B86" s="74" t="s">
        <v>103</v>
      </c>
      <c r="C86" s="49" t="s">
        <v>182</v>
      </c>
      <c r="D86" s="39" t="s">
        <v>35</v>
      </c>
      <c r="E86" s="75">
        <v>76</v>
      </c>
      <c r="F86" s="100"/>
      <c r="G86" s="52">
        <f t="shared" si="7"/>
        <v>0</v>
      </c>
    </row>
    <row r="87" spans="1:7" ht="15" customHeight="1" x14ac:dyDescent="0.2">
      <c r="A87" s="66" t="s">
        <v>14</v>
      </c>
      <c r="B87" s="54" t="s">
        <v>104</v>
      </c>
      <c r="C87" s="55"/>
      <c r="D87" s="55"/>
      <c r="E87" s="55"/>
      <c r="F87" s="56"/>
      <c r="G87" s="57">
        <f>SUM(G82:G86)</f>
        <v>0</v>
      </c>
    </row>
    <row r="88" spans="1:7" ht="13.5" thickBot="1" x14ac:dyDescent="0.25">
      <c r="A88" s="3"/>
      <c r="B88" s="58"/>
      <c r="C88" s="59"/>
      <c r="D88" s="60"/>
      <c r="E88" s="61"/>
      <c r="F88" s="58"/>
      <c r="G88" s="58"/>
    </row>
    <row r="89" spans="1:7" ht="46.5" customHeight="1" x14ac:dyDescent="0.2">
      <c r="A89" s="42" t="s">
        <v>6</v>
      </c>
      <c r="B89" s="43">
        <v>10</v>
      </c>
      <c r="C89" s="63" t="s">
        <v>198</v>
      </c>
      <c r="D89" s="63"/>
      <c r="E89" s="63"/>
      <c r="F89" s="63"/>
      <c r="G89" s="63"/>
    </row>
    <row r="90" spans="1:7" x14ac:dyDescent="0.2">
      <c r="A90" s="76" t="s">
        <v>105</v>
      </c>
      <c r="B90" s="48">
        <v>10.01</v>
      </c>
      <c r="C90" s="49" t="s">
        <v>168</v>
      </c>
      <c r="D90" s="71" t="s">
        <v>59</v>
      </c>
      <c r="E90" s="51">
        <v>11</v>
      </c>
      <c r="F90" s="100"/>
      <c r="G90" s="52">
        <f>+ROUND(E90*F90,0)</f>
        <v>0</v>
      </c>
    </row>
    <row r="91" spans="1:7" x14ac:dyDescent="0.2">
      <c r="A91" s="76"/>
      <c r="B91" s="48">
        <v>10.02</v>
      </c>
      <c r="C91" s="49" t="s">
        <v>169</v>
      </c>
      <c r="D91" s="71" t="s">
        <v>59</v>
      </c>
      <c r="E91" s="51">
        <v>2</v>
      </c>
      <c r="F91" s="100"/>
      <c r="G91" s="52">
        <f t="shared" ref="G91:G107" si="8">+ROUND(E91*F91,0)</f>
        <v>0</v>
      </c>
    </row>
    <row r="92" spans="1:7" x14ac:dyDescent="0.2">
      <c r="A92" s="76"/>
      <c r="B92" s="48" t="s">
        <v>107</v>
      </c>
      <c r="C92" s="49" t="s">
        <v>170</v>
      </c>
      <c r="D92" s="71" t="s">
        <v>3</v>
      </c>
      <c r="E92" s="51">
        <v>1</v>
      </c>
      <c r="F92" s="100"/>
      <c r="G92" s="52">
        <f t="shared" si="8"/>
        <v>0</v>
      </c>
    </row>
    <row r="93" spans="1:7" x14ac:dyDescent="0.2">
      <c r="A93" s="76"/>
      <c r="B93" s="48" t="s">
        <v>109</v>
      </c>
      <c r="C93" s="49" t="s">
        <v>171</v>
      </c>
      <c r="D93" s="71" t="s">
        <v>3</v>
      </c>
      <c r="E93" s="51">
        <v>7</v>
      </c>
      <c r="F93" s="100"/>
      <c r="G93" s="52">
        <f t="shared" si="8"/>
        <v>0</v>
      </c>
    </row>
    <row r="94" spans="1:7" x14ac:dyDescent="0.2">
      <c r="A94" s="76"/>
      <c r="B94" s="48" t="s">
        <v>110</v>
      </c>
      <c r="C94" s="49" t="s">
        <v>172</v>
      </c>
      <c r="D94" s="71" t="s">
        <v>3</v>
      </c>
      <c r="E94" s="51">
        <v>17</v>
      </c>
      <c r="F94" s="100"/>
      <c r="G94" s="52">
        <f t="shared" si="8"/>
        <v>0</v>
      </c>
    </row>
    <row r="95" spans="1:7" x14ac:dyDescent="0.2">
      <c r="A95" s="76"/>
      <c r="B95" s="48" t="s">
        <v>111</v>
      </c>
      <c r="C95" s="49" t="s">
        <v>173</v>
      </c>
      <c r="D95" s="71" t="s">
        <v>3</v>
      </c>
      <c r="E95" s="51">
        <v>6</v>
      </c>
      <c r="F95" s="100"/>
      <c r="G95" s="52">
        <f t="shared" si="8"/>
        <v>0</v>
      </c>
    </row>
    <row r="96" spans="1:7" x14ac:dyDescent="0.2">
      <c r="A96" s="76"/>
      <c r="B96" s="48" t="s">
        <v>112</v>
      </c>
      <c r="C96" s="49" t="s">
        <v>174</v>
      </c>
      <c r="D96" s="71" t="s">
        <v>59</v>
      </c>
      <c r="E96" s="51">
        <v>4</v>
      </c>
      <c r="F96" s="100"/>
      <c r="G96" s="52">
        <f t="shared" si="8"/>
        <v>0</v>
      </c>
    </row>
    <row r="97" spans="1:7" x14ac:dyDescent="0.2">
      <c r="A97" s="76"/>
      <c r="B97" s="48" t="s">
        <v>113</v>
      </c>
      <c r="C97" s="49" t="s">
        <v>175</v>
      </c>
      <c r="D97" s="71" t="s">
        <v>3</v>
      </c>
      <c r="E97" s="51">
        <v>9</v>
      </c>
      <c r="F97" s="100"/>
      <c r="G97" s="52">
        <f t="shared" si="8"/>
        <v>0</v>
      </c>
    </row>
    <row r="98" spans="1:7" x14ac:dyDescent="0.2">
      <c r="A98" s="76"/>
      <c r="B98" s="48" t="s">
        <v>114</v>
      </c>
      <c r="C98" s="49" t="s">
        <v>176</v>
      </c>
      <c r="D98" s="71" t="s">
        <v>3</v>
      </c>
      <c r="E98" s="51">
        <v>14</v>
      </c>
      <c r="F98" s="100"/>
      <c r="G98" s="52">
        <f t="shared" si="8"/>
        <v>0</v>
      </c>
    </row>
    <row r="99" spans="1:7" x14ac:dyDescent="0.2">
      <c r="A99" s="76" t="s">
        <v>106</v>
      </c>
      <c r="B99" s="48" t="s">
        <v>116</v>
      </c>
      <c r="C99" s="49" t="s">
        <v>177</v>
      </c>
      <c r="D99" s="71" t="s">
        <v>3</v>
      </c>
      <c r="E99" s="51">
        <v>11</v>
      </c>
      <c r="F99" s="100"/>
      <c r="G99" s="52">
        <f t="shared" si="8"/>
        <v>0</v>
      </c>
    </row>
    <row r="100" spans="1:7" ht="12" customHeight="1" x14ac:dyDescent="0.2">
      <c r="A100" s="76"/>
      <c r="B100" s="48" t="s">
        <v>117</v>
      </c>
      <c r="C100" s="49" t="s">
        <v>178</v>
      </c>
      <c r="D100" s="71" t="s">
        <v>3</v>
      </c>
      <c r="E100" s="51">
        <v>6</v>
      </c>
      <c r="F100" s="100"/>
      <c r="G100" s="52">
        <f t="shared" si="8"/>
        <v>0</v>
      </c>
    </row>
    <row r="101" spans="1:7" x14ac:dyDescent="0.2">
      <c r="A101" s="76"/>
      <c r="B101" s="48" t="s">
        <v>119</v>
      </c>
      <c r="C101" s="49" t="s">
        <v>179</v>
      </c>
      <c r="D101" s="71" t="s">
        <v>3</v>
      </c>
      <c r="E101" s="51">
        <v>500</v>
      </c>
      <c r="F101" s="100"/>
      <c r="G101" s="52">
        <f t="shared" si="8"/>
        <v>0</v>
      </c>
    </row>
    <row r="102" spans="1:7" x14ac:dyDescent="0.2">
      <c r="A102" s="76"/>
      <c r="B102" s="48" t="s">
        <v>120</v>
      </c>
      <c r="C102" s="49" t="s">
        <v>180</v>
      </c>
      <c r="D102" s="71" t="s">
        <v>3</v>
      </c>
      <c r="E102" s="51">
        <v>32</v>
      </c>
      <c r="F102" s="100"/>
      <c r="G102" s="52">
        <f t="shared" si="8"/>
        <v>0</v>
      </c>
    </row>
    <row r="103" spans="1:7" x14ac:dyDescent="0.2">
      <c r="A103" s="76" t="s">
        <v>108</v>
      </c>
      <c r="B103" s="48">
        <v>10.14</v>
      </c>
      <c r="C103" s="49" t="s">
        <v>181</v>
      </c>
      <c r="D103" s="71" t="s">
        <v>59</v>
      </c>
      <c r="E103" s="51">
        <v>15</v>
      </c>
      <c r="F103" s="100"/>
      <c r="G103" s="52">
        <f t="shared" si="8"/>
        <v>0</v>
      </c>
    </row>
    <row r="104" spans="1:7" x14ac:dyDescent="0.2">
      <c r="A104" s="76" t="s">
        <v>199</v>
      </c>
      <c r="B104" s="48" t="s">
        <v>122</v>
      </c>
      <c r="C104" s="49" t="s">
        <v>167</v>
      </c>
      <c r="D104" s="71" t="s">
        <v>3</v>
      </c>
      <c r="E104" s="51">
        <v>45</v>
      </c>
      <c r="F104" s="100"/>
      <c r="G104" s="52">
        <f t="shared" si="8"/>
        <v>0</v>
      </c>
    </row>
    <row r="105" spans="1:7" x14ac:dyDescent="0.2">
      <c r="A105" s="76" t="s">
        <v>115</v>
      </c>
      <c r="B105" s="48" t="s">
        <v>123</v>
      </c>
      <c r="C105" s="49" t="s">
        <v>124</v>
      </c>
      <c r="D105" s="71" t="s">
        <v>3</v>
      </c>
      <c r="E105" s="51">
        <v>60</v>
      </c>
      <c r="F105" s="100"/>
      <c r="G105" s="52">
        <f t="shared" si="8"/>
        <v>0</v>
      </c>
    </row>
    <row r="106" spans="1:7" x14ac:dyDescent="0.2">
      <c r="A106" s="76" t="s">
        <v>121</v>
      </c>
      <c r="B106" s="48" t="s">
        <v>125</v>
      </c>
      <c r="C106" s="49" t="s">
        <v>126</v>
      </c>
      <c r="D106" s="71" t="s">
        <v>3</v>
      </c>
      <c r="E106" s="51">
        <v>60</v>
      </c>
      <c r="F106" s="100"/>
      <c r="G106" s="52">
        <f t="shared" si="8"/>
        <v>0</v>
      </c>
    </row>
    <row r="107" spans="1:7" x14ac:dyDescent="0.2">
      <c r="A107" s="76" t="s">
        <v>118</v>
      </c>
      <c r="B107" s="48" t="s">
        <v>127</v>
      </c>
      <c r="C107" s="49" t="s">
        <v>128</v>
      </c>
      <c r="D107" s="71" t="s">
        <v>3</v>
      </c>
      <c r="E107" s="51">
        <v>60</v>
      </c>
      <c r="F107" s="100"/>
      <c r="G107" s="52">
        <f t="shared" si="8"/>
        <v>0</v>
      </c>
    </row>
    <row r="108" spans="1:7" ht="15.75" customHeight="1" thickBot="1" x14ac:dyDescent="0.25">
      <c r="A108" s="53" t="s">
        <v>14</v>
      </c>
      <c r="B108" s="54" t="s">
        <v>129</v>
      </c>
      <c r="C108" s="55"/>
      <c r="D108" s="55"/>
      <c r="E108" s="55"/>
      <c r="F108" s="56"/>
      <c r="G108" s="57">
        <f>SUM(G90:G107)</f>
        <v>0</v>
      </c>
    </row>
    <row r="109" spans="1:7" x14ac:dyDescent="0.2">
      <c r="A109" s="3"/>
      <c r="B109" s="58"/>
      <c r="C109" s="59"/>
      <c r="D109" s="60"/>
      <c r="E109" s="61"/>
      <c r="F109" s="58"/>
      <c r="G109" s="58"/>
    </row>
    <row r="110" spans="1:7" x14ac:dyDescent="0.2">
      <c r="A110" s="62" t="s">
        <v>6</v>
      </c>
      <c r="B110" s="43">
        <v>11</v>
      </c>
      <c r="C110" s="77" t="s">
        <v>200</v>
      </c>
      <c r="D110" s="78"/>
      <c r="E110" s="78"/>
      <c r="F110" s="78"/>
      <c r="G110" s="78"/>
    </row>
    <row r="111" spans="1:7" x14ac:dyDescent="0.2">
      <c r="A111" s="64" t="s">
        <v>130</v>
      </c>
      <c r="B111" s="48">
        <v>11.01</v>
      </c>
      <c r="C111" s="49" t="s">
        <v>131</v>
      </c>
      <c r="D111" s="50" t="s">
        <v>9</v>
      </c>
      <c r="E111" s="51">
        <v>17102</v>
      </c>
      <c r="F111" s="100"/>
      <c r="G111" s="52">
        <f>+ROUND(E111*F111,0)</f>
        <v>0</v>
      </c>
    </row>
    <row r="112" spans="1:7" ht="25.5" x14ac:dyDescent="0.2">
      <c r="A112" s="64"/>
      <c r="B112" s="68">
        <v>11.02</v>
      </c>
      <c r="C112" s="49" t="s">
        <v>201</v>
      </c>
      <c r="D112" s="71" t="s">
        <v>3</v>
      </c>
      <c r="E112" s="79">
        <v>21672633</v>
      </c>
      <c r="F112" s="101"/>
      <c r="G112" s="52">
        <f>+ROUND(F112*E112,0)</f>
        <v>0</v>
      </c>
    </row>
    <row r="113" spans="1:9" s="81" customFormat="1" ht="15" customHeight="1" x14ac:dyDescent="0.25">
      <c r="A113" s="66" t="s">
        <v>14</v>
      </c>
      <c r="B113" s="54" t="s">
        <v>132</v>
      </c>
      <c r="C113" s="55"/>
      <c r="D113" s="55"/>
      <c r="E113" s="55"/>
      <c r="F113" s="56"/>
      <c r="G113" s="57">
        <f>SUM(G111:G112)</f>
        <v>0</v>
      </c>
      <c r="H113" s="80"/>
      <c r="I113" s="80"/>
    </row>
    <row r="114" spans="1:9" x14ac:dyDescent="0.2">
      <c r="A114" s="3"/>
      <c r="B114" s="58"/>
      <c r="C114" s="59"/>
      <c r="D114" s="60"/>
      <c r="E114" s="61"/>
      <c r="F114" s="58"/>
      <c r="G114" s="58"/>
      <c r="H114" s="82"/>
      <c r="I114" s="82"/>
    </row>
    <row r="115" spans="1:9" x14ac:dyDescent="0.2">
      <c r="A115" s="4" t="s">
        <v>133</v>
      </c>
      <c r="B115" s="83" t="s">
        <v>135</v>
      </c>
      <c r="C115" s="84"/>
      <c r="D115" s="84"/>
      <c r="E115" s="84"/>
      <c r="F115" s="85"/>
      <c r="G115" s="57">
        <f>+G12+G20+G29+G37+G59+G64+G71+G79+G87+G108+G113</f>
        <v>0</v>
      </c>
      <c r="H115" s="5"/>
      <c r="I115" s="5"/>
    </row>
    <row r="116" spans="1:9" x14ac:dyDescent="0.2">
      <c r="A116" s="3"/>
      <c r="B116" s="58"/>
      <c r="C116" s="59"/>
      <c r="D116" s="60"/>
      <c r="E116" s="61"/>
      <c r="F116" s="58"/>
      <c r="G116" s="5"/>
      <c r="H116" s="5"/>
      <c r="I116" s="5"/>
    </row>
    <row r="117" spans="1:9" x14ac:dyDescent="0.2">
      <c r="A117" s="5"/>
      <c r="B117" s="86" t="s">
        <v>134</v>
      </c>
      <c r="C117" s="86"/>
      <c r="D117" s="86"/>
      <c r="E117" s="86"/>
      <c r="F117" s="86"/>
      <c r="G117" s="86"/>
      <c r="H117" s="5"/>
      <c r="I117" s="5"/>
    </row>
    <row r="118" spans="1:9" x14ac:dyDescent="0.2">
      <c r="A118" s="5"/>
      <c r="B118" s="87"/>
      <c r="C118" s="88" t="s">
        <v>202</v>
      </c>
      <c r="D118" s="89"/>
      <c r="E118" s="90"/>
      <c r="F118" s="98"/>
      <c r="G118" s="52">
        <f>+ROUND(G115*F118,0)</f>
        <v>0</v>
      </c>
    </row>
    <row r="119" spans="1:9" x14ac:dyDescent="0.2">
      <c r="A119" s="5"/>
      <c r="B119" s="87"/>
      <c r="C119" s="88" t="s">
        <v>136</v>
      </c>
      <c r="D119" s="89"/>
      <c r="E119" s="90"/>
      <c r="F119" s="99"/>
      <c r="G119" s="52">
        <f>+ROUND(G115*F119,0)</f>
        <v>0</v>
      </c>
    </row>
    <row r="120" spans="1:9" x14ac:dyDescent="0.2">
      <c r="B120" s="87"/>
      <c r="C120" s="91" t="s">
        <v>137</v>
      </c>
      <c r="D120" s="92"/>
      <c r="E120" s="93"/>
      <c r="F120" s="16"/>
      <c r="G120" s="52">
        <f>ROUND(G115*F120,0)</f>
        <v>0</v>
      </c>
    </row>
    <row r="121" spans="1:9" x14ac:dyDescent="0.2">
      <c r="B121" s="87"/>
      <c r="C121" s="91" t="s">
        <v>138</v>
      </c>
      <c r="D121" s="92"/>
      <c r="E121" s="93"/>
      <c r="F121" s="94">
        <v>0.16</v>
      </c>
      <c r="G121" s="52">
        <f>+ROUND(G120*F121,0)</f>
        <v>0</v>
      </c>
    </row>
    <row r="122" spans="1:9" ht="16.5" x14ac:dyDescent="0.2">
      <c r="B122" s="95" t="s">
        <v>203</v>
      </c>
      <c r="C122" s="95"/>
      <c r="D122" s="95"/>
      <c r="E122" s="95"/>
      <c r="F122" s="95"/>
      <c r="G122" s="96">
        <f>+G115+G118+G119+G120+G121</f>
        <v>0</v>
      </c>
    </row>
    <row r="125" spans="1:9" x14ac:dyDescent="0.2">
      <c r="G125" s="97"/>
    </row>
  </sheetData>
  <sheetProtection password="8741" sheet="1" objects="1" scenarios="1"/>
  <mergeCells count="31">
    <mergeCell ref="C39:G39"/>
    <mergeCell ref="A1:G1"/>
    <mergeCell ref="A2:G2"/>
    <mergeCell ref="B4:G4"/>
    <mergeCell ref="C8:G8"/>
    <mergeCell ref="B12:F12"/>
    <mergeCell ref="C14:G14"/>
    <mergeCell ref="B20:F20"/>
    <mergeCell ref="C22:G22"/>
    <mergeCell ref="B29:F29"/>
    <mergeCell ref="C31:G31"/>
    <mergeCell ref="B37:F37"/>
    <mergeCell ref="B113:F113"/>
    <mergeCell ref="B59:F59"/>
    <mergeCell ref="C61:G61"/>
    <mergeCell ref="B64:F64"/>
    <mergeCell ref="C66:G66"/>
    <mergeCell ref="B71:F71"/>
    <mergeCell ref="C73:G73"/>
    <mergeCell ref="B79:F79"/>
    <mergeCell ref="C81:G81"/>
    <mergeCell ref="B87:F87"/>
    <mergeCell ref="C89:G89"/>
    <mergeCell ref="B108:F108"/>
    <mergeCell ref="B122:F122"/>
    <mergeCell ref="B115:F115"/>
    <mergeCell ref="B117:G117"/>
    <mergeCell ref="C118:E118"/>
    <mergeCell ref="C119:E119"/>
    <mergeCell ref="C120:E120"/>
    <mergeCell ref="C121:E121"/>
  </mergeCells>
  <conditionalFormatting sqref="B8">
    <cfRule type="cellIs" dxfId="47" priority="24" operator="equal">
      <formula>"ESCRIBA AQUÍ EL NOMBRE DEL CAPITULO"</formula>
    </cfRule>
  </conditionalFormatting>
  <conditionalFormatting sqref="B14">
    <cfRule type="cellIs" dxfId="46" priority="23" operator="equal">
      <formula>"ESCRIBA AQUÍ EL NOMBRE DEL CAPITULO"</formula>
    </cfRule>
  </conditionalFormatting>
  <conditionalFormatting sqref="B22">
    <cfRule type="cellIs" dxfId="45" priority="22" operator="equal">
      <formula>"ESCRIBA AQUÍ EL NOMBRE DEL CAPITULO"</formula>
    </cfRule>
  </conditionalFormatting>
  <conditionalFormatting sqref="B31">
    <cfRule type="cellIs" dxfId="44" priority="21" operator="equal">
      <formula>"ESCRIBA AQUÍ EL NOMBRE DEL CAPITULO"</formula>
    </cfRule>
  </conditionalFormatting>
  <conditionalFormatting sqref="B39">
    <cfRule type="cellIs" dxfId="43" priority="20" operator="equal">
      <formula>"ESCRIBA AQUÍ EL NOMBRE DEL CAPITULO"</formula>
    </cfRule>
  </conditionalFormatting>
  <conditionalFormatting sqref="B61">
    <cfRule type="cellIs" dxfId="42" priority="19" operator="equal">
      <formula>"ESCRIBA AQUÍ EL NOMBRE DEL CAPITULO"</formula>
    </cfRule>
  </conditionalFormatting>
  <conditionalFormatting sqref="B66">
    <cfRule type="cellIs" dxfId="41" priority="18" operator="equal">
      <formula>"ESCRIBA AQUÍ EL NOMBRE DEL CAPITULO"</formula>
    </cfRule>
  </conditionalFormatting>
  <conditionalFormatting sqref="B73">
    <cfRule type="cellIs" dxfId="40" priority="17" operator="equal">
      <formula>"ESCRIBA AQUÍ EL NOMBRE DEL CAPITULO"</formula>
    </cfRule>
  </conditionalFormatting>
  <conditionalFormatting sqref="B81">
    <cfRule type="cellIs" dxfId="39" priority="16" operator="equal">
      <formula>"ESCRIBA AQUÍ EL NOMBRE DEL CAPITULO"</formula>
    </cfRule>
  </conditionalFormatting>
  <conditionalFormatting sqref="B89">
    <cfRule type="cellIs" dxfId="38" priority="15" operator="equal">
      <formula>"ESCRIBA AQUÍ EL NOMBRE DEL CAPITULO"</formula>
    </cfRule>
  </conditionalFormatting>
  <conditionalFormatting sqref="B110:C110">
    <cfRule type="cellIs" dxfId="37" priority="14" operator="equal">
      <formula>"ESCRIBA AQUÍ EL NOMBRE DEL CAPITULO"</formula>
    </cfRule>
  </conditionalFormatting>
  <conditionalFormatting sqref="C8">
    <cfRule type="cellIs" dxfId="36" priority="13" operator="equal">
      <formula>"ESCRIBA AQUÍ EL NOMBRE DEL CAPITULO"</formula>
    </cfRule>
  </conditionalFormatting>
  <conditionalFormatting sqref="C14">
    <cfRule type="cellIs" dxfId="35" priority="12" operator="equal">
      <formula>"ESCRIBA AQUÍ EL NOMBRE DEL CAPITULO"</formula>
    </cfRule>
  </conditionalFormatting>
  <conditionalFormatting sqref="C22">
    <cfRule type="cellIs" dxfId="34" priority="11" operator="equal">
      <formula>"ESCRIBA AQUÍ EL NOMBRE DEL CAPITULO"</formula>
    </cfRule>
  </conditionalFormatting>
  <conditionalFormatting sqref="C31">
    <cfRule type="cellIs" dxfId="33" priority="10" operator="equal">
      <formula>"ESCRIBA AQUÍ EL NOMBRE DEL CAPITULO"</formula>
    </cfRule>
  </conditionalFormatting>
  <conditionalFormatting sqref="C39">
    <cfRule type="cellIs" dxfId="32" priority="9" operator="equal">
      <formula>"ESCRIBA AQUÍ EL NOMBRE DEL CAPITULO"</formula>
    </cfRule>
  </conditionalFormatting>
  <conditionalFormatting sqref="C61">
    <cfRule type="cellIs" dxfId="31" priority="8" operator="equal">
      <formula>"ESCRIBA AQUÍ EL NOMBRE DEL CAPITULO"</formula>
    </cfRule>
  </conditionalFormatting>
  <conditionalFormatting sqref="C81">
    <cfRule type="cellIs" dxfId="30" priority="5" operator="equal">
      <formula>"ESCRIBA AQUÍ EL NOMBRE DEL CAPITULO"</formula>
    </cfRule>
  </conditionalFormatting>
  <conditionalFormatting sqref="C66">
    <cfRule type="cellIs" dxfId="29" priority="7" operator="equal">
      <formula>"ESCRIBA AQUÍ EL NOMBRE DEL CAPITULO"</formula>
    </cfRule>
  </conditionalFormatting>
  <conditionalFormatting sqref="C73">
    <cfRule type="cellIs" dxfId="28" priority="6" operator="equal">
      <formula>"ESCRIBA AQUÍ EL NOMBRE DEL CAPITULO"</formula>
    </cfRule>
  </conditionalFormatting>
  <conditionalFormatting sqref="C89">
    <cfRule type="cellIs" dxfId="27" priority="4" operator="equal">
      <formula>"ESCRIBA AQUÍ EL NOMBRE DEL CAPITULO"</formula>
    </cfRule>
  </conditionalFormatting>
  <conditionalFormatting sqref="B115">
    <cfRule type="cellIs" dxfId="26" priority="3" operator="equal">
      <formula>"ESCRIBA AQUÍ EL NOMBRE DEL CAPITULO"</formula>
    </cfRule>
  </conditionalFormatting>
  <conditionalFormatting sqref="B117">
    <cfRule type="cellIs" dxfId="25" priority="2" operator="equal">
      <formula>"ESCRIBA AQUÍ EL NOMBRE DEL CAPITULO"</formula>
    </cfRule>
  </conditionalFormatting>
  <conditionalFormatting sqref="B122">
    <cfRule type="cellIs" dxfId="24" priority="1" operator="equal">
      <formula>"ESCRIBA AQUÍ EL NOMBRE DEL CAPITULO"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opLeftCell="B58" zoomScale="85" zoomScaleNormal="85" workbookViewId="0">
      <selection activeCell="K66" sqref="K66"/>
    </sheetView>
  </sheetViews>
  <sheetFormatPr baseColWidth="10" defaultRowHeight="12.75" x14ac:dyDescent="0.2"/>
  <cols>
    <col min="1" max="1" width="0" style="27" hidden="1" customWidth="1"/>
    <col min="2" max="2" width="9" style="27" customWidth="1"/>
    <col min="3" max="3" width="41.5703125" style="27" customWidth="1"/>
    <col min="4" max="4" width="6.140625" style="27" customWidth="1"/>
    <col min="5" max="5" width="12.7109375" style="27" customWidth="1"/>
    <col min="6" max="6" width="13.5703125" style="27" customWidth="1"/>
    <col min="7" max="7" width="16.140625" style="27" customWidth="1"/>
    <col min="8" max="8" width="11.42578125" style="27" customWidth="1"/>
    <col min="9" max="9" width="12.85546875" style="27" bestFit="1" customWidth="1"/>
    <col min="10" max="16384" width="11.42578125" style="27"/>
  </cols>
  <sheetData>
    <row r="1" spans="1:8" ht="46.5" customHeight="1" x14ac:dyDescent="0.2">
      <c r="A1" s="28" t="s">
        <v>204</v>
      </c>
      <c r="B1" s="28"/>
      <c r="C1" s="28"/>
      <c r="D1" s="28"/>
      <c r="E1" s="28"/>
      <c r="F1" s="28"/>
      <c r="G1" s="28"/>
      <c r="H1" s="29"/>
    </row>
    <row r="2" spans="1:8" ht="29.25" customHeight="1" x14ac:dyDescent="0.2">
      <c r="A2" s="30" t="s">
        <v>205</v>
      </c>
      <c r="B2" s="30"/>
      <c r="C2" s="30"/>
      <c r="D2" s="30"/>
      <c r="E2" s="30"/>
      <c r="F2" s="30"/>
      <c r="G2" s="30"/>
      <c r="H2" s="29"/>
    </row>
    <row r="3" spans="1:8" ht="11.25" customHeight="1" x14ac:dyDescent="0.2">
      <c r="A3" s="31"/>
      <c r="B3" s="31"/>
      <c r="C3" s="31"/>
      <c r="D3" s="31"/>
      <c r="E3" s="31"/>
      <c r="F3" s="31"/>
      <c r="G3" s="31"/>
      <c r="H3" s="29"/>
    </row>
    <row r="4" spans="1:8" ht="24.75" customHeight="1" x14ac:dyDescent="0.2">
      <c r="A4" s="31"/>
      <c r="B4" s="30" t="s">
        <v>209</v>
      </c>
      <c r="C4" s="30"/>
      <c r="D4" s="30"/>
      <c r="E4" s="30"/>
      <c r="F4" s="30"/>
      <c r="G4" s="30"/>
      <c r="H4" s="29"/>
    </row>
    <row r="5" spans="1:8" ht="14.25" customHeight="1" x14ac:dyDescent="0.2">
      <c r="A5" s="1"/>
      <c r="B5" s="32"/>
      <c r="C5" s="33"/>
      <c r="D5" s="34"/>
      <c r="E5" s="35"/>
      <c r="F5" s="32"/>
    </row>
    <row r="6" spans="1:8" ht="33.75" customHeight="1" thickBot="1" x14ac:dyDescent="0.25">
      <c r="A6" s="2" t="s">
        <v>0</v>
      </c>
      <c r="B6" s="36" t="s">
        <v>1</v>
      </c>
      <c r="C6" s="36" t="s">
        <v>2</v>
      </c>
      <c r="D6" s="36" t="s">
        <v>3</v>
      </c>
      <c r="E6" s="36" t="s">
        <v>4</v>
      </c>
      <c r="F6" s="36" t="s">
        <v>5</v>
      </c>
      <c r="G6" s="36" t="s">
        <v>139</v>
      </c>
    </row>
    <row r="7" spans="1:8" ht="12.75" hidden="1" customHeight="1" x14ac:dyDescent="0.25">
      <c r="A7" s="3"/>
      <c r="B7" s="37"/>
      <c r="C7" s="38"/>
      <c r="D7" s="39"/>
      <c r="E7" s="40"/>
      <c r="F7" s="37"/>
      <c r="G7" s="41"/>
    </row>
    <row r="8" spans="1:8" ht="42" customHeight="1" x14ac:dyDescent="0.2">
      <c r="A8" s="42" t="s">
        <v>6</v>
      </c>
      <c r="B8" s="43">
        <v>1</v>
      </c>
      <c r="C8" s="44" t="s">
        <v>183</v>
      </c>
      <c r="D8" s="45"/>
      <c r="E8" s="45"/>
      <c r="F8" s="45"/>
      <c r="G8" s="46"/>
    </row>
    <row r="9" spans="1:8" ht="38.25" x14ac:dyDescent="0.2">
      <c r="A9" s="47" t="s">
        <v>7</v>
      </c>
      <c r="B9" s="48" t="s">
        <v>8</v>
      </c>
      <c r="C9" s="49" t="s">
        <v>142</v>
      </c>
      <c r="D9" s="50" t="s">
        <v>9</v>
      </c>
      <c r="E9" s="51">
        <v>1145</v>
      </c>
      <c r="F9" s="100"/>
      <c r="G9" s="52">
        <f>+ROUND(E9*F9,0)</f>
        <v>0</v>
      </c>
    </row>
    <row r="10" spans="1:8" ht="12.75" customHeight="1" x14ac:dyDescent="0.2">
      <c r="A10" s="47" t="s">
        <v>10</v>
      </c>
      <c r="B10" s="48" t="s">
        <v>11</v>
      </c>
      <c r="C10" s="49" t="s">
        <v>12</v>
      </c>
      <c r="D10" s="50" t="s">
        <v>9</v>
      </c>
      <c r="E10" s="51">
        <v>1145</v>
      </c>
      <c r="F10" s="100"/>
      <c r="G10" s="52">
        <f>+ROUND(E10*F10,0)</f>
        <v>0</v>
      </c>
    </row>
    <row r="11" spans="1:8" ht="15.75" customHeight="1" thickBot="1" x14ac:dyDescent="0.25">
      <c r="A11" s="53" t="s">
        <v>14</v>
      </c>
      <c r="B11" s="54" t="s">
        <v>15</v>
      </c>
      <c r="C11" s="55"/>
      <c r="D11" s="55"/>
      <c r="E11" s="55"/>
      <c r="F11" s="56"/>
      <c r="G11" s="57">
        <f>SUM(G9:G10)</f>
        <v>0</v>
      </c>
    </row>
    <row r="12" spans="1:8" x14ac:dyDescent="0.2">
      <c r="A12" s="3"/>
      <c r="B12" s="58"/>
      <c r="C12" s="59"/>
      <c r="D12" s="60"/>
      <c r="E12" s="61"/>
      <c r="F12" s="58"/>
      <c r="G12" s="58"/>
    </row>
    <row r="13" spans="1:8" ht="45" customHeight="1" x14ac:dyDescent="0.2">
      <c r="A13" s="62" t="s">
        <v>6</v>
      </c>
      <c r="B13" s="43">
        <v>2</v>
      </c>
      <c r="C13" s="63" t="s">
        <v>184</v>
      </c>
      <c r="D13" s="63"/>
      <c r="E13" s="63"/>
      <c r="F13" s="63"/>
      <c r="G13" s="63"/>
    </row>
    <row r="14" spans="1:8" ht="51" x14ac:dyDescent="0.2">
      <c r="A14" s="64" t="s">
        <v>16</v>
      </c>
      <c r="B14" s="48">
        <v>2.0099999999999998</v>
      </c>
      <c r="C14" s="49" t="s">
        <v>144</v>
      </c>
      <c r="D14" s="50" t="s">
        <v>17</v>
      </c>
      <c r="E14" s="51">
        <v>9.6569999999999983</v>
      </c>
      <c r="F14" s="100"/>
      <c r="G14" s="52">
        <f>+ROUND(E14*F14,0)</f>
        <v>0</v>
      </c>
    </row>
    <row r="15" spans="1:8" ht="38.25" x14ac:dyDescent="0.2">
      <c r="A15" s="64" t="s">
        <v>18</v>
      </c>
      <c r="B15" s="48">
        <v>2.02</v>
      </c>
      <c r="C15" s="49" t="s">
        <v>145</v>
      </c>
      <c r="D15" s="50" t="s">
        <v>17</v>
      </c>
      <c r="E15" s="51">
        <v>311.35000000000002</v>
      </c>
      <c r="F15" s="100"/>
      <c r="G15" s="52">
        <f t="shared" ref="G15:G18" si="0">+ROUND(E15*F15,0)</f>
        <v>0</v>
      </c>
    </row>
    <row r="16" spans="1:8" ht="25.5" x14ac:dyDescent="0.2">
      <c r="A16" s="64" t="s">
        <v>185</v>
      </c>
      <c r="B16" s="48" t="s">
        <v>19</v>
      </c>
      <c r="C16" s="49" t="s">
        <v>146</v>
      </c>
      <c r="D16" s="50" t="s">
        <v>17</v>
      </c>
      <c r="E16" s="51">
        <v>181.95</v>
      </c>
      <c r="F16" s="100"/>
      <c r="G16" s="52">
        <f t="shared" si="0"/>
        <v>0</v>
      </c>
    </row>
    <row r="17" spans="1:7" x14ac:dyDescent="0.2">
      <c r="A17" s="64" t="s">
        <v>20</v>
      </c>
      <c r="B17" s="48">
        <v>2.04</v>
      </c>
      <c r="C17" s="49" t="s">
        <v>21</v>
      </c>
      <c r="D17" s="50" t="s">
        <v>9</v>
      </c>
      <c r="E17" s="51">
        <v>297</v>
      </c>
      <c r="F17" s="100"/>
      <c r="G17" s="52">
        <f t="shared" si="0"/>
        <v>0</v>
      </c>
    </row>
    <row r="18" spans="1:7" ht="25.5" x14ac:dyDescent="0.2">
      <c r="A18" s="64" t="s">
        <v>22</v>
      </c>
      <c r="B18" s="48">
        <v>2.0499999999999998</v>
      </c>
      <c r="C18" s="49" t="s">
        <v>147</v>
      </c>
      <c r="D18" s="50" t="s">
        <v>17</v>
      </c>
      <c r="E18" s="51">
        <v>129.4</v>
      </c>
      <c r="F18" s="100"/>
      <c r="G18" s="52">
        <f t="shared" si="0"/>
        <v>0</v>
      </c>
    </row>
    <row r="19" spans="1:7" ht="15" customHeight="1" x14ac:dyDescent="0.2">
      <c r="A19" s="66" t="s">
        <v>14</v>
      </c>
      <c r="B19" s="54" t="s">
        <v>23</v>
      </c>
      <c r="C19" s="55"/>
      <c r="D19" s="55"/>
      <c r="E19" s="55"/>
      <c r="F19" s="56"/>
      <c r="G19" s="57">
        <f>SUM(G14:G18)</f>
        <v>0</v>
      </c>
    </row>
    <row r="20" spans="1:7" x14ac:dyDescent="0.2">
      <c r="A20" s="3"/>
      <c r="B20" s="58"/>
      <c r="C20" s="59"/>
      <c r="D20" s="60"/>
      <c r="E20" s="61"/>
      <c r="F20" s="58"/>
      <c r="G20" s="58"/>
    </row>
    <row r="21" spans="1:7" ht="46.5" customHeight="1" x14ac:dyDescent="0.2">
      <c r="A21" s="62" t="s">
        <v>6</v>
      </c>
      <c r="B21" s="43">
        <v>3</v>
      </c>
      <c r="C21" s="63" t="s">
        <v>186</v>
      </c>
      <c r="D21" s="63"/>
      <c r="E21" s="63"/>
      <c r="F21" s="63"/>
      <c r="G21" s="63"/>
    </row>
    <row r="22" spans="1:7" x14ac:dyDescent="0.2">
      <c r="A22" s="64" t="s">
        <v>24</v>
      </c>
      <c r="B22" s="48" t="s">
        <v>25</v>
      </c>
      <c r="C22" s="49" t="s">
        <v>210</v>
      </c>
      <c r="D22" s="50" t="s">
        <v>9</v>
      </c>
      <c r="E22" s="51">
        <v>3.375</v>
      </c>
      <c r="F22" s="100"/>
      <c r="G22" s="52">
        <f>+ROUND(E22*F22,0)</f>
        <v>0</v>
      </c>
    </row>
    <row r="23" spans="1:7" ht="51" x14ac:dyDescent="0.2">
      <c r="A23" s="64"/>
      <c r="B23" s="48" t="s">
        <v>27</v>
      </c>
      <c r="C23" s="49" t="s">
        <v>149</v>
      </c>
      <c r="D23" s="50" t="s">
        <v>17</v>
      </c>
      <c r="E23" s="51">
        <v>1.1812499999999999</v>
      </c>
      <c r="F23" s="100"/>
      <c r="G23" s="52">
        <f t="shared" ref="G23:G27" si="1">+ROUND(E23*F23,0)</f>
        <v>0</v>
      </c>
    </row>
    <row r="24" spans="1:7" ht="63.75" x14ac:dyDescent="0.2">
      <c r="A24" s="64"/>
      <c r="B24" s="48" t="s">
        <v>29</v>
      </c>
      <c r="C24" s="49" t="s">
        <v>150</v>
      </c>
      <c r="D24" s="50" t="s">
        <v>17</v>
      </c>
      <c r="E24" s="51">
        <v>3.7205999999999992</v>
      </c>
      <c r="F24" s="100"/>
      <c r="G24" s="52">
        <f t="shared" si="1"/>
        <v>0</v>
      </c>
    </row>
    <row r="25" spans="1:7" ht="63.75" x14ac:dyDescent="0.2">
      <c r="A25" s="64"/>
      <c r="B25" s="48">
        <v>3.04</v>
      </c>
      <c r="C25" s="49" t="s">
        <v>151</v>
      </c>
      <c r="D25" s="50" t="s">
        <v>17</v>
      </c>
      <c r="E25" s="51">
        <v>2.9159999999999999</v>
      </c>
      <c r="F25" s="100"/>
      <c r="G25" s="52">
        <f t="shared" si="1"/>
        <v>0</v>
      </c>
    </row>
    <row r="26" spans="1:7" x14ac:dyDescent="0.2">
      <c r="A26" s="64" t="s">
        <v>26</v>
      </c>
      <c r="B26" s="48">
        <v>3.05</v>
      </c>
      <c r="C26" s="49" t="s">
        <v>152</v>
      </c>
      <c r="D26" s="50" t="s">
        <v>32</v>
      </c>
      <c r="E26" s="51">
        <v>322.56200000000001</v>
      </c>
      <c r="F26" s="100"/>
      <c r="G26" s="52">
        <f t="shared" si="1"/>
        <v>0</v>
      </c>
    </row>
    <row r="27" spans="1:7" ht="63.75" x14ac:dyDescent="0.2">
      <c r="A27" s="64" t="s">
        <v>28</v>
      </c>
      <c r="B27" s="48">
        <v>3.06</v>
      </c>
      <c r="C27" s="49" t="s">
        <v>153</v>
      </c>
      <c r="D27" s="50" t="s">
        <v>34</v>
      </c>
      <c r="E27" s="51">
        <v>335</v>
      </c>
      <c r="F27" s="100"/>
      <c r="G27" s="52">
        <f t="shared" si="1"/>
        <v>0</v>
      </c>
    </row>
    <row r="28" spans="1:7" ht="15" customHeight="1" x14ac:dyDescent="0.2">
      <c r="A28" s="66" t="s">
        <v>14</v>
      </c>
      <c r="B28" s="54" t="s">
        <v>36</v>
      </c>
      <c r="C28" s="55"/>
      <c r="D28" s="55"/>
      <c r="E28" s="55"/>
      <c r="F28" s="56"/>
      <c r="G28" s="57">
        <f>SUM(G22:G27)</f>
        <v>0</v>
      </c>
    </row>
    <row r="29" spans="1:7" x14ac:dyDescent="0.2">
      <c r="A29" s="3"/>
      <c r="B29" s="58"/>
      <c r="C29" s="59"/>
      <c r="D29" s="60"/>
      <c r="E29" s="61"/>
      <c r="F29" s="58"/>
      <c r="G29" s="58"/>
    </row>
    <row r="30" spans="1:7" ht="36.75" customHeight="1" x14ac:dyDescent="0.2">
      <c r="A30" s="62" t="s">
        <v>6</v>
      </c>
      <c r="B30" s="43">
        <v>4</v>
      </c>
      <c r="C30" s="63" t="s">
        <v>187</v>
      </c>
      <c r="D30" s="63"/>
      <c r="E30" s="63"/>
      <c r="F30" s="63"/>
      <c r="G30" s="63"/>
    </row>
    <row r="31" spans="1:7" x14ac:dyDescent="0.2">
      <c r="A31" s="64" t="s">
        <v>37</v>
      </c>
      <c r="B31" s="48">
        <v>4.01</v>
      </c>
      <c r="C31" s="49" t="s">
        <v>38</v>
      </c>
      <c r="D31" s="50" t="s">
        <v>9</v>
      </c>
      <c r="E31" s="51">
        <v>208</v>
      </c>
      <c r="F31" s="100"/>
      <c r="G31" s="52">
        <f>+ROUND(E31*F31,0)</f>
        <v>0</v>
      </c>
    </row>
    <row r="32" spans="1:7" ht="63.75" x14ac:dyDescent="0.2">
      <c r="A32" s="64"/>
      <c r="B32" s="48">
        <v>4.0199999999999996</v>
      </c>
      <c r="C32" s="49" t="s">
        <v>40</v>
      </c>
      <c r="D32" s="50" t="s">
        <v>9</v>
      </c>
      <c r="E32" s="51">
        <v>544</v>
      </c>
      <c r="F32" s="100"/>
      <c r="G32" s="52">
        <f t="shared" ref="G32:G34" si="2">+ROUND(E32*F32,0)</f>
        <v>0</v>
      </c>
    </row>
    <row r="33" spans="1:7" ht="25.5" x14ac:dyDescent="0.2">
      <c r="A33" s="64"/>
      <c r="B33" s="48" t="s">
        <v>211</v>
      </c>
      <c r="C33" s="49" t="s">
        <v>212</v>
      </c>
      <c r="D33" s="50" t="s">
        <v>9</v>
      </c>
      <c r="E33" s="51">
        <v>68</v>
      </c>
      <c r="F33" s="100"/>
      <c r="G33" s="52">
        <f t="shared" si="2"/>
        <v>0</v>
      </c>
    </row>
    <row r="34" spans="1:7" ht="25.5" x14ac:dyDescent="0.2">
      <c r="A34" s="64"/>
      <c r="B34" s="48">
        <v>4.04</v>
      </c>
      <c r="C34" s="49" t="s">
        <v>42</v>
      </c>
      <c r="D34" s="50" t="s">
        <v>9</v>
      </c>
      <c r="E34" s="51">
        <v>40</v>
      </c>
      <c r="F34" s="100"/>
      <c r="G34" s="52">
        <f t="shared" si="2"/>
        <v>0</v>
      </c>
    </row>
    <row r="35" spans="1:7" ht="15" customHeight="1" x14ac:dyDescent="0.2">
      <c r="A35" s="66" t="s">
        <v>14</v>
      </c>
      <c r="B35" s="54" t="s">
        <v>46</v>
      </c>
      <c r="C35" s="55"/>
      <c r="D35" s="55"/>
      <c r="E35" s="55"/>
      <c r="F35" s="56"/>
      <c r="G35" s="57">
        <f>SUM(G31:G34)</f>
        <v>0</v>
      </c>
    </row>
    <row r="36" spans="1:7" x14ac:dyDescent="0.2">
      <c r="A36" s="3"/>
      <c r="B36" s="58"/>
      <c r="C36" s="59"/>
      <c r="D36" s="60"/>
      <c r="E36" s="61"/>
      <c r="F36" s="58"/>
      <c r="G36" s="58"/>
    </row>
    <row r="37" spans="1:7" ht="38.25" customHeight="1" x14ac:dyDescent="0.2">
      <c r="A37" s="62" t="s">
        <v>6</v>
      </c>
      <c r="B37" s="43">
        <v>5</v>
      </c>
      <c r="C37" s="44" t="s">
        <v>189</v>
      </c>
      <c r="D37" s="45"/>
      <c r="E37" s="45"/>
      <c r="F37" s="45"/>
      <c r="G37" s="46"/>
    </row>
    <row r="38" spans="1:7" ht="25.5" x14ac:dyDescent="0.2">
      <c r="A38" s="64" t="s">
        <v>57</v>
      </c>
      <c r="B38" s="68">
        <v>5.01</v>
      </c>
      <c r="C38" s="49" t="s">
        <v>58</v>
      </c>
      <c r="D38" s="50" t="s">
        <v>59</v>
      </c>
      <c r="E38" s="51">
        <v>1</v>
      </c>
      <c r="F38" s="100"/>
      <c r="G38" s="52">
        <f>+ROUND(E38*F38,0)</f>
        <v>0</v>
      </c>
    </row>
    <row r="39" spans="1:7" ht="25.5" x14ac:dyDescent="0.2">
      <c r="A39" s="64" t="s">
        <v>60</v>
      </c>
      <c r="B39" s="68">
        <v>5.0199999999999996</v>
      </c>
      <c r="C39" s="49" t="s">
        <v>61</v>
      </c>
      <c r="D39" s="50" t="s">
        <v>35</v>
      </c>
      <c r="E39" s="51">
        <v>170</v>
      </c>
      <c r="F39" s="100"/>
      <c r="G39" s="52">
        <f t="shared" ref="G39:G47" si="3">+ROUND(E39*F39,0)</f>
        <v>0</v>
      </c>
    </row>
    <row r="40" spans="1:7" ht="25.5" x14ac:dyDescent="0.2">
      <c r="A40" s="64" t="s">
        <v>62</v>
      </c>
      <c r="B40" s="68">
        <v>5.03</v>
      </c>
      <c r="C40" s="49" t="s">
        <v>63</v>
      </c>
      <c r="D40" s="50" t="s">
        <v>59</v>
      </c>
      <c r="E40" s="51">
        <v>11</v>
      </c>
      <c r="F40" s="100"/>
      <c r="G40" s="52">
        <f t="shared" si="3"/>
        <v>0</v>
      </c>
    </row>
    <row r="41" spans="1:7" ht="38.25" x14ac:dyDescent="0.2">
      <c r="A41" s="64" t="s">
        <v>64</v>
      </c>
      <c r="B41" s="68">
        <v>5.04</v>
      </c>
      <c r="C41" s="49" t="s">
        <v>213</v>
      </c>
      <c r="D41" s="50" t="s">
        <v>59</v>
      </c>
      <c r="E41" s="51">
        <v>20</v>
      </c>
      <c r="F41" s="100"/>
      <c r="G41" s="52">
        <f t="shared" si="3"/>
        <v>0</v>
      </c>
    </row>
    <row r="42" spans="1:7" x14ac:dyDescent="0.2">
      <c r="A42" s="64" t="s">
        <v>66</v>
      </c>
      <c r="B42" s="68">
        <v>5.05</v>
      </c>
      <c r="C42" s="49" t="s">
        <v>72</v>
      </c>
      <c r="D42" s="50" t="s">
        <v>59</v>
      </c>
      <c r="E42" s="51">
        <v>10</v>
      </c>
      <c r="F42" s="100"/>
      <c r="G42" s="52">
        <f t="shared" si="3"/>
        <v>0</v>
      </c>
    </row>
    <row r="43" spans="1:7" x14ac:dyDescent="0.2">
      <c r="A43" s="64" t="s">
        <v>68</v>
      </c>
      <c r="B43" s="68">
        <v>5.0599999999999996</v>
      </c>
      <c r="C43" s="49" t="s">
        <v>76</v>
      </c>
      <c r="D43" s="50" t="s">
        <v>35</v>
      </c>
      <c r="E43" s="51">
        <v>190</v>
      </c>
      <c r="F43" s="100"/>
      <c r="G43" s="52">
        <f t="shared" si="3"/>
        <v>0</v>
      </c>
    </row>
    <row r="44" spans="1:7" x14ac:dyDescent="0.2">
      <c r="A44" s="69" t="s">
        <v>190</v>
      </c>
      <c r="B44" s="68">
        <v>5.07</v>
      </c>
      <c r="C44" s="49" t="s">
        <v>78</v>
      </c>
      <c r="D44" s="50" t="s">
        <v>59</v>
      </c>
      <c r="E44" s="51">
        <v>11</v>
      </c>
      <c r="F44" s="100"/>
      <c r="G44" s="52">
        <f t="shared" si="3"/>
        <v>0</v>
      </c>
    </row>
    <row r="45" spans="1:7" x14ac:dyDescent="0.2">
      <c r="A45" s="64" t="s">
        <v>71</v>
      </c>
      <c r="B45" s="68">
        <v>5.08</v>
      </c>
      <c r="C45" s="49" t="s">
        <v>80</v>
      </c>
      <c r="D45" s="50" t="s">
        <v>35</v>
      </c>
      <c r="E45" s="51">
        <v>400</v>
      </c>
      <c r="F45" s="100"/>
      <c r="G45" s="52">
        <f t="shared" si="3"/>
        <v>0</v>
      </c>
    </row>
    <row r="46" spans="1:7" ht="25.5" x14ac:dyDescent="0.2">
      <c r="A46" s="64"/>
      <c r="B46" s="68">
        <v>5.09</v>
      </c>
      <c r="C46" s="49" t="s">
        <v>82</v>
      </c>
      <c r="D46" s="50" t="s">
        <v>83</v>
      </c>
      <c r="E46" s="51">
        <v>1</v>
      </c>
      <c r="F46" s="100"/>
      <c r="G46" s="52">
        <f t="shared" si="3"/>
        <v>0</v>
      </c>
    </row>
    <row r="47" spans="1:7" x14ac:dyDescent="0.2">
      <c r="A47" s="64"/>
      <c r="B47" s="68">
        <v>5.0999999999999996</v>
      </c>
      <c r="C47" s="49" t="s">
        <v>84</v>
      </c>
      <c r="D47" s="50" t="s">
        <v>85</v>
      </c>
      <c r="E47" s="51">
        <v>1</v>
      </c>
      <c r="F47" s="100"/>
      <c r="G47" s="52">
        <f t="shared" si="3"/>
        <v>0</v>
      </c>
    </row>
    <row r="48" spans="1:7" ht="15" customHeight="1" x14ac:dyDescent="0.2">
      <c r="A48" s="66" t="s">
        <v>14</v>
      </c>
      <c r="B48" s="54" t="s">
        <v>86</v>
      </c>
      <c r="C48" s="55"/>
      <c r="D48" s="55"/>
      <c r="E48" s="55"/>
      <c r="F48" s="56"/>
      <c r="G48" s="57">
        <f>SUM(G38:G47)</f>
        <v>0</v>
      </c>
    </row>
    <row r="49" spans="1:9" ht="15" customHeight="1" x14ac:dyDescent="0.2">
      <c r="A49" s="3"/>
      <c r="B49" s="58"/>
      <c r="C49" s="59"/>
      <c r="D49" s="60"/>
      <c r="E49" s="61"/>
      <c r="F49" s="58"/>
      <c r="G49" s="58"/>
    </row>
    <row r="50" spans="1:9" ht="45.75" customHeight="1" x14ac:dyDescent="0.2">
      <c r="A50" s="62" t="s">
        <v>6</v>
      </c>
      <c r="B50" s="43">
        <v>6</v>
      </c>
      <c r="C50" s="63" t="s">
        <v>191</v>
      </c>
      <c r="D50" s="63"/>
      <c r="E50" s="63"/>
      <c r="F50" s="63"/>
      <c r="G50" s="63"/>
      <c r="I50" s="102"/>
    </row>
    <row r="51" spans="1:9" ht="25.5" x14ac:dyDescent="0.2">
      <c r="A51" s="64" t="s">
        <v>87</v>
      </c>
      <c r="B51" s="48">
        <v>6.01</v>
      </c>
      <c r="C51" s="49" t="s">
        <v>88</v>
      </c>
      <c r="D51" s="50" t="s">
        <v>32</v>
      </c>
      <c r="E51" s="51">
        <v>702</v>
      </c>
      <c r="F51" s="100"/>
      <c r="G51" s="52">
        <f>+ROUND(E51*F51,0)</f>
        <v>0</v>
      </c>
      <c r="I51" s="102"/>
    </row>
    <row r="52" spans="1:9" ht="25.5" x14ac:dyDescent="0.2">
      <c r="A52" s="64" t="s">
        <v>89</v>
      </c>
      <c r="B52" s="48">
        <v>6.02</v>
      </c>
      <c r="C52" s="49" t="s">
        <v>90</v>
      </c>
      <c r="D52" s="50" t="s">
        <v>3</v>
      </c>
      <c r="E52" s="51">
        <v>24</v>
      </c>
      <c r="F52" s="100"/>
      <c r="G52" s="52">
        <f>+ROUND(E52*F52,0)</f>
        <v>0</v>
      </c>
    </row>
    <row r="53" spans="1:9" ht="15" customHeight="1" x14ac:dyDescent="0.2">
      <c r="A53" s="66" t="s">
        <v>14</v>
      </c>
      <c r="B53" s="54" t="s">
        <v>192</v>
      </c>
      <c r="C53" s="55"/>
      <c r="D53" s="55"/>
      <c r="E53" s="55"/>
      <c r="F53" s="56"/>
      <c r="G53" s="57">
        <f>SUM(G51:G52)</f>
        <v>0</v>
      </c>
    </row>
    <row r="54" spans="1:9" x14ac:dyDescent="0.2">
      <c r="A54" s="3"/>
      <c r="B54" s="58"/>
      <c r="C54" s="59"/>
      <c r="D54" s="60"/>
      <c r="E54" s="61"/>
      <c r="F54" s="58"/>
      <c r="G54" s="58"/>
    </row>
    <row r="55" spans="1:9" ht="41.25" customHeight="1" x14ac:dyDescent="0.2">
      <c r="A55" s="62" t="s">
        <v>6</v>
      </c>
      <c r="B55" s="43">
        <v>7</v>
      </c>
      <c r="C55" s="70" t="s">
        <v>207</v>
      </c>
      <c r="D55" s="63"/>
      <c r="E55" s="63"/>
      <c r="F55" s="63"/>
      <c r="G55" s="63"/>
    </row>
    <row r="56" spans="1:9" ht="38.25" x14ac:dyDescent="0.2">
      <c r="A56" s="64" t="s">
        <v>91</v>
      </c>
      <c r="B56" s="48">
        <v>7.01</v>
      </c>
      <c r="C56" s="49" t="s">
        <v>214</v>
      </c>
      <c r="D56" s="71" t="s">
        <v>92</v>
      </c>
      <c r="E56" s="51">
        <v>12</v>
      </c>
      <c r="F56" s="100"/>
      <c r="G56" s="52">
        <f>+ROUND(E56*F56,0)</f>
        <v>0</v>
      </c>
    </row>
    <row r="57" spans="1:9" x14ac:dyDescent="0.2">
      <c r="A57" s="64"/>
      <c r="B57" s="48" t="s">
        <v>215</v>
      </c>
      <c r="C57" s="49" t="s">
        <v>216</v>
      </c>
      <c r="D57" s="71" t="s">
        <v>3</v>
      </c>
      <c r="E57" s="51">
        <v>1</v>
      </c>
      <c r="F57" s="100"/>
      <c r="G57" s="52">
        <f t="shared" ref="G57:G59" si="4">+ROUND(E57*F57,0)</f>
        <v>0</v>
      </c>
    </row>
    <row r="58" spans="1:9" ht="25.5" x14ac:dyDescent="0.2">
      <c r="A58" s="64"/>
      <c r="B58" s="48">
        <v>7.03</v>
      </c>
      <c r="C58" s="49" t="s">
        <v>217</v>
      </c>
      <c r="D58" s="71" t="s">
        <v>59</v>
      </c>
      <c r="E58" s="51">
        <v>1</v>
      </c>
      <c r="F58" s="100"/>
      <c r="G58" s="52">
        <f t="shared" si="4"/>
        <v>0</v>
      </c>
    </row>
    <row r="59" spans="1:9" ht="25.5" x14ac:dyDescent="0.2">
      <c r="A59" s="64" t="s">
        <v>193</v>
      </c>
      <c r="B59" s="48">
        <v>7.04</v>
      </c>
      <c r="C59" s="49" t="s">
        <v>218</v>
      </c>
      <c r="D59" s="71" t="s">
        <v>59</v>
      </c>
      <c r="E59" s="51">
        <v>7</v>
      </c>
      <c r="F59" s="100"/>
      <c r="G59" s="52">
        <f t="shared" si="4"/>
        <v>0</v>
      </c>
    </row>
    <row r="60" spans="1:9" ht="15" customHeight="1" x14ac:dyDescent="0.2">
      <c r="A60" s="66" t="s">
        <v>14</v>
      </c>
      <c r="B60" s="54" t="s">
        <v>96</v>
      </c>
      <c r="C60" s="55"/>
      <c r="D60" s="55"/>
      <c r="E60" s="55"/>
      <c r="F60" s="56"/>
      <c r="G60" s="57">
        <f>SUM(G56:G59)</f>
        <v>0</v>
      </c>
    </row>
    <row r="61" spans="1:9" x14ac:dyDescent="0.2">
      <c r="A61" s="3"/>
      <c r="B61" s="58"/>
      <c r="C61" s="59"/>
      <c r="D61" s="60"/>
      <c r="E61" s="61"/>
      <c r="F61" s="58"/>
      <c r="G61" s="58"/>
    </row>
    <row r="62" spans="1:9" ht="50.25" customHeight="1" x14ac:dyDescent="0.2">
      <c r="A62" s="62" t="s">
        <v>6</v>
      </c>
      <c r="B62" s="43">
        <v>8</v>
      </c>
      <c r="C62" s="72" t="s">
        <v>208</v>
      </c>
      <c r="D62" s="72"/>
      <c r="E62" s="72"/>
      <c r="F62" s="72"/>
      <c r="G62" s="72"/>
    </row>
    <row r="63" spans="1:9" x14ac:dyDescent="0.2">
      <c r="A63" s="64" t="s">
        <v>97</v>
      </c>
      <c r="B63" s="48">
        <v>8.01</v>
      </c>
      <c r="C63" s="49" t="s">
        <v>219</v>
      </c>
      <c r="D63" s="50" t="s">
        <v>59</v>
      </c>
      <c r="E63" s="51">
        <v>4</v>
      </c>
      <c r="F63" s="100"/>
      <c r="G63" s="52">
        <f>+ROUND(E63*F63,0)</f>
        <v>0</v>
      </c>
    </row>
    <row r="64" spans="1:9" x14ac:dyDescent="0.2">
      <c r="A64" s="64" t="s">
        <v>98</v>
      </c>
      <c r="B64" s="48">
        <v>8.02</v>
      </c>
      <c r="C64" s="49" t="s">
        <v>220</v>
      </c>
      <c r="D64" s="50" t="s">
        <v>59</v>
      </c>
      <c r="E64" s="51">
        <v>1</v>
      </c>
      <c r="F64" s="100"/>
      <c r="G64" s="52">
        <f>+ROUND(E64*F64,0)</f>
        <v>0</v>
      </c>
    </row>
    <row r="65" spans="1:7" ht="15" customHeight="1" x14ac:dyDescent="0.2">
      <c r="A65" s="66" t="s">
        <v>14</v>
      </c>
      <c r="B65" s="54" t="s">
        <v>102</v>
      </c>
      <c r="C65" s="55"/>
      <c r="D65" s="55"/>
      <c r="E65" s="55"/>
      <c r="F65" s="56"/>
      <c r="G65" s="57">
        <f>SUM(G63:G64)</f>
        <v>0</v>
      </c>
    </row>
    <row r="66" spans="1:7" x14ac:dyDescent="0.2">
      <c r="A66" s="3"/>
      <c r="B66" s="58"/>
      <c r="C66" s="59"/>
      <c r="D66" s="60"/>
      <c r="E66" s="61"/>
      <c r="F66" s="58"/>
      <c r="G66" s="58"/>
    </row>
    <row r="67" spans="1:7" ht="42.75" customHeight="1" x14ac:dyDescent="0.2">
      <c r="A67" s="62" t="s">
        <v>6</v>
      </c>
      <c r="B67" s="43">
        <v>9</v>
      </c>
      <c r="C67" s="44" t="s">
        <v>195</v>
      </c>
      <c r="D67" s="45"/>
      <c r="E67" s="45"/>
      <c r="F67" s="45"/>
      <c r="G67" s="46"/>
    </row>
    <row r="68" spans="1:7" x14ac:dyDescent="0.2">
      <c r="A68" s="73" t="s">
        <v>196</v>
      </c>
      <c r="B68" s="74" t="s">
        <v>197</v>
      </c>
      <c r="C68" s="49" t="s">
        <v>221</v>
      </c>
      <c r="D68" s="39" t="s">
        <v>35</v>
      </c>
      <c r="E68" s="75">
        <v>55</v>
      </c>
      <c r="F68" s="100"/>
      <c r="G68" s="52">
        <f>+ROUND(E68*F68,0)</f>
        <v>0</v>
      </c>
    </row>
    <row r="69" spans="1:7" ht="38.25" x14ac:dyDescent="0.2">
      <c r="A69" s="73"/>
      <c r="B69" s="74">
        <v>9.02</v>
      </c>
      <c r="C69" s="49" t="s">
        <v>163</v>
      </c>
      <c r="D69" s="39" t="s">
        <v>34</v>
      </c>
      <c r="E69" s="75">
        <v>12</v>
      </c>
      <c r="F69" s="100"/>
      <c r="G69" s="52">
        <f t="shared" ref="G69:G71" si="5">+ROUND(E69*F69,0)</f>
        <v>0</v>
      </c>
    </row>
    <row r="70" spans="1:7" ht="38.25" x14ac:dyDescent="0.2">
      <c r="A70" s="73"/>
      <c r="B70" s="74">
        <v>9.0299999999999994</v>
      </c>
      <c r="C70" s="49" t="s">
        <v>164</v>
      </c>
      <c r="D70" s="39" t="s">
        <v>34</v>
      </c>
      <c r="E70" s="75">
        <v>85</v>
      </c>
      <c r="F70" s="100"/>
      <c r="G70" s="52">
        <f t="shared" si="5"/>
        <v>0</v>
      </c>
    </row>
    <row r="71" spans="1:7" ht="25.5" x14ac:dyDescent="0.2">
      <c r="A71" s="73"/>
      <c r="B71" s="74">
        <v>9.0399999999999991</v>
      </c>
      <c r="C71" s="49" t="s">
        <v>165</v>
      </c>
      <c r="D71" s="39" t="s">
        <v>59</v>
      </c>
      <c r="E71" s="75">
        <v>4</v>
      </c>
      <c r="F71" s="100"/>
      <c r="G71" s="52">
        <f t="shared" si="5"/>
        <v>0</v>
      </c>
    </row>
    <row r="72" spans="1:7" ht="15" customHeight="1" x14ac:dyDescent="0.2">
      <c r="A72" s="66" t="s">
        <v>14</v>
      </c>
      <c r="B72" s="54" t="s">
        <v>104</v>
      </c>
      <c r="C72" s="55"/>
      <c r="D72" s="55"/>
      <c r="E72" s="55"/>
      <c r="F72" s="56"/>
      <c r="G72" s="57">
        <f>SUM(G68:G71)</f>
        <v>0</v>
      </c>
    </row>
    <row r="73" spans="1:7" ht="13.5" thickBot="1" x14ac:dyDescent="0.25">
      <c r="A73" s="3"/>
      <c r="B73" s="58"/>
      <c r="C73" s="59"/>
      <c r="D73" s="60"/>
      <c r="E73" s="61"/>
      <c r="F73" s="58"/>
      <c r="G73" s="58"/>
    </row>
    <row r="74" spans="1:7" ht="46.5" customHeight="1" x14ac:dyDescent="0.2">
      <c r="A74" s="42" t="s">
        <v>6</v>
      </c>
      <c r="B74" s="43">
        <v>10</v>
      </c>
      <c r="C74" s="63" t="s">
        <v>198</v>
      </c>
      <c r="D74" s="63"/>
      <c r="E74" s="63"/>
      <c r="F74" s="63"/>
      <c r="G74" s="63"/>
    </row>
    <row r="75" spans="1:7" x14ac:dyDescent="0.2">
      <c r="A75" s="76" t="s">
        <v>105</v>
      </c>
      <c r="B75" s="48">
        <v>10.01</v>
      </c>
      <c r="C75" s="49" t="s">
        <v>168</v>
      </c>
      <c r="D75" s="71" t="s">
        <v>59</v>
      </c>
      <c r="E75" s="51">
        <v>3</v>
      </c>
      <c r="F75" s="100"/>
      <c r="G75" s="52">
        <f>+ROUND(E75*F75,0)</f>
        <v>0</v>
      </c>
    </row>
    <row r="76" spans="1:7" x14ac:dyDescent="0.2">
      <c r="A76" s="76"/>
      <c r="B76" s="48">
        <v>10.02</v>
      </c>
      <c r="C76" s="49" t="s">
        <v>169</v>
      </c>
      <c r="D76" s="71" t="s">
        <v>59</v>
      </c>
      <c r="E76" s="51">
        <v>2</v>
      </c>
      <c r="F76" s="100"/>
      <c r="G76" s="52">
        <f t="shared" ref="G76:G80" si="6">+ROUND(E76*F76,0)</f>
        <v>0</v>
      </c>
    </row>
    <row r="77" spans="1:7" x14ac:dyDescent="0.2">
      <c r="A77" s="76"/>
      <c r="B77" s="48" t="s">
        <v>107</v>
      </c>
      <c r="C77" s="49" t="s">
        <v>222</v>
      </c>
      <c r="D77" s="71" t="s">
        <v>3</v>
      </c>
      <c r="E77" s="51">
        <v>2</v>
      </c>
      <c r="F77" s="100"/>
      <c r="G77" s="52">
        <f t="shared" si="6"/>
        <v>0</v>
      </c>
    </row>
    <row r="78" spans="1:7" x14ac:dyDescent="0.2">
      <c r="A78" s="76"/>
      <c r="B78" s="48" t="s">
        <v>109</v>
      </c>
      <c r="C78" s="49" t="s">
        <v>223</v>
      </c>
      <c r="D78" s="71" t="s">
        <v>3</v>
      </c>
      <c r="E78" s="51">
        <v>3</v>
      </c>
      <c r="F78" s="100"/>
      <c r="G78" s="52">
        <f t="shared" si="6"/>
        <v>0</v>
      </c>
    </row>
    <row r="79" spans="1:7" x14ac:dyDescent="0.2">
      <c r="A79" s="76"/>
      <c r="B79" s="48" t="s">
        <v>110</v>
      </c>
      <c r="C79" s="49" t="s">
        <v>224</v>
      </c>
      <c r="D79" s="71" t="s">
        <v>3</v>
      </c>
      <c r="E79" s="51">
        <v>3</v>
      </c>
      <c r="F79" s="100"/>
      <c r="G79" s="52">
        <f t="shared" si="6"/>
        <v>0</v>
      </c>
    </row>
    <row r="80" spans="1:7" x14ac:dyDescent="0.2">
      <c r="A80" s="76"/>
      <c r="B80" s="48" t="s">
        <v>111</v>
      </c>
      <c r="C80" s="49" t="s">
        <v>225</v>
      </c>
      <c r="D80" s="71" t="s">
        <v>59</v>
      </c>
      <c r="E80" s="51">
        <v>2</v>
      </c>
      <c r="F80" s="100"/>
      <c r="G80" s="52">
        <f t="shared" si="6"/>
        <v>0</v>
      </c>
    </row>
    <row r="81" spans="1:8" ht="15.75" customHeight="1" thickBot="1" x14ac:dyDescent="0.25">
      <c r="A81" s="53" t="s">
        <v>14</v>
      </c>
      <c r="B81" s="54" t="s">
        <v>129</v>
      </c>
      <c r="C81" s="55"/>
      <c r="D81" s="55"/>
      <c r="E81" s="55"/>
      <c r="F81" s="56"/>
      <c r="G81" s="57">
        <f>SUM(G75:G80)</f>
        <v>0</v>
      </c>
    </row>
    <row r="82" spans="1:8" x14ac:dyDescent="0.2">
      <c r="A82" s="3"/>
      <c r="B82" s="58"/>
      <c r="C82" s="59"/>
      <c r="D82" s="60"/>
      <c r="E82" s="61"/>
      <c r="F82" s="58"/>
      <c r="G82" s="58"/>
    </row>
    <row r="83" spans="1:8" x14ac:dyDescent="0.2">
      <c r="A83" s="62" t="s">
        <v>6</v>
      </c>
      <c r="B83" s="43">
        <v>11</v>
      </c>
      <c r="C83" s="77" t="s">
        <v>200</v>
      </c>
      <c r="D83" s="78"/>
      <c r="E83" s="78"/>
      <c r="F83" s="78"/>
      <c r="G83" s="78"/>
    </row>
    <row r="84" spans="1:8" x14ac:dyDescent="0.2">
      <c r="A84" s="62"/>
      <c r="B84" s="48">
        <v>11.01</v>
      </c>
      <c r="C84" s="49" t="s">
        <v>131</v>
      </c>
      <c r="D84" s="71" t="s">
        <v>9</v>
      </c>
      <c r="E84" s="79">
        <v>17102</v>
      </c>
      <c r="F84" s="101"/>
      <c r="G84" s="52">
        <f>+ROUND(E84*F84,0)</f>
        <v>0</v>
      </c>
    </row>
    <row r="85" spans="1:8" ht="25.5" x14ac:dyDescent="0.2">
      <c r="A85" s="62"/>
      <c r="B85" s="48">
        <v>11.02</v>
      </c>
      <c r="C85" s="49" t="s">
        <v>201</v>
      </c>
      <c r="D85" s="71" t="s">
        <v>3</v>
      </c>
      <c r="E85" s="79">
        <v>13995530</v>
      </c>
      <c r="F85" s="101"/>
      <c r="G85" s="52">
        <f>+ROUND(E85*F85,0)</f>
        <v>0</v>
      </c>
    </row>
    <row r="86" spans="1:8" s="81" customFormat="1" ht="15" customHeight="1" x14ac:dyDescent="0.25">
      <c r="A86" s="66" t="s">
        <v>14</v>
      </c>
      <c r="B86" s="54" t="s">
        <v>132</v>
      </c>
      <c r="C86" s="55"/>
      <c r="D86" s="55"/>
      <c r="E86" s="55"/>
      <c r="F86" s="56"/>
      <c r="G86" s="57">
        <f>SUM(G84:G85)</f>
        <v>0</v>
      </c>
      <c r="H86" s="80"/>
    </row>
    <row r="87" spans="1:8" x14ac:dyDescent="0.2">
      <c r="A87" s="3"/>
      <c r="B87" s="58"/>
      <c r="C87" s="59"/>
      <c r="D87" s="60"/>
      <c r="E87" s="61"/>
      <c r="F87" s="58"/>
      <c r="G87" s="58"/>
      <c r="H87" s="82"/>
    </row>
    <row r="88" spans="1:8" x14ac:dyDescent="0.2">
      <c r="A88" s="4" t="s">
        <v>133</v>
      </c>
      <c r="B88" s="83" t="s">
        <v>135</v>
      </c>
      <c r="C88" s="84"/>
      <c r="D88" s="84"/>
      <c r="E88" s="84"/>
      <c r="F88" s="85"/>
      <c r="G88" s="57">
        <f>+G11+G19+G28+G35+G48+G53+G60+G65+G72+G81+G86</f>
        <v>0</v>
      </c>
      <c r="H88" s="5"/>
    </row>
    <row r="89" spans="1:8" x14ac:dyDescent="0.2">
      <c r="A89" s="3"/>
      <c r="B89" s="58"/>
      <c r="C89" s="59"/>
      <c r="D89" s="60"/>
      <c r="E89" s="61"/>
      <c r="F89" s="58"/>
      <c r="G89" s="5"/>
      <c r="H89" s="5"/>
    </row>
    <row r="90" spans="1:8" x14ac:dyDescent="0.2">
      <c r="A90" s="5"/>
      <c r="B90" s="86" t="s">
        <v>134</v>
      </c>
      <c r="C90" s="86"/>
      <c r="D90" s="86"/>
      <c r="E90" s="86"/>
      <c r="F90" s="86"/>
      <c r="G90" s="86"/>
      <c r="H90" s="5"/>
    </row>
    <row r="91" spans="1:8" x14ac:dyDescent="0.2">
      <c r="A91" s="5"/>
      <c r="B91" s="87"/>
      <c r="C91" s="88" t="s">
        <v>202</v>
      </c>
      <c r="D91" s="89"/>
      <c r="E91" s="90"/>
      <c r="F91" s="98"/>
      <c r="G91" s="52">
        <f>+ROUND(G88*F91,0)</f>
        <v>0</v>
      </c>
    </row>
    <row r="92" spans="1:8" x14ac:dyDescent="0.2">
      <c r="A92" s="5"/>
      <c r="B92" s="87"/>
      <c r="C92" s="88" t="s">
        <v>136</v>
      </c>
      <c r="D92" s="89"/>
      <c r="E92" s="90"/>
      <c r="F92" s="99"/>
      <c r="G92" s="52">
        <f>+ROUND(G88*F92,0)</f>
        <v>0</v>
      </c>
    </row>
    <row r="93" spans="1:8" x14ac:dyDescent="0.2">
      <c r="B93" s="87"/>
      <c r="C93" s="91" t="s">
        <v>137</v>
      </c>
      <c r="D93" s="92"/>
      <c r="E93" s="93"/>
      <c r="F93" s="16"/>
      <c r="G93" s="52">
        <f>ROUND(G88*F93,0)</f>
        <v>0</v>
      </c>
    </row>
    <row r="94" spans="1:8" x14ac:dyDescent="0.2">
      <c r="B94" s="87"/>
      <c r="C94" s="91" t="s">
        <v>138</v>
      </c>
      <c r="D94" s="92"/>
      <c r="E94" s="93"/>
      <c r="F94" s="94">
        <v>0.16</v>
      </c>
      <c r="G94" s="52">
        <f>+ROUND(G93*F94,0)</f>
        <v>0</v>
      </c>
    </row>
    <row r="95" spans="1:8" ht="16.5" x14ac:dyDescent="0.2">
      <c r="B95" s="95" t="s">
        <v>203</v>
      </c>
      <c r="C95" s="95"/>
      <c r="D95" s="95"/>
      <c r="E95" s="95"/>
      <c r="F95" s="95"/>
      <c r="G95" s="96">
        <f>+G88+G91+G92+G93+G94</f>
        <v>0</v>
      </c>
    </row>
    <row r="98" spans="7:7" x14ac:dyDescent="0.2">
      <c r="G98" s="97"/>
    </row>
  </sheetData>
  <sheetProtection password="8741" sheet="1" objects="1" scenarios="1"/>
  <mergeCells count="31">
    <mergeCell ref="C37:G37"/>
    <mergeCell ref="A1:G1"/>
    <mergeCell ref="A2:G2"/>
    <mergeCell ref="B4:G4"/>
    <mergeCell ref="C8:G8"/>
    <mergeCell ref="B11:F11"/>
    <mergeCell ref="C13:G13"/>
    <mergeCell ref="B19:F19"/>
    <mergeCell ref="C21:G21"/>
    <mergeCell ref="B28:F28"/>
    <mergeCell ref="C30:G30"/>
    <mergeCell ref="B35:F35"/>
    <mergeCell ref="B86:F86"/>
    <mergeCell ref="B48:F48"/>
    <mergeCell ref="C50:G50"/>
    <mergeCell ref="B53:F53"/>
    <mergeCell ref="C55:G55"/>
    <mergeCell ref="B60:F60"/>
    <mergeCell ref="C62:G62"/>
    <mergeCell ref="B65:F65"/>
    <mergeCell ref="C67:G67"/>
    <mergeCell ref="B72:F72"/>
    <mergeCell ref="C74:G74"/>
    <mergeCell ref="B81:F81"/>
    <mergeCell ref="B95:F95"/>
    <mergeCell ref="B88:F88"/>
    <mergeCell ref="B90:G90"/>
    <mergeCell ref="C91:E91"/>
    <mergeCell ref="C92:E92"/>
    <mergeCell ref="C93:E93"/>
    <mergeCell ref="C94:E94"/>
  </mergeCells>
  <conditionalFormatting sqref="B8">
    <cfRule type="cellIs" dxfId="23" priority="24" operator="equal">
      <formula>"ESCRIBA AQUÍ EL NOMBRE DEL CAPITULO"</formula>
    </cfRule>
  </conditionalFormatting>
  <conditionalFormatting sqref="B13">
    <cfRule type="cellIs" dxfId="22" priority="23" operator="equal">
      <formula>"ESCRIBA AQUÍ EL NOMBRE DEL CAPITULO"</formula>
    </cfRule>
  </conditionalFormatting>
  <conditionalFormatting sqref="B21">
    <cfRule type="cellIs" dxfId="21" priority="22" operator="equal">
      <formula>"ESCRIBA AQUÍ EL NOMBRE DEL CAPITULO"</formula>
    </cfRule>
  </conditionalFormatting>
  <conditionalFormatting sqref="B30">
    <cfRule type="cellIs" dxfId="20" priority="21" operator="equal">
      <formula>"ESCRIBA AQUÍ EL NOMBRE DEL CAPITULO"</formula>
    </cfRule>
  </conditionalFormatting>
  <conditionalFormatting sqref="B37">
    <cfRule type="cellIs" dxfId="19" priority="20" operator="equal">
      <formula>"ESCRIBA AQUÍ EL NOMBRE DEL CAPITULO"</formula>
    </cfRule>
  </conditionalFormatting>
  <conditionalFormatting sqref="B50">
    <cfRule type="cellIs" dxfId="18" priority="19" operator="equal">
      <formula>"ESCRIBA AQUÍ EL NOMBRE DEL CAPITULO"</formula>
    </cfRule>
  </conditionalFormatting>
  <conditionalFormatting sqref="B55">
    <cfRule type="cellIs" dxfId="17" priority="18" operator="equal">
      <formula>"ESCRIBA AQUÍ EL NOMBRE DEL CAPITULO"</formula>
    </cfRule>
  </conditionalFormatting>
  <conditionalFormatting sqref="B62">
    <cfRule type="cellIs" dxfId="16" priority="17" operator="equal">
      <formula>"ESCRIBA AQUÍ EL NOMBRE DEL CAPITULO"</formula>
    </cfRule>
  </conditionalFormatting>
  <conditionalFormatting sqref="B67">
    <cfRule type="cellIs" dxfId="15" priority="16" operator="equal">
      <formula>"ESCRIBA AQUÍ EL NOMBRE DEL CAPITULO"</formula>
    </cfRule>
  </conditionalFormatting>
  <conditionalFormatting sqref="B74">
    <cfRule type="cellIs" dxfId="14" priority="15" operator="equal">
      <formula>"ESCRIBA AQUÍ EL NOMBRE DEL CAPITULO"</formula>
    </cfRule>
  </conditionalFormatting>
  <conditionalFormatting sqref="B83:C83">
    <cfRule type="cellIs" dxfId="13" priority="14" operator="equal">
      <formula>"ESCRIBA AQUÍ EL NOMBRE DEL CAPITULO"</formula>
    </cfRule>
  </conditionalFormatting>
  <conditionalFormatting sqref="C8">
    <cfRule type="cellIs" dxfId="12" priority="13" operator="equal">
      <formula>"ESCRIBA AQUÍ EL NOMBRE DEL CAPITULO"</formula>
    </cfRule>
  </conditionalFormatting>
  <conditionalFormatting sqref="C13">
    <cfRule type="cellIs" dxfId="11" priority="12" operator="equal">
      <formula>"ESCRIBA AQUÍ EL NOMBRE DEL CAPITULO"</formula>
    </cfRule>
  </conditionalFormatting>
  <conditionalFormatting sqref="C21">
    <cfRule type="cellIs" dxfId="10" priority="11" operator="equal">
      <formula>"ESCRIBA AQUÍ EL NOMBRE DEL CAPITULO"</formula>
    </cfRule>
  </conditionalFormatting>
  <conditionalFormatting sqref="C30">
    <cfRule type="cellIs" dxfId="9" priority="10" operator="equal">
      <formula>"ESCRIBA AQUÍ EL NOMBRE DEL CAPITULO"</formula>
    </cfRule>
  </conditionalFormatting>
  <conditionalFormatting sqref="C37">
    <cfRule type="cellIs" dxfId="8" priority="9" operator="equal">
      <formula>"ESCRIBA AQUÍ EL NOMBRE DEL CAPITULO"</formula>
    </cfRule>
  </conditionalFormatting>
  <conditionalFormatting sqref="C50">
    <cfRule type="cellIs" dxfId="7" priority="8" operator="equal">
      <formula>"ESCRIBA AQUÍ EL NOMBRE DEL CAPITULO"</formula>
    </cfRule>
  </conditionalFormatting>
  <conditionalFormatting sqref="C67">
    <cfRule type="cellIs" dxfId="6" priority="5" operator="equal">
      <formula>"ESCRIBA AQUÍ EL NOMBRE DEL CAPITULO"</formula>
    </cfRule>
  </conditionalFormatting>
  <conditionalFormatting sqref="C55">
    <cfRule type="cellIs" dxfId="5" priority="7" operator="equal">
      <formula>"ESCRIBA AQUÍ EL NOMBRE DEL CAPITULO"</formula>
    </cfRule>
  </conditionalFormatting>
  <conditionalFormatting sqref="C62">
    <cfRule type="cellIs" dxfId="4" priority="6" operator="equal">
      <formula>"ESCRIBA AQUÍ EL NOMBRE DEL CAPITULO"</formula>
    </cfRule>
  </conditionalFormatting>
  <conditionalFormatting sqref="C74">
    <cfRule type="cellIs" dxfId="3" priority="4" operator="equal">
      <formula>"ESCRIBA AQUÍ EL NOMBRE DEL CAPITULO"</formula>
    </cfRule>
  </conditionalFormatting>
  <conditionalFormatting sqref="B88">
    <cfRule type="cellIs" dxfId="2" priority="3" operator="equal">
      <formula>"ESCRIBA AQUÍ EL NOMBRE DEL CAPITULO"</formula>
    </cfRule>
  </conditionalFormatting>
  <conditionalFormatting sqref="B90">
    <cfRule type="cellIs" dxfId="1" priority="2" operator="equal">
      <formula>"ESCRIBA AQUÍ EL NOMBRE DEL CAPITULO"</formula>
    </cfRule>
  </conditionalFormatting>
  <conditionalFormatting sqref="B95">
    <cfRule type="cellIs" dxfId="0" priority="1" operator="equal">
      <formula>"ESCRIBA AQUÍ EL NOMBRE DEL CAPITULO"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BICENTENARIO</vt:lpstr>
      <vt:lpstr>VILLAS DE ARANJUEZ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VANESSA JIMENEZ DAVILA</cp:lastModifiedBy>
  <cp:lastPrinted>2015-09-24T22:02:26Z</cp:lastPrinted>
  <dcterms:created xsi:type="dcterms:W3CDTF">2015-09-22T03:27:58Z</dcterms:created>
  <dcterms:modified xsi:type="dcterms:W3CDTF">2015-10-08T16:07:58Z</dcterms:modified>
</cp:coreProperties>
</file>