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10140"/>
  </bookViews>
  <sheets>
    <sheet name="PRESUPUESTO GENERAL" sheetId="4" r:id="rId1"/>
    <sheet name="LA GLORIA" sheetId="1" r:id="rId2"/>
    <sheet name="FINZENU" sheetId="2" r:id="rId3"/>
    <sheet name="EL RECUERDO" sheetId="3" r:id="rId4"/>
  </sheets>
  <externalReferences>
    <externalReference r:id="rId5"/>
    <externalReference r:id="rId6"/>
    <externalReference r:id="rId7"/>
    <externalReference r:id="rId8"/>
  </externalReferences>
  <calcPr calcId="145621"/>
</workbook>
</file>

<file path=xl/calcChain.xml><?xml version="1.0" encoding="utf-8"?>
<calcChain xmlns="http://schemas.openxmlformats.org/spreadsheetml/2006/main">
  <c r="E29" i="2" l="1"/>
  <c r="G36" i="2"/>
  <c r="F112" i="3" l="1"/>
  <c r="F113" i="3" s="1"/>
  <c r="G109" i="2"/>
  <c r="G110" i="2" s="1"/>
  <c r="G107" i="1"/>
  <c r="G108" i="1" s="1"/>
  <c r="F85" i="3" l="1"/>
  <c r="G87" i="2"/>
  <c r="F106" i="3" l="1"/>
  <c r="F105" i="3"/>
  <c r="F101" i="3"/>
  <c r="F100" i="3"/>
  <c r="F99" i="3"/>
  <c r="F98" i="3"/>
  <c r="D97" i="3"/>
  <c r="F97" i="3" s="1"/>
  <c r="D96" i="3"/>
  <c r="F96" i="3" s="1"/>
  <c r="D95" i="3"/>
  <c r="F95" i="3" s="1"/>
  <c r="D94" i="3"/>
  <c r="F94" i="3" s="1"/>
  <c r="D93" i="3"/>
  <c r="F93" i="3" s="1"/>
  <c r="D92" i="3"/>
  <c r="F92" i="3" s="1"/>
  <c r="D91" i="3"/>
  <c r="F91" i="3" s="1"/>
  <c r="D90" i="3"/>
  <c r="F90" i="3" s="1"/>
  <c r="D89" i="3"/>
  <c r="F89" i="3" s="1"/>
  <c r="D84" i="3"/>
  <c r="F84" i="3" s="1"/>
  <c r="D83" i="3"/>
  <c r="F83" i="3" s="1"/>
  <c r="D82" i="3"/>
  <c r="F82" i="3" s="1"/>
  <c r="D81" i="3"/>
  <c r="F81" i="3" s="1"/>
  <c r="D80" i="3"/>
  <c r="F80" i="3" s="1"/>
  <c r="D79" i="3"/>
  <c r="F79" i="3" s="1"/>
  <c r="D75" i="3"/>
  <c r="F75" i="3" s="1"/>
  <c r="D74" i="3"/>
  <c r="F74" i="3" s="1"/>
  <c r="D73" i="3"/>
  <c r="F73" i="3" s="1"/>
  <c r="D72" i="3"/>
  <c r="F72" i="3" s="1"/>
  <c r="D71" i="3"/>
  <c r="F71" i="3" s="1"/>
  <c r="D67" i="3"/>
  <c r="F67" i="3" s="1"/>
  <c r="D66" i="3"/>
  <c r="F66" i="3" s="1"/>
  <c r="D65" i="3"/>
  <c r="F65" i="3" s="1"/>
  <c r="D64" i="3"/>
  <c r="F64" i="3" s="1"/>
  <c r="D63" i="3"/>
  <c r="F63" i="3" s="1"/>
  <c r="D59" i="3"/>
  <c r="F59" i="3" s="1"/>
  <c r="D58" i="3"/>
  <c r="F58" i="3" s="1"/>
  <c r="D54" i="3"/>
  <c r="F54" i="3" s="1"/>
  <c r="D53" i="3"/>
  <c r="F53" i="3" s="1"/>
  <c r="D52" i="3"/>
  <c r="F52" i="3" s="1"/>
  <c r="D51" i="3"/>
  <c r="F51" i="3" s="1"/>
  <c r="D50" i="3"/>
  <c r="F50" i="3" s="1"/>
  <c r="D49" i="3"/>
  <c r="F49" i="3" s="1"/>
  <c r="D48" i="3"/>
  <c r="F48" i="3" s="1"/>
  <c r="D47" i="3"/>
  <c r="F47" i="3" s="1"/>
  <c r="D46" i="3"/>
  <c r="F46" i="3" s="1"/>
  <c r="D45" i="3"/>
  <c r="F45" i="3" s="1"/>
  <c r="D44" i="3"/>
  <c r="F44" i="3" s="1"/>
  <c r="D43" i="3"/>
  <c r="F43" i="3" s="1"/>
  <c r="D42" i="3"/>
  <c r="F42" i="3" s="1"/>
  <c r="D41" i="3"/>
  <c r="F41" i="3" s="1"/>
  <c r="D37" i="3"/>
  <c r="F37" i="3" s="1"/>
  <c r="D36" i="3"/>
  <c r="F36" i="3" s="1"/>
  <c r="D35" i="3"/>
  <c r="F35" i="3" s="1"/>
  <c r="D34" i="3"/>
  <c r="F34" i="3" s="1"/>
  <c r="D33" i="3"/>
  <c r="F33" i="3" s="1"/>
  <c r="D29" i="3"/>
  <c r="F29" i="3" s="1"/>
  <c r="D28" i="3"/>
  <c r="F28" i="3" s="1"/>
  <c r="D27" i="3"/>
  <c r="F27" i="3" s="1"/>
  <c r="D26" i="3"/>
  <c r="F26" i="3" s="1"/>
  <c r="D25" i="3"/>
  <c r="F25" i="3" s="1"/>
  <c r="D24" i="3"/>
  <c r="F24" i="3" s="1"/>
  <c r="D20" i="3"/>
  <c r="F20" i="3" s="1"/>
  <c r="D19" i="3"/>
  <c r="F19" i="3" s="1"/>
  <c r="D18" i="3"/>
  <c r="F18" i="3" s="1"/>
  <c r="D17" i="3"/>
  <c r="F17" i="3" s="1"/>
  <c r="D16" i="3"/>
  <c r="F16" i="3" s="1"/>
  <c r="D15" i="3"/>
  <c r="F15" i="3" s="1"/>
  <c r="D11" i="3"/>
  <c r="F11" i="3" s="1"/>
  <c r="D10" i="3"/>
  <c r="F10" i="3" s="1"/>
  <c r="D9" i="3"/>
  <c r="F9" i="3" s="1"/>
  <c r="F86" i="3" l="1"/>
  <c r="F68" i="3"/>
  <c r="F76" i="3"/>
  <c r="F21" i="3"/>
  <c r="F55" i="3"/>
  <c r="F12" i="3"/>
  <c r="F60" i="3"/>
  <c r="F107" i="3"/>
  <c r="F102" i="3"/>
  <c r="F30" i="3"/>
  <c r="F38" i="3"/>
  <c r="F109" i="3" l="1"/>
  <c r="G101" i="1"/>
  <c r="G103" i="2"/>
  <c r="F117" i="3" l="1"/>
  <c r="F116" i="3"/>
  <c r="B7" i="4"/>
  <c r="F118" i="3"/>
  <c r="F119" i="3" s="1"/>
  <c r="G102" i="2"/>
  <c r="G104" i="2" s="1"/>
  <c r="G98" i="2"/>
  <c r="G97" i="2"/>
  <c r="G96" i="2"/>
  <c r="G95" i="2"/>
  <c r="G94" i="2"/>
  <c r="G93" i="2"/>
  <c r="G92" i="2"/>
  <c r="G91" i="2"/>
  <c r="E86" i="2"/>
  <c r="G86" i="2" s="1"/>
  <c r="E85" i="2"/>
  <c r="G85" i="2" s="1"/>
  <c r="E84" i="2"/>
  <c r="G84" i="2" s="1"/>
  <c r="E83" i="2"/>
  <c r="G83" i="2" s="1"/>
  <c r="E82" i="2"/>
  <c r="G82" i="2" s="1"/>
  <c r="E81" i="2"/>
  <c r="G81" i="2" s="1"/>
  <c r="E77" i="2"/>
  <c r="G77" i="2" s="1"/>
  <c r="E76" i="2"/>
  <c r="G76" i="2" s="1"/>
  <c r="E75" i="2"/>
  <c r="G75" i="2" s="1"/>
  <c r="E74" i="2"/>
  <c r="G74" i="2" s="1"/>
  <c r="E73" i="2"/>
  <c r="G73" i="2" s="1"/>
  <c r="E69" i="2"/>
  <c r="G69" i="2" s="1"/>
  <c r="E68" i="2"/>
  <c r="G68" i="2" s="1"/>
  <c r="E67" i="2"/>
  <c r="G67" i="2" s="1"/>
  <c r="E66" i="2"/>
  <c r="G66" i="2" s="1"/>
  <c r="E65" i="2"/>
  <c r="G65" i="2" s="1"/>
  <c r="E61" i="2"/>
  <c r="G61" i="2" s="1"/>
  <c r="E60" i="2"/>
  <c r="G60" i="2" s="1"/>
  <c r="G62" i="2" s="1"/>
  <c r="E56" i="2"/>
  <c r="G56" i="2" s="1"/>
  <c r="E55" i="2"/>
  <c r="G55" i="2" s="1"/>
  <c r="E54" i="2"/>
  <c r="G54" i="2" s="1"/>
  <c r="E53" i="2"/>
  <c r="G53" i="2" s="1"/>
  <c r="E52" i="2"/>
  <c r="G52" i="2" s="1"/>
  <c r="E51" i="2"/>
  <c r="G51" i="2" s="1"/>
  <c r="E50" i="2"/>
  <c r="G50" i="2" s="1"/>
  <c r="E49" i="2"/>
  <c r="G49" i="2" s="1"/>
  <c r="E48" i="2"/>
  <c r="G48" i="2" s="1"/>
  <c r="E47" i="2"/>
  <c r="G47" i="2" s="1"/>
  <c r="E46" i="2"/>
  <c r="G46" i="2" s="1"/>
  <c r="E45" i="2"/>
  <c r="G45" i="2" s="1"/>
  <c r="E44" i="2"/>
  <c r="G44" i="2" s="1"/>
  <c r="E39" i="2"/>
  <c r="G39" i="2" s="1"/>
  <c r="E38" i="2"/>
  <c r="G38" i="2" s="1"/>
  <c r="E37" i="2"/>
  <c r="G37" i="2" s="1"/>
  <c r="E35" i="2"/>
  <c r="G35" i="2" s="1"/>
  <c r="E34" i="2"/>
  <c r="G34" i="2" s="1"/>
  <c r="E30" i="2"/>
  <c r="G30" i="2" s="1"/>
  <c r="G29" i="2"/>
  <c r="E28" i="2"/>
  <c r="G28" i="2" s="1"/>
  <c r="E27" i="2"/>
  <c r="G27" i="2" s="1"/>
  <c r="E26" i="2"/>
  <c r="G26" i="2" s="1"/>
  <c r="E25" i="2"/>
  <c r="G25" i="2" s="1"/>
  <c r="E21" i="2"/>
  <c r="G21" i="2" s="1"/>
  <c r="E20" i="2"/>
  <c r="G20" i="2" s="1"/>
  <c r="E19" i="2"/>
  <c r="G19" i="2" s="1"/>
  <c r="E18" i="2"/>
  <c r="G18" i="2" s="1"/>
  <c r="E17" i="2"/>
  <c r="G17" i="2" s="1"/>
  <c r="E16" i="2"/>
  <c r="G16" i="2" s="1"/>
  <c r="E12" i="2"/>
  <c r="G12" i="2" s="1"/>
  <c r="E11" i="2"/>
  <c r="G11" i="2" s="1"/>
  <c r="E10" i="2"/>
  <c r="G10" i="2" s="1"/>
  <c r="F121" i="3" l="1"/>
  <c r="G99" i="2"/>
  <c r="G88" i="2"/>
  <c r="G41" i="2"/>
  <c r="G31" i="2"/>
  <c r="G57" i="2"/>
  <c r="G78" i="2"/>
  <c r="G22" i="2"/>
  <c r="G13" i="2"/>
  <c r="G70" i="2"/>
  <c r="C7" i="4"/>
  <c r="E7" i="4" s="1"/>
  <c r="G106" i="2" l="1"/>
  <c r="E78" i="1"/>
  <c r="G15" i="1"/>
  <c r="B6" i="4" l="1"/>
  <c r="G115" i="2"/>
  <c r="G116" i="2" s="1"/>
  <c r="G114" i="2"/>
  <c r="G113" i="2"/>
  <c r="G100" i="1"/>
  <c r="G102" i="1" s="1"/>
  <c r="G96" i="1"/>
  <c r="G95" i="1"/>
  <c r="G94" i="1"/>
  <c r="E93" i="1"/>
  <c r="G93" i="1" s="1"/>
  <c r="E92" i="1"/>
  <c r="G92" i="1" s="1"/>
  <c r="E91" i="1"/>
  <c r="G91" i="1" s="1"/>
  <c r="E90" i="1"/>
  <c r="G90" i="1" s="1"/>
  <c r="E89" i="1"/>
  <c r="G89" i="1" s="1"/>
  <c r="E88" i="1"/>
  <c r="G88" i="1" s="1"/>
  <c r="E84" i="1"/>
  <c r="G84" i="1" s="1"/>
  <c r="E83" i="1"/>
  <c r="G83" i="1" s="1"/>
  <c r="G82" i="1"/>
  <c r="G78" i="1"/>
  <c r="E77" i="1"/>
  <c r="G77" i="1" s="1"/>
  <c r="E76" i="1"/>
  <c r="G76" i="1" s="1"/>
  <c r="E75" i="1"/>
  <c r="G75" i="1" s="1"/>
  <c r="E74" i="1"/>
  <c r="G74" i="1" s="1"/>
  <c r="E70" i="1"/>
  <c r="G70" i="1" s="1"/>
  <c r="E69" i="1"/>
  <c r="G69" i="1" s="1"/>
  <c r="E68" i="1"/>
  <c r="G68" i="1" s="1"/>
  <c r="E67" i="1"/>
  <c r="G67" i="1" s="1"/>
  <c r="E66" i="1"/>
  <c r="G66" i="1" s="1"/>
  <c r="E62" i="1"/>
  <c r="G62" i="1" s="1"/>
  <c r="E61" i="1"/>
  <c r="G61" i="1" s="1"/>
  <c r="E57" i="1"/>
  <c r="G57" i="1" s="1"/>
  <c r="E56" i="1"/>
  <c r="G56" i="1" s="1"/>
  <c r="E55" i="1"/>
  <c r="G55" i="1" s="1"/>
  <c r="E54" i="1"/>
  <c r="G54" i="1" s="1"/>
  <c r="E53" i="1"/>
  <c r="G53" i="1" s="1"/>
  <c r="E52" i="1"/>
  <c r="G52" i="1" s="1"/>
  <c r="E51" i="1"/>
  <c r="G51" i="1" s="1"/>
  <c r="E50" i="1"/>
  <c r="G50" i="1" s="1"/>
  <c r="E49" i="1"/>
  <c r="G49" i="1" s="1"/>
  <c r="E48" i="1"/>
  <c r="G48" i="1" s="1"/>
  <c r="E47" i="1"/>
  <c r="G47" i="1" s="1"/>
  <c r="E46" i="1"/>
  <c r="G46" i="1" s="1"/>
  <c r="E45" i="1"/>
  <c r="G45" i="1" s="1"/>
  <c r="E41" i="1"/>
  <c r="G41" i="1" s="1"/>
  <c r="E40" i="1"/>
  <c r="G40" i="1" s="1"/>
  <c r="E39" i="1"/>
  <c r="G39" i="1" s="1"/>
  <c r="E38" i="1"/>
  <c r="G38" i="1" s="1"/>
  <c r="E37" i="1"/>
  <c r="G37" i="1" s="1"/>
  <c r="E36" i="1"/>
  <c r="G36" i="1" s="1"/>
  <c r="E35" i="1"/>
  <c r="G35" i="1" s="1"/>
  <c r="E31" i="1"/>
  <c r="G31" i="1" s="1"/>
  <c r="E30" i="1"/>
  <c r="G30" i="1" s="1"/>
  <c r="E29" i="1"/>
  <c r="G29" i="1" s="1"/>
  <c r="E28" i="1"/>
  <c r="G28" i="1" s="1"/>
  <c r="E27" i="1"/>
  <c r="G27" i="1" s="1"/>
  <c r="E26" i="1"/>
  <c r="G26" i="1" s="1"/>
  <c r="E25" i="1"/>
  <c r="G25" i="1" s="1"/>
  <c r="E24" i="1"/>
  <c r="G24" i="1" s="1"/>
  <c r="E23" i="1"/>
  <c r="G23" i="1" s="1"/>
  <c r="E19" i="1"/>
  <c r="G19" i="1" s="1"/>
  <c r="E18" i="1"/>
  <c r="G18" i="1" s="1"/>
  <c r="E17" i="1"/>
  <c r="G17" i="1" s="1"/>
  <c r="E16" i="1"/>
  <c r="G16" i="1" s="1"/>
  <c r="E11" i="1"/>
  <c r="G11" i="1" s="1"/>
  <c r="E10" i="1"/>
  <c r="G10" i="1" s="1"/>
  <c r="E9" i="1"/>
  <c r="G9" i="1" s="1"/>
  <c r="G117" i="2" l="1"/>
  <c r="G85" i="1"/>
  <c r="C6" i="4"/>
  <c r="E6" i="4" s="1"/>
  <c r="G71" i="1"/>
  <c r="G79" i="1"/>
  <c r="G97" i="1"/>
  <c r="G63" i="1"/>
  <c r="G20" i="1"/>
  <c r="G32" i="1"/>
  <c r="G58" i="1"/>
  <c r="G12" i="1"/>
  <c r="G42" i="1"/>
  <c r="G104" i="1" l="1"/>
  <c r="G112" i="1" s="1"/>
  <c r="B5" i="4" l="1"/>
  <c r="G113" i="1"/>
  <c r="G114" i="1" s="1"/>
  <c r="G111" i="1"/>
  <c r="C5" i="4" l="1"/>
  <c r="E5" i="4" s="1"/>
  <c r="C8" i="4" s="1"/>
  <c r="G115" i="1"/>
</calcChain>
</file>

<file path=xl/sharedStrings.xml><?xml version="1.0" encoding="utf-8"?>
<sst xmlns="http://schemas.openxmlformats.org/spreadsheetml/2006/main" count="748" uniqueCount="272">
  <si>
    <t>ENCAB</t>
  </si>
  <si>
    <t>ITEM</t>
  </si>
  <si>
    <t>DESCRIPCION</t>
  </si>
  <si>
    <t>UND</t>
  </si>
  <si>
    <t>CANT.</t>
  </si>
  <si>
    <t>VR. UNIT</t>
  </si>
  <si>
    <t>VR.TOTAL</t>
  </si>
  <si>
    <t>CAP</t>
  </si>
  <si>
    <t>COD</t>
  </si>
  <si>
    <t>010202</t>
  </si>
  <si>
    <t>1.01</t>
  </si>
  <si>
    <t>Limpieza y descapote, incluye retiro a botadero autorizado (espesor: 0.2 m; la distancia al botadero en un radio menor igual a 30 Km)</t>
  </si>
  <si>
    <t>M2</t>
  </si>
  <si>
    <t>010112</t>
  </si>
  <si>
    <t>1.02</t>
  </si>
  <si>
    <t>Localización, trazado y replanteo</t>
  </si>
  <si>
    <t>100402</t>
  </si>
  <si>
    <t>Demolición de Andenes existentes para construcción de rampas PMR, incluye retiro de escombros, corte de concreto donde sea necesario y retiro de escombros a botadero autorizado  (en un radio menor igual a 30 Km)</t>
  </si>
  <si>
    <t>STCAP</t>
  </si>
  <si>
    <t>SUBTOTAL OBRAS PRELIMINARES</t>
  </si>
  <si>
    <t>060810</t>
  </si>
  <si>
    <t>M3</t>
  </si>
  <si>
    <t>080807</t>
  </si>
  <si>
    <t>080209</t>
  </si>
  <si>
    <t>Rellenos con material granular tipo subbase compactado al 95% del PM, espesor variable conforme a los diseños.</t>
  </si>
  <si>
    <t>010215</t>
  </si>
  <si>
    <t>Nivelación y compactación de la subrasante</t>
  </si>
  <si>
    <t>100604</t>
  </si>
  <si>
    <t>Relleno en Rajón para mejoramiento de subrasante espesor variable conforme a los diseños.</t>
  </si>
  <si>
    <t>SUBTOTAL MOVIMIENTO DE TIERRAS</t>
  </si>
  <si>
    <t>120214</t>
  </si>
  <si>
    <t>3.01</t>
  </si>
  <si>
    <t xml:space="preserve">Solado en concreto de 2000 psi, espesor 0.05 m.  </t>
  </si>
  <si>
    <t>120212</t>
  </si>
  <si>
    <t>3.02</t>
  </si>
  <si>
    <t>Zapatas en concreto de 3000 psi.  Incluye formaletas, acarreo, vaciado, vibrado y curado del concreto; así como el desencofrado de la cimentación.  Dimensión según diseño.</t>
  </si>
  <si>
    <t>120301</t>
  </si>
  <si>
    <t>3.03</t>
  </si>
  <si>
    <t>Vigas de cimentación en concreto de 3000 psi.  Comprende el suministro de materiales (mezcla de concreto más acero de refuerzo entre otros), equipo, transporte, preparación de formaletas, transporte, colocación, vibrado, curado y acabados de los concretos de cemento Pórtland.</t>
  </si>
  <si>
    <t>120401</t>
  </si>
  <si>
    <t>Pedestal en concreto 3000 PSI.  Comprende el suministro de materiales (mezcla de concreto más acero de refuerzo entre otros), equipo, transporte, preparación de formaletas, transporte, colocación, vibrado, curado y acabados de los concretos de cemento Pórtland. Dimensión según diseño.</t>
  </si>
  <si>
    <t>120101</t>
  </si>
  <si>
    <t>Acero de refuerzo 280 Mpa y 420 Mpa</t>
  </si>
  <si>
    <t>kg</t>
  </si>
  <si>
    <t>NV0215</t>
  </si>
  <si>
    <t>Ml</t>
  </si>
  <si>
    <t>NV0301-4P</t>
  </si>
  <si>
    <t>NV0302</t>
  </si>
  <si>
    <t>Placa en concreto reforzado e= .10 para grada teatrino 3000 PSI</t>
  </si>
  <si>
    <t>080809</t>
  </si>
  <si>
    <t>SUBTOTAL CIMENTACIÓN, ESTRUCTURAS EN CONCRETO, ACERO DE REFUERZO Y PREFABRICADOS</t>
  </si>
  <si>
    <t>200127</t>
  </si>
  <si>
    <t>Piso en concreto de 3000 psi espesor 10 cm</t>
  </si>
  <si>
    <t>200435</t>
  </si>
  <si>
    <t>SM0256</t>
  </si>
  <si>
    <t>NV0218</t>
  </si>
  <si>
    <t>Piso en EPDM para juegos infantiles espesor 25 mm, colores según diseño</t>
  </si>
  <si>
    <t>SM0285</t>
  </si>
  <si>
    <t>SM0287</t>
  </si>
  <si>
    <t>SM0286</t>
  </si>
  <si>
    <t>SUBTOTAL PISOS</t>
  </si>
  <si>
    <t>NV0220</t>
  </si>
  <si>
    <t>Un</t>
  </si>
  <si>
    <t>NV0221</t>
  </si>
  <si>
    <t>ML</t>
  </si>
  <si>
    <t>110203</t>
  </si>
  <si>
    <t>SM0222</t>
  </si>
  <si>
    <t>SM0223</t>
  </si>
  <si>
    <t>SM0225</t>
  </si>
  <si>
    <t>SM0226-5P</t>
  </si>
  <si>
    <t>SM0227</t>
  </si>
  <si>
    <t>171204</t>
  </si>
  <si>
    <t xml:space="preserve">Cable de cobre desnudo 1/0 </t>
  </si>
  <si>
    <t>171212</t>
  </si>
  <si>
    <t xml:space="preserve">Varilla Cooper Weld x 2.4 M 5/8" </t>
  </si>
  <si>
    <t>NV0229</t>
  </si>
  <si>
    <t xml:space="preserve">Acometida 2x10+12T THHN </t>
  </si>
  <si>
    <t>NV0230</t>
  </si>
  <si>
    <t>NV0231</t>
  </si>
  <si>
    <t>Gl</t>
  </si>
  <si>
    <t>SUBTOTAL INSTALACIONES ELÉCTRICAS</t>
  </si>
  <si>
    <t>180101</t>
  </si>
  <si>
    <t>NV0232</t>
  </si>
  <si>
    <t>SUBTOTAL ESTRUCTURA  METALICA</t>
  </si>
  <si>
    <t>280412</t>
  </si>
  <si>
    <t>Suministro e instalación de banca sin espaldar tipo M31 (IDRD) incluye excavación, sub base granular, solado y base de concreto</t>
  </si>
  <si>
    <t>SM0257</t>
  </si>
  <si>
    <t>Suministro e instalación de juegos infantiles Tipo M3 IDRD</t>
  </si>
  <si>
    <t>NV0235</t>
  </si>
  <si>
    <t>Suministro e instalación de gimnasio biosaludable (11 máquinas), conforme a las especificaciones técnicas.</t>
  </si>
  <si>
    <t>220413</t>
  </si>
  <si>
    <t>Canecas de basura en acero inoxidable según especificaciones técnicas.</t>
  </si>
  <si>
    <t>080804</t>
  </si>
  <si>
    <t>Suministro e instalación de baranda metálica M 80 (especificaciones IDRD)</t>
  </si>
  <si>
    <t>SUBTOTAL MOBILIARIO</t>
  </si>
  <si>
    <t>NV0236</t>
  </si>
  <si>
    <t>Demarcación con pintura para tráfico acrílica, colores conforme a especificaciones técnicas</t>
  </si>
  <si>
    <t>280311</t>
  </si>
  <si>
    <t>JG</t>
  </si>
  <si>
    <t>SM0276</t>
  </si>
  <si>
    <t>Señalización SC 80 Según cartilla mobiliario IDRD</t>
  </si>
  <si>
    <t>SM0277</t>
  </si>
  <si>
    <t>Señalización identificación Parque según diseño</t>
  </si>
  <si>
    <t>NV0237-6P</t>
  </si>
  <si>
    <t>Malla Contra Impactos h= 5mts IDRD. Fabricados en tubo redondo estructural de 3” cal 2.5 mm, galvanizados en caliente, con espesor de capa de zinc mínimo de 80 micras (μm). En el extremo superior, cada paral llevará fijado un tapón metálico de 3” galvanizado en caliente y será soldado con electrodo revestido E 6013 de 1/8” de tipo filete, con depósito en contorno convexo.</t>
  </si>
  <si>
    <t>SUBTOTAL OTRAS OBRAS</t>
  </si>
  <si>
    <t>170262-8P</t>
  </si>
  <si>
    <t>9.01</t>
  </si>
  <si>
    <t>Red suministro PVC 3/4".  Incluye accesorios, como codos, uniones, etc. de acuerdo a las especificaciones de los diseños hidráulicos.</t>
  </si>
  <si>
    <t>170261</t>
  </si>
  <si>
    <t>Red suministro PVC 1/2". Incluye accesorios, como codos, uniones, etc. de acuerdo a las especificaciones de los diseños hidráulicos.</t>
  </si>
  <si>
    <t>250528</t>
  </si>
  <si>
    <t>SUBTOTAL INSTALACIONES HIDROSANITARIAS - DRENAJES AGUAS LLUVIAS</t>
  </si>
  <si>
    <t>NV0238</t>
  </si>
  <si>
    <t>NV0239</t>
  </si>
  <si>
    <t>SM0241</t>
  </si>
  <si>
    <t>SM0244</t>
  </si>
  <si>
    <t>SM0247</t>
  </si>
  <si>
    <t>SM0248</t>
  </si>
  <si>
    <t>SM0250</t>
  </si>
  <si>
    <t xml:space="preserve">Canocarpus erectus (Mangle zaragosa) </t>
  </si>
  <si>
    <t>SM0262</t>
  </si>
  <si>
    <t>Codiaeum variegatum ( Crotos Morados)</t>
  </si>
  <si>
    <t>SM0253</t>
  </si>
  <si>
    <t>Bougainvillea spectabillis (Trinitarias)</t>
  </si>
  <si>
    <t>SUBTOTAL PAISAJISMO</t>
  </si>
  <si>
    <t>310105</t>
  </si>
  <si>
    <t>Aseo de la obra</t>
  </si>
  <si>
    <t>SUBTOTAL ASEO</t>
  </si>
  <si>
    <t>SUBTTL</t>
  </si>
  <si>
    <t>COSTOS INDIRECTOS</t>
  </si>
  <si>
    <t>TOTAL COSTOS DIRECTOS</t>
  </si>
  <si>
    <t>IMPREVISTOS</t>
  </si>
  <si>
    <t>UTILIDAD</t>
  </si>
  <si>
    <t>IVA SOBRE LA UTILIDAD</t>
  </si>
  <si>
    <t>VALOR TOTAL</t>
  </si>
  <si>
    <r>
      <t xml:space="preserve">OBRAS PRELIMINARES.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</si>
  <si>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MOVIMIENTO DE TIERRAS.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</si>
  <si>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CIMENTACIÓN, ESTRUCTURAS EN CONCRETO, ACERO DE REFUERZO Y PREFABRICADOS.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</si>
  <si>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PISOS.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</si>
  <si>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ELÉCTRICAS.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</si>
  <si>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ESTRUCTURA  METALICA.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</si>
  <si>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MOBILIARIO.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</si>
  <si>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INSTALACIONES HIDROSANITARIAS - DRENAJES AGUAS LLUVIAS.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</si>
  <si>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</si>
  <si>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r>
      <t xml:space="preserve">CONSTRUCCION DE LAS OBRAS DE ESPACIO PUBICO Y PAISAJISMO PARA EL PARQUE URBANIZACION  </t>
    </r>
    <r>
      <rPr>
        <b/>
        <u/>
        <sz val="10"/>
        <color theme="1"/>
        <rFont val="Arial Narrow"/>
        <family val="2"/>
      </rPr>
      <t>LA GLORIA MUNICIPIO DE MONTERIA - CORDOBA.</t>
    </r>
  </si>
  <si>
    <t>080209-1P</t>
  </si>
  <si>
    <t>2.03</t>
  </si>
  <si>
    <t>200435-2P</t>
  </si>
  <si>
    <t>4.03</t>
  </si>
  <si>
    <t>SM0226-9P</t>
  </si>
  <si>
    <t>SUBTOTAL ESTRUCTURA METALICA</t>
  </si>
  <si>
    <t>NV0237-10P</t>
  </si>
  <si>
    <t>200144-11P</t>
  </si>
  <si>
    <t>Anden cuneta en concreto de 3000 PSI ancho .67</t>
  </si>
  <si>
    <t>160506</t>
  </si>
  <si>
    <t>110107-3P</t>
  </si>
  <si>
    <t>9.05</t>
  </si>
  <si>
    <t xml:space="preserve">Registro .80 x .80 concreto </t>
  </si>
  <si>
    <t>110305-5P</t>
  </si>
  <si>
    <t>9.06</t>
  </si>
  <si>
    <t>SM0243-6P</t>
  </si>
  <si>
    <t>10.04</t>
  </si>
  <si>
    <t>SM0273-7P</t>
  </si>
  <si>
    <t>10.06</t>
  </si>
  <si>
    <r>
      <t xml:space="preserve">CONSTRUCCION DE LAS OBRAS DE ESPACIO PUBICO Y PAISAJISMO PARA EL PARQUE URBANIZACION  </t>
    </r>
    <r>
      <rPr>
        <b/>
        <u/>
        <sz val="10"/>
        <color theme="1"/>
        <rFont val="Arial Narrow"/>
        <family val="2"/>
      </rPr>
      <t>FINZENU,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</si>
  <si>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</si>
  <si>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r>
      <t xml:space="preserve">PAISAJISMO.
</t>
    </r>
    <r>
      <rPr>
        <sz val="8"/>
        <rFont val="Arial Narrow"/>
        <family val="2"/>
      </rPr>
      <t>Incluye todos los costos de materiales, equipo y herramienta utilizados, mano de obra, transporte  y todas aquellas actividades que impliquen la correcta y adecuada ejecución de los ítems de este capitulo.</t>
    </r>
  </si>
  <si>
    <t>OTROS</t>
  </si>
  <si>
    <t>1.03</t>
  </si>
  <si>
    <t>2.04</t>
  </si>
  <si>
    <t>3.04</t>
  </si>
  <si>
    <t>4.05</t>
  </si>
  <si>
    <t>5.04</t>
  </si>
  <si>
    <t>5.05</t>
  </si>
  <si>
    <t>5.06</t>
  </si>
  <si>
    <t>5.12</t>
  </si>
  <si>
    <t>Acom.e.2f(2# 8+1#12)</t>
  </si>
  <si>
    <t>6.01</t>
  </si>
  <si>
    <t>6.02</t>
  </si>
  <si>
    <t>SUBTOTAL CARPINTERIA METALICA</t>
  </si>
  <si>
    <t>7.03</t>
  </si>
  <si>
    <t xml:space="preserve">Suministro e instalación de juegos infantiles Ref 369 </t>
  </si>
  <si>
    <t>8.01</t>
  </si>
  <si>
    <t>8.02</t>
  </si>
  <si>
    <t>JGO</t>
  </si>
  <si>
    <t>8.05</t>
  </si>
  <si>
    <t>10.02</t>
  </si>
  <si>
    <t>10.03</t>
  </si>
  <si>
    <t>10.05</t>
  </si>
  <si>
    <t>10.07</t>
  </si>
  <si>
    <t>Terminalia catappa ( almendro ) altura minima 2 mts</t>
  </si>
  <si>
    <t>10.09</t>
  </si>
  <si>
    <t>Cordia sebestana (san joaquin) altura minima 2 mts</t>
  </si>
  <si>
    <t>10.11</t>
  </si>
  <si>
    <t>10.12</t>
  </si>
  <si>
    <t>Duranta repens ( duranta morada)</t>
  </si>
  <si>
    <t>10.13</t>
  </si>
  <si>
    <t>Ixora coccinea (coral rojo)</t>
  </si>
  <si>
    <r>
      <t xml:space="preserve">CONSTRUCCION DE LAS OBRAS DE ESPACIO PUBICO Y PAISAJISMO PARA EL PARQUE URBANIZACION  </t>
    </r>
    <r>
      <rPr>
        <b/>
        <u/>
        <sz val="10"/>
        <color theme="1"/>
        <rFont val="Arial Narrow"/>
        <family val="2"/>
      </rPr>
      <t>EL RECUERDO MUNICIPIO DE MONTERIA - CORDOBA.</t>
    </r>
  </si>
  <si>
    <r>
      <rPr>
        <b/>
        <sz val="10"/>
        <rFont val="Arial Narrow"/>
        <family val="2"/>
      </rPr>
      <t>OBRAS DE SEÑALIZACIÓN, DEMARCACIÓN Y MOBILIARIO CANCHAS</t>
    </r>
    <r>
      <rPr>
        <sz val="10"/>
        <rFont val="Arial Narrow"/>
        <family val="2"/>
      </rPr>
      <t xml:space="preserve">
</t>
    </r>
    <r>
      <rPr>
        <sz val="8"/>
        <rFont val="Arial Narrow"/>
        <family val="2"/>
      </rPr>
      <t>Incluye todos los costos de materiales, equipo y herramienta utilizados, mano de obra, transporte y vaciado del concreto y todas aquellas actividades que impliquen la correcta y adecuada ejecución de los ítems de este capitulo.</t>
    </r>
  </si>
  <si>
    <t>KG</t>
  </si>
  <si>
    <r>
      <rPr>
        <b/>
        <sz val="10"/>
        <rFont val="Arial Narrow"/>
        <family val="2"/>
      </rPr>
      <t>MOBILIARIO.</t>
    </r>
    <r>
      <rPr>
        <b/>
        <sz val="8"/>
        <rFont val="Arial Narrow"/>
        <family val="2"/>
      </rPr>
      <t xml:space="preserve">
</t>
    </r>
    <r>
      <rPr>
        <sz val="8"/>
        <rFont val="Arial Narrow"/>
        <family val="2"/>
      </rPr>
      <t>Incluye todos los costos de materiales, equipo y herramienta utilizados, mano de obra, transporte y todas aquellas actividades que impliquen la correcta y adecuada ejecución de los ítems de este capitulo.</t>
    </r>
  </si>
  <si>
    <t>ADMINISTRACIÓN</t>
  </si>
  <si>
    <t>TOTAL OBRA</t>
  </si>
  <si>
    <t>PARQUE RECREO DEPORTIVO</t>
  </si>
  <si>
    <t>COSTO DIRECTO</t>
  </si>
  <si>
    <t>COSTO INDIRECTO</t>
  </si>
  <si>
    <t>TOTAL PROPUESTA</t>
  </si>
  <si>
    <t>CONSTRUCCIÓN DE PARQUES RECREO - DEPORTIVOS EN URBANIZACIONES DONDE SE DESARROLLA EL PROGRAMA DE 100.000 VIVIENDAS – ZONA NORTE, GRUPO 4.</t>
  </si>
  <si>
    <t>CONVOCATORIA N° PAF-PRD-O-014-2015
FORMATO No.4</t>
  </si>
  <si>
    <r>
      <rPr>
        <b/>
        <sz val="10"/>
        <rFont val="Arial Narrow"/>
        <family val="2"/>
      </rPr>
      <t>CONVOCATORIA N° PAF-PRD-O-014-2015</t>
    </r>
    <r>
      <rPr>
        <b/>
        <sz val="10"/>
        <color theme="1"/>
        <rFont val="Arial Narrow"/>
        <family val="2"/>
      </rPr>
      <t xml:space="preserve">
FORMATO No.4</t>
    </r>
  </si>
  <si>
    <r>
      <t>CONVOCATORIA N° PAF-PRD-O-014</t>
    </r>
    <r>
      <rPr>
        <b/>
        <sz val="10"/>
        <color theme="1"/>
        <rFont val="Arial Narrow"/>
        <family val="2"/>
      </rPr>
      <t>-2015
FORMATO No.4</t>
    </r>
  </si>
  <si>
    <t>URBANIZACIÓN LA GLORIA</t>
  </si>
  <si>
    <t>URBANIZACIÓN FINZENU</t>
  </si>
  <si>
    <t>URBANIZACIÓN GONZALO EL RECUERDO</t>
  </si>
  <si>
    <t>Excavación a mano incluye retiro a botadero autorizado.  La profundidad de la excavación puede variar hasta 1.5  m, el radio para disposición del material excavado menor igual a 30 Km)</t>
  </si>
  <si>
    <t>Excavación mecánica incluye retiro. Radio para disposición del material excavado  menor igual a 30 Km). La profundidad de la excavación puede variar hasta 1.0 m</t>
  </si>
  <si>
    <t>Suministro transporte y colocación de bordillo tipo A81 IDU prefabricado en concreto .15x.40x.80 m incluye excavación, sub base granular, solado de 2000 PSI e=.05, Mortero de pega y retiro de material producto de la excavación</t>
  </si>
  <si>
    <t>Bordillo confinamiento concreto 3000 PSI según diseño incluye excavación, sub base granular, solado de 2000 PSI e=.05, Mortero de pega y retiro de material producto de la excavación</t>
  </si>
  <si>
    <t>Muro de contención en concreto 3000 PSI incluye formaleteria, equipos y todos los elementos necesarios para su correcta ejecucion</t>
  </si>
  <si>
    <t>Suministro, transporte y colocación de  adoquín en rectangular en concreto .10x.20x.06  color según diseño incluye cama de arena de nivelación E=.05, arena de sello, cortes a maquina y todo lo necesario para su correcta construcción</t>
  </si>
  <si>
    <t>Suministro, transporte y colocación de  Loseta prefabricada concreto .40x.40x.06  color según diseño incluye cama de arena de nivelación E=.05, arena de sello, cortes a maquina y todo lo necesario para su correcta construcción</t>
  </si>
  <si>
    <t>Suministro e instalación de Loseta Gua Prefabricada táctil para Guía Táctil en concreto .40x.40x.06 color gris, incluye cama de arena .05 y juntas selladas con arena</t>
  </si>
  <si>
    <t>Rampa en concreto 3000 PSI e= .10  incluye todo lo necesario para su correcta construcción</t>
  </si>
  <si>
    <t>Rampa PMR en loseta concreto .40x.40 según diseño incluye cama de arena 0.05 espesor, cortes a maquina, juntas selladas con arena y todo lo necesario para su correcta instalación</t>
  </si>
  <si>
    <t>Tablero de derivación tipo intemperie para fijación en poste con protecciones según Diagrama Unifilar</t>
  </si>
  <si>
    <t xml:space="preserve">Ducto subterráneo 2x3/4" incluye excavación, compactación y relleno </t>
  </si>
  <si>
    <t xml:space="preserve">Registro de inspección eléctrico 70x70 tapa con marco metálico según especificaciones </t>
  </si>
  <si>
    <t xml:space="preserve">Poste en metálico de 12 M galvanizado y pintado en calor con espacio para dos reflectores </t>
  </si>
  <si>
    <t xml:space="preserve">Control con fotocelda de 20A 1000 W tipo intemperie fijación en poste metálico incluye todos los accesorios necesarios para tal fin </t>
  </si>
  <si>
    <t>Reflector según especificaciones</t>
  </si>
  <si>
    <t xml:space="preserve">Luminaria tipo led  32 módulos leds, voltaje 120/277 ac, luz blanca 4000k, ip66, resistencia al impacto ik 09 (carcasa y vidrio), aislamiento eléctrico clase i._x000D_  _x000D_ </t>
  </si>
  <si>
    <t xml:space="preserve">Poste metálico galvanizado x 6 M Brazo doble </t>
  </si>
  <si>
    <t xml:space="preserve">Paso aéreo subterráneo x 6m tubería IMC 2" incluye capacete </t>
  </si>
  <si>
    <t>Inspección Retie - Retilap</t>
  </si>
  <si>
    <t>Suministro e instalación de Estructura metálica y pérgolas según diseño</t>
  </si>
  <si>
    <t>Suministro e instalación de marcos para cancha múltiple (baloncesto - minifutbol), incluye mallas y tablero acrílico, según especificación técnicas.</t>
  </si>
  <si>
    <t>Llave terminal jardín 1/2". Incluye accesorios, materiales y equipos necesarios para su correcto funcionamiento.</t>
  </si>
  <si>
    <t>Tabebuia rosea ( Roble Morado) altura mínima 2 mts</t>
  </si>
  <si>
    <t>Tabebuia crysantha  ( Roble Amarillo) altura mínima 2 mts</t>
  </si>
  <si>
    <t>Mangifera indica (Mango) altura mínima 2 mts</t>
  </si>
  <si>
    <t>Delonis regia (Acacia Roja) altura mínima 2 mts</t>
  </si>
  <si>
    <t>Ficus benjamina ( Laurel ) altura mínima 2 mts</t>
  </si>
  <si>
    <t>Adonidia merrelli (Palma Manila) altura mínima 2 mts</t>
  </si>
  <si>
    <t>Implementación de planes (plan de manejo ambiental,  plan de gestión social y  plan de manejo de trafico)</t>
  </si>
  <si>
    <t xml:space="preserve">Suministro e instalación pernos Acero 325 L .50 mts según diseño </t>
  </si>
  <si>
    <t>Reflector según especificaciones técnicas</t>
  </si>
  <si>
    <t>Tubería PVC 6 sanitaria incluye accesorios, materiales y equipos necesarios para su correcto funcionamiento</t>
  </si>
  <si>
    <t>Cassia fistula (lluvia de oro) altura mínima 2 mts</t>
  </si>
  <si>
    <t>Syzygum malaccense ( perita costeña) altura mínima 2 mts</t>
  </si>
  <si>
    <t>Excavación a mano incluye retiro a botadero autorizado.  La profundidad de la excavación puede variar hasta 1.5  m, el radio para deposición del material excavado menor igual a 30 Km)</t>
  </si>
  <si>
    <t>Rellenos con material Seleccionado incluye suministro, extensión, compactación y transporte</t>
  </si>
  <si>
    <t>Reflector según especificación técnica</t>
  </si>
  <si>
    <t>Carcamo de protección según diseños</t>
  </si>
  <si>
    <t>9.07</t>
  </si>
  <si>
    <t>Poste metálico 12 mt galvanizado y pintado al calor con espacio para 2 reflectores</t>
  </si>
  <si>
    <t xml:space="preserve">Control con fotocelda de 20 amp  1000 w tipo intemperie fijación en poste metálico incluye todos los accesorios para tal fin  </t>
  </si>
  <si>
    <t>Luminaria Caribe Led 32 66 W incluye fotocelda según diseños.</t>
  </si>
  <si>
    <t>Suministro e instalación de estructura metálica y pérgolas según diseño</t>
  </si>
  <si>
    <t>Suministro e instalación pernos acero 325 l 50 cms según diseño</t>
  </si>
  <si>
    <t>Tabebuia rosea ( Roble Morado) altura Mínima 2 mts</t>
  </si>
  <si>
    <t xml:space="preserve">Melia azadererach (neem) altura mínima 2 mts </t>
  </si>
  <si>
    <t>Largerstroemia speciosa (maravilla de la india) altura mínima 2 mts</t>
  </si>
  <si>
    <t>Syzygum malaccense ( perita costeña) altura mínima 2mts</t>
  </si>
  <si>
    <t>Maguifera indica (mango) altura mínima 2 mts</t>
  </si>
  <si>
    <t>Duranta repens ( duranta verde limón)</t>
  </si>
  <si>
    <t>PROVISION PAGO REEMBOLSABLE CONEXIÓN ELECTRICA PARQUE</t>
  </si>
  <si>
    <t>CONEXIÓN ALUMBRADO PÚBLICO</t>
  </si>
  <si>
    <t>GL</t>
  </si>
  <si>
    <t>SUBTOTAL REEMBOLSABLE CONEXIÓN ELECTRICA</t>
  </si>
  <si>
    <t>REEMBOLSABLE CONEXIÓN ELECTRICA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</si>
</sst>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 #,##0.00_);_(&quot;$&quot;\ * \(#,##0.00\);_(&quot;$&quot;\ * &quot;-&quot;??_);_(@_)"/>
    <numFmt numFmtId="43" formatCode="_(* #,##0.00_);_(* \(#,##0.00\);_(* &quot;-&quot;??_);_(@_)"/>
    <numFmt numFmtId="164" formatCode="_ * #,##0_ ;_ * \-#,##0_ ;_ * &quot;-&quot;??_ ;_ @_ "/>
    <numFmt numFmtId="165" formatCode="_ * #,##0.00_ ;_ * \-#,##0.00_ ;_ * &quot;-&quot;??_ ;_ @_ "/>
  </numFmts>
  <fonts count="15" x14ac:knownFonts="1">
    <font>
      <sz val="11"/>
      <color theme="1"/>
      <name val="Calibri"/>
      <family val="2"/>
      <scheme val="minor"/>
    </font>
    <font>
      <sz val="11"/>
      <color theme="1"/>
      <name val="Calibri"/>
      <family val="2"/>
      <scheme val="minor"/>
    </font>
    <font>
      <sz val="10"/>
      <name val="Arial Narrow"/>
      <family val="2"/>
    </font>
    <font>
      <b/>
      <sz val="10"/>
      <name val="Arial Narrow"/>
      <family val="2"/>
    </font>
    <font>
      <b/>
      <sz val="13"/>
      <color theme="1"/>
      <name val="Arial Narrow"/>
      <family val="2"/>
    </font>
    <font>
      <b/>
      <sz val="11"/>
      <color theme="1"/>
      <name val="Arial Narrow"/>
      <family val="2"/>
    </font>
    <font>
      <b/>
      <sz val="8"/>
      <name val="Arial Narrow"/>
      <family val="2"/>
    </font>
    <font>
      <sz val="11"/>
      <color theme="1"/>
      <name val="Arial Narrow"/>
      <family val="2"/>
    </font>
    <font>
      <b/>
      <sz val="11"/>
      <name val="Arial Narrow"/>
      <family val="2"/>
    </font>
    <font>
      <sz val="8"/>
      <name val="Arial Narrow"/>
      <family val="2"/>
    </font>
    <font>
      <sz val="10"/>
      <color indexed="8"/>
      <name val="Arial Narrow"/>
      <family val="2"/>
    </font>
    <font>
      <b/>
      <sz val="10"/>
      <color theme="1"/>
      <name val="Arial Narrow"/>
      <family val="2"/>
    </font>
    <font>
      <sz val="10"/>
      <color theme="1"/>
      <name val="Arial Narrow"/>
      <family val="2"/>
    </font>
    <font>
      <b/>
      <sz val="12"/>
      <color theme="1"/>
      <name val="Arial Narrow"/>
      <family val="2"/>
    </font>
    <font>
      <b/>
      <u/>
      <sz val="10"/>
      <color theme="1"/>
      <name val="Arial Narrow"/>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DEDEDE"/>
        <bgColor indexed="64"/>
      </patternFill>
    </fill>
  </fills>
  <borders count="34">
    <border>
      <left/>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auto="1"/>
      </bottom>
      <diagonal/>
    </border>
    <border>
      <left style="hair">
        <color indexed="64"/>
      </left>
      <right style="medium">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2" fillId="0" borderId="4" xfId="0" applyFont="1" applyBorder="1" applyAlignment="1" applyProtection="1">
      <alignment vertical="top" wrapText="1"/>
      <protection hidden="1"/>
    </xf>
    <xf numFmtId="0" fontId="2" fillId="0" borderId="15" xfId="0" applyFont="1" applyBorder="1" applyAlignment="1" applyProtection="1">
      <alignment vertical="top" wrapText="1"/>
      <protection hidden="1"/>
    </xf>
    <xf numFmtId="0" fontId="2" fillId="4" borderId="19" xfId="0" applyFont="1" applyFill="1" applyBorder="1" applyAlignment="1" applyProtection="1">
      <alignment vertical="top" wrapText="1"/>
      <protection hidden="1"/>
    </xf>
    <xf numFmtId="0" fontId="3" fillId="0" borderId="7" xfId="0" applyFont="1" applyFill="1" applyBorder="1" applyAlignment="1" applyProtection="1">
      <alignment horizontal="center" vertical="center"/>
      <protection hidden="1"/>
    </xf>
    <xf numFmtId="0" fontId="3" fillId="4" borderId="10" xfId="0" applyFont="1" applyFill="1" applyBorder="1" applyAlignment="1" applyProtection="1">
      <alignment vertical="top" wrapText="1"/>
      <protection hidden="1"/>
    </xf>
    <xf numFmtId="0" fontId="3" fillId="0" borderId="0" xfId="0" applyFont="1" applyFill="1" applyBorder="1" applyAlignment="1" applyProtection="1">
      <alignment horizontal="center" vertical="top"/>
      <protection hidden="1"/>
    </xf>
    <xf numFmtId="0" fontId="12" fillId="0" borderId="0" xfId="0" applyFont="1" applyFill="1" applyBorder="1" applyAlignment="1" applyProtection="1">
      <alignment vertical="top"/>
    </xf>
    <xf numFmtId="0" fontId="12" fillId="2" borderId="0" xfId="0" applyFont="1" applyFill="1" applyBorder="1" applyAlignment="1" applyProtection="1">
      <alignment vertical="top"/>
    </xf>
    <xf numFmtId="0" fontId="12" fillId="0" borderId="0" xfId="0" applyFont="1" applyFill="1" applyAlignment="1" applyProtection="1">
      <alignment vertical="top"/>
    </xf>
    <xf numFmtId="0" fontId="12" fillId="0" borderId="15" xfId="0" applyFont="1" applyBorder="1" applyAlignment="1" applyProtection="1">
      <alignment horizontal="center" vertical="top" wrapText="1"/>
      <protection hidden="1"/>
    </xf>
    <xf numFmtId="0" fontId="12" fillId="4" borderId="19" xfId="0" applyFont="1" applyFill="1" applyBorder="1" applyAlignment="1" applyProtection="1">
      <alignment horizontal="center" vertical="top"/>
      <protection hidden="1"/>
    </xf>
    <xf numFmtId="164" fontId="3" fillId="4" borderId="19" xfId="1" applyNumberFormat="1" applyFont="1" applyFill="1" applyBorder="1" applyAlignment="1" applyProtection="1">
      <alignment horizontal="right" vertical="top"/>
      <protection hidden="1"/>
    </xf>
    <xf numFmtId="0" fontId="12" fillId="0" borderId="4" xfId="0" applyFont="1" applyBorder="1" applyAlignment="1" applyProtection="1">
      <alignment horizontal="center" vertical="top" wrapText="1"/>
      <protection hidden="1"/>
    </xf>
    <xf numFmtId="0" fontId="12" fillId="0" borderId="2" xfId="0" quotePrefix="1" applyFont="1" applyFill="1" applyBorder="1" applyAlignment="1" applyProtection="1">
      <alignment horizontal="center" vertical="top"/>
      <protection hidden="1"/>
    </xf>
    <xf numFmtId="0" fontId="12" fillId="0" borderId="4" xfId="0" applyFont="1" applyBorder="1" applyAlignment="1" applyProtection="1">
      <alignment horizontal="center" vertical="top"/>
      <protection hidden="1"/>
    </xf>
    <xf numFmtId="0" fontId="2" fillId="2" borderId="0" xfId="0" applyFont="1" applyFill="1" applyAlignment="1" applyProtection="1">
      <alignment horizontal="center" vertical="center"/>
    </xf>
    <xf numFmtId="0" fontId="12" fillId="0" borderId="0" xfId="0" applyFont="1" applyAlignment="1" applyProtection="1">
      <alignment vertical="top"/>
      <protection hidden="1"/>
    </xf>
    <xf numFmtId="0" fontId="12" fillId="0" borderId="0" xfId="0" applyFont="1" applyAlignment="1" applyProtection="1">
      <alignment vertical="top" wrapText="1"/>
      <protection hidden="1"/>
    </xf>
    <xf numFmtId="0" fontId="12" fillId="0" borderId="0" xfId="0" applyFont="1" applyAlignment="1" applyProtection="1">
      <alignment horizontal="center" vertical="top"/>
      <protection hidden="1"/>
    </xf>
    <xf numFmtId="0" fontId="12" fillId="0" borderId="0" xfId="0" applyFont="1" applyAlignment="1" applyProtection="1">
      <alignment horizontal="right" vertical="top"/>
      <protection hidden="1"/>
    </xf>
    <xf numFmtId="0" fontId="12" fillId="0" borderId="0" xfId="0" applyFont="1" applyFill="1" applyBorder="1" applyProtection="1"/>
    <xf numFmtId="0" fontId="2" fillId="0" borderId="7" xfId="0" applyFont="1" applyBorder="1" applyAlignment="1" applyProtection="1">
      <alignment vertical="top" wrapText="1"/>
      <protection hidden="1"/>
    </xf>
    <xf numFmtId="0" fontId="12" fillId="0" borderId="7" xfId="0" applyFont="1" applyBorder="1" applyAlignment="1" applyProtection="1">
      <alignment horizontal="center" vertical="top" wrapText="1"/>
      <protection hidden="1"/>
    </xf>
    <xf numFmtId="164" fontId="12" fillId="0" borderId="7" xfId="1" applyNumberFormat="1" applyFont="1" applyBorder="1" applyAlignment="1" applyProtection="1">
      <alignment horizontal="right" vertical="top"/>
      <protection hidden="1"/>
    </xf>
    <xf numFmtId="164" fontId="3" fillId="4" borderId="7" xfId="1" applyNumberFormat="1" applyFont="1" applyFill="1" applyBorder="1" applyAlignment="1" applyProtection="1">
      <alignment horizontal="right" vertical="top"/>
      <protection hidden="1"/>
    </xf>
    <xf numFmtId="0" fontId="12" fillId="0" borderId="7" xfId="0" quotePrefix="1" applyFont="1" applyFill="1" applyBorder="1" applyAlignment="1" applyProtection="1">
      <alignment horizontal="center" vertical="top"/>
      <protection hidden="1"/>
    </xf>
    <xf numFmtId="0" fontId="12" fillId="0" borderId="7" xfId="0" applyFont="1" applyBorder="1" applyAlignment="1" applyProtection="1">
      <alignment horizontal="center" vertical="top"/>
      <protection hidden="1"/>
    </xf>
    <xf numFmtId="164" fontId="3" fillId="0" borderId="7" xfId="1" applyNumberFormat="1" applyFont="1" applyFill="1" applyBorder="1" applyAlignment="1" applyProtection="1">
      <alignment horizontal="center" vertical="center" wrapText="1"/>
      <protection hidden="1"/>
    </xf>
    <xf numFmtId="4" fontId="3" fillId="4" borderId="11" xfId="0" applyNumberFormat="1" applyFont="1" applyFill="1" applyBorder="1" applyAlignment="1" applyProtection="1">
      <alignment horizontal="right" vertical="top" wrapText="1"/>
      <protection hidden="1"/>
    </xf>
    <xf numFmtId="165" fontId="12" fillId="0" borderId="5" xfId="1" applyNumberFormat="1" applyFont="1" applyBorder="1" applyAlignment="1" applyProtection="1">
      <alignment horizontal="right" vertical="top"/>
      <protection hidden="1"/>
    </xf>
    <xf numFmtId="165" fontId="3" fillId="4" borderId="20" xfId="1" applyNumberFormat="1" applyFont="1" applyFill="1" applyBorder="1" applyAlignment="1" applyProtection="1">
      <alignment horizontal="right" vertical="top"/>
      <protection hidden="1"/>
    </xf>
    <xf numFmtId="164" fontId="12" fillId="0" borderId="0" xfId="1" applyNumberFormat="1" applyFont="1" applyAlignment="1" applyProtection="1">
      <alignment vertical="top"/>
      <protection hidden="1"/>
    </xf>
    <xf numFmtId="165" fontId="12" fillId="0" borderId="7" xfId="1" applyNumberFormat="1" applyFont="1" applyBorder="1" applyAlignment="1" applyProtection="1">
      <alignment horizontal="right" vertical="top"/>
      <protection hidden="1"/>
    </xf>
    <xf numFmtId="165" fontId="3" fillId="4" borderId="7" xfId="1" applyNumberFormat="1" applyFont="1" applyFill="1" applyBorder="1" applyAlignment="1" applyProtection="1">
      <alignment horizontal="right" vertical="top"/>
      <protection hidden="1"/>
    </xf>
    <xf numFmtId="164" fontId="3" fillId="4" borderId="7" xfId="1" applyNumberFormat="1" applyFont="1" applyFill="1" applyBorder="1" applyAlignment="1" applyProtection="1">
      <alignment horizontal="right" vertical="center"/>
      <protection hidden="1"/>
    </xf>
    <xf numFmtId="164" fontId="8" fillId="4" borderId="7" xfId="1" applyNumberFormat="1" applyFont="1" applyFill="1" applyBorder="1" applyAlignment="1" applyProtection="1">
      <alignment horizontal="right" vertical="center"/>
      <protection hidden="1"/>
    </xf>
    <xf numFmtId="0" fontId="7" fillId="0" borderId="26" xfId="0" applyFont="1" applyBorder="1"/>
    <xf numFmtId="0" fontId="7" fillId="0" borderId="0" xfId="0" applyFont="1" applyBorder="1"/>
    <xf numFmtId="0" fontId="7" fillId="0" borderId="27" xfId="0" applyFont="1" applyBorder="1"/>
    <xf numFmtId="0" fontId="7" fillId="0" borderId="30" xfId="0" applyFont="1" applyBorder="1"/>
    <xf numFmtId="44" fontId="7" fillId="0" borderId="7" xfId="2" applyFont="1" applyBorder="1"/>
    <xf numFmtId="44" fontId="7" fillId="0" borderId="31" xfId="2" applyFont="1" applyBorder="1"/>
    <xf numFmtId="0" fontId="12" fillId="0" borderId="0" xfId="0" quotePrefix="1" applyFont="1" applyFill="1" applyBorder="1" applyAlignment="1" applyProtection="1">
      <alignment horizontal="center" vertical="top"/>
      <protection hidden="1"/>
    </xf>
    <xf numFmtId="44" fontId="7" fillId="0" borderId="2" xfId="2" applyFont="1" applyBorder="1"/>
    <xf numFmtId="0" fontId="5" fillId="0" borderId="3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31"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8"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3" fillId="0" borderId="23" xfId="0" applyFont="1" applyBorder="1" applyAlignment="1">
      <alignment horizontal="center"/>
    </xf>
    <xf numFmtId="0" fontId="13" fillId="0" borderId="24" xfId="0" applyFont="1" applyBorder="1" applyAlignment="1">
      <alignment horizontal="center"/>
    </xf>
    <xf numFmtId="44" fontId="13" fillId="0" borderId="24" xfId="0" applyNumberFormat="1" applyFont="1" applyBorder="1" applyAlignment="1">
      <alignment horizontal="center"/>
    </xf>
    <xf numFmtId="44" fontId="13" fillId="0" borderId="33" xfId="0" applyNumberFormat="1" applyFont="1" applyBorder="1" applyAlignment="1">
      <alignment horizontal="center"/>
    </xf>
    <xf numFmtId="0" fontId="13" fillId="0" borderId="32" xfId="0" applyFont="1" applyBorder="1" applyAlignment="1">
      <alignment horizontal="center"/>
    </xf>
    <xf numFmtId="164" fontId="3" fillId="4" borderId="2" xfId="1" applyNumberFormat="1" applyFont="1" applyFill="1" applyBorder="1" applyAlignment="1" applyProtection="1">
      <alignment horizontal="right" vertical="top"/>
      <protection hidden="1"/>
    </xf>
    <xf numFmtId="164" fontId="3" fillId="4" borderId="21" xfId="1" applyNumberFormat="1" applyFont="1" applyFill="1" applyBorder="1" applyAlignment="1" applyProtection="1">
      <alignment horizontal="right" vertical="top"/>
      <protection hidden="1"/>
    </xf>
    <xf numFmtId="164" fontId="3" fillId="4" borderId="22" xfId="1" applyNumberFormat="1" applyFont="1" applyFill="1" applyBorder="1" applyAlignment="1" applyProtection="1">
      <alignment horizontal="right" vertical="top"/>
      <protection hidden="1"/>
    </xf>
    <xf numFmtId="164" fontId="3" fillId="4" borderId="7" xfId="1" applyNumberFormat="1" applyFont="1" applyFill="1" applyBorder="1" applyAlignment="1" applyProtection="1">
      <alignment horizontal="center" vertical="top" wrapText="1"/>
      <protection hidden="1"/>
    </xf>
    <xf numFmtId="0" fontId="2" fillId="0" borderId="7" xfId="0" applyFont="1" applyBorder="1" applyAlignment="1" applyProtection="1">
      <alignment horizontal="left" vertical="top" wrapText="1"/>
      <protection hidden="1"/>
    </xf>
    <xf numFmtId="0" fontId="3" fillId="4" borderId="2" xfId="0" applyFont="1" applyFill="1" applyBorder="1" applyAlignment="1" applyProtection="1">
      <alignment horizontal="left" vertical="center"/>
      <protection hidden="1"/>
    </xf>
    <xf numFmtId="0" fontId="3" fillId="4" borderId="21" xfId="0" applyFont="1" applyFill="1" applyBorder="1" applyAlignment="1" applyProtection="1">
      <alignment horizontal="left" vertical="center"/>
      <protection hidden="1"/>
    </xf>
    <xf numFmtId="0" fontId="3" fillId="4" borderId="22" xfId="0" applyFont="1" applyFill="1" applyBorder="1" applyAlignment="1" applyProtection="1">
      <alignment horizontal="left" vertical="center"/>
      <protection hidden="1"/>
    </xf>
    <xf numFmtId="44" fontId="0" fillId="0" borderId="0" xfId="0" applyNumberFormat="1"/>
    <xf numFmtId="43" fontId="0" fillId="0" borderId="0" xfId="1" applyFont="1"/>
    <xf numFmtId="43" fontId="0" fillId="0" borderId="0" xfId="0" applyNumberFormat="1"/>
    <xf numFmtId="0" fontId="13" fillId="0" borderId="7" xfId="0" applyFont="1" applyBorder="1" applyAlignment="1" applyProtection="1">
      <alignment horizontal="center" vertical="center" wrapText="1"/>
    </xf>
    <xf numFmtId="0" fontId="3" fillId="0" borderId="0" xfId="0" applyFont="1" applyFill="1" applyBorder="1" applyAlignment="1" applyProtection="1">
      <alignment horizontal="center" vertical="top"/>
    </xf>
    <xf numFmtId="0" fontId="12" fillId="0" borderId="0" xfId="0" applyFont="1" applyProtection="1"/>
    <xf numFmtId="0" fontId="11" fillId="0" borderId="7"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2" fillId="0" borderId="0" xfId="0" applyFont="1" applyBorder="1" applyAlignment="1" applyProtection="1">
      <alignment vertical="top"/>
    </xf>
    <xf numFmtId="0" fontId="12" fillId="0" borderId="0" xfId="0" applyFont="1" applyBorder="1" applyAlignment="1" applyProtection="1">
      <alignment vertical="top" wrapText="1"/>
    </xf>
    <xf numFmtId="0" fontId="12" fillId="0" borderId="0" xfId="0" applyFont="1" applyBorder="1" applyAlignment="1" applyProtection="1">
      <alignment horizontal="center" vertical="top"/>
    </xf>
    <xf numFmtId="0" fontId="12" fillId="0" borderId="0" xfId="0" applyFont="1" applyBorder="1" applyAlignment="1" applyProtection="1">
      <alignment horizontal="right" vertical="top"/>
    </xf>
    <xf numFmtId="0" fontId="3" fillId="0" borderId="7" xfId="0" applyFont="1" applyFill="1" applyBorder="1" applyAlignment="1" applyProtection="1">
      <alignment horizontal="center" vertical="center"/>
    </xf>
    <xf numFmtId="0" fontId="12" fillId="0" borderId="7" xfId="0" applyFont="1" applyBorder="1" applyAlignment="1" applyProtection="1">
      <alignment vertical="top"/>
    </xf>
    <xf numFmtId="0" fontId="12" fillId="0" borderId="7" xfId="0" applyFont="1" applyBorder="1" applyAlignment="1" applyProtection="1">
      <alignment vertical="top" wrapText="1"/>
    </xf>
    <xf numFmtId="0" fontId="12" fillId="0" borderId="7" xfId="0" applyFont="1" applyBorder="1" applyAlignment="1" applyProtection="1">
      <alignment horizontal="center" vertical="top"/>
    </xf>
    <xf numFmtId="0" fontId="12" fillId="0" borderId="7" xfId="0" applyFont="1" applyBorder="1" applyAlignment="1" applyProtection="1">
      <alignment horizontal="right" vertical="top"/>
    </xf>
    <xf numFmtId="0" fontId="12" fillId="2" borderId="7" xfId="0" applyFont="1" applyFill="1" applyBorder="1" applyProtection="1"/>
    <xf numFmtId="0" fontId="12" fillId="3" borderId="8" xfId="0" applyFont="1" applyFill="1" applyBorder="1" applyAlignment="1" applyProtection="1">
      <alignment horizontal="center" vertical="top"/>
    </xf>
    <xf numFmtId="0" fontId="3" fillId="4" borderId="7" xfId="0" applyFont="1" applyFill="1" applyBorder="1" applyAlignment="1" applyProtection="1">
      <alignment horizontal="center" vertical="top" wrapText="1"/>
    </xf>
    <xf numFmtId="0" fontId="3" fillId="4" borderId="7" xfId="0" applyFont="1" applyFill="1" applyBorder="1" applyAlignment="1" applyProtection="1">
      <alignment horizontal="left" vertical="top" wrapText="1"/>
    </xf>
    <xf numFmtId="0" fontId="12" fillId="2" borderId="13" xfId="0" applyFont="1" applyFill="1" applyBorder="1" applyAlignment="1" applyProtection="1">
      <alignment horizontal="center" vertical="top" wrapText="1"/>
    </xf>
    <xf numFmtId="0" fontId="2" fillId="0" borderId="7" xfId="0" applyFont="1" applyBorder="1" applyAlignment="1" applyProtection="1">
      <alignment horizontal="center" vertical="top" wrapText="1"/>
    </xf>
    <xf numFmtId="0" fontId="2" fillId="0" borderId="7" xfId="0" applyFont="1" applyBorder="1" applyAlignment="1" applyProtection="1">
      <alignment vertical="top" wrapText="1"/>
    </xf>
    <xf numFmtId="0" fontId="12" fillId="0" borderId="7" xfId="0" applyFont="1" applyBorder="1" applyAlignment="1" applyProtection="1">
      <alignment horizontal="center" vertical="top" wrapText="1"/>
    </xf>
    <xf numFmtId="4" fontId="12" fillId="0" borderId="7" xfId="0" applyNumberFormat="1" applyFont="1" applyBorder="1" applyAlignment="1" applyProtection="1">
      <alignment horizontal="right" vertical="top" wrapText="1"/>
    </xf>
    <xf numFmtId="164" fontId="12" fillId="0" borderId="7" xfId="1" applyNumberFormat="1" applyFont="1" applyBorder="1" applyAlignment="1" applyProtection="1">
      <alignment horizontal="right" vertical="top"/>
    </xf>
    <xf numFmtId="0" fontId="12" fillId="2" borderId="17" xfId="0" applyFont="1" applyFill="1" applyBorder="1" applyAlignment="1" applyProtection="1">
      <alignment horizontal="center" vertical="top"/>
    </xf>
    <xf numFmtId="164" fontId="3" fillId="4" borderId="2" xfId="1" applyNumberFormat="1" applyFont="1" applyFill="1" applyBorder="1" applyAlignment="1" applyProtection="1">
      <alignment horizontal="right" vertical="top"/>
    </xf>
    <xf numFmtId="164" fontId="3" fillId="4" borderId="21" xfId="1" applyNumberFormat="1" applyFont="1" applyFill="1" applyBorder="1" applyAlignment="1" applyProtection="1">
      <alignment horizontal="right" vertical="top"/>
    </xf>
    <xf numFmtId="164" fontId="3" fillId="4" borderId="22" xfId="1" applyNumberFormat="1" applyFont="1" applyFill="1" applyBorder="1" applyAlignment="1" applyProtection="1">
      <alignment horizontal="right" vertical="top"/>
    </xf>
    <xf numFmtId="164" fontId="3" fillId="4" borderId="7" xfId="1" applyNumberFormat="1" applyFont="1" applyFill="1" applyBorder="1" applyAlignment="1" applyProtection="1">
      <alignment horizontal="right" vertical="top"/>
    </xf>
    <xf numFmtId="0" fontId="12" fillId="0" borderId="0" xfId="0" applyFont="1" applyAlignment="1" applyProtection="1">
      <alignment vertical="top"/>
    </xf>
    <xf numFmtId="0" fontId="12" fillId="0" borderId="0" xfId="0" applyFont="1" applyAlignment="1" applyProtection="1">
      <alignment vertical="top" wrapText="1"/>
    </xf>
    <xf numFmtId="0" fontId="12" fillId="0" borderId="0" xfId="0" applyFont="1" applyAlignment="1" applyProtection="1">
      <alignment horizontal="center" vertical="top"/>
    </xf>
    <xf numFmtId="0" fontId="12" fillId="0" borderId="0" xfId="0" applyFont="1" applyAlignment="1" applyProtection="1">
      <alignment horizontal="right" vertical="top"/>
    </xf>
    <xf numFmtId="0" fontId="12" fillId="3" borderId="7" xfId="0" applyFont="1" applyFill="1" applyBorder="1" applyAlignment="1" applyProtection="1">
      <alignment horizontal="center" vertical="top"/>
    </xf>
    <xf numFmtId="0" fontId="12" fillId="2" borderId="7" xfId="0" applyFont="1" applyFill="1" applyBorder="1" applyAlignment="1" applyProtection="1">
      <alignment horizontal="center" vertical="top" wrapText="1"/>
    </xf>
    <xf numFmtId="43" fontId="12" fillId="0" borderId="0" xfId="1" applyFont="1" applyProtection="1"/>
    <xf numFmtId="0" fontId="12" fillId="2" borderId="7" xfId="0" applyFont="1" applyFill="1" applyBorder="1" applyAlignment="1" applyProtection="1">
      <alignment horizontal="center" vertical="top"/>
    </xf>
    <xf numFmtId="0" fontId="12" fillId="2" borderId="7" xfId="0" quotePrefix="1" applyFont="1" applyFill="1" applyBorder="1" applyAlignment="1" applyProtection="1">
      <alignment horizontal="center" vertical="top" wrapText="1"/>
    </xf>
    <xf numFmtId="0" fontId="3" fillId="4" borderId="2" xfId="0" applyFont="1" applyFill="1" applyBorder="1" applyAlignment="1" applyProtection="1">
      <alignment horizontal="left" vertical="top" wrapText="1"/>
    </xf>
    <xf numFmtId="0" fontId="3" fillId="4" borderId="21" xfId="0" applyFont="1" applyFill="1" applyBorder="1" applyAlignment="1" applyProtection="1">
      <alignment horizontal="left" vertical="top" wrapText="1"/>
    </xf>
    <xf numFmtId="0" fontId="3" fillId="4" borderId="22" xfId="0" applyFont="1" applyFill="1" applyBorder="1" applyAlignment="1" applyProtection="1">
      <alignment horizontal="left" vertical="top" wrapText="1"/>
    </xf>
    <xf numFmtId="2" fontId="2" fillId="0" borderId="7" xfId="0" applyNumberFormat="1" applyFont="1" applyBorder="1" applyAlignment="1" applyProtection="1">
      <alignment horizontal="center" vertical="top" wrapText="1"/>
    </xf>
    <xf numFmtId="0" fontId="6" fillId="4" borderId="7" xfId="0" applyFont="1" applyFill="1" applyBorder="1" applyAlignment="1" applyProtection="1">
      <alignment horizontal="left" vertical="top" wrapText="1"/>
    </xf>
    <xf numFmtId="0" fontId="12" fillId="0" borderId="7" xfId="0" applyFont="1" applyBorder="1" applyAlignment="1" applyProtection="1">
      <alignment horizontal="center" vertical="center" wrapText="1"/>
    </xf>
    <xf numFmtId="0" fontId="2" fillId="4" borderId="7" xfId="0" applyFont="1" applyFill="1" applyBorder="1" applyAlignment="1" applyProtection="1">
      <alignment horizontal="left" vertical="top" wrapText="1"/>
    </xf>
    <xf numFmtId="0" fontId="12" fillId="0" borderId="7" xfId="0" quotePrefix="1" applyFont="1" applyFill="1" applyBorder="1" applyAlignment="1" applyProtection="1">
      <alignment horizontal="center" vertical="top"/>
    </xf>
    <xf numFmtId="49" fontId="2" fillId="0" borderId="7" xfId="0" applyNumberFormat="1" applyFont="1" applyBorder="1" applyAlignment="1" applyProtection="1">
      <alignment horizontal="center" vertical="top"/>
    </xf>
    <xf numFmtId="4" fontId="12" fillId="0" borderId="7" xfId="0" applyNumberFormat="1" applyFont="1" applyBorder="1" applyAlignment="1" applyProtection="1">
      <alignment horizontal="right" vertical="top"/>
    </xf>
    <xf numFmtId="0" fontId="12" fillId="2" borderId="16" xfId="0" applyFont="1" applyFill="1" applyBorder="1" applyAlignment="1" applyProtection="1">
      <alignment horizontal="center" vertical="top" wrapText="1"/>
    </xf>
    <xf numFmtId="0" fontId="3" fillId="4" borderId="7" xfId="0" applyFont="1" applyFill="1" applyBorder="1" applyAlignment="1" applyProtection="1">
      <alignment vertical="top"/>
    </xf>
    <xf numFmtId="0" fontId="3" fillId="4" borderId="7" xfId="0" applyFont="1" applyFill="1" applyBorder="1" applyAlignment="1" applyProtection="1">
      <alignment vertical="top" wrapText="1"/>
    </xf>
    <xf numFmtId="0" fontId="2" fillId="0" borderId="7" xfId="0" applyFont="1" applyBorder="1" applyAlignment="1" applyProtection="1">
      <alignment horizontal="center" vertical="center" wrapText="1"/>
    </xf>
    <xf numFmtId="4" fontId="12" fillId="0" borderId="7" xfId="0" applyNumberFormat="1" applyFont="1" applyBorder="1" applyAlignment="1" applyProtection="1">
      <alignment horizontal="right" vertical="center" wrapText="1"/>
    </xf>
    <xf numFmtId="0" fontId="10" fillId="0" borderId="0" xfId="0" applyFont="1" applyAlignment="1" applyProtection="1">
      <alignment vertical="center"/>
    </xf>
    <xf numFmtId="0" fontId="12" fillId="0" borderId="0" xfId="0" applyFont="1" applyAlignment="1" applyProtection="1">
      <alignment vertical="center"/>
    </xf>
    <xf numFmtId="43" fontId="10" fillId="0" borderId="0" xfId="1" applyFont="1" applyFill="1" applyBorder="1" applyAlignment="1" applyProtection="1">
      <alignment vertical="top"/>
    </xf>
    <xf numFmtId="0" fontId="3" fillId="4" borderId="2" xfId="0" applyFont="1" applyFill="1" applyBorder="1" applyAlignment="1" applyProtection="1">
      <alignment horizontal="left" vertical="top"/>
    </xf>
    <xf numFmtId="0" fontId="3" fillId="4" borderId="21" xfId="0" applyFont="1" applyFill="1" applyBorder="1" applyAlignment="1" applyProtection="1">
      <alignment horizontal="left" vertical="top"/>
    </xf>
    <xf numFmtId="0" fontId="3" fillId="4" borderId="22" xfId="0" applyFont="1" applyFill="1" applyBorder="1" applyAlignment="1" applyProtection="1">
      <alignment horizontal="left" vertical="top"/>
    </xf>
    <xf numFmtId="0" fontId="3" fillId="4" borderId="7" xfId="0" applyFont="1" applyFill="1" applyBorder="1" applyAlignment="1" applyProtection="1">
      <alignment horizontal="left" vertical="top"/>
    </xf>
    <xf numFmtId="0" fontId="12" fillId="0" borderId="7" xfId="0" applyFont="1" applyBorder="1" applyProtection="1"/>
    <xf numFmtId="0" fontId="2" fillId="0" borderId="2" xfId="0" applyFont="1" applyBorder="1" applyAlignment="1" applyProtection="1">
      <alignment horizontal="left" vertical="top" wrapText="1"/>
    </xf>
    <xf numFmtId="0" fontId="2" fillId="0" borderId="21" xfId="0" applyFont="1" applyBorder="1" applyAlignment="1" applyProtection="1">
      <alignment horizontal="left" vertical="top" wrapText="1"/>
    </xf>
    <xf numFmtId="0" fontId="2" fillId="0" borderId="22" xfId="0" applyFont="1" applyBorder="1" applyAlignment="1" applyProtection="1">
      <alignment horizontal="left" vertical="top" wrapText="1"/>
    </xf>
    <xf numFmtId="0" fontId="12" fillId="0" borderId="2" xfId="0" applyFont="1" applyBorder="1" applyAlignment="1" applyProtection="1">
      <alignment horizontal="left"/>
    </xf>
    <xf numFmtId="0" fontId="12" fillId="0" borderId="21" xfId="0" applyFont="1" applyBorder="1" applyAlignment="1" applyProtection="1">
      <alignment horizontal="left"/>
    </xf>
    <xf numFmtId="0" fontId="12" fillId="0" borderId="22" xfId="0" applyFont="1" applyBorder="1" applyAlignment="1" applyProtection="1">
      <alignment horizontal="left"/>
    </xf>
    <xf numFmtId="9" fontId="12" fillId="0" borderId="7" xfId="0" applyNumberFormat="1" applyFont="1" applyBorder="1" applyAlignment="1" applyProtection="1">
      <alignment horizontal="center"/>
    </xf>
    <xf numFmtId="0" fontId="8" fillId="4" borderId="7" xfId="0" applyFont="1" applyFill="1" applyBorder="1" applyAlignment="1" applyProtection="1">
      <alignment horizontal="left" vertical="top"/>
    </xf>
    <xf numFmtId="164" fontId="8" fillId="4" borderId="7" xfId="1" applyNumberFormat="1" applyFont="1" applyFill="1" applyBorder="1" applyAlignment="1" applyProtection="1">
      <alignment horizontal="right" vertical="top"/>
    </xf>
    <xf numFmtId="164" fontId="12" fillId="0" borderId="7" xfId="1" applyNumberFormat="1" applyFont="1" applyBorder="1" applyAlignment="1" applyProtection="1">
      <alignment horizontal="right" vertical="top"/>
      <protection locked="0"/>
    </xf>
    <xf numFmtId="164" fontId="12" fillId="0" borderId="7" xfId="1" applyNumberFormat="1" applyFont="1" applyBorder="1" applyAlignment="1" applyProtection="1">
      <alignment horizontal="right" vertical="center"/>
      <protection locked="0"/>
    </xf>
    <xf numFmtId="9" fontId="12" fillId="0" borderId="7" xfId="3" applyFont="1" applyBorder="1" applyAlignment="1" applyProtection="1">
      <alignment horizontal="center" vertical="top"/>
      <protection locked="0"/>
    </xf>
    <xf numFmtId="9" fontId="12" fillId="0" borderId="7" xfId="3" applyFont="1" applyBorder="1" applyAlignment="1" applyProtection="1">
      <alignment horizontal="center"/>
      <protection locked="0"/>
    </xf>
    <xf numFmtId="164" fontId="12" fillId="0" borderId="0" xfId="1" applyNumberFormat="1" applyFont="1" applyAlignment="1" applyProtection="1">
      <alignment vertical="top"/>
    </xf>
    <xf numFmtId="0" fontId="3" fillId="4" borderId="7" xfId="0" applyFont="1" applyFill="1" applyBorder="1" applyAlignment="1" applyProtection="1">
      <alignment horizontal="center" vertical="top" wrapText="1"/>
      <protection hidden="1"/>
    </xf>
    <xf numFmtId="0" fontId="12" fillId="2" borderId="12" xfId="0" applyFont="1" applyFill="1" applyBorder="1" applyAlignment="1" applyProtection="1">
      <alignment horizontal="center" vertical="top"/>
    </xf>
    <xf numFmtId="0" fontId="2" fillId="0" borderId="7" xfId="0" applyFont="1" applyBorder="1" applyAlignment="1" applyProtection="1">
      <alignment horizontal="center" vertical="top"/>
      <protection hidden="1"/>
    </xf>
    <xf numFmtId="0" fontId="12" fillId="0" borderId="7" xfId="0" applyFont="1" applyBorder="1" applyAlignment="1" applyProtection="1">
      <alignment horizontal="right" vertical="top"/>
      <protection hidden="1"/>
    </xf>
    <xf numFmtId="0" fontId="2" fillId="0" borderId="7" xfId="0" applyFont="1" applyBorder="1" applyAlignment="1" applyProtection="1">
      <alignment horizontal="center" vertical="top" wrapText="1"/>
      <protection hidden="1"/>
    </xf>
    <xf numFmtId="4" fontId="12" fillId="0" borderId="7" xfId="0" applyNumberFormat="1" applyFont="1" applyBorder="1" applyAlignment="1" applyProtection="1">
      <alignment horizontal="right" vertical="top" wrapText="1"/>
      <protection hidden="1"/>
    </xf>
    <xf numFmtId="43" fontId="12" fillId="0" borderId="0" xfId="1" applyFont="1" applyAlignment="1" applyProtection="1">
      <alignment vertical="top"/>
    </xf>
    <xf numFmtId="43" fontId="12" fillId="0" borderId="0" xfId="0" applyNumberFormat="1" applyFont="1" applyProtection="1"/>
    <xf numFmtId="4" fontId="12" fillId="0" borderId="7" xfId="0" applyNumberFormat="1" applyFont="1" applyFill="1" applyBorder="1" applyAlignment="1" applyProtection="1">
      <alignment horizontal="right" vertical="top"/>
    </xf>
    <xf numFmtId="164" fontId="12" fillId="0" borderId="0" xfId="0" applyNumberFormat="1" applyFont="1" applyProtection="1"/>
    <xf numFmtId="0" fontId="12" fillId="3" borderId="16" xfId="0" applyFont="1" applyFill="1" applyBorder="1" applyAlignment="1" applyProtection="1">
      <alignment horizontal="center" vertical="top"/>
    </xf>
    <xf numFmtId="0" fontId="12" fillId="2" borderId="16" xfId="0" quotePrefix="1" applyFont="1" applyFill="1" applyBorder="1" applyAlignment="1" applyProtection="1">
      <alignment horizontal="center" vertical="top" wrapText="1"/>
    </xf>
    <xf numFmtId="2" fontId="2" fillId="0" borderId="7" xfId="0" applyNumberFormat="1" applyFont="1" applyBorder="1" applyAlignment="1" applyProtection="1">
      <alignment horizontal="center" vertical="top" wrapText="1"/>
      <protection hidden="1"/>
    </xf>
    <xf numFmtId="0" fontId="3" fillId="4" borderId="9" xfId="0" applyFont="1" applyFill="1" applyBorder="1" applyAlignment="1" applyProtection="1">
      <alignment horizontal="center" vertical="top" wrapText="1"/>
      <protection hidden="1"/>
    </xf>
    <xf numFmtId="0" fontId="3" fillId="4" borderId="10" xfId="0" applyFont="1" applyFill="1" applyBorder="1" applyAlignment="1" applyProtection="1">
      <alignment vertical="top"/>
    </xf>
    <xf numFmtId="0" fontId="2" fillId="0" borderId="14" xfId="0" applyFont="1" applyBorder="1" applyAlignment="1" applyProtection="1">
      <alignment horizontal="center" vertical="top" wrapText="1"/>
      <protection hidden="1"/>
    </xf>
    <xf numFmtId="4" fontId="12" fillId="0" borderId="15" xfId="0" applyNumberFormat="1" applyFont="1" applyBorder="1" applyAlignment="1" applyProtection="1">
      <alignment horizontal="right" vertical="top" wrapText="1"/>
      <protection hidden="1"/>
    </xf>
    <xf numFmtId="0" fontId="2" fillId="0" borderId="3" xfId="0" applyFont="1" applyBorder="1" applyAlignment="1" applyProtection="1">
      <alignment horizontal="center" vertical="top"/>
      <protection hidden="1"/>
    </xf>
    <xf numFmtId="0" fontId="2" fillId="4" borderId="18" xfId="0" applyFont="1" applyFill="1" applyBorder="1" applyAlignment="1" applyProtection="1">
      <alignment horizontal="center" vertical="top"/>
      <protection hidden="1"/>
    </xf>
    <xf numFmtId="0" fontId="12" fillId="4" borderId="19" xfId="0" applyFont="1" applyFill="1" applyBorder="1" applyAlignment="1" applyProtection="1">
      <alignment horizontal="right" vertical="top"/>
      <protection hidden="1"/>
    </xf>
    <xf numFmtId="0" fontId="12" fillId="2" borderId="0" xfId="0" applyFont="1" applyFill="1" applyBorder="1" applyAlignment="1" applyProtection="1">
      <alignment horizontal="center" vertical="top"/>
    </xf>
    <xf numFmtId="9" fontId="12" fillId="0" borderId="7" xfId="3" applyFont="1" applyBorder="1" applyProtection="1"/>
    <xf numFmtId="0" fontId="12" fillId="0" borderId="7" xfId="0" applyFont="1" applyBorder="1" applyAlignment="1" applyProtection="1">
      <alignment horizontal="left"/>
    </xf>
    <xf numFmtId="164" fontId="12" fillId="0" borderId="7" xfId="1" applyNumberFormat="1" applyFont="1" applyBorder="1" applyAlignment="1" applyProtection="1">
      <alignment horizontal="right" vertical="top"/>
      <protection locked="0" hidden="1"/>
    </xf>
    <xf numFmtId="164" fontId="12" fillId="0" borderId="4" xfId="1" applyNumberFormat="1" applyFont="1" applyBorder="1" applyAlignment="1" applyProtection="1">
      <alignment horizontal="right" vertical="top"/>
      <protection locked="0" hidden="1"/>
    </xf>
    <xf numFmtId="9" fontId="12" fillId="0" borderId="7" xfId="3" applyFont="1" applyBorder="1" applyProtection="1">
      <protection locked="0"/>
    </xf>
    <xf numFmtId="0" fontId="13" fillId="0" borderId="2" xfId="0" applyFont="1" applyBorder="1" applyAlignment="1" applyProtection="1">
      <alignment horizontal="center" vertical="center" wrapText="1"/>
    </xf>
    <xf numFmtId="0" fontId="13" fillId="0" borderId="21"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164" fontId="12" fillId="0" borderId="0" xfId="1" applyNumberFormat="1" applyFont="1" applyBorder="1" applyAlignment="1" applyProtection="1">
      <alignment vertical="top"/>
    </xf>
    <xf numFmtId="0" fontId="3" fillId="4" borderId="10" xfId="0" applyFont="1" applyFill="1" applyBorder="1" applyAlignment="1" applyProtection="1">
      <alignment horizontal="left" vertical="top" wrapText="1"/>
    </xf>
    <xf numFmtId="0" fontId="3" fillId="4" borderId="11" xfId="0" applyFont="1" applyFill="1" applyBorder="1" applyAlignment="1" applyProtection="1">
      <alignment horizontal="left" vertical="top" wrapText="1"/>
    </xf>
    <xf numFmtId="49" fontId="2" fillId="0" borderId="3" xfId="0" applyNumberFormat="1" applyFont="1" applyBorder="1" applyAlignment="1" applyProtection="1">
      <alignment horizontal="center" vertical="top"/>
    </xf>
    <xf numFmtId="4" fontId="12" fillId="0" borderId="4" xfId="0" applyNumberFormat="1" applyFont="1" applyBorder="1" applyAlignment="1" applyProtection="1">
      <alignment horizontal="right" vertical="top"/>
    </xf>
    <xf numFmtId="0" fontId="2" fillId="0" borderId="3" xfId="0" applyFont="1" applyBorder="1" applyAlignment="1" applyProtection="1">
      <alignment horizontal="center" vertical="top" wrapText="1"/>
      <protection hidden="1"/>
    </xf>
    <xf numFmtId="4" fontId="12" fillId="0" borderId="4" xfId="0" applyNumberFormat="1" applyFont="1" applyBorder="1" applyAlignment="1" applyProtection="1">
      <alignment horizontal="right" vertical="top" wrapText="1"/>
      <protection hidden="1"/>
    </xf>
    <xf numFmtId="2" fontId="2" fillId="0" borderId="3" xfId="0" applyNumberFormat="1" applyFont="1" applyBorder="1" applyAlignment="1" applyProtection="1">
      <alignment horizontal="center" vertical="top" wrapText="1"/>
      <protection hidden="1"/>
    </xf>
    <xf numFmtId="0" fontId="2" fillId="4" borderId="10" xfId="0" applyFont="1" applyFill="1" applyBorder="1" applyAlignment="1" applyProtection="1">
      <alignment horizontal="left" vertical="top" wrapText="1"/>
    </xf>
    <xf numFmtId="0" fontId="2" fillId="4" borderId="11" xfId="0" applyFont="1" applyFill="1" applyBorder="1" applyAlignment="1" applyProtection="1">
      <alignment horizontal="left" vertical="top" wrapText="1"/>
    </xf>
    <xf numFmtId="0" fontId="3" fillId="4" borderId="10" xfId="0" applyFont="1" applyFill="1" applyBorder="1" applyAlignment="1" applyProtection="1">
      <alignment horizontal="left" vertical="top"/>
    </xf>
    <xf numFmtId="0" fontId="3" fillId="4" borderId="11" xfId="0" applyFont="1" applyFill="1" applyBorder="1" applyAlignment="1" applyProtection="1">
      <alignment horizontal="left" vertical="top"/>
    </xf>
  </cellXfs>
  <cellStyles count="4">
    <cellStyle name="Millares" xfId="1" builtinId="3"/>
    <cellStyle name="Moneda" xfId="2" builtinId="4"/>
    <cellStyle name="Normal" xfId="0" builtinId="0"/>
    <cellStyle name="Porcentaje" xfId="3" builtinId="5"/>
  </cellStyles>
  <dxfs count="73">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LA%20GLORIA%2013-09-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FINZENU%20ETAPA%201%2013.09.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FRAESTRUCTURA/3.%20COLDEPORTES%20887-2013/MONTER&#205;A/Presupuestos%20aprobados%20Interventor&#237;a%201392015/PRESUPUESTO%20EL%20RECUERDO%2013-09-15.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ibr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IU"/>
      <sheetName val="ANALISIS"/>
      <sheetName val="INSUMOS"/>
      <sheetName val="MEMORIAS"/>
    </sheetNames>
    <sheetDataSet>
      <sheetData sheetId="0" refreshError="1"/>
      <sheetData sheetId="1" refreshError="1"/>
      <sheetData sheetId="2" refreshError="1"/>
      <sheetData sheetId="3" refreshError="1"/>
      <sheetData sheetId="4">
        <row r="11">
          <cell r="G11">
            <v>3406</v>
          </cell>
        </row>
        <row r="17">
          <cell r="G17">
            <v>3406</v>
          </cell>
        </row>
        <row r="48">
          <cell r="G48">
            <v>14.399999999999999</v>
          </cell>
        </row>
        <row r="65">
          <cell r="G65">
            <v>1039.5899999999999</v>
          </cell>
        </row>
        <row r="77">
          <cell r="G77">
            <v>395.09000000000003</v>
          </cell>
        </row>
        <row r="89">
          <cell r="G89">
            <v>1277</v>
          </cell>
        </row>
        <row r="101">
          <cell r="G101">
            <v>1470</v>
          </cell>
        </row>
        <row r="113">
          <cell r="G113">
            <v>4.5</v>
          </cell>
        </row>
        <row r="119">
          <cell r="G119">
            <v>18.149999999999999</v>
          </cell>
        </row>
        <row r="125">
          <cell r="G125">
            <v>3.3839999999999995</v>
          </cell>
        </row>
        <row r="131">
          <cell r="G131">
            <v>0.24499999999999997</v>
          </cell>
        </row>
        <row r="137">
          <cell r="G137">
            <v>3633.7200000000003</v>
          </cell>
        </row>
        <row r="150">
          <cell r="G150">
            <v>606.63</v>
          </cell>
        </row>
        <row r="161">
          <cell r="G161">
            <v>14</v>
          </cell>
        </row>
        <row r="166">
          <cell r="G166">
            <v>14</v>
          </cell>
        </row>
        <row r="170">
          <cell r="G170">
            <v>20.563200000000002</v>
          </cell>
        </row>
        <row r="176">
          <cell r="G176">
            <v>1065.5700000000002</v>
          </cell>
        </row>
        <row r="189">
          <cell r="G189">
            <v>685</v>
          </cell>
        </row>
        <row r="200">
          <cell r="G200">
            <v>193</v>
          </cell>
        </row>
        <row r="206">
          <cell r="G206">
            <v>38</v>
          </cell>
        </row>
        <row r="213">
          <cell r="G213">
            <v>266</v>
          </cell>
        </row>
        <row r="223">
          <cell r="G223">
            <v>23.8</v>
          </cell>
        </row>
        <row r="230">
          <cell r="G230">
            <v>32.741999999999997</v>
          </cell>
        </row>
        <row r="238">
          <cell r="G238">
            <v>1</v>
          </cell>
        </row>
        <row r="243">
          <cell r="G243">
            <v>290</v>
          </cell>
        </row>
        <row r="248">
          <cell r="G248">
            <v>21</v>
          </cell>
        </row>
        <row r="253">
          <cell r="G253">
            <v>4</v>
          </cell>
        </row>
        <row r="258">
          <cell r="G258">
            <v>4</v>
          </cell>
        </row>
        <row r="263">
          <cell r="G263">
            <v>8</v>
          </cell>
        </row>
        <row r="268">
          <cell r="G268">
            <v>24</v>
          </cell>
        </row>
        <row r="273">
          <cell r="G273">
            <v>12</v>
          </cell>
        </row>
        <row r="278">
          <cell r="G278">
            <v>300</v>
          </cell>
        </row>
        <row r="284">
          <cell r="G284">
            <v>33</v>
          </cell>
        </row>
        <row r="289">
          <cell r="G289">
            <v>650</v>
          </cell>
        </row>
        <row r="294">
          <cell r="G294">
            <v>1</v>
          </cell>
        </row>
        <row r="299">
          <cell r="G299">
            <v>1</v>
          </cell>
        </row>
        <row r="305">
          <cell r="G305">
            <v>1605</v>
          </cell>
        </row>
        <row r="310">
          <cell r="G310">
            <v>32</v>
          </cell>
        </row>
        <row r="317">
          <cell r="G317">
            <v>24</v>
          </cell>
        </row>
        <row r="324">
          <cell r="G324">
            <v>1</v>
          </cell>
        </row>
        <row r="330">
          <cell r="G330">
            <v>1</v>
          </cell>
        </row>
        <row r="336">
          <cell r="G336">
            <v>7</v>
          </cell>
        </row>
        <row r="343">
          <cell r="G343">
            <v>50</v>
          </cell>
        </row>
        <row r="350">
          <cell r="G350">
            <v>420</v>
          </cell>
        </row>
        <row r="356">
          <cell r="G356">
            <v>1</v>
          </cell>
        </row>
        <row r="362">
          <cell r="G362">
            <v>7</v>
          </cell>
        </row>
        <row r="368">
          <cell r="G368">
            <v>1</v>
          </cell>
        </row>
        <row r="374">
          <cell r="G374">
            <v>30</v>
          </cell>
        </row>
        <row r="388">
          <cell r="G388">
            <v>75</v>
          </cell>
        </row>
        <row r="394">
          <cell r="G394">
            <v>4</v>
          </cell>
        </row>
        <row r="403">
          <cell r="G403">
            <v>3</v>
          </cell>
        </row>
        <row r="408">
          <cell r="G408">
            <v>3</v>
          </cell>
        </row>
        <row r="413">
          <cell r="G413">
            <v>6</v>
          </cell>
        </row>
        <row r="418">
          <cell r="G418">
            <v>4</v>
          </cell>
        </row>
        <row r="423">
          <cell r="G423">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
      <sheetName val="INSUMOS"/>
      <sheetName val="AIU"/>
      <sheetName val="MEMORIAS"/>
    </sheetNames>
    <sheetDataSet>
      <sheetData sheetId="0" refreshError="1"/>
      <sheetData sheetId="1" refreshError="1"/>
      <sheetData sheetId="2" refreshError="1"/>
      <sheetData sheetId="3" refreshError="1"/>
      <sheetData sheetId="4">
        <row r="11">
          <cell r="G11">
            <v>4315</v>
          </cell>
        </row>
        <row r="17">
          <cell r="G17">
            <v>4315</v>
          </cell>
        </row>
        <row r="49">
          <cell r="G49">
            <v>9.6</v>
          </cell>
        </row>
        <row r="57">
          <cell r="G57">
            <v>15.837000000000002</v>
          </cell>
        </row>
        <row r="65">
          <cell r="G65">
            <v>1196.0999999999999</v>
          </cell>
        </row>
        <row r="82">
          <cell r="G82">
            <v>863</v>
          </cell>
        </row>
        <row r="87">
          <cell r="G87">
            <v>495.3</v>
          </cell>
        </row>
        <row r="104">
          <cell r="G104">
            <v>1853</v>
          </cell>
        </row>
        <row r="120">
          <cell r="G120">
            <v>700.8</v>
          </cell>
        </row>
        <row r="139">
          <cell r="G139">
            <v>2.25</v>
          </cell>
        </row>
        <row r="145">
          <cell r="G145">
            <v>0.78749999999999998</v>
          </cell>
        </row>
        <row r="151">
          <cell r="G151">
            <v>1.548</v>
          </cell>
        </row>
        <row r="157">
          <cell r="G157">
            <v>0.31849999999999995</v>
          </cell>
        </row>
        <row r="164">
          <cell r="G164">
            <v>252.12</v>
          </cell>
        </row>
        <row r="175">
          <cell r="G175">
            <v>645</v>
          </cell>
        </row>
        <row r="183">
          <cell r="G183">
            <v>903</v>
          </cell>
        </row>
        <row r="191">
          <cell r="G191">
            <v>686</v>
          </cell>
        </row>
        <row r="209">
          <cell r="G209">
            <v>85</v>
          </cell>
        </row>
        <row r="215">
          <cell r="G215">
            <v>18</v>
          </cell>
        </row>
        <row r="221">
          <cell r="G221">
            <v>190</v>
          </cell>
        </row>
        <row r="227">
          <cell r="G227">
            <v>1</v>
          </cell>
        </row>
        <row r="233">
          <cell r="G233">
            <v>369</v>
          </cell>
        </row>
        <row r="238">
          <cell r="G238">
            <v>25</v>
          </cell>
        </row>
        <row r="243">
          <cell r="G243">
            <v>4</v>
          </cell>
        </row>
        <row r="248">
          <cell r="G248">
            <v>4</v>
          </cell>
        </row>
        <row r="253">
          <cell r="G253">
            <v>4</v>
          </cell>
        </row>
        <row r="258">
          <cell r="G258">
            <v>36</v>
          </cell>
        </row>
        <row r="263">
          <cell r="G263">
            <v>18</v>
          </cell>
        </row>
        <row r="269">
          <cell r="G269">
            <v>400</v>
          </cell>
        </row>
        <row r="275">
          <cell r="G275">
            <v>25</v>
          </cell>
        </row>
        <row r="280">
          <cell r="G280">
            <v>500</v>
          </cell>
        </row>
        <row r="285">
          <cell r="G285">
            <v>1</v>
          </cell>
        </row>
        <row r="290">
          <cell r="G290">
            <v>1</v>
          </cell>
        </row>
        <row r="299">
          <cell r="G299">
            <v>350</v>
          </cell>
        </row>
        <row r="305">
          <cell r="G305">
            <v>16</v>
          </cell>
        </row>
        <row r="312">
          <cell r="G312">
            <v>21</v>
          </cell>
        </row>
        <row r="319">
          <cell r="G319">
            <v>1</v>
          </cell>
        </row>
        <row r="327">
          <cell r="G327">
            <v>1</v>
          </cell>
        </row>
        <row r="334">
          <cell r="G334">
            <v>9</v>
          </cell>
        </row>
        <row r="340">
          <cell r="G340">
            <v>36</v>
          </cell>
        </row>
        <row r="347">
          <cell r="G347">
            <v>420</v>
          </cell>
        </row>
        <row r="353">
          <cell r="G353">
            <v>1</v>
          </cell>
        </row>
        <row r="358">
          <cell r="G358">
            <v>7</v>
          </cell>
        </row>
        <row r="363">
          <cell r="G363">
            <v>1</v>
          </cell>
        </row>
        <row r="368">
          <cell r="G368">
            <v>30</v>
          </cell>
        </row>
        <row r="375">
          <cell r="G375">
            <v>32</v>
          </cell>
        </row>
        <row r="380">
          <cell r="G380">
            <v>45</v>
          </cell>
        </row>
        <row r="385">
          <cell r="G385">
            <v>120</v>
          </cell>
        </row>
        <row r="390">
          <cell r="G390">
            <v>6</v>
          </cell>
        </row>
        <row r="395">
          <cell r="G395">
            <v>1</v>
          </cell>
        </row>
        <row r="401">
          <cell r="G401">
            <v>30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NALISIS"/>
      <sheetName val="AIU"/>
      <sheetName val="MEMORIA"/>
    </sheetNames>
    <sheetDataSet>
      <sheetData sheetId="0" refreshError="1"/>
      <sheetData sheetId="1" refreshError="1"/>
      <sheetData sheetId="2" refreshError="1"/>
      <sheetData sheetId="3">
        <row r="11">
          <cell r="G11">
            <v>12110</v>
          </cell>
        </row>
        <row r="17">
          <cell r="G17">
            <v>12110</v>
          </cell>
        </row>
        <row r="49">
          <cell r="G49">
            <v>12</v>
          </cell>
        </row>
        <row r="64">
          <cell r="G64">
            <v>1978.75</v>
          </cell>
        </row>
        <row r="79">
          <cell r="G79">
            <v>110</v>
          </cell>
        </row>
        <row r="84">
          <cell r="G84">
            <v>777.32399999999996</v>
          </cell>
        </row>
        <row r="97">
          <cell r="G97">
            <v>3028.58</v>
          </cell>
        </row>
        <row r="110">
          <cell r="G110">
            <v>1187.8609999999999</v>
          </cell>
        </row>
        <row r="126">
          <cell r="G126">
            <v>6</v>
          </cell>
        </row>
        <row r="135">
          <cell r="G135">
            <v>1.1812499999999999</v>
          </cell>
        </row>
        <row r="144">
          <cell r="G144">
            <v>2.7963</v>
          </cell>
        </row>
        <row r="152">
          <cell r="G152">
            <v>0.18374999999999997</v>
          </cell>
        </row>
        <row r="158">
          <cell r="G158">
            <v>424.17600000000004</v>
          </cell>
        </row>
        <row r="173">
          <cell r="G173">
            <v>1085</v>
          </cell>
        </row>
        <row r="185">
          <cell r="G185">
            <v>2200</v>
          </cell>
        </row>
        <row r="193">
          <cell r="G193">
            <v>1082</v>
          </cell>
        </row>
        <row r="203">
          <cell r="G203">
            <v>320</v>
          </cell>
        </row>
        <row r="210">
          <cell r="G210">
            <v>80</v>
          </cell>
        </row>
        <row r="218">
          <cell r="G218">
            <v>12</v>
          </cell>
        </row>
        <row r="229">
          <cell r="G229">
            <v>1</v>
          </cell>
        </row>
        <row r="234">
          <cell r="G234">
            <v>696</v>
          </cell>
        </row>
        <row r="239">
          <cell r="G239">
            <v>40</v>
          </cell>
        </row>
        <row r="244">
          <cell r="G244">
            <v>8</v>
          </cell>
        </row>
        <row r="249">
          <cell r="G249">
            <v>8</v>
          </cell>
        </row>
        <row r="254">
          <cell r="G254">
            <v>16</v>
          </cell>
        </row>
        <row r="259">
          <cell r="G259">
            <v>60</v>
          </cell>
        </row>
        <row r="264">
          <cell r="G264">
            <v>30</v>
          </cell>
        </row>
        <row r="269">
          <cell r="G269">
            <v>700</v>
          </cell>
        </row>
        <row r="275">
          <cell r="G275">
            <v>40</v>
          </cell>
        </row>
        <row r="280">
          <cell r="G280">
            <v>1400</v>
          </cell>
        </row>
        <row r="285">
          <cell r="G285">
            <v>140</v>
          </cell>
        </row>
        <row r="290">
          <cell r="G290">
            <v>1</v>
          </cell>
        </row>
        <row r="295">
          <cell r="G295">
            <v>1</v>
          </cell>
        </row>
        <row r="302">
          <cell r="G302">
            <v>550</v>
          </cell>
        </row>
        <row r="308">
          <cell r="G308">
            <v>24</v>
          </cell>
        </row>
        <row r="314">
          <cell r="G314">
            <v>34</v>
          </cell>
        </row>
        <row r="321">
          <cell r="G321">
            <v>1</v>
          </cell>
        </row>
        <row r="329">
          <cell r="G329">
            <v>1</v>
          </cell>
        </row>
        <row r="337">
          <cell r="G337">
            <v>12</v>
          </cell>
        </row>
        <row r="344">
          <cell r="G344">
            <v>49</v>
          </cell>
        </row>
        <row r="351">
          <cell r="G351">
            <v>840</v>
          </cell>
        </row>
        <row r="357">
          <cell r="G357">
            <v>2</v>
          </cell>
        </row>
        <row r="364">
          <cell r="G364">
            <v>10</v>
          </cell>
        </row>
        <row r="370">
          <cell r="G370">
            <v>1</v>
          </cell>
        </row>
        <row r="376">
          <cell r="G376">
            <v>60</v>
          </cell>
        </row>
        <row r="384">
          <cell r="G384">
            <v>70</v>
          </cell>
        </row>
        <row r="390">
          <cell r="G390">
            <v>50</v>
          </cell>
        </row>
        <row r="396">
          <cell r="G396">
            <v>240</v>
          </cell>
        </row>
        <row r="402">
          <cell r="G402">
            <v>7</v>
          </cell>
        </row>
        <row r="408">
          <cell r="G408">
            <v>115</v>
          </cell>
        </row>
        <row r="415">
          <cell r="G415">
            <v>6</v>
          </cell>
        </row>
        <row r="421">
          <cell r="G421">
            <v>5</v>
          </cell>
        </row>
        <row r="427">
          <cell r="G427">
            <v>2</v>
          </cell>
        </row>
        <row r="433">
          <cell r="G433">
            <v>7</v>
          </cell>
        </row>
        <row r="439">
          <cell r="G439">
            <v>7</v>
          </cell>
        </row>
        <row r="445">
          <cell r="G445">
            <v>4</v>
          </cell>
        </row>
        <row r="451">
          <cell r="G451">
            <v>11</v>
          </cell>
        </row>
        <row r="463">
          <cell r="G463">
            <v>10</v>
          </cell>
        </row>
        <row r="469">
          <cell r="G469">
            <v>7</v>
          </cell>
        </row>
        <row r="475">
          <cell r="G475">
            <v>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abSelected="1" zoomScale="85" zoomScaleNormal="85" workbookViewId="0">
      <selection activeCell="E22" sqref="E22"/>
    </sheetView>
  </sheetViews>
  <sheetFormatPr baseColWidth="10" defaultRowHeight="15" x14ac:dyDescent="0.25"/>
  <cols>
    <col min="1" max="1" width="36.85546875" customWidth="1"/>
    <col min="2" max="2" width="16.140625" bestFit="1" customWidth="1"/>
    <col min="3" max="3" width="18" bestFit="1" customWidth="1"/>
    <col min="4" max="4" width="18" customWidth="1"/>
    <col min="5" max="5" width="17.85546875" customWidth="1"/>
  </cols>
  <sheetData>
    <row r="1" spans="1:5" ht="62.25" customHeight="1" x14ac:dyDescent="0.25">
      <c r="A1" s="49" t="s">
        <v>209</v>
      </c>
      <c r="B1" s="50"/>
      <c r="C1" s="50"/>
      <c r="D1" s="50"/>
      <c r="E1" s="51"/>
    </row>
    <row r="2" spans="1:5" ht="29.25" customHeight="1" x14ac:dyDescent="0.25">
      <c r="A2" s="52" t="s">
        <v>210</v>
      </c>
      <c r="B2" s="53"/>
      <c r="C2" s="53"/>
      <c r="D2" s="53"/>
      <c r="E2" s="54"/>
    </row>
    <row r="3" spans="1:5" ht="16.5" x14ac:dyDescent="0.3">
      <c r="A3" s="37"/>
      <c r="B3" s="38"/>
      <c r="C3" s="38"/>
      <c r="D3" s="38"/>
      <c r="E3" s="39"/>
    </row>
    <row r="4" spans="1:5" ht="49.5" x14ac:dyDescent="0.25">
      <c r="A4" s="45" t="s">
        <v>205</v>
      </c>
      <c r="B4" s="46" t="s">
        <v>206</v>
      </c>
      <c r="C4" s="46" t="s">
        <v>207</v>
      </c>
      <c r="D4" s="47" t="s">
        <v>271</v>
      </c>
      <c r="E4" s="48" t="s">
        <v>135</v>
      </c>
    </row>
    <row r="5" spans="1:5" ht="16.5" x14ac:dyDescent="0.3">
      <c r="A5" s="40" t="s">
        <v>213</v>
      </c>
      <c r="B5" s="41">
        <f>+'LA GLORIA'!G104</f>
        <v>0</v>
      </c>
      <c r="C5" s="41">
        <f>+'LA GLORIA'!G111+'LA GLORIA'!G112+'LA GLORIA'!G113+'LA GLORIA'!G114</f>
        <v>0</v>
      </c>
      <c r="D5" s="44">
        <v>10000000</v>
      </c>
      <c r="E5" s="42">
        <f>+B5+C5+D5</f>
        <v>10000000</v>
      </c>
    </row>
    <row r="6" spans="1:5" ht="16.5" x14ac:dyDescent="0.3">
      <c r="A6" s="40" t="s">
        <v>214</v>
      </c>
      <c r="B6" s="41">
        <f>+FINZENU!G106</f>
        <v>0</v>
      </c>
      <c r="C6" s="41">
        <f>+FINZENU!G113+FINZENU!G114+FINZENU!G115+FINZENU!G116</f>
        <v>0</v>
      </c>
      <c r="D6" s="44">
        <v>10000000</v>
      </c>
      <c r="E6" s="42">
        <f>+B6+C6+D6</f>
        <v>10000000</v>
      </c>
    </row>
    <row r="7" spans="1:5" ht="16.5" x14ac:dyDescent="0.3">
      <c r="A7" s="40" t="s">
        <v>215</v>
      </c>
      <c r="B7" s="41">
        <f>+'EL RECUERDO'!F109</f>
        <v>0</v>
      </c>
      <c r="C7" s="41">
        <f>+'EL RECUERDO'!F116+'EL RECUERDO'!F117+'EL RECUERDO'!F118+'EL RECUERDO'!F119</f>
        <v>0</v>
      </c>
      <c r="D7" s="44">
        <v>10000000</v>
      </c>
      <c r="E7" s="42">
        <f>+B7+C7+D7</f>
        <v>10000000</v>
      </c>
    </row>
    <row r="8" spans="1:5" ht="16.5" thickBot="1" x14ac:dyDescent="0.3">
      <c r="A8" s="55" t="s">
        <v>208</v>
      </c>
      <c r="B8" s="56"/>
      <c r="C8" s="57">
        <f>+E5+E6+E7</f>
        <v>30000000</v>
      </c>
      <c r="D8" s="58"/>
      <c r="E8" s="59"/>
    </row>
    <row r="12" spans="1:5" x14ac:dyDescent="0.25">
      <c r="E12" s="68"/>
    </row>
    <row r="14" spans="1:5" x14ac:dyDescent="0.25">
      <c r="E14" s="69"/>
    </row>
    <row r="15" spans="1:5" x14ac:dyDescent="0.25">
      <c r="E15" s="69"/>
    </row>
    <row r="16" spans="1:5" x14ac:dyDescent="0.25">
      <c r="E16" s="70"/>
    </row>
  </sheetData>
  <sheetProtection password="CD80" sheet="1" objects="1" scenarios="1"/>
  <mergeCells count="4">
    <mergeCell ref="A1:E1"/>
    <mergeCell ref="A2:E2"/>
    <mergeCell ref="A8:B8"/>
    <mergeCell ref="C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topLeftCell="B86" zoomScaleNormal="100" workbookViewId="0">
      <selection activeCell="E94" sqref="E94"/>
    </sheetView>
  </sheetViews>
  <sheetFormatPr baseColWidth="10" defaultRowHeight="12.75" x14ac:dyDescent="0.2"/>
  <cols>
    <col min="1" max="1" width="0" style="73" hidden="1" customWidth="1"/>
    <col min="2" max="2" width="9" style="73" customWidth="1"/>
    <col min="3" max="3" width="41.5703125" style="73" customWidth="1"/>
    <col min="4" max="4" width="6.140625" style="73" customWidth="1"/>
    <col min="5" max="5" width="12.7109375" style="73" customWidth="1"/>
    <col min="6" max="6" width="13.5703125" style="73" customWidth="1"/>
    <col min="7" max="7" width="16.140625" style="73" customWidth="1"/>
    <col min="8" max="9" width="11.42578125" style="73" customWidth="1"/>
    <col min="10" max="16384" width="11.42578125" style="73"/>
  </cols>
  <sheetData>
    <row r="1" spans="1:9" ht="46.5" customHeight="1" x14ac:dyDescent="0.2">
      <c r="A1" s="71" t="s">
        <v>209</v>
      </c>
      <c r="B1" s="71"/>
      <c r="C1" s="71"/>
      <c r="D1" s="71"/>
      <c r="E1" s="71"/>
      <c r="F1" s="71"/>
      <c r="G1" s="71"/>
      <c r="H1" s="72"/>
      <c r="I1" s="72"/>
    </row>
    <row r="2" spans="1:9" ht="29.25" customHeight="1" x14ac:dyDescent="0.2">
      <c r="A2" s="74" t="s">
        <v>211</v>
      </c>
      <c r="B2" s="74"/>
      <c r="C2" s="74"/>
      <c r="D2" s="74"/>
      <c r="E2" s="74"/>
      <c r="F2" s="74"/>
      <c r="G2" s="74"/>
      <c r="H2" s="72"/>
      <c r="I2" s="72"/>
    </row>
    <row r="3" spans="1:9" ht="11.25" customHeight="1" x14ac:dyDescent="0.2">
      <c r="A3" s="75"/>
      <c r="B3" s="75"/>
      <c r="C3" s="75"/>
      <c r="D3" s="75"/>
      <c r="E3" s="75"/>
      <c r="F3" s="75"/>
      <c r="G3" s="75"/>
      <c r="H3" s="72"/>
      <c r="I3" s="72"/>
    </row>
    <row r="4" spans="1:9" ht="24.75" customHeight="1" x14ac:dyDescent="0.2">
      <c r="A4" s="75"/>
      <c r="B4" s="74" t="s">
        <v>145</v>
      </c>
      <c r="C4" s="74"/>
      <c r="D4" s="74"/>
      <c r="E4" s="74"/>
      <c r="F4" s="74"/>
      <c r="G4" s="74"/>
      <c r="H4" s="72"/>
      <c r="I4" s="72"/>
    </row>
    <row r="5" spans="1:9" ht="14.25" customHeight="1" x14ac:dyDescent="0.2">
      <c r="A5" s="7"/>
      <c r="B5" s="76"/>
      <c r="C5" s="77"/>
      <c r="D5" s="78"/>
      <c r="E5" s="79"/>
      <c r="F5" s="76"/>
    </row>
    <row r="6" spans="1:9" ht="33.75" customHeight="1" thickBot="1" x14ac:dyDescent="0.25">
      <c r="A6" s="8" t="s">
        <v>0</v>
      </c>
      <c r="B6" s="80" t="s">
        <v>1</v>
      </c>
      <c r="C6" s="80" t="s">
        <v>2</v>
      </c>
      <c r="D6" s="80" t="s">
        <v>3</v>
      </c>
      <c r="E6" s="80" t="s">
        <v>4</v>
      </c>
      <c r="F6" s="80" t="s">
        <v>5</v>
      </c>
      <c r="G6" s="80" t="s">
        <v>135</v>
      </c>
    </row>
    <row r="7" spans="1:9" ht="12.75" hidden="1" customHeight="1" x14ac:dyDescent="0.25">
      <c r="A7" s="9"/>
      <c r="B7" s="81"/>
      <c r="C7" s="82"/>
      <c r="D7" s="83"/>
      <c r="E7" s="84"/>
      <c r="F7" s="81"/>
      <c r="G7" s="85"/>
    </row>
    <row r="8" spans="1:9" ht="42" customHeight="1" x14ac:dyDescent="0.2">
      <c r="A8" s="86" t="s">
        <v>7</v>
      </c>
      <c r="B8" s="87">
        <v>1</v>
      </c>
      <c r="C8" s="88" t="s">
        <v>136</v>
      </c>
      <c r="D8" s="88"/>
      <c r="E8" s="88"/>
      <c r="F8" s="88"/>
      <c r="G8" s="88"/>
    </row>
    <row r="9" spans="1:9" ht="38.25" x14ac:dyDescent="0.2">
      <c r="A9" s="89" t="s">
        <v>9</v>
      </c>
      <c r="B9" s="90" t="s">
        <v>10</v>
      </c>
      <c r="C9" s="91" t="s">
        <v>11</v>
      </c>
      <c r="D9" s="92" t="s">
        <v>12</v>
      </c>
      <c r="E9" s="93">
        <f>+[1]MEMORIAS!G11</f>
        <v>3406</v>
      </c>
      <c r="F9" s="141"/>
      <c r="G9" s="94">
        <f>+ROUND(F9*E9,0)</f>
        <v>0</v>
      </c>
    </row>
    <row r="10" spans="1:9" ht="12.75" customHeight="1" x14ac:dyDescent="0.2">
      <c r="A10" s="89" t="s">
        <v>13</v>
      </c>
      <c r="B10" s="90" t="s">
        <v>14</v>
      </c>
      <c r="C10" s="91" t="s">
        <v>15</v>
      </c>
      <c r="D10" s="92" t="s">
        <v>12</v>
      </c>
      <c r="E10" s="93">
        <f>+[1]MEMORIAS!G17</f>
        <v>3406</v>
      </c>
      <c r="F10" s="141"/>
      <c r="G10" s="94">
        <f t="shared" ref="G10:G11" si="0">+ROUND(F10*E10,0)</f>
        <v>0</v>
      </c>
    </row>
    <row r="11" spans="1:9" ht="57" customHeight="1" x14ac:dyDescent="0.2">
      <c r="A11" s="89" t="s">
        <v>16</v>
      </c>
      <c r="B11" s="90">
        <v>1.03</v>
      </c>
      <c r="C11" s="91" t="s">
        <v>17</v>
      </c>
      <c r="D11" s="92" t="s">
        <v>12</v>
      </c>
      <c r="E11" s="93">
        <f>+[1]MEMORIAS!G48</f>
        <v>14.399999999999999</v>
      </c>
      <c r="F11" s="141"/>
      <c r="G11" s="94">
        <f t="shared" si="0"/>
        <v>0</v>
      </c>
    </row>
    <row r="12" spans="1:9" ht="15.75" customHeight="1" thickBot="1" x14ac:dyDescent="0.25">
      <c r="A12" s="95" t="s">
        <v>18</v>
      </c>
      <c r="B12" s="96" t="s">
        <v>19</v>
      </c>
      <c r="C12" s="97"/>
      <c r="D12" s="97"/>
      <c r="E12" s="97"/>
      <c r="F12" s="98"/>
      <c r="G12" s="99">
        <f>SUM(G9:G11)</f>
        <v>0</v>
      </c>
    </row>
    <row r="13" spans="1:9" x14ac:dyDescent="0.2">
      <c r="A13" s="9"/>
      <c r="B13" s="100"/>
      <c r="C13" s="101"/>
      <c r="D13" s="102"/>
      <c r="E13" s="103"/>
      <c r="F13" s="100"/>
      <c r="G13" s="100"/>
    </row>
    <row r="14" spans="1:9" ht="45" customHeight="1" x14ac:dyDescent="0.2">
      <c r="A14" s="104" t="s">
        <v>7</v>
      </c>
      <c r="B14" s="87">
        <v>2</v>
      </c>
      <c r="C14" s="88" t="s">
        <v>137</v>
      </c>
      <c r="D14" s="88"/>
      <c r="E14" s="88"/>
      <c r="F14" s="88"/>
      <c r="G14" s="88"/>
    </row>
    <row r="15" spans="1:9" ht="51" x14ac:dyDescent="0.2">
      <c r="A15" s="105" t="s">
        <v>20</v>
      </c>
      <c r="B15" s="90">
        <v>2.0099999999999998</v>
      </c>
      <c r="C15" s="91" t="s">
        <v>216</v>
      </c>
      <c r="D15" s="92" t="s">
        <v>21</v>
      </c>
      <c r="E15" s="93">
        <v>119.95</v>
      </c>
      <c r="F15" s="141"/>
      <c r="G15" s="94">
        <f>+ROUND(F15*E15,0)</f>
        <v>0</v>
      </c>
    </row>
    <row r="16" spans="1:9" ht="38.25" x14ac:dyDescent="0.2">
      <c r="A16" s="105" t="s">
        <v>22</v>
      </c>
      <c r="B16" s="90">
        <v>2.02</v>
      </c>
      <c r="C16" s="91" t="s">
        <v>217</v>
      </c>
      <c r="D16" s="92" t="s">
        <v>21</v>
      </c>
      <c r="E16" s="93">
        <f>+[1]MEMORIAS!G65</f>
        <v>1039.5899999999999</v>
      </c>
      <c r="F16" s="141"/>
      <c r="G16" s="94">
        <f t="shared" ref="G16:G19" si="1">+ROUND(F16*E16,0)</f>
        <v>0</v>
      </c>
    </row>
    <row r="17" spans="1:9" ht="25.5" x14ac:dyDescent="0.2">
      <c r="A17" s="105" t="s">
        <v>23</v>
      </c>
      <c r="B17" s="90">
        <v>2.0299999999999998</v>
      </c>
      <c r="C17" s="91" t="s">
        <v>24</v>
      </c>
      <c r="D17" s="92" t="s">
        <v>21</v>
      </c>
      <c r="E17" s="93">
        <f>+[1]MEMORIAS!G77</f>
        <v>395.09000000000003</v>
      </c>
      <c r="F17" s="141"/>
      <c r="G17" s="94">
        <f t="shared" si="1"/>
        <v>0</v>
      </c>
    </row>
    <row r="18" spans="1:9" x14ac:dyDescent="0.2">
      <c r="A18" s="105" t="s">
        <v>25</v>
      </c>
      <c r="B18" s="90">
        <v>2.04</v>
      </c>
      <c r="C18" s="91" t="s">
        <v>26</v>
      </c>
      <c r="D18" s="92" t="s">
        <v>12</v>
      </c>
      <c r="E18" s="93">
        <f>+[1]MEMORIAS!G89</f>
        <v>1277</v>
      </c>
      <c r="F18" s="141"/>
      <c r="G18" s="94">
        <f t="shared" si="1"/>
        <v>0</v>
      </c>
    </row>
    <row r="19" spans="1:9" ht="25.5" x14ac:dyDescent="0.2">
      <c r="A19" s="105" t="s">
        <v>27</v>
      </c>
      <c r="B19" s="90">
        <v>2.0499999999999998</v>
      </c>
      <c r="C19" s="91" t="s">
        <v>28</v>
      </c>
      <c r="D19" s="92" t="s">
        <v>21</v>
      </c>
      <c r="E19" s="93">
        <f>+[1]MEMORIAS!G101</f>
        <v>1470</v>
      </c>
      <c r="F19" s="141"/>
      <c r="G19" s="94">
        <f t="shared" si="1"/>
        <v>0</v>
      </c>
      <c r="I19" s="106"/>
    </row>
    <row r="20" spans="1:9" ht="15" customHeight="1" x14ac:dyDescent="0.2">
      <c r="A20" s="107" t="s">
        <v>18</v>
      </c>
      <c r="B20" s="96" t="s">
        <v>29</v>
      </c>
      <c r="C20" s="97"/>
      <c r="D20" s="97"/>
      <c r="E20" s="97"/>
      <c r="F20" s="98"/>
      <c r="G20" s="99">
        <f>SUM(G15:G19)</f>
        <v>0</v>
      </c>
    </row>
    <row r="21" spans="1:9" x14ac:dyDescent="0.2">
      <c r="A21" s="9"/>
      <c r="B21" s="100"/>
      <c r="C21" s="101"/>
      <c r="D21" s="102"/>
      <c r="E21" s="103"/>
      <c r="F21" s="100"/>
      <c r="G21" s="100"/>
    </row>
    <row r="22" spans="1:9" ht="46.5" customHeight="1" x14ac:dyDescent="0.2">
      <c r="A22" s="104" t="s">
        <v>7</v>
      </c>
      <c r="B22" s="87">
        <v>3</v>
      </c>
      <c r="C22" s="88" t="s">
        <v>138</v>
      </c>
      <c r="D22" s="88"/>
      <c r="E22" s="88"/>
      <c r="F22" s="88"/>
      <c r="G22" s="88"/>
    </row>
    <row r="23" spans="1:9" x14ac:dyDescent="0.2">
      <c r="A23" s="105" t="s">
        <v>30</v>
      </c>
      <c r="B23" s="90" t="s">
        <v>31</v>
      </c>
      <c r="C23" s="91" t="s">
        <v>32</v>
      </c>
      <c r="D23" s="92" t="s">
        <v>12</v>
      </c>
      <c r="E23" s="93">
        <f>+[1]MEMORIAS!G113</f>
        <v>4.5</v>
      </c>
      <c r="F23" s="141"/>
      <c r="G23" s="94">
        <f>+ROUND(F23*E23,0)</f>
        <v>0</v>
      </c>
    </row>
    <row r="24" spans="1:9" ht="51" x14ac:dyDescent="0.2">
      <c r="A24" s="105" t="s">
        <v>33</v>
      </c>
      <c r="B24" s="90" t="s">
        <v>34</v>
      </c>
      <c r="C24" s="91" t="s">
        <v>35</v>
      </c>
      <c r="D24" s="92" t="s">
        <v>21</v>
      </c>
      <c r="E24" s="93">
        <f>+[1]MEMORIAS!G119</f>
        <v>18.149999999999999</v>
      </c>
      <c r="F24" s="141"/>
      <c r="G24" s="94">
        <f t="shared" ref="G24:G31" si="2">+ROUND(F24*E24,0)</f>
        <v>0</v>
      </c>
    </row>
    <row r="25" spans="1:9" ht="63.75" x14ac:dyDescent="0.2">
      <c r="A25" s="105" t="s">
        <v>36</v>
      </c>
      <c r="B25" s="90" t="s">
        <v>37</v>
      </c>
      <c r="C25" s="91" t="s">
        <v>38</v>
      </c>
      <c r="D25" s="92" t="s">
        <v>21</v>
      </c>
      <c r="E25" s="93">
        <f>+[1]MEMORIAS!G125</f>
        <v>3.3839999999999995</v>
      </c>
      <c r="F25" s="141"/>
      <c r="G25" s="94">
        <f t="shared" si="2"/>
        <v>0</v>
      </c>
    </row>
    <row r="26" spans="1:9" ht="63.75" x14ac:dyDescent="0.2">
      <c r="A26" s="105" t="s">
        <v>39</v>
      </c>
      <c r="B26" s="90">
        <v>3.04</v>
      </c>
      <c r="C26" s="91" t="s">
        <v>40</v>
      </c>
      <c r="D26" s="92" t="s">
        <v>21</v>
      </c>
      <c r="E26" s="93">
        <f>+[1]MEMORIAS!G131</f>
        <v>0.24499999999999997</v>
      </c>
      <c r="F26" s="141"/>
      <c r="G26" s="94">
        <f t="shared" si="2"/>
        <v>0</v>
      </c>
    </row>
    <row r="27" spans="1:9" x14ac:dyDescent="0.2">
      <c r="A27" s="105" t="s">
        <v>41</v>
      </c>
      <c r="B27" s="90">
        <v>3.05</v>
      </c>
      <c r="C27" s="91" t="s">
        <v>42</v>
      </c>
      <c r="D27" s="92" t="s">
        <v>201</v>
      </c>
      <c r="E27" s="93">
        <f>+[1]MEMORIAS!G137</f>
        <v>3633.7200000000003</v>
      </c>
      <c r="F27" s="141"/>
      <c r="G27" s="94">
        <f t="shared" si="2"/>
        <v>0</v>
      </c>
    </row>
    <row r="28" spans="1:9" ht="63.75" x14ac:dyDescent="0.2">
      <c r="A28" s="105" t="s">
        <v>44</v>
      </c>
      <c r="B28" s="90">
        <v>3.06</v>
      </c>
      <c r="C28" s="91" t="s">
        <v>218</v>
      </c>
      <c r="D28" s="92" t="s">
        <v>45</v>
      </c>
      <c r="E28" s="93">
        <f>+[1]MEMORIAS!G150</f>
        <v>606.63</v>
      </c>
      <c r="F28" s="141"/>
      <c r="G28" s="94">
        <f t="shared" si="2"/>
        <v>0</v>
      </c>
    </row>
    <row r="29" spans="1:9" ht="51" x14ac:dyDescent="0.2">
      <c r="A29" s="108" t="s">
        <v>46</v>
      </c>
      <c r="B29" s="90">
        <v>3.07</v>
      </c>
      <c r="C29" s="91" t="s">
        <v>219</v>
      </c>
      <c r="D29" s="92" t="s">
        <v>45</v>
      </c>
      <c r="E29" s="93">
        <f>+[1]MEMORIAS!G161</f>
        <v>14</v>
      </c>
      <c r="F29" s="141"/>
      <c r="G29" s="94">
        <f t="shared" si="2"/>
        <v>0</v>
      </c>
    </row>
    <row r="30" spans="1:9" ht="25.5" x14ac:dyDescent="0.2">
      <c r="A30" s="105" t="s">
        <v>47</v>
      </c>
      <c r="B30" s="90">
        <v>3.08</v>
      </c>
      <c r="C30" s="91" t="s">
        <v>48</v>
      </c>
      <c r="D30" s="92" t="s">
        <v>45</v>
      </c>
      <c r="E30" s="93">
        <f>+[1]MEMORIAS!G166</f>
        <v>14</v>
      </c>
      <c r="F30" s="141"/>
      <c r="G30" s="94">
        <f t="shared" si="2"/>
        <v>0</v>
      </c>
    </row>
    <row r="31" spans="1:9" ht="38.25" x14ac:dyDescent="0.2">
      <c r="A31" s="105" t="s">
        <v>49</v>
      </c>
      <c r="B31" s="90">
        <v>3.09</v>
      </c>
      <c r="C31" s="91" t="s">
        <v>220</v>
      </c>
      <c r="D31" s="92" t="s">
        <v>21</v>
      </c>
      <c r="E31" s="93">
        <f>+[1]MEMORIAS!G170</f>
        <v>20.563200000000002</v>
      </c>
      <c r="F31" s="141"/>
      <c r="G31" s="94">
        <f t="shared" si="2"/>
        <v>0</v>
      </c>
    </row>
    <row r="32" spans="1:9" ht="15" customHeight="1" x14ac:dyDescent="0.2">
      <c r="A32" s="107" t="s">
        <v>18</v>
      </c>
      <c r="B32" s="96" t="s">
        <v>50</v>
      </c>
      <c r="C32" s="97"/>
      <c r="D32" s="97"/>
      <c r="E32" s="97"/>
      <c r="F32" s="98"/>
      <c r="G32" s="99">
        <f>SUM(G23:G31)</f>
        <v>0</v>
      </c>
    </row>
    <row r="33" spans="1:7" x14ac:dyDescent="0.2">
      <c r="A33" s="9"/>
      <c r="B33" s="100"/>
      <c r="C33" s="101"/>
      <c r="D33" s="102"/>
      <c r="E33" s="103"/>
      <c r="F33" s="100"/>
      <c r="G33" s="100"/>
    </row>
    <row r="34" spans="1:7" ht="36.75" customHeight="1" x14ac:dyDescent="0.2">
      <c r="A34" s="104" t="s">
        <v>7</v>
      </c>
      <c r="B34" s="87">
        <v>4</v>
      </c>
      <c r="C34" s="88" t="s">
        <v>139</v>
      </c>
      <c r="D34" s="88"/>
      <c r="E34" s="88"/>
      <c r="F34" s="88"/>
      <c r="G34" s="88"/>
    </row>
    <row r="35" spans="1:7" x14ac:dyDescent="0.2">
      <c r="A35" s="105" t="s">
        <v>51</v>
      </c>
      <c r="B35" s="90">
        <v>4.01</v>
      </c>
      <c r="C35" s="91" t="s">
        <v>52</v>
      </c>
      <c r="D35" s="92" t="s">
        <v>12</v>
      </c>
      <c r="E35" s="93">
        <f>+[1]MEMORIAS!G176</f>
        <v>1065.5700000000002</v>
      </c>
      <c r="F35" s="141"/>
      <c r="G35" s="94">
        <f>+ROUND(F35*E35,0)</f>
        <v>0</v>
      </c>
    </row>
    <row r="36" spans="1:7" ht="63.75" x14ac:dyDescent="0.2">
      <c r="A36" s="105" t="s">
        <v>53</v>
      </c>
      <c r="B36" s="90">
        <v>4.0199999999999996</v>
      </c>
      <c r="C36" s="91" t="s">
        <v>221</v>
      </c>
      <c r="D36" s="92" t="s">
        <v>12</v>
      </c>
      <c r="E36" s="93">
        <f>+[1]MEMORIAS!G189</f>
        <v>685</v>
      </c>
      <c r="F36" s="141"/>
      <c r="G36" s="94">
        <f t="shared" ref="G36:G41" si="3">+ROUND(F36*E36,0)</f>
        <v>0</v>
      </c>
    </row>
    <row r="37" spans="1:7" ht="51" x14ac:dyDescent="0.2">
      <c r="A37" s="105" t="s">
        <v>54</v>
      </c>
      <c r="B37" s="90">
        <v>4.03</v>
      </c>
      <c r="C37" s="91" t="s">
        <v>222</v>
      </c>
      <c r="D37" s="92" t="s">
        <v>12</v>
      </c>
      <c r="E37" s="93">
        <f>+[1]MEMORIAS!G200</f>
        <v>193</v>
      </c>
      <c r="F37" s="141"/>
      <c r="G37" s="94">
        <f t="shared" si="3"/>
        <v>0</v>
      </c>
    </row>
    <row r="38" spans="1:7" ht="25.5" x14ac:dyDescent="0.2">
      <c r="A38" s="105" t="s">
        <v>55</v>
      </c>
      <c r="B38" s="90">
        <v>4.04</v>
      </c>
      <c r="C38" s="91" t="s">
        <v>56</v>
      </c>
      <c r="D38" s="92" t="s">
        <v>12</v>
      </c>
      <c r="E38" s="93">
        <f>+[1]MEMORIAS!G206</f>
        <v>38</v>
      </c>
      <c r="F38" s="141"/>
      <c r="G38" s="94">
        <f t="shared" si="3"/>
        <v>0</v>
      </c>
    </row>
    <row r="39" spans="1:7" ht="38.25" x14ac:dyDescent="0.2">
      <c r="A39" s="105" t="s">
        <v>57</v>
      </c>
      <c r="B39" s="90">
        <v>4.05</v>
      </c>
      <c r="C39" s="91" t="s">
        <v>223</v>
      </c>
      <c r="D39" s="92" t="s">
        <v>45</v>
      </c>
      <c r="E39" s="93">
        <f>+[1]MEMORIAS!G213</f>
        <v>266</v>
      </c>
      <c r="F39" s="141"/>
      <c r="G39" s="94">
        <f t="shared" si="3"/>
        <v>0</v>
      </c>
    </row>
    <row r="40" spans="1:7" ht="25.5" x14ac:dyDescent="0.2">
      <c r="A40" s="105" t="s">
        <v>58</v>
      </c>
      <c r="B40" s="90">
        <v>4.0599999999999996</v>
      </c>
      <c r="C40" s="91" t="s">
        <v>224</v>
      </c>
      <c r="D40" s="92" t="s">
        <v>12</v>
      </c>
      <c r="E40" s="93">
        <f>+[1]MEMORIAS!G223</f>
        <v>23.8</v>
      </c>
      <c r="F40" s="141"/>
      <c r="G40" s="94">
        <f t="shared" si="3"/>
        <v>0</v>
      </c>
    </row>
    <row r="41" spans="1:7" ht="51" x14ac:dyDescent="0.2">
      <c r="A41" s="105" t="s">
        <v>59</v>
      </c>
      <c r="B41" s="90">
        <v>4.07</v>
      </c>
      <c r="C41" s="91" t="s">
        <v>225</v>
      </c>
      <c r="D41" s="92" t="s">
        <v>12</v>
      </c>
      <c r="E41" s="93">
        <f>+[1]MEMORIAS!G230</f>
        <v>32.741999999999997</v>
      </c>
      <c r="F41" s="141"/>
      <c r="G41" s="94">
        <f t="shared" si="3"/>
        <v>0</v>
      </c>
    </row>
    <row r="42" spans="1:7" ht="15" customHeight="1" x14ac:dyDescent="0.2">
      <c r="A42" s="107" t="s">
        <v>18</v>
      </c>
      <c r="B42" s="96" t="s">
        <v>60</v>
      </c>
      <c r="C42" s="97"/>
      <c r="D42" s="97"/>
      <c r="E42" s="97"/>
      <c r="F42" s="98"/>
      <c r="G42" s="99">
        <f>SUM(G35:G41)</f>
        <v>0</v>
      </c>
    </row>
    <row r="43" spans="1:7" x14ac:dyDescent="0.2">
      <c r="A43" s="9"/>
      <c r="B43" s="100"/>
      <c r="C43" s="101"/>
      <c r="D43" s="102"/>
      <c r="E43" s="103"/>
      <c r="F43" s="100"/>
      <c r="G43" s="100"/>
    </row>
    <row r="44" spans="1:7" ht="38.25" customHeight="1" x14ac:dyDescent="0.2">
      <c r="A44" s="104" t="s">
        <v>7</v>
      </c>
      <c r="B44" s="87">
        <v>5</v>
      </c>
      <c r="C44" s="109" t="s">
        <v>140</v>
      </c>
      <c r="D44" s="110"/>
      <c r="E44" s="110"/>
      <c r="F44" s="110"/>
      <c r="G44" s="111"/>
    </row>
    <row r="45" spans="1:7" ht="25.5" x14ac:dyDescent="0.2">
      <c r="A45" s="105" t="s">
        <v>61</v>
      </c>
      <c r="B45" s="90">
        <v>5.01</v>
      </c>
      <c r="C45" s="91" t="s">
        <v>226</v>
      </c>
      <c r="D45" s="92" t="s">
        <v>3</v>
      </c>
      <c r="E45" s="93">
        <f>+[1]MEMORIAS!G238</f>
        <v>1</v>
      </c>
      <c r="F45" s="141"/>
      <c r="G45" s="94">
        <f>+ROUND(F45*E45,0)</f>
        <v>0</v>
      </c>
    </row>
    <row r="46" spans="1:7" ht="25.5" x14ac:dyDescent="0.2">
      <c r="A46" s="105" t="s">
        <v>63</v>
      </c>
      <c r="B46" s="90">
        <v>5.0199999999999996</v>
      </c>
      <c r="C46" s="91" t="s">
        <v>227</v>
      </c>
      <c r="D46" s="92" t="s">
        <v>64</v>
      </c>
      <c r="E46" s="93">
        <f>+[1]MEMORIAS!G243</f>
        <v>290</v>
      </c>
      <c r="F46" s="141"/>
      <c r="G46" s="94">
        <f t="shared" ref="G46:G57" si="4">+ROUND(F46*E46,0)</f>
        <v>0</v>
      </c>
    </row>
    <row r="47" spans="1:7" ht="25.5" x14ac:dyDescent="0.2">
      <c r="A47" s="105" t="s">
        <v>65</v>
      </c>
      <c r="B47" s="90">
        <v>5.03</v>
      </c>
      <c r="C47" s="91" t="s">
        <v>228</v>
      </c>
      <c r="D47" s="92" t="s">
        <v>3</v>
      </c>
      <c r="E47" s="93">
        <f>+[1]MEMORIAS!G248</f>
        <v>21</v>
      </c>
      <c r="F47" s="141"/>
      <c r="G47" s="94">
        <f t="shared" si="4"/>
        <v>0</v>
      </c>
    </row>
    <row r="48" spans="1:7" ht="25.5" x14ac:dyDescent="0.2">
      <c r="A48" s="105" t="s">
        <v>66</v>
      </c>
      <c r="B48" s="90">
        <v>5.04</v>
      </c>
      <c r="C48" s="91" t="s">
        <v>229</v>
      </c>
      <c r="D48" s="92" t="s">
        <v>3</v>
      </c>
      <c r="E48" s="93">
        <f>+[1]MEMORIAS!G253</f>
        <v>4</v>
      </c>
      <c r="F48" s="141"/>
      <c r="G48" s="94">
        <f t="shared" si="4"/>
        <v>0</v>
      </c>
    </row>
    <row r="49" spans="1:7" ht="38.25" x14ac:dyDescent="0.2">
      <c r="A49" s="105" t="s">
        <v>67</v>
      </c>
      <c r="B49" s="90">
        <v>5.05</v>
      </c>
      <c r="C49" s="91" t="s">
        <v>230</v>
      </c>
      <c r="D49" s="92" t="s">
        <v>3</v>
      </c>
      <c r="E49" s="93">
        <f>+[1]MEMORIAS!G258</f>
        <v>4</v>
      </c>
      <c r="F49" s="141"/>
      <c r="G49" s="94">
        <f t="shared" si="4"/>
        <v>0</v>
      </c>
    </row>
    <row r="50" spans="1:7" x14ac:dyDescent="0.2">
      <c r="A50" s="105" t="s">
        <v>68</v>
      </c>
      <c r="B50" s="90">
        <v>5.0599999999999996</v>
      </c>
      <c r="C50" s="91" t="s">
        <v>231</v>
      </c>
      <c r="D50" s="92" t="s">
        <v>3</v>
      </c>
      <c r="E50" s="93">
        <f>+[1]MEMORIAS!G263</f>
        <v>8</v>
      </c>
      <c r="F50" s="141"/>
      <c r="G50" s="94">
        <f t="shared" si="4"/>
        <v>0</v>
      </c>
    </row>
    <row r="51" spans="1:7" ht="38.25" x14ac:dyDescent="0.2">
      <c r="A51" s="108" t="s">
        <v>69</v>
      </c>
      <c r="B51" s="90">
        <v>5.07</v>
      </c>
      <c r="C51" s="91" t="s">
        <v>232</v>
      </c>
      <c r="D51" s="92" t="s">
        <v>3</v>
      </c>
      <c r="E51" s="93">
        <f>+[1]MEMORIAS!G268</f>
        <v>24</v>
      </c>
      <c r="F51" s="141"/>
      <c r="G51" s="94">
        <f t="shared" si="4"/>
        <v>0</v>
      </c>
    </row>
    <row r="52" spans="1:7" x14ac:dyDescent="0.2">
      <c r="A52" s="105" t="s">
        <v>70</v>
      </c>
      <c r="B52" s="90">
        <v>5.08</v>
      </c>
      <c r="C52" s="91" t="s">
        <v>233</v>
      </c>
      <c r="D52" s="92" t="s">
        <v>3</v>
      </c>
      <c r="E52" s="93">
        <f>+[1]MEMORIAS!G273</f>
        <v>12</v>
      </c>
      <c r="F52" s="141"/>
      <c r="G52" s="94">
        <f t="shared" si="4"/>
        <v>0</v>
      </c>
    </row>
    <row r="53" spans="1:7" x14ac:dyDescent="0.2">
      <c r="A53" s="105" t="s">
        <v>71</v>
      </c>
      <c r="B53" s="90">
        <v>5.09</v>
      </c>
      <c r="C53" s="91" t="s">
        <v>72</v>
      </c>
      <c r="D53" s="92" t="s">
        <v>64</v>
      </c>
      <c r="E53" s="93">
        <f>+[1]MEMORIAS!G278</f>
        <v>300</v>
      </c>
      <c r="F53" s="141"/>
      <c r="G53" s="94">
        <f t="shared" si="4"/>
        <v>0</v>
      </c>
    </row>
    <row r="54" spans="1:7" x14ac:dyDescent="0.2">
      <c r="A54" s="105" t="s">
        <v>73</v>
      </c>
      <c r="B54" s="112">
        <v>5.0999999999999996</v>
      </c>
      <c r="C54" s="91" t="s">
        <v>74</v>
      </c>
      <c r="D54" s="92" t="s">
        <v>3</v>
      </c>
      <c r="E54" s="93">
        <f>+[1]MEMORIAS!G284</f>
        <v>33</v>
      </c>
      <c r="F54" s="141"/>
      <c r="G54" s="94">
        <f t="shared" si="4"/>
        <v>0</v>
      </c>
    </row>
    <row r="55" spans="1:7" x14ac:dyDescent="0.2">
      <c r="A55" s="105" t="s">
        <v>75</v>
      </c>
      <c r="B55" s="90">
        <v>5.1100000000000003</v>
      </c>
      <c r="C55" s="91" t="s">
        <v>76</v>
      </c>
      <c r="D55" s="92" t="s">
        <v>64</v>
      </c>
      <c r="E55" s="93">
        <f>+[1]MEMORIAS!G289</f>
        <v>650</v>
      </c>
      <c r="F55" s="141"/>
      <c r="G55" s="94">
        <f t="shared" si="4"/>
        <v>0</v>
      </c>
    </row>
    <row r="56" spans="1:7" ht="25.5" x14ac:dyDescent="0.2">
      <c r="A56" s="105" t="s">
        <v>77</v>
      </c>
      <c r="B56" s="90">
        <v>5.12</v>
      </c>
      <c r="C56" s="91" t="s">
        <v>234</v>
      </c>
      <c r="D56" s="92" t="s">
        <v>3</v>
      </c>
      <c r="E56" s="93">
        <f>+[1]MEMORIAS!G294</f>
        <v>1</v>
      </c>
      <c r="F56" s="141"/>
      <c r="G56" s="94">
        <f t="shared" si="4"/>
        <v>0</v>
      </c>
    </row>
    <row r="57" spans="1:7" x14ac:dyDescent="0.2">
      <c r="A57" s="105" t="s">
        <v>78</v>
      </c>
      <c r="B57" s="90">
        <v>5.13</v>
      </c>
      <c r="C57" s="91" t="s">
        <v>235</v>
      </c>
      <c r="D57" s="92" t="s">
        <v>79</v>
      </c>
      <c r="E57" s="93">
        <f>+[1]MEMORIAS!G299</f>
        <v>1</v>
      </c>
      <c r="F57" s="141"/>
      <c r="G57" s="94">
        <f t="shared" si="4"/>
        <v>0</v>
      </c>
    </row>
    <row r="58" spans="1:7" ht="15" customHeight="1" x14ac:dyDescent="0.2">
      <c r="A58" s="107" t="s">
        <v>18</v>
      </c>
      <c r="B58" s="96" t="s">
        <v>80</v>
      </c>
      <c r="C58" s="97"/>
      <c r="D58" s="97"/>
      <c r="E58" s="97"/>
      <c r="F58" s="98"/>
      <c r="G58" s="99">
        <f>SUM(G45:G57)</f>
        <v>0</v>
      </c>
    </row>
    <row r="59" spans="1:7" ht="15" customHeight="1" x14ac:dyDescent="0.2">
      <c r="A59" s="9"/>
      <c r="B59" s="100"/>
      <c r="C59" s="101"/>
      <c r="D59" s="102"/>
      <c r="E59" s="103"/>
      <c r="F59" s="100"/>
      <c r="G59" s="100"/>
    </row>
    <row r="60" spans="1:7" ht="45.75" customHeight="1" x14ac:dyDescent="0.2">
      <c r="A60" s="104" t="s">
        <v>7</v>
      </c>
      <c r="B60" s="87">
        <v>6</v>
      </c>
      <c r="C60" s="88" t="s">
        <v>141</v>
      </c>
      <c r="D60" s="88"/>
      <c r="E60" s="88"/>
      <c r="F60" s="88"/>
      <c r="G60" s="88"/>
    </row>
    <row r="61" spans="1:7" ht="25.5" x14ac:dyDescent="0.2">
      <c r="A61" s="105" t="s">
        <v>81</v>
      </c>
      <c r="B61" s="90">
        <v>6.01</v>
      </c>
      <c r="C61" s="91" t="s">
        <v>236</v>
      </c>
      <c r="D61" s="92" t="s">
        <v>201</v>
      </c>
      <c r="E61" s="93">
        <f>+[1]MEMORIAS!G305</f>
        <v>1605</v>
      </c>
      <c r="F61" s="141"/>
      <c r="G61" s="94">
        <f>+ROUND(F61*E61,0)</f>
        <v>0</v>
      </c>
    </row>
    <row r="62" spans="1:7" ht="25.5" x14ac:dyDescent="0.2">
      <c r="A62" s="105" t="s">
        <v>82</v>
      </c>
      <c r="B62" s="90">
        <v>6.02</v>
      </c>
      <c r="C62" s="91" t="s">
        <v>246</v>
      </c>
      <c r="D62" s="92" t="s">
        <v>3</v>
      </c>
      <c r="E62" s="93">
        <f>+[1]MEMORIAS!G310</f>
        <v>32</v>
      </c>
      <c r="F62" s="141"/>
      <c r="G62" s="94">
        <f>+ROUND(F62*E62,0)</f>
        <v>0</v>
      </c>
    </row>
    <row r="63" spans="1:7" ht="15" customHeight="1" x14ac:dyDescent="0.2">
      <c r="A63" s="107" t="s">
        <v>18</v>
      </c>
      <c r="B63" s="96" t="s">
        <v>83</v>
      </c>
      <c r="C63" s="97"/>
      <c r="D63" s="97"/>
      <c r="E63" s="97"/>
      <c r="F63" s="98"/>
      <c r="G63" s="99">
        <f>SUM(G61:G62)</f>
        <v>0</v>
      </c>
    </row>
    <row r="64" spans="1:7" x14ac:dyDescent="0.2">
      <c r="A64" s="9"/>
      <c r="B64" s="100"/>
      <c r="C64" s="101"/>
      <c r="D64" s="102"/>
      <c r="E64" s="103"/>
      <c r="F64" s="100"/>
      <c r="G64" s="100"/>
    </row>
    <row r="65" spans="1:7" ht="41.25" customHeight="1" x14ac:dyDescent="0.2">
      <c r="A65" s="104" t="s">
        <v>7</v>
      </c>
      <c r="B65" s="87">
        <v>7</v>
      </c>
      <c r="C65" s="113" t="s">
        <v>202</v>
      </c>
      <c r="D65" s="88"/>
      <c r="E65" s="88"/>
      <c r="F65" s="88"/>
      <c r="G65" s="88"/>
    </row>
    <row r="66" spans="1:7" ht="38.25" x14ac:dyDescent="0.2">
      <c r="A66" s="105" t="s">
        <v>84</v>
      </c>
      <c r="B66" s="90">
        <v>7.01</v>
      </c>
      <c r="C66" s="91" t="s">
        <v>85</v>
      </c>
      <c r="D66" s="114" t="s">
        <v>3</v>
      </c>
      <c r="E66" s="93">
        <f>+[1]MEMORIAS!G317</f>
        <v>24</v>
      </c>
      <c r="F66" s="141"/>
      <c r="G66" s="94">
        <f>+ROUND(F66*E66,0)</f>
        <v>0</v>
      </c>
    </row>
    <row r="67" spans="1:7" x14ac:dyDescent="0.2">
      <c r="A67" s="105" t="s">
        <v>86</v>
      </c>
      <c r="B67" s="90">
        <v>7.02</v>
      </c>
      <c r="C67" s="91" t="s">
        <v>87</v>
      </c>
      <c r="D67" s="114" t="s">
        <v>3</v>
      </c>
      <c r="E67" s="93">
        <f>+[1]MEMORIAS!G324</f>
        <v>1</v>
      </c>
      <c r="F67" s="141"/>
      <c r="G67" s="94">
        <f t="shared" ref="G67:G70" si="5">+ROUND(F67*E67,0)</f>
        <v>0</v>
      </c>
    </row>
    <row r="68" spans="1:7" ht="25.5" x14ac:dyDescent="0.2">
      <c r="A68" s="105" t="s">
        <v>88</v>
      </c>
      <c r="B68" s="90">
        <v>7.03</v>
      </c>
      <c r="C68" s="91" t="s">
        <v>89</v>
      </c>
      <c r="D68" s="114" t="s">
        <v>3</v>
      </c>
      <c r="E68" s="93">
        <f>+[1]MEMORIAS!G330</f>
        <v>1</v>
      </c>
      <c r="F68" s="141"/>
      <c r="G68" s="94">
        <f t="shared" si="5"/>
        <v>0</v>
      </c>
    </row>
    <row r="69" spans="1:7" ht="25.5" x14ac:dyDescent="0.2">
      <c r="A69" s="105" t="s">
        <v>90</v>
      </c>
      <c r="B69" s="90">
        <v>7.04</v>
      </c>
      <c r="C69" s="91" t="s">
        <v>91</v>
      </c>
      <c r="D69" s="114" t="s">
        <v>3</v>
      </c>
      <c r="E69" s="93">
        <f>+[1]MEMORIAS!G336</f>
        <v>7</v>
      </c>
      <c r="F69" s="141"/>
      <c r="G69" s="94">
        <f t="shared" si="5"/>
        <v>0</v>
      </c>
    </row>
    <row r="70" spans="1:7" ht="25.5" x14ac:dyDescent="0.2">
      <c r="A70" s="105" t="s">
        <v>92</v>
      </c>
      <c r="B70" s="90">
        <v>7.05</v>
      </c>
      <c r="C70" s="91" t="s">
        <v>93</v>
      </c>
      <c r="D70" s="92" t="s">
        <v>45</v>
      </c>
      <c r="E70" s="93">
        <f>+[1]MEMORIAS!G343</f>
        <v>50</v>
      </c>
      <c r="F70" s="141"/>
      <c r="G70" s="94">
        <f t="shared" si="5"/>
        <v>0</v>
      </c>
    </row>
    <row r="71" spans="1:7" ht="15" customHeight="1" x14ac:dyDescent="0.2">
      <c r="A71" s="107" t="s">
        <v>18</v>
      </c>
      <c r="B71" s="96" t="s">
        <v>94</v>
      </c>
      <c r="C71" s="97"/>
      <c r="D71" s="97"/>
      <c r="E71" s="97"/>
      <c r="F71" s="98"/>
      <c r="G71" s="99">
        <f>SUM(G66:G70)</f>
        <v>0</v>
      </c>
    </row>
    <row r="72" spans="1:7" x14ac:dyDescent="0.2">
      <c r="A72" s="9"/>
      <c r="B72" s="100"/>
      <c r="C72" s="101"/>
      <c r="D72" s="102"/>
      <c r="E72" s="103"/>
      <c r="F72" s="100"/>
      <c r="G72" s="100"/>
    </row>
    <row r="73" spans="1:7" ht="50.25" customHeight="1" x14ac:dyDescent="0.2">
      <c r="A73" s="104" t="s">
        <v>7</v>
      </c>
      <c r="B73" s="87">
        <v>8</v>
      </c>
      <c r="C73" s="115" t="s">
        <v>166</v>
      </c>
      <c r="D73" s="115"/>
      <c r="E73" s="115"/>
      <c r="F73" s="115"/>
      <c r="G73" s="115"/>
    </row>
    <row r="74" spans="1:7" ht="25.5" x14ac:dyDescent="0.2">
      <c r="A74" s="105" t="s">
        <v>95</v>
      </c>
      <c r="B74" s="90">
        <v>8.01</v>
      </c>
      <c r="C74" s="91" t="s">
        <v>96</v>
      </c>
      <c r="D74" s="92" t="s">
        <v>12</v>
      </c>
      <c r="E74" s="93">
        <f>+[1]MEMORIAS!G350</f>
        <v>420</v>
      </c>
      <c r="F74" s="141"/>
      <c r="G74" s="94">
        <f>+ROUND(F74*E74,0)</f>
        <v>0</v>
      </c>
    </row>
    <row r="75" spans="1:7" ht="38.25" x14ac:dyDescent="0.2">
      <c r="A75" s="105" t="s">
        <v>97</v>
      </c>
      <c r="B75" s="90">
        <v>8.02</v>
      </c>
      <c r="C75" s="91" t="s">
        <v>237</v>
      </c>
      <c r="D75" s="92" t="s">
        <v>98</v>
      </c>
      <c r="E75" s="93">
        <f>+[1]MEMORIAS!G356</f>
        <v>1</v>
      </c>
      <c r="F75" s="141"/>
      <c r="G75" s="94">
        <f t="shared" ref="G75:G78" si="6">+ROUND(F75*E75,0)</f>
        <v>0</v>
      </c>
    </row>
    <row r="76" spans="1:7" x14ac:dyDescent="0.2">
      <c r="A76" s="105" t="s">
        <v>99</v>
      </c>
      <c r="B76" s="90">
        <v>8.0299999999999994</v>
      </c>
      <c r="C76" s="91" t="s">
        <v>100</v>
      </c>
      <c r="D76" s="114" t="s">
        <v>3</v>
      </c>
      <c r="E76" s="93">
        <f>+[1]MEMORIAS!G362</f>
        <v>7</v>
      </c>
      <c r="F76" s="141"/>
      <c r="G76" s="94">
        <f t="shared" si="6"/>
        <v>0</v>
      </c>
    </row>
    <row r="77" spans="1:7" x14ac:dyDescent="0.2">
      <c r="A77" s="105" t="s">
        <v>101</v>
      </c>
      <c r="B77" s="90">
        <v>8.0399999999999991</v>
      </c>
      <c r="C77" s="91" t="s">
        <v>102</v>
      </c>
      <c r="D77" s="114" t="s">
        <v>3</v>
      </c>
      <c r="E77" s="93">
        <f>+[1]MEMORIAS!G368</f>
        <v>1</v>
      </c>
      <c r="F77" s="141"/>
      <c r="G77" s="94">
        <f t="shared" si="6"/>
        <v>0</v>
      </c>
    </row>
    <row r="78" spans="1:7" ht="89.25" customHeight="1" x14ac:dyDescent="0.2">
      <c r="A78" s="108" t="s">
        <v>103</v>
      </c>
      <c r="B78" s="90">
        <v>8.0500000000000007</v>
      </c>
      <c r="C78" s="91" t="s">
        <v>104</v>
      </c>
      <c r="D78" s="92" t="s">
        <v>45</v>
      </c>
      <c r="E78" s="93">
        <f>+[1]MEMORIAS!G374</f>
        <v>30</v>
      </c>
      <c r="F78" s="141"/>
      <c r="G78" s="94">
        <f t="shared" si="6"/>
        <v>0</v>
      </c>
    </row>
    <row r="79" spans="1:7" ht="15" customHeight="1" x14ac:dyDescent="0.2">
      <c r="A79" s="107" t="s">
        <v>18</v>
      </c>
      <c r="B79" s="96" t="s">
        <v>105</v>
      </c>
      <c r="C79" s="97"/>
      <c r="D79" s="97"/>
      <c r="E79" s="97"/>
      <c r="F79" s="98"/>
      <c r="G79" s="99">
        <f>SUM(G74:G78)</f>
        <v>0</v>
      </c>
    </row>
    <row r="80" spans="1:7" x14ac:dyDescent="0.2">
      <c r="A80" s="9"/>
      <c r="B80" s="100"/>
      <c r="C80" s="101"/>
      <c r="D80" s="102"/>
      <c r="E80" s="103"/>
      <c r="F80" s="100"/>
      <c r="G80" s="100"/>
    </row>
    <row r="81" spans="1:7" ht="42.75" customHeight="1" x14ac:dyDescent="0.2">
      <c r="A81" s="104" t="s">
        <v>7</v>
      </c>
      <c r="B81" s="87">
        <v>9</v>
      </c>
      <c r="C81" s="109" t="s">
        <v>143</v>
      </c>
      <c r="D81" s="110"/>
      <c r="E81" s="110"/>
      <c r="F81" s="110"/>
      <c r="G81" s="111"/>
    </row>
    <row r="82" spans="1:7" ht="38.25" x14ac:dyDescent="0.2">
      <c r="A82" s="116" t="s">
        <v>106</v>
      </c>
      <c r="B82" s="117" t="s">
        <v>107</v>
      </c>
      <c r="C82" s="91" t="s">
        <v>108</v>
      </c>
      <c r="D82" s="83" t="s">
        <v>64</v>
      </c>
      <c r="E82" s="118">
        <v>38</v>
      </c>
      <c r="F82" s="141"/>
      <c r="G82" s="94">
        <f>+ROUND(F82*E82,0)</f>
        <v>0</v>
      </c>
    </row>
    <row r="83" spans="1:7" ht="38.25" x14ac:dyDescent="0.2">
      <c r="A83" s="105" t="s">
        <v>109</v>
      </c>
      <c r="B83" s="90">
        <v>9.02</v>
      </c>
      <c r="C83" s="91" t="s">
        <v>110</v>
      </c>
      <c r="D83" s="92" t="s">
        <v>45</v>
      </c>
      <c r="E83" s="93">
        <f>+[1]MEMORIAS!G388</f>
        <v>75</v>
      </c>
      <c r="F83" s="141"/>
      <c r="G83" s="94">
        <f t="shared" ref="G83:G84" si="7">+ROUND(F83*E83,0)</f>
        <v>0</v>
      </c>
    </row>
    <row r="84" spans="1:7" ht="25.5" x14ac:dyDescent="0.2">
      <c r="A84" s="105" t="s">
        <v>111</v>
      </c>
      <c r="B84" s="90">
        <v>9.0299999999999994</v>
      </c>
      <c r="C84" s="91" t="s">
        <v>238</v>
      </c>
      <c r="D84" s="114" t="s">
        <v>3</v>
      </c>
      <c r="E84" s="93">
        <f>+[1]MEMORIAS!G394</f>
        <v>4</v>
      </c>
      <c r="F84" s="141"/>
      <c r="G84" s="94">
        <f t="shared" si="7"/>
        <v>0</v>
      </c>
    </row>
    <row r="85" spans="1:7" ht="15" customHeight="1" x14ac:dyDescent="0.2">
      <c r="A85" s="107" t="s">
        <v>18</v>
      </c>
      <c r="B85" s="96" t="s">
        <v>112</v>
      </c>
      <c r="C85" s="97"/>
      <c r="D85" s="97"/>
      <c r="E85" s="97"/>
      <c r="F85" s="98"/>
      <c r="G85" s="99">
        <f>SUM(G82:G84)</f>
        <v>0</v>
      </c>
    </row>
    <row r="86" spans="1:7" ht="13.5" thickBot="1" x14ac:dyDescent="0.25">
      <c r="A86" s="9"/>
      <c r="B86" s="100"/>
      <c r="C86" s="101"/>
      <c r="D86" s="102"/>
      <c r="E86" s="103"/>
      <c r="F86" s="100"/>
      <c r="G86" s="100"/>
    </row>
    <row r="87" spans="1:7" ht="46.5" customHeight="1" x14ac:dyDescent="0.2">
      <c r="A87" s="86" t="s">
        <v>7</v>
      </c>
      <c r="B87" s="87">
        <v>10</v>
      </c>
      <c r="C87" s="88" t="s">
        <v>144</v>
      </c>
      <c r="D87" s="88"/>
      <c r="E87" s="88"/>
      <c r="F87" s="88"/>
      <c r="G87" s="88"/>
    </row>
    <row r="88" spans="1:7" x14ac:dyDescent="0.2">
      <c r="A88" s="119" t="s">
        <v>113</v>
      </c>
      <c r="B88" s="90">
        <v>10.01</v>
      </c>
      <c r="C88" s="91" t="s">
        <v>239</v>
      </c>
      <c r="D88" s="114" t="s">
        <v>3</v>
      </c>
      <c r="E88" s="93">
        <f>+[1]MEMORIAS!G403</f>
        <v>3</v>
      </c>
      <c r="F88" s="141"/>
      <c r="G88" s="94">
        <f>+ROUND(F88*E88,0)</f>
        <v>0</v>
      </c>
    </row>
    <row r="89" spans="1:7" x14ac:dyDescent="0.2">
      <c r="A89" s="119" t="s">
        <v>114</v>
      </c>
      <c r="B89" s="90">
        <v>10.02</v>
      </c>
      <c r="C89" s="91" t="s">
        <v>240</v>
      </c>
      <c r="D89" s="114" t="s">
        <v>3</v>
      </c>
      <c r="E89" s="93">
        <f>+[1]MEMORIAS!G408</f>
        <v>3</v>
      </c>
      <c r="F89" s="141"/>
      <c r="G89" s="94">
        <f t="shared" ref="G89:G96" si="8">+ROUND(F89*E89,0)</f>
        <v>0</v>
      </c>
    </row>
    <row r="90" spans="1:7" x14ac:dyDescent="0.2">
      <c r="A90" s="119" t="s">
        <v>115</v>
      </c>
      <c r="B90" s="90">
        <v>10.029999999999999</v>
      </c>
      <c r="C90" s="91" t="s">
        <v>241</v>
      </c>
      <c r="D90" s="114" t="s">
        <v>3</v>
      </c>
      <c r="E90" s="93">
        <f>+[1]MEMORIAS!G413</f>
        <v>6</v>
      </c>
      <c r="F90" s="141"/>
      <c r="G90" s="94">
        <f t="shared" si="8"/>
        <v>0</v>
      </c>
    </row>
    <row r="91" spans="1:7" x14ac:dyDescent="0.2">
      <c r="A91" s="119" t="s">
        <v>116</v>
      </c>
      <c r="B91" s="90">
        <v>10.039999999999999</v>
      </c>
      <c r="C91" s="91" t="s">
        <v>242</v>
      </c>
      <c r="D91" s="114" t="s">
        <v>3</v>
      </c>
      <c r="E91" s="93">
        <f>+[1]MEMORIAS!G418</f>
        <v>4</v>
      </c>
      <c r="F91" s="141"/>
      <c r="G91" s="94">
        <f t="shared" si="8"/>
        <v>0</v>
      </c>
    </row>
    <row r="92" spans="1:7" x14ac:dyDescent="0.2">
      <c r="A92" s="119" t="s">
        <v>117</v>
      </c>
      <c r="B92" s="90">
        <v>10.050000000000001</v>
      </c>
      <c r="C92" s="91" t="s">
        <v>243</v>
      </c>
      <c r="D92" s="114" t="s">
        <v>3</v>
      </c>
      <c r="E92" s="93">
        <f>+[1]MEMORIAS!G418</f>
        <v>4</v>
      </c>
      <c r="F92" s="141"/>
      <c r="G92" s="94">
        <f t="shared" si="8"/>
        <v>0</v>
      </c>
    </row>
    <row r="93" spans="1:7" x14ac:dyDescent="0.2">
      <c r="A93" s="119" t="s">
        <v>118</v>
      </c>
      <c r="B93" s="90">
        <v>10.06</v>
      </c>
      <c r="C93" s="91" t="s">
        <v>244</v>
      </c>
      <c r="D93" s="114" t="s">
        <v>3</v>
      </c>
      <c r="E93" s="93">
        <f>+[1]MEMORIAS!G423</f>
        <v>5</v>
      </c>
      <c r="F93" s="141"/>
      <c r="G93" s="94">
        <f t="shared" si="8"/>
        <v>0</v>
      </c>
    </row>
    <row r="94" spans="1:7" x14ac:dyDescent="0.2">
      <c r="A94" s="119" t="s">
        <v>119</v>
      </c>
      <c r="B94" s="90">
        <v>10.07</v>
      </c>
      <c r="C94" s="91" t="s">
        <v>120</v>
      </c>
      <c r="D94" s="114" t="s">
        <v>3</v>
      </c>
      <c r="E94" s="93">
        <v>70</v>
      </c>
      <c r="F94" s="141"/>
      <c r="G94" s="94">
        <f t="shared" si="8"/>
        <v>0</v>
      </c>
    </row>
    <row r="95" spans="1:7" x14ac:dyDescent="0.2">
      <c r="A95" s="119" t="s">
        <v>121</v>
      </c>
      <c r="B95" s="90">
        <v>10.08</v>
      </c>
      <c r="C95" s="91" t="s">
        <v>122</v>
      </c>
      <c r="D95" s="114" t="s">
        <v>3</v>
      </c>
      <c r="E95" s="93">
        <v>30</v>
      </c>
      <c r="F95" s="141"/>
      <c r="G95" s="94">
        <f t="shared" si="8"/>
        <v>0</v>
      </c>
    </row>
    <row r="96" spans="1:7" x14ac:dyDescent="0.2">
      <c r="A96" s="119" t="s">
        <v>123</v>
      </c>
      <c r="B96" s="90">
        <v>10.09</v>
      </c>
      <c r="C96" s="91" t="s">
        <v>124</v>
      </c>
      <c r="D96" s="114" t="s">
        <v>3</v>
      </c>
      <c r="E96" s="93">
        <v>20</v>
      </c>
      <c r="F96" s="141"/>
      <c r="G96" s="94">
        <f t="shared" si="8"/>
        <v>0</v>
      </c>
    </row>
    <row r="97" spans="1:9" ht="15.75" customHeight="1" thickBot="1" x14ac:dyDescent="0.25">
      <c r="A97" s="95" t="s">
        <v>18</v>
      </c>
      <c r="B97" s="96" t="s">
        <v>125</v>
      </c>
      <c r="C97" s="97"/>
      <c r="D97" s="97"/>
      <c r="E97" s="97"/>
      <c r="F97" s="98"/>
      <c r="G97" s="99">
        <f>SUM(G88:G96)</f>
        <v>0</v>
      </c>
    </row>
    <row r="98" spans="1:9" x14ac:dyDescent="0.2">
      <c r="A98" s="9"/>
      <c r="B98" s="100"/>
      <c r="C98" s="101"/>
      <c r="D98" s="102"/>
      <c r="E98" s="103"/>
      <c r="F98" s="100"/>
      <c r="G98" s="100"/>
    </row>
    <row r="99" spans="1:9" x14ac:dyDescent="0.2">
      <c r="A99" s="104" t="s">
        <v>7</v>
      </c>
      <c r="B99" s="87">
        <v>11</v>
      </c>
      <c r="C99" s="120" t="s">
        <v>168</v>
      </c>
      <c r="D99" s="121"/>
      <c r="E99" s="121"/>
      <c r="F99" s="121"/>
      <c r="G99" s="121"/>
    </row>
    <row r="100" spans="1:9" x14ac:dyDescent="0.2">
      <c r="A100" s="105" t="s">
        <v>126</v>
      </c>
      <c r="B100" s="90">
        <v>11.01</v>
      </c>
      <c r="C100" s="91" t="s">
        <v>127</v>
      </c>
      <c r="D100" s="92" t="s">
        <v>12</v>
      </c>
      <c r="E100" s="93">
        <v>800</v>
      </c>
      <c r="F100" s="141"/>
      <c r="G100" s="94">
        <f>+ROUND(F100*E100,0)</f>
        <v>0</v>
      </c>
    </row>
    <row r="101" spans="1:9" ht="25.5" x14ac:dyDescent="0.2">
      <c r="A101" s="105"/>
      <c r="B101" s="122">
        <v>11.02</v>
      </c>
      <c r="C101" s="91" t="s">
        <v>245</v>
      </c>
      <c r="D101" s="114" t="s">
        <v>3</v>
      </c>
      <c r="E101" s="123">
        <v>1</v>
      </c>
      <c r="F101" s="142"/>
      <c r="G101" s="94">
        <f>+ROUND(F101*E101,0)</f>
        <v>0</v>
      </c>
    </row>
    <row r="102" spans="1:9" s="125" customFormat="1" ht="15" customHeight="1" x14ac:dyDescent="0.25">
      <c r="A102" s="107" t="s">
        <v>18</v>
      </c>
      <c r="B102" s="96" t="s">
        <v>128</v>
      </c>
      <c r="C102" s="97"/>
      <c r="D102" s="97"/>
      <c r="E102" s="97"/>
      <c r="F102" s="98"/>
      <c r="G102" s="99">
        <f>SUM(G100:G101)</f>
        <v>0</v>
      </c>
      <c r="H102" s="124"/>
      <c r="I102" s="124"/>
    </row>
    <row r="103" spans="1:9" x14ac:dyDescent="0.2">
      <c r="A103" s="9"/>
      <c r="B103" s="100"/>
      <c r="C103" s="101"/>
      <c r="D103" s="102"/>
      <c r="E103" s="103"/>
      <c r="F103" s="100"/>
      <c r="G103" s="100"/>
      <c r="H103" s="126"/>
      <c r="I103" s="126"/>
    </row>
    <row r="104" spans="1:9" x14ac:dyDescent="0.2">
      <c r="A104" s="16" t="s">
        <v>129</v>
      </c>
      <c r="B104" s="127" t="s">
        <v>131</v>
      </c>
      <c r="C104" s="128"/>
      <c r="D104" s="128"/>
      <c r="E104" s="128"/>
      <c r="F104" s="129"/>
      <c r="G104" s="99">
        <f>+G12+G20+G32+G42+G58+G63+G71+G79+G85+G97+G102</f>
        <v>0</v>
      </c>
      <c r="H104" s="21"/>
      <c r="I104" s="21"/>
    </row>
    <row r="105" spans="1:9" x14ac:dyDescent="0.2">
      <c r="A105" s="9"/>
      <c r="B105" s="100"/>
      <c r="C105" s="101"/>
      <c r="D105" s="102"/>
      <c r="E105" s="103"/>
      <c r="F105" s="100"/>
      <c r="G105" s="21"/>
      <c r="H105" s="21"/>
      <c r="I105" s="21"/>
    </row>
    <row r="106" spans="1:9" x14ac:dyDescent="0.2">
      <c r="A106" s="9"/>
      <c r="B106" s="87">
        <v>12</v>
      </c>
      <c r="C106" s="130" t="s">
        <v>267</v>
      </c>
      <c r="D106" s="130"/>
      <c r="E106" s="130"/>
      <c r="F106" s="130"/>
      <c r="G106" s="130"/>
      <c r="H106" s="21"/>
      <c r="I106" s="21"/>
    </row>
    <row r="107" spans="1:9" x14ac:dyDescent="0.2">
      <c r="A107" s="9"/>
      <c r="B107" s="90">
        <v>12.1</v>
      </c>
      <c r="C107" s="91" t="s">
        <v>268</v>
      </c>
      <c r="D107" s="92" t="s">
        <v>269</v>
      </c>
      <c r="E107" s="93">
        <v>1</v>
      </c>
      <c r="F107" s="141"/>
      <c r="G107" s="94">
        <f>+ROUND(E107*F107,0)</f>
        <v>0</v>
      </c>
      <c r="H107" s="21"/>
      <c r="I107" s="21"/>
    </row>
    <row r="108" spans="1:9" x14ac:dyDescent="0.2">
      <c r="A108" s="9"/>
      <c r="B108" s="96" t="s">
        <v>270</v>
      </c>
      <c r="C108" s="97"/>
      <c r="D108" s="97"/>
      <c r="E108" s="97"/>
      <c r="F108" s="98"/>
      <c r="G108" s="99">
        <f>+G107</f>
        <v>0</v>
      </c>
      <c r="H108" s="21"/>
      <c r="I108" s="21"/>
    </row>
    <row r="109" spans="1:9" x14ac:dyDescent="0.2">
      <c r="A109" s="9"/>
      <c r="B109" s="100"/>
      <c r="C109" s="101"/>
      <c r="D109" s="102"/>
      <c r="E109" s="103"/>
      <c r="F109" s="100"/>
      <c r="G109" s="21"/>
      <c r="H109" s="21"/>
      <c r="I109" s="21"/>
    </row>
    <row r="110" spans="1:9" x14ac:dyDescent="0.2">
      <c r="A110" s="21"/>
      <c r="B110" s="130" t="s">
        <v>130</v>
      </c>
      <c r="C110" s="130"/>
      <c r="D110" s="130"/>
      <c r="E110" s="130"/>
      <c r="F110" s="130"/>
      <c r="G110" s="130"/>
      <c r="H110" s="21"/>
      <c r="I110" s="21"/>
    </row>
    <row r="111" spans="1:9" x14ac:dyDescent="0.2">
      <c r="A111" s="21"/>
      <c r="B111" s="131"/>
      <c r="C111" s="132" t="s">
        <v>203</v>
      </c>
      <c r="D111" s="133"/>
      <c r="E111" s="134"/>
      <c r="F111" s="143"/>
      <c r="G111" s="94">
        <f>+ROUND(G104*F111,0)</f>
        <v>0</v>
      </c>
    </row>
    <row r="112" spans="1:9" x14ac:dyDescent="0.2">
      <c r="A112" s="21"/>
      <c r="B112" s="131"/>
      <c r="C112" s="132" t="s">
        <v>132</v>
      </c>
      <c r="D112" s="133"/>
      <c r="E112" s="134"/>
      <c r="F112" s="143"/>
      <c r="G112" s="94">
        <f>+ROUND(G104*F112,0)</f>
        <v>0</v>
      </c>
    </row>
    <row r="113" spans="2:7" x14ac:dyDescent="0.2">
      <c r="B113" s="131"/>
      <c r="C113" s="135" t="s">
        <v>133</v>
      </c>
      <c r="D113" s="136"/>
      <c r="E113" s="137"/>
      <c r="F113" s="144"/>
      <c r="G113" s="94">
        <f>ROUND(G104*F113,0)</f>
        <v>0</v>
      </c>
    </row>
    <row r="114" spans="2:7" x14ac:dyDescent="0.2">
      <c r="B114" s="131"/>
      <c r="C114" s="135" t="s">
        <v>134</v>
      </c>
      <c r="D114" s="136"/>
      <c r="E114" s="137"/>
      <c r="F114" s="138">
        <v>0.16</v>
      </c>
      <c r="G114" s="94">
        <f>+ROUND(G113*F114,0)</f>
        <v>0</v>
      </c>
    </row>
    <row r="115" spans="2:7" ht="16.5" x14ac:dyDescent="0.2">
      <c r="B115" s="139" t="s">
        <v>204</v>
      </c>
      <c r="C115" s="139"/>
      <c r="D115" s="139"/>
      <c r="E115" s="139"/>
      <c r="F115" s="139"/>
      <c r="G115" s="140">
        <f>+G104+G111+G112+G113+G114+G108</f>
        <v>0</v>
      </c>
    </row>
  </sheetData>
  <sheetProtection password="CD80" sheet="1" objects="1" scenarios="1"/>
  <mergeCells count="33">
    <mergeCell ref="C106:G106"/>
    <mergeCell ref="B108:F108"/>
    <mergeCell ref="B104:F104"/>
    <mergeCell ref="B97:F97"/>
    <mergeCell ref="B102:F102"/>
    <mergeCell ref="B110:G110"/>
    <mergeCell ref="B115:F115"/>
    <mergeCell ref="C114:E114"/>
    <mergeCell ref="C113:E113"/>
    <mergeCell ref="C112:E112"/>
    <mergeCell ref="C111:E111"/>
    <mergeCell ref="A1:G1"/>
    <mergeCell ref="A2:G2"/>
    <mergeCell ref="B4:G4"/>
    <mergeCell ref="B12:F12"/>
    <mergeCell ref="B20:F20"/>
    <mergeCell ref="C8:G8"/>
    <mergeCell ref="C14:G14"/>
    <mergeCell ref="C22:G22"/>
    <mergeCell ref="C34:G34"/>
    <mergeCell ref="C87:G87"/>
    <mergeCell ref="B71:F71"/>
    <mergeCell ref="B79:F79"/>
    <mergeCell ref="C81:G81"/>
    <mergeCell ref="B85:F85"/>
    <mergeCell ref="B32:F32"/>
    <mergeCell ref="B42:F42"/>
    <mergeCell ref="C44:G44"/>
    <mergeCell ref="B58:F58"/>
    <mergeCell ref="B63:F63"/>
    <mergeCell ref="C60:G60"/>
    <mergeCell ref="C65:G65"/>
    <mergeCell ref="C73:G73"/>
  </mergeCells>
  <conditionalFormatting sqref="B8">
    <cfRule type="cellIs" dxfId="72" priority="55" operator="equal">
      <formula>"ESCRIBA AQUÍ EL NOMBRE DEL CAPITULO"</formula>
    </cfRule>
  </conditionalFormatting>
  <conditionalFormatting sqref="B14">
    <cfRule type="cellIs" dxfId="71" priority="51" operator="equal">
      <formula>"ESCRIBA AQUÍ EL NOMBRE DEL CAPITULO"</formula>
    </cfRule>
  </conditionalFormatting>
  <conditionalFormatting sqref="B22">
    <cfRule type="cellIs" dxfId="70" priority="47" operator="equal">
      <formula>"ESCRIBA AQUÍ EL NOMBRE DEL CAPITULO"</formula>
    </cfRule>
  </conditionalFormatting>
  <conditionalFormatting sqref="B34">
    <cfRule type="cellIs" dxfId="69" priority="43" operator="equal">
      <formula>"ESCRIBA AQUÍ EL NOMBRE DEL CAPITULO"</formula>
    </cfRule>
  </conditionalFormatting>
  <conditionalFormatting sqref="B44">
    <cfRule type="cellIs" dxfId="68" priority="39" operator="equal">
      <formula>"ESCRIBA AQUÍ EL NOMBRE DEL CAPITULO"</formula>
    </cfRule>
  </conditionalFormatting>
  <conditionalFormatting sqref="B60">
    <cfRule type="cellIs" dxfId="67" priority="35" operator="equal">
      <formula>"ESCRIBA AQUÍ EL NOMBRE DEL CAPITULO"</formula>
    </cfRule>
  </conditionalFormatting>
  <conditionalFormatting sqref="B65">
    <cfRule type="cellIs" dxfId="66" priority="31" operator="equal">
      <formula>"ESCRIBA AQUÍ EL NOMBRE DEL CAPITULO"</formula>
    </cfRule>
  </conditionalFormatting>
  <conditionalFormatting sqref="B73">
    <cfRule type="cellIs" dxfId="65" priority="27" operator="equal">
      <formula>"ESCRIBA AQUÍ EL NOMBRE DEL CAPITULO"</formula>
    </cfRule>
  </conditionalFormatting>
  <conditionalFormatting sqref="B81">
    <cfRule type="cellIs" dxfId="64" priority="23" operator="equal">
      <formula>"ESCRIBA AQUÍ EL NOMBRE DEL CAPITULO"</formula>
    </cfRule>
  </conditionalFormatting>
  <conditionalFormatting sqref="B87">
    <cfRule type="cellIs" dxfId="63" priority="19" operator="equal">
      <formula>"ESCRIBA AQUÍ EL NOMBRE DEL CAPITULO"</formula>
    </cfRule>
  </conditionalFormatting>
  <conditionalFormatting sqref="B99:C99">
    <cfRule type="cellIs" dxfId="62" priority="15" operator="equal">
      <formula>"ESCRIBA AQUÍ EL NOMBRE DEL CAPITULO"</formula>
    </cfRule>
  </conditionalFormatting>
  <conditionalFormatting sqref="C8">
    <cfRule type="cellIs" dxfId="61" priority="14" operator="equal">
      <formula>"ESCRIBA AQUÍ EL NOMBRE DEL CAPITULO"</formula>
    </cfRule>
  </conditionalFormatting>
  <conditionalFormatting sqref="C14">
    <cfRule type="cellIs" dxfId="60" priority="13" operator="equal">
      <formula>"ESCRIBA AQUÍ EL NOMBRE DEL CAPITULO"</formula>
    </cfRule>
  </conditionalFormatting>
  <conditionalFormatting sqref="C22">
    <cfRule type="cellIs" dxfId="59" priority="12" operator="equal">
      <formula>"ESCRIBA AQUÍ EL NOMBRE DEL CAPITULO"</formula>
    </cfRule>
  </conditionalFormatting>
  <conditionalFormatting sqref="C34">
    <cfRule type="cellIs" dxfId="58" priority="11" operator="equal">
      <formula>"ESCRIBA AQUÍ EL NOMBRE DEL CAPITULO"</formula>
    </cfRule>
  </conditionalFormatting>
  <conditionalFormatting sqref="C44">
    <cfRule type="cellIs" dxfId="57" priority="10" operator="equal">
      <formula>"ESCRIBA AQUÍ EL NOMBRE DEL CAPITULO"</formula>
    </cfRule>
  </conditionalFormatting>
  <conditionalFormatting sqref="C60">
    <cfRule type="cellIs" dxfId="56" priority="9" operator="equal">
      <formula>"ESCRIBA AQUÍ EL NOMBRE DEL CAPITULO"</formula>
    </cfRule>
  </conditionalFormatting>
  <conditionalFormatting sqref="C81">
    <cfRule type="cellIs" dxfId="55" priority="6" operator="equal">
      <formula>"ESCRIBA AQUÍ EL NOMBRE DEL CAPITULO"</formula>
    </cfRule>
  </conditionalFormatting>
  <conditionalFormatting sqref="C65">
    <cfRule type="cellIs" dxfId="54" priority="8" operator="equal">
      <formula>"ESCRIBA AQUÍ EL NOMBRE DEL CAPITULO"</formula>
    </cfRule>
  </conditionalFormatting>
  <conditionalFormatting sqref="C73">
    <cfRule type="cellIs" dxfId="53" priority="7" operator="equal">
      <formula>"ESCRIBA AQUÍ EL NOMBRE DEL CAPITULO"</formula>
    </cfRule>
  </conditionalFormatting>
  <conditionalFormatting sqref="C87">
    <cfRule type="cellIs" dxfId="52" priority="5" operator="equal">
      <formula>"ESCRIBA AQUÍ EL NOMBRE DEL CAPITULO"</formula>
    </cfRule>
  </conditionalFormatting>
  <conditionalFormatting sqref="B104">
    <cfRule type="cellIs" dxfId="51" priority="4" operator="equal">
      <formula>"ESCRIBA AQUÍ EL NOMBRE DEL CAPITULO"</formula>
    </cfRule>
  </conditionalFormatting>
  <conditionalFormatting sqref="B110">
    <cfRule type="cellIs" dxfId="50" priority="3" operator="equal">
      <formula>"ESCRIBA AQUÍ EL NOMBRE DEL CAPITULO"</formula>
    </cfRule>
  </conditionalFormatting>
  <conditionalFormatting sqref="B115">
    <cfRule type="cellIs" dxfId="49" priority="2" operator="equal">
      <formula>"ESCRIBA AQUÍ EL NOMBRE DEL CAPITULO"</formula>
    </cfRule>
  </conditionalFormatting>
  <conditionalFormatting sqref="B106:C106">
    <cfRule type="cellIs" dxfId="48" priority="1" operator="equal">
      <formula>"ESCRIBA AQUÍ EL NOMBRE DEL CAPITULO"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topLeftCell="B76" zoomScale="55" zoomScaleNormal="55" workbookViewId="0">
      <selection activeCell="L107" sqref="L107"/>
    </sheetView>
  </sheetViews>
  <sheetFormatPr baseColWidth="10" defaultRowHeight="12.75" x14ac:dyDescent="0.2"/>
  <cols>
    <col min="1" max="1" width="0" style="73" hidden="1" customWidth="1"/>
    <col min="2" max="2" width="9" style="73" customWidth="1"/>
    <col min="3" max="3" width="41.5703125" style="73" customWidth="1"/>
    <col min="4" max="4" width="6.140625" style="73" customWidth="1"/>
    <col min="5" max="5" width="12.7109375" style="73" customWidth="1"/>
    <col min="6" max="6" width="12.28515625" style="73" bestFit="1" customWidth="1"/>
    <col min="7" max="7" width="18.5703125" style="73" customWidth="1"/>
    <col min="8" max="8" width="12.140625" style="73" bestFit="1" customWidth="1"/>
    <col min="9" max="26" width="11.42578125" style="73"/>
    <col min="27" max="29" width="0" style="73" hidden="1" customWidth="1"/>
    <col min="30" max="16384" width="11.42578125" style="73"/>
  </cols>
  <sheetData>
    <row r="1" spans="1:7" ht="46.5" customHeight="1" x14ac:dyDescent="0.2">
      <c r="A1" s="71" t="s">
        <v>209</v>
      </c>
      <c r="B1" s="71"/>
      <c r="C1" s="71"/>
      <c r="D1" s="71"/>
      <c r="E1" s="71"/>
      <c r="F1" s="71"/>
      <c r="G1" s="71"/>
    </row>
    <row r="2" spans="1:7" ht="29.25" customHeight="1" x14ac:dyDescent="0.2">
      <c r="A2" s="74" t="s">
        <v>212</v>
      </c>
      <c r="B2" s="74"/>
      <c r="C2" s="74"/>
      <c r="D2" s="74"/>
      <c r="E2" s="74"/>
      <c r="F2" s="74"/>
      <c r="G2" s="74"/>
    </row>
    <row r="3" spans="1:7" ht="11.25" customHeight="1" x14ac:dyDescent="0.2">
      <c r="A3" s="75"/>
      <c r="B3" s="75"/>
      <c r="C3" s="75"/>
      <c r="D3" s="75"/>
      <c r="E3" s="75"/>
      <c r="F3" s="75"/>
      <c r="G3" s="75"/>
    </row>
    <row r="4" spans="1:7" ht="24.75" customHeight="1" x14ac:dyDescent="0.2">
      <c r="A4" s="75"/>
      <c r="B4" s="74" t="s">
        <v>165</v>
      </c>
      <c r="C4" s="74"/>
      <c r="D4" s="74"/>
      <c r="E4" s="74"/>
      <c r="F4" s="74"/>
      <c r="G4" s="74"/>
    </row>
    <row r="5" spans="1:7" ht="24.75" customHeight="1" x14ac:dyDescent="0.2">
      <c r="A5" s="75"/>
      <c r="B5" s="75"/>
      <c r="C5" s="75"/>
      <c r="D5" s="75"/>
      <c r="E5" s="75"/>
      <c r="F5" s="75"/>
      <c r="G5" s="75"/>
    </row>
    <row r="6" spans="1:7" ht="15.75" customHeight="1" x14ac:dyDescent="0.2">
      <c r="A6" s="8" t="s">
        <v>0</v>
      </c>
      <c r="B6" s="4" t="s">
        <v>1</v>
      </c>
      <c r="C6" s="4" t="s">
        <v>2</v>
      </c>
      <c r="D6" s="4" t="s">
        <v>3</v>
      </c>
      <c r="E6" s="4" t="s">
        <v>4</v>
      </c>
      <c r="F6" s="4" t="s">
        <v>5</v>
      </c>
      <c r="G6" s="28" t="s">
        <v>6</v>
      </c>
    </row>
    <row r="7" spans="1:7" ht="9.75" customHeight="1" thickBot="1" x14ac:dyDescent="0.25">
      <c r="A7" s="9"/>
      <c r="B7" s="100"/>
      <c r="C7" s="101"/>
      <c r="D7" s="102"/>
      <c r="E7" s="103"/>
      <c r="F7" s="100"/>
      <c r="G7" s="145"/>
    </row>
    <row r="8" spans="1:7" ht="40.5" customHeight="1" x14ac:dyDescent="0.2">
      <c r="A8" s="86" t="s">
        <v>7</v>
      </c>
      <c r="B8" s="146">
        <v>1</v>
      </c>
      <c r="C8" s="88" t="s">
        <v>136</v>
      </c>
      <c r="D8" s="88"/>
      <c r="E8" s="88"/>
      <c r="F8" s="88"/>
      <c r="G8" s="88"/>
    </row>
    <row r="9" spans="1:7" ht="12.75" hidden="1" customHeight="1" x14ac:dyDescent="0.2">
      <c r="A9" s="147" t="s">
        <v>8</v>
      </c>
      <c r="B9" s="148"/>
      <c r="C9" s="22"/>
      <c r="D9" s="27"/>
      <c r="E9" s="149"/>
      <c r="F9" s="24"/>
      <c r="G9" s="24"/>
    </row>
    <row r="10" spans="1:7" ht="38.25" x14ac:dyDescent="0.2">
      <c r="A10" s="89" t="s">
        <v>9</v>
      </c>
      <c r="B10" s="150" t="s">
        <v>10</v>
      </c>
      <c r="C10" s="22" t="s">
        <v>11</v>
      </c>
      <c r="D10" s="23" t="s">
        <v>12</v>
      </c>
      <c r="E10" s="151">
        <f>+[2]MEMORIAS!G11</f>
        <v>4315</v>
      </c>
      <c r="F10" s="169"/>
      <c r="G10" s="33">
        <f>ROUND(F10*E10,0)</f>
        <v>0</v>
      </c>
    </row>
    <row r="11" spans="1:7" x14ac:dyDescent="0.2">
      <c r="A11" s="89" t="s">
        <v>13</v>
      </c>
      <c r="B11" s="150" t="s">
        <v>14</v>
      </c>
      <c r="C11" s="22" t="s">
        <v>15</v>
      </c>
      <c r="D11" s="23" t="s">
        <v>12</v>
      </c>
      <c r="E11" s="151">
        <f>+[2]MEMORIAS!G17</f>
        <v>4315</v>
      </c>
      <c r="F11" s="169"/>
      <c r="G11" s="33">
        <f t="shared" ref="G11:G12" si="0">ROUND(F11*E11,0)</f>
        <v>0</v>
      </c>
    </row>
    <row r="12" spans="1:7" ht="51" x14ac:dyDescent="0.2">
      <c r="A12" s="89" t="s">
        <v>16</v>
      </c>
      <c r="B12" s="150">
        <v>1.03</v>
      </c>
      <c r="C12" s="22" t="s">
        <v>17</v>
      </c>
      <c r="D12" s="23" t="s">
        <v>12</v>
      </c>
      <c r="E12" s="151">
        <f>+[2]MEMORIAS!G49</f>
        <v>9.6</v>
      </c>
      <c r="F12" s="169"/>
      <c r="G12" s="33">
        <f t="shared" si="0"/>
        <v>0</v>
      </c>
    </row>
    <row r="13" spans="1:7" ht="12.75" customHeight="1" thickBot="1" x14ac:dyDescent="0.25">
      <c r="A13" s="95" t="s">
        <v>18</v>
      </c>
      <c r="B13" s="60" t="s">
        <v>19</v>
      </c>
      <c r="C13" s="61"/>
      <c r="D13" s="61"/>
      <c r="E13" s="61"/>
      <c r="F13" s="62"/>
      <c r="G13" s="34">
        <f>SUM(G10:G12)</f>
        <v>0</v>
      </c>
    </row>
    <row r="14" spans="1:7" x14ac:dyDescent="0.2">
      <c r="A14" s="9"/>
      <c r="B14" s="100"/>
      <c r="C14" s="101"/>
      <c r="D14" s="102"/>
      <c r="E14" s="103"/>
      <c r="F14" s="100"/>
      <c r="G14" s="152"/>
    </row>
    <row r="15" spans="1:7" ht="38.25" customHeight="1" x14ac:dyDescent="0.2">
      <c r="A15" s="104" t="s">
        <v>7</v>
      </c>
      <c r="B15" s="146">
        <v>2</v>
      </c>
      <c r="C15" s="88" t="s">
        <v>137</v>
      </c>
      <c r="D15" s="88"/>
      <c r="E15" s="88"/>
      <c r="F15" s="88"/>
      <c r="G15" s="88"/>
    </row>
    <row r="16" spans="1:7" ht="51" x14ac:dyDescent="0.2">
      <c r="A16" s="105" t="s">
        <v>20</v>
      </c>
      <c r="B16" s="150">
        <v>2.0099999999999998</v>
      </c>
      <c r="C16" s="22" t="s">
        <v>251</v>
      </c>
      <c r="D16" s="23" t="s">
        <v>21</v>
      </c>
      <c r="E16" s="151">
        <f>+[2]MEMORIAS!G57</f>
        <v>15.837000000000002</v>
      </c>
      <c r="F16" s="169"/>
      <c r="G16" s="33">
        <f t="shared" ref="G16:G21" si="1">ROUND(F16*E16,0)</f>
        <v>0</v>
      </c>
    </row>
    <row r="17" spans="1:7" ht="38.25" x14ac:dyDescent="0.2">
      <c r="A17" s="105" t="s">
        <v>22</v>
      </c>
      <c r="B17" s="150">
        <v>2.02</v>
      </c>
      <c r="C17" s="22" t="s">
        <v>217</v>
      </c>
      <c r="D17" s="23" t="s">
        <v>21</v>
      </c>
      <c r="E17" s="151">
        <f>+[2]MEMORIAS!G65</f>
        <v>1196.0999999999999</v>
      </c>
      <c r="F17" s="169"/>
      <c r="G17" s="33">
        <f t="shared" si="1"/>
        <v>0</v>
      </c>
    </row>
    <row r="18" spans="1:7" ht="25.5" x14ac:dyDescent="0.2">
      <c r="A18" s="26" t="s">
        <v>146</v>
      </c>
      <c r="B18" s="117" t="s">
        <v>147</v>
      </c>
      <c r="C18" s="22" t="s">
        <v>252</v>
      </c>
      <c r="D18" s="27" t="s">
        <v>21</v>
      </c>
      <c r="E18" s="118">
        <f>+[2]MEMORIAS!G82</f>
        <v>863</v>
      </c>
      <c r="F18" s="169"/>
      <c r="G18" s="33">
        <f t="shared" si="1"/>
        <v>0</v>
      </c>
    </row>
    <row r="19" spans="1:7" ht="25.5" x14ac:dyDescent="0.2">
      <c r="A19" s="105" t="s">
        <v>23</v>
      </c>
      <c r="B19" s="150">
        <v>2.04</v>
      </c>
      <c r="C19" s="22" t="s">
        <v>24</v>
      </c>
      <c r="D19" s="23" t="s">
        <v>21</v>
      </c>
      <c r="E19" s="151">
        <f>+[2]MEMORIAS!G87</f>
        <v>495.3</v>
      </c>
      <c r="F19" s="169"/>
      <c r="G19" s="33">
        <f t="shared" si="1"/>
        <v>0</v>
      </c>
    </row>
    <row r="20" spans="1:7" x14ac:dyDescent="0.2">
      <c r="A20" s="105" t="s">
        <v>25</v>
      </c>
      <c r="B20" s="150">
        <v>2.0499999999999998</v>
      </c>
      <c r="C20" s="22" t="s">
        <v>26</v>
      </c>
      <c r="D20" s="23" t="s">
        <v>12</v>
      </c>
      <c r="E20" s="151">
        <f>+[2]MEMORIAS!G104</f>
        <v>1853</v>
      </c>
      <c r="F20" s="169"/>
      <c r="G20" s="33">
        <f t="shared" si="1"/>
        <v>0</v>
      </c>
    </row>
    <row r="21" spans="1:7" ht="25.5" x14ac:dyDescent="0.2">
      <c r="A21" s="105" t="s">
        <v>27</v>
      </c>
      <c r="B21" s="150">
        <v>2.06</v>
      </c>
      <c r="C21" s="22" t="s">
        <v>28</v>
      </c>
      <c r="D21" s="23" t="s">
        <v>21</v>
      </c>
      <c r="E21" s="151">
        <f>+[2]MEMORIAS!G120</f>
        <v>700.8</v>
      </c>
      <c r="F21" s="169"/>
      <c r="G21" s="33">
        <f t="shared" si="1"/>
        <v>0</v>
      </c>
    </row>
    <row r="22" spans="1:7" ht="15" customHeight="1" x14ac:dyDescent="0.2">
      <c r="A22" s="107" t="s">
        <v>18</v>
      </c>
      <c r="B22" s="60" t="s">
        <v>29</v>
      </c>
      <c r="C22" s="61"/>
      <c r="D22" s="61"/>
      <c r="E22" s="61"/>
      <c r="F22" s="62"/>
      <c r="G22" s="34">
        <f>SUM(G16:G21)</f>
        <v>0</v>
      </c>
    </row>
    <row r="23" spans="1:7" ht="13.5" thickBot="1" x14ac:dyDescent="0.25">
      <c r="A23" s="9"/>
      <c r="B23" s="100"/>
      <c r="C23" s="101"/>
      <c r="D23" s="102"/>
      <c r="E23" s="103"/>
      <c r="F23" s="100"/>
      <c r="G23" s="152"/>
    </row>
    <row r="24" spans="1:7" ht="38.25" customHeight="1" x14ac:dyDescent="0.2">
      <c r="A24" s="86" t="s">
        <v>7</v>
      </c>
      <c r="B24" s="146">
        <v>3</v>
      </c>
      <c r="C24" s="88" t="s">
        <v>138</v>
      </c>
      <c r="D24" s="88"/>
      <c r="E24" s="88"/>
      <c r="F24" s="88"/>
      <c r="G24" s="88"/>
    </row>
    <row r="25" spans="1:7" x14ac:dyDescent="0.2">
      <c r="A25" s="119" t="s">
        <v>30</v>
      </c>
      <c r="B25" s="150" t="s">
        <v>31</v>
      </c>
      <c r="C25" s="22" t="s">
        <v>32</v>
      </c>
      <c r="D25" s="23" t="s">
        <v>12</v>
      </c>
      <c r="E25" s="151">
        <f>+[2]MEMORIAS!G139</f>
        <v>2.25</v>
      </c>
      <c r="F25" s="169"/>
      <c r="G25" s="33">
        <f t="shared" ref="G25:G30" si="2">ROUND(F25*E25,0)</f>
        <v>0</v>
      </c>
    </row>
    <row r="26" spans="1:7" ht="51" x14ac:dyDescent="0.2">
      <c r="A26" s="119" t="s">
        <v>33</v>
      </c>
      <c r="B26" s="150" t="s">
        <v>34</v>
      </c>
      <c r="C26" s="22" t="s">
        <v>35</v>
      </c>
      <c r="D26" s="23" t="s">
        <v>21</v>
      </c>
      <c r="E26" s="151">
        <f>+[2]MEMORIAS!G145</f>
        <v>0.78749999999999998</v>
      </c>
      <c r="F26" s="169"/>
      <c r="G26" s="33">
        <f t="shared" si="2"/>
        <v>0</v>
      </c>
    </row>
    <row r="27" spans="1:7" ht="63.75" x14ac:dyDescent="0.2">
      <c r="A27" s="119" t="s">
        <v>36</v>
      </c>
      <c r="B27" s="150" t="s">
        <v>37</v>
      </c>
      <c r="C27" s="22" t="s">
        <v>38</v>
      </c>
      <c r="D27" s="23" t="s">
        <v>21</v>
      </c>
      <c r="E27" s="151">
        <f>+[2]MEMORIAS!G151</f>
        <v>1.548</v>
      </c>
      <c r="F27" s="169"/>
      <c r="G27" s="33">
        <f t="shared" si="2"/>
        <v>0</v>
      </c>
    </row>
    <row r="28" spans="1:7" ht="63.75" x14ac:dyDescent="0.2">
      <c r="A28" s="119" t="s">
        <v>39</v>
      </c>
      <c r="B28" s="150">
        <v>3.04</v>
      </c>
      <c r="C28" s="22" t="s">
        <v>40</v>
      </c>
      <c r="D28" s="23" t="s">
        <v>21</v>
      </c>
      <c r="E28" s="151">
        <f>+[2]MEMORIAS!G157</f>
        <v>0.31849999999999995</v>
      </c>
      <c r="F28" s="169"/>
      <c r="G28" s="33">
        <f t="shared" si="2"/>
        <v>0</v>
      </c>
    </row>
    <row r="29" spans="1:7" x14ac:dyDescent="0.2">
      <c r="A29" s="119" t="s">
        <v>41</v>
      </c>
      <c r="B29" s="150">
        <v>3.05</v>
      </c>
      <c r="C29" s="22" t="s">
        <v>42</v>
      </c>
      <c r="D29" s="23" t="s">
        <v>201</v>
      </c>
      <c r="E29" s="151">
        <f>+[2]MEMORIAS!G164</f>
        <v>252.12</v>
      </c>
      <c r="F29" s="169"/>
      <c r="G29" s="33">
        <f t="shared" si="2"/>
        <v>0</v>
      </c>
    </row>
    <row r="30" spans="1:7" ht="63.75" x14ac:dyDescent="0.2">
      <c r="A30" s="119" t="s">
        <v>44</v>
      </c>
      <c r="B30" s="150">
        <v>3.06</v>
      </c>
      <c r="C30" s="22" t="s">
        <v>218</v>
      </c>
      <c r="D30" s="23" t="s">
        <v>45</v>
      </c>
      <c r="E30" s="151">
        <f>+[2]MEMORIAS!G175</f>
        <v>645</v>
      </c>
      <c r="F30" s="169"/>
      <c r="G30" s="33">
        <f t="shared" si="2"/>
        <v>0</v>
      </c>
    </row>
    <row r="31" spans="1:7" ht="13.5" thickBot="1" x14ac:dyDescent="0.25">
      <c r="A31" s="95" t="s">
        <v>18</v>
      </c>
      <c r="B31" s="63" t="s">
        <v>50</v>
      </c>
      <c r="C31" s="63"/>
      <c r="D31" s="63"/>
      <c r="E31" s="63"/>
      <c r="F31" s="63"/>
      <c r="G31" s="34">
        <f>SUM(G25:G30)</f>
        <v>0</v>
      </c>
    </row>
    <row r="32" spans="1:7" ht="13.5" thickBot="1" x14ac:dyDescent="0.25">
      <c r="A32" s="9"/>
      <c r="B32" s="100"/>
      <c r="C32" s="101"/>
      <c r="D32" s="102"/>
      <c r="E32" s="103"/>
      <c r="F32" s="100"/>
      <c r="G32" s="152"/>
    </row>
    <row r="33" spans="1:9" ht="37.5" customHeight="1" x14ac:dyDescent="0.2">
      <c r="A33" s="86" t="s">
        <v>7</v>
      </c>
      <c r="B33" s="146">
        <v>4</v>
      </c>
      <c r="C33" s="88" t="s">
        <v>139</v>
      </c>
      <c r="D33" s="88"/>
      <c r="E33" s="88"/>
      <c r="F33" s="88"/>
      <c r="G33" s="88"/>
    </row>
    <row r="34" spans="1:9" x14ac:dyDescent="0.2">
      <c r="A34" s="119" t="s">
        <v>51</v>
      </c>
      <c r="B34" s="150">
        <v>4.01</v>
      </c>
      <c r="C34" s="22" t="s">
        <v>52</v>
      </c>
      <c r="D34" s="23" t="s">
        <v>12</v>
      </c>
      <c r="E34" s="151">
        <f>+[2]MEMORIAS!G183</f>
        <v>903</v>
      </c>
      <c r="F34" s="169"/>
      <c r="G34" s="33">
        <f t="shared" ref="G34:G39" si="3">ROUND(F34*E34,0)</f>
        <v>0</v>
      </c>
    </row>
    <row r="35" spans="1:9" ht="63.75" x14ac:dyDescent="0.2">
      <c r="A35" s="119" t="s">
        <v>53</v>
      </c>
      <c r="B35" s="150">
        <v>4.0199999999999996</v>
      </c>
      <c r="C35" s="22" t="s">
        <v>221</v>
      </c>
      <c r="D35" s="23" t="s">
        <v>12</v>
      </c>
      <c r="E35" s="151">
        <f>+[2]MEMORIAS!G191</f>
        <v>686</v>
      </c>
      <c r="F35" s="169"/>
      <c r="G35" s="33">
        <f t="shared" si="3"/>
        <v>0</v>
      </c>
      <c r="I35" s="153"/>
    </row>
    <row r="36" spans="1:9" ht="51" x14ac:dyDescent="0.2">
      <c r="A36" s="14" t="s">
        <v>148</v>
      </c>
      <c r="B36" s="117" t="s">
        <v>149</v>
      </c>
      <c r="C36" s="22" t="s">
        <v>222</v>
      </c>
      <c r="D36" s="27" t="s">
        <v>12</v>
      </c>
      <c r="E36" s="154">
        <v>96.88</v>
      </c>
      <c r="F36" s="169"/>
      <c r="G36" s="33">
        <f>ROUND(F36*E36,0)</f>
        <v>0</v>
      </c>
      <c r="H36" s="155"/>
    </row>
    <row r="37" spans="1:9" ht="25.5" x14ac:dyDescent="0.2">
      <c r="A37" s="119" t="s">
        <v>55</v>
      </c>
      <c r="B37" s="150">
        <v>4.04</v>
      </c>
      <c r="C37" s="22" t="s">
        <v>56</v>
      </c>
      <c r="D37" s="23" t="s">
        <v>12</v>
      </c>
      <c r="E37" s="151">
        <f>+[2]MEMORIAS!G209</f>
        <v>85</v>
      </c>
      <c r="F37" s="169"/>
      <c r="G37" s="33">
        <f t="shared" si="3"/>
        <v>0</v>
      </c>
    </row>
    <row r="38" spans="1:9" ht="38.25" x14ac:dyDescent="0.2">
      <c r="A38" s="119" t="s">
        <v>57</v>
      </c>
      <c r="B38" s="150">
        <v>4.05</v>
      </c>
      <c r="C38" s="22" t="s">
        <v>223</v>
      </c>
      <c r="D38" s="23" t="s">
        <v>45</v>
      </c>
      <c r="E38" s="151">
        <f>+[2]MEMORIAS!G215</f>
        <v>18</v>
      </c>
      <c r="F38" s="169"/>
      <c r="G38" s="33">
        <f t="shared" si="3"/>
        <v>0</v>
      </c>
    </row>
    <row r="39" spans="1:9" ht="51" x14ac:dyDescent="0.2">
      <c r="A39" s="119" t="s">
        <v>59</v>
      </c>
      <c r="B39" s="150">
        <v>4.0599999999999996</v>
      </c>
      <c r="C39" s="22" t="s">
        <v>225</v>
      </c>
      <c r="D39" s="23" t="s">
        <v>12</v>
      </c>
      <c r="E39" s="151">
        <f>+[2]MEMORIAS!G221</f>
        <v>190</v>
      </c>
      <c r="F39" s="169"/>
      <c r="G39" s="33">
        <f t="shared" si="3"/>
        <v>0</v>
      </c>
    </row>
    <row r="40" spans="1:9" x14ac:dyDescent="0.2">
      <c r="A40" s="156"/>
      <c r="B40" s="148"/>
      <c r="C40" s="22"/>
      <c r="D40" s="27"/>
      <c r="E40" s="149"/>
      <c r="F40" s="24"/>
      <c r="G40" s="24"/>
    </row>
    <row r="41" spans="1:9" ht="15.75" customHeight="1" thickBot="1" x14ac:dyDescent="0.25">
      <c r="A41" s="95" t="s">
        <v>18</v>
      </c>
      <c r="B41" s="60" t="s">
        <v>60</v>
      </c>
      <c r="C41" s="61"/>
      <c r="D41" s="61"/>
      <c r="E41" s="61"/>
      <c r="F41" s="62"/>
      <c r="G41" s="34">
        <f>SUM(G34:G40)</f>
        <v>0</v>
      </c>
    </row>
    <row r="42" spans="1:9" ht="13.5" thickBot="1" x14ac:dyDescent="0.25">
      <c r="A42" s="9"/>
      <c r="B42" s="100"/>
      <c r="C42" s="101"/>
      <c r="D42" s="102"/>
      <c r="E42" s="103"/>
      <c r="F42" s="100"/>
      <c r="G42" s="152"/>
    </row>
    <row r="43" spans="1:9" ht="39" customHeight="1" x14ac:dyDescent="0.2">
      <c r="A43" s="86" t="s">
        <v>7</v>
      </c>
      <c r="B43" s="146">
        <v>5</v>
      </c>
      <c r="C43" s="88" t="s">
        <v>140</v>
      </c>
      <c r="D43" s="88"/>
      <c r="E43" s="88"/>
      <c r="F43" s="88"/>
      <c r="G43" s="88"/>
    </row>
    <row r="44" spans="1:9" ht="25.5" x14ac:dyDescent="0.2">
      <c r="A44" s="119" t="s">
        <v>61</v>
      </c>
      <c r="B44" s="150">
        <v>5.01</v>
      </c>
      <c r="C44" s="22" t="s">
        <v>226</v>
      </c>
      <c r="D44" s="23" t="s">
        <v>3</v>
      </c>
      <c r="E44" s="151">
        <f>+[2]MEMORIAS!G227</f>
        <v>1</v>
      </c>
      <c r="F44" s="169"/>
      <c r="G44" s="33">
        <f t="shared" ref="G44:G56" si="4">ROUND(F44*E44,0)</f>
        <v>0</v>
      </c>
    </row>
    <row r="45" spans="1:9" ht="25.5" x14ac:dyDescent="0.2">
      <c r="A45" s="119" t="s">
        <v>63</v>
      </c>
      <c r="B45" s="150">
        <v>5.0199999999999996</v>
      </c>
      <c r="C45" s="22" t="s">
        <v>227</v>
      </c>
      <c r="D45" s="23" t="s">
        <v>64</v>
      </c>
      <c r="E45" s="151">
        <f>+[2]MEMORIAS!G233</f>
        <v>369</v>
      </c>
      <c r="F45" s="169"/>
      <c r="G45" s="33">
        <f t="shared" si="4"/>
        <v>0</v>
      </c>
    </row>
    <row r="46" spans="1:9" ht="25.5" x14ac:dyDescent="0.2">
      <c r="A46" s="119" t="s">
        <v>65</v>
      </c>
      <c r="B46" s="150">
        <v>5.03</v>
      </c>
      <c r="C46" s="22" t="s">
        <v>228</v>
      </c>
      <c r="D46" s="23" t="s">
        <v>3</v>
      </c>
      <c r="E46" s="151">
        <f>+[2]MEMORIAS!G238</f>
        <v>25</v>
      </c>
      <c r="F46" s="169"/>
      <c r="G46" s="33">
        <f t="shared" si="4"/>
        <v>0</v>
      </c>
    </row>
    <row r="47" spans="1:9" ht="25.5" x14ac:dyDescent="0.2">
      <c r="A47" s="119" t="s">
        <v>66</v>
      </c>
      <c r="B47" s="150">
        <v>5.04</v>
      </c>
      <c r="C47" s="22" t="s">
        <v>229</v>
      </c>
      <c r="D47" s="23" t="s">
        <v>3</v>
      </c>
      <c r="E47" s="151">
        <f>+[2]MEMORIAS!G243</f>
        <v>4</v>
      </c>
      <c r="F47" s="169"/>
      <c r="G47" s="33">
        <f t="shared" si="4"/>
        <v>0</v>
      </c>
    </row>
    <row r="48" spans="1:9" ht="38.25" x14ac:dyDescent="0.2">
      <c r="A48" s="119" t="s">
        <v>67</v>
      </c>
      <c r="B48" s="150">
        <v>5.05</v>
      </c>
      <c r="C48" s="22" t="s">
        <v>230</v>
      </c>
      <c r="D48" s="23" t="s">
        <v>3</v>
      </c>
      <c r="E48" s="151">
        <f>+[2]MEMORIAS!G248</f>
        <v>4</v>
      </c>
      <c r="F48" s="169"/>
      <c r="G48" s="33">
        <f t="shared" si="4"/>
        <v>0</v>
      </c>
    </row>
    <row r="49" spans="1:7" x14ac:dyDescent="0.2">
      <c r="A49" s="119" t="s">
        <v>68</v>
      </c>
      <c r="B49" s="150">
        <v>5.0599999999999996</v>
      </c>
      <c r="C49" s="22" t="s">
        <v>247</v>
      </c>
      <c r="D49" s="23" t="s">
        <v>3</v>
      </c>
      <c r="E49" s="151">
        <f>+[2]MEMORIAS!G253</f>
        <v>4</v>
      </c>
      <c r="F49" s="169"/>
      <c r="G49" s="33">
        <f t="shared" si="4"/>
        <v>0</v>
      </c>
    </row>
    <row r="50" spans="1:7" ht="38.25" x14ac:dyDescent="0.2">
      <c r="A50" s="157" t="s">
        <v>150</v>
      </c>
      <c r="B50" s="150">
        <v>5.07</v>
      </c>
      <c r="C50" s="22" t="s">
        <v>232</v>
      </c>
      <c r="D50" s="23" t="s">
        <v>3</v>
      </c>
      <c r="E50" s="151">
        <f>+[2]MEMORIAS!G258</f>
        <v>36</v>
      </c>
      <c r="F50" s="169"/>
      <c r="G50" s="33">
        <f t="shared" si="4"/>
        <v>0</v>
      </c>
    </row>
    <row r="51" spans="1:7" x14ac:dyDescent="0.2">
      <c r="A51" s="119" t="s">
        <v>70</v>
      </c>
      <c r="B51" s="150">
        <v>5.08</v>
      </c>
      <c r="C51" s="22" t="s">
        <v>233</v>
      </c>
      <c r="D51" s="23" t="s">
        <v>3</v>
      </c>
      <c r="E51" s="151">
        <f>+[2]MEMORIAS!G263</f>
        <v>18</v>
      </c>
      <c r="F51" s="169"/>
      <c r="G51" s="33">
        <f t="shared" si="4"/>
        <v>0</v>
      </c>
    </row>
    <row r="52" spans="1:7" x14ac:dyDescent="0.2">
      <c r="A52" s="119" t="s">
        <v>71</v>
      </c>
      <c r="B52" s="150">
        <v>5.09</v>
      </c>
      <c r="C52" s="22" t="s">
        <v>72</v>
      </c>
      <c r="D52" s="23" t="s">
        <v>64</v>
      </c>
      <c r="E52" s="151">
        <f>+[2]MEMORIAS!G269</f>
        <v>400</v>
      </c>
      <c r="F52" s="169"/>
      <c r="G52" s="33">
        <f t="shared" si="4"/>
        <v>0</v>
      </c>
    </row>
    <row r="53" spans="1:7" x14ac:dyDescent="0.2">
      <c r="A53" s="119" t="s">
        <v>73</v>
      </c>
      <c r="B53" s="158">
        <v>5.0999999999999996</v>
      </c>
      <c r="C53" s="22" t="s">
        <v>74</v>
      </c>
      <c r="D53" s="23" t="s">
        <v>3</v>
      </c>
      <c r="E53" s="151">
        <f>+[2]MEMORIAS!G275</f>
        <v>25</v>
      </c>
      <c r="F53" s="169"/>
      <c r="G53" s="33">
        <f t="shared" si="4"/>
        <v>0</v>
      </c>
    </row>
    <row r="54" spans="1:7" x14ac:dyDescent="0.2">
      <c r="A54" s="119" t="s">
        <v>75</v>
      </c>
      <c r="B54" s="150">
        <v>5.1100000000000003</v>
      </c>
      <c r="C54" s="22" t="s">
        <v>76</v>
      </c>
      <c r="D54" s="23" t="s">
        <v>64</v>
      </c>
      <c r="E54" s="151">
        <f>+[2]MEMORIAS!G280</f>
        <v>500</v>
      </c>
      <c r="F54" s="169"/>
      <c r="G54" s="33">
        <f t="shared" si="4"/>
        <v>0</v>
      </c>
    </row>
    <row r="55" spans="1:7" ht="25.5" x14ac:dyDescent="0.2">
      <c r="A55" s="119" t="s">
        <v>77</v>
      </c>
      <c r="B55" s="150">
        <v>5.12</v>
      </c>
      <c r="C55" s="22" t="s">
        <v>234</v>
      </c>
      <c r="D55" s="23" t="s">
        <v>3</v>
      </c>
      <c r="E55" s="151">
        <f>+[2]MEMORIAS!G285</f>
        <v>1</v>
      </c>
      <c r="F55" s="169"/>
      <c r="G55" s="33">
        <f t="shared" si="4"/>
        <v>0</v>
      </c>
    </row>
    <row r="56" spans="1:7" x14ac:dyDescent="0.2">
      <c r="A56" s="119" t="s">
        <v>78</v>
      </c>
      <c r="B56" s="150">
        <v>5.13</v>
      </c>
      <c r="C56" s="22" t="s">
        <v>235</v>
      </c>
      <c r="D56" s="23" t="s">
        <v>79</v>
      </c>
      <c r="E56" s="151">
        <f>+[2]MEMORIAS!G290</f>
        <v>1</v>
      </c>
      <c r="F56" s="169"/>
      <c r="G56" s="33">
        <f t="shared" si="4"/>
        <v>0</v>
      </c>
    </row>
    <row r="57" spans="1:7" ht="15.75" customHeight="1" thickBot="1" x14ac:dyDescent="0.25">
      <c r="A57" s="95" t="s">
        <v>18</v>
      </c>
      <c r="B57" s="60" t="s">
        <v>80</v>
      </c>
      <c r="C57" s="61"/>
      <c r="D57" s="61"/>
      <c r="E57" s="61"/>
      <c r="F57" s="62"/>
      <c r="G57" s="34">
        <f>SUM(G44:G56)</f>
        <v>0</v>
      </c>
    </row>
    <row r="58" spans="1:7" ht="13.5" thickBot="1" x14ac:dyDescent="0.25">
      <c r="A58" s="9"/>
      <c r="B58" s="100"/>
      <c r="C58" s="101"/>
      <c r="D58" s="102"/>
      <c r="E58" s="103"/>
      <c r="F58" s="100"/>
      <c r="G58" s="152"/>
    </row>
    <row r="59" spans="1:7" ht="42" customHeight="1" x14ac:dyDescent="0.2">
      <c r="A59" s="86" t="s">
        <v>7</v>
      </c>
      <c r="B59" s="146">
        <v>6</v>
      </c>
      <c r="C59" s="88" t="s">
        <v>141</v>
      </c>
      <c r="D59" s="88"/>
      <c r="E59" s="88"/>
      <c r="F59" s="88"/>
      <c r="G59" s="88"/>
    </row>
    <row r="60" spans="1:7" ht="25.5" x14ac:dyDescent="0.2">
      <c r="A60" s="119" t="s">
        <v>81</v>
      </c>
      <c r="B60" s="150">
        <v>6.01</v>
      </c>
      <c r="C60" s="22" t="s">
        <v>236</v>
      </c>
      <c r="D60" s="23" t="s">
        <v>201</v>
      </c>
      <c r="E60" s="151">
        <f>+[2]MEMORIAS!G299</f>
        <v>350</v>
      </c>
      <c r="F60" s="169"/>
      <c r="G60" s="33">
        <f t="shared" ref="G60:G61" si="5">ROUND(F60*E60,0)</f>
        <v>0</v>
      </c>
    </row>
    <row r="61" spans="1:7" ht="25.5" x14ac:dyDescent="0.2">
      <c r="A61" s="119" t="s">
        <v>82</v>
      </c>
      <c r="B61" s="150">
        <v>6.02</v>
      </c>
      <c r="C61" s="22" t="s">
        <v>246</v>
      </c>
      <c r="D61" s="23" t="s">
        <v>3</v>
      </c>
      <c r="E61" s="151">
        <f>+[2]MEMORIAS!G305</f>
        <v>16</v>
      </c>
      <c r="F61" s="169"/>
      <c r="G61" s="33">
        <f t="shared" si="5"/>
        <v>0</v>
      </c>
    </row>
    <row r="62" spans="1:7" ht="15.75" customHeight="1" thickBot="1" x14ac:dyDescent="0.25">
      <c r="A62" s="95" t="s">
        <v>18</v>
      </c>
      <c r="B62" s="60" t="s">
        <v>151</v>
      </c>
      <c r="C62" s="61"/>
      <c r="D62" s="61"/>
      <c r="E62" s="61"/>
      <c r="F62" s="62"/>
      <c r="G62" s="34">
        <f>SUM(G60:G61)</f>
        <v>0</v>
      </c>
    </row>
    <row r="63" spans="1:7" x14ac:dyDescent="0.2">
      <c r="A63" s="9"/>
      <c r="B63" s="100"/>
      <c r="C63" s="101"/>
      <c r="D63" s="102"/>
      <c r="E63" s="103"/>
      <c r="F63" s="100"/>
      <c r="G63" s="152"/>
    </row>
    <row r="64" spans="1:7" ht="40.5" customHeight="1" x14ac:dyDescent="0.2">
      <c r="A64" s="104" t="s">
        <v>7</v>
      </c>
      <c r="B64" s="146">
        <v>7</v>
      </c>
      <c r="C64" s="88" t="s">
        <v>142</v>
      </c>
      <c r="D64" s="88"/>
      <c r="E64" s="88"/>
      <c r="F64" s="88"/>
      <c r="G64" s="88"/>
    </row>
    <row r="65" spans="1:7" ht="38.25" x14ac:dyDescent="0.2">
      <c r="A65" s="105" t="s">
        <v>84</v>
      </c>
      <c r="B65" s="150">
        <v>7.01</v>
      </c>
      <c r="C65" s="22" t="s">
        <v>85</v>
      </c>
      <c r="D65" s="23" t="s">
        <v>3</v>
      </c>
      <c r="E65" s="151">
        <f>+[2]MEMORIAS!G312</f>
        <v>21</v>
      </c>
      <c r="F65" s="169"/>
      <c r="G65" s="33">
        <f t="shared" ref="G65:G69" si="6">ROUND(F65*E65,0)</f>
        <v>0</v>
      </c>
    </row>
    <row r="66" spans="1:7" x14ac:dyDescent="0.2">
      <c r="A66" s="105" t="s">
        <v>86</v>
      </c>
      <c r="B66" s="150">
        <v>7.02</v>
      </c>
      <c r="C66" s="22" t="s">
        <v>87</v>
      </c>
      <c r="D66" s="23" t="s">
        <v>3</v>
      </c>
      <c r="E66" s="151">
        <f>+[2]MEMORIAS!G319</f>
        <v>1</v>
      </c>
      <c r="F66" s="169"/>
      <c r="G66" s="33">
        <f t="shared" si="6"/>
        <v>0</v>
      </c>
    </row>
    <row r="67" spans="1:7" ht="25.5" x14ac:dyDescent="0.2">
      <c r="A67" s="105" t="s">
        <v>88</v>
      </c>
      <c r="B67" s="150">
        <v>7.03</v>
      </c>
      <c r="C67" s="22" t="s">
        <v>89</v>
      </c>
      <c r="D67" s="23" t="s">
        <v>3</v>
      </c>
      <c r="E67" s="151">
        <f>+[2]MEMORIAS!G327</f>
        <v>1</v>
      </c>
      <c r="F67" s="169"/>
      <c r="G67" s="33">
        <f t="shared" si="6"/>
        <v>0</v>
      </c>
    </row>
    <row r="68" spans="1:7" ht="25.5" x14ac:dyDescent="0.2">
      <c r="A68" s="105" t="s">
        <v>90</v>
      </c>
      <c r="B68" s="150">
        <v>7.04</v>
      </c>
      <c r="C68" s="22" t="s">
        <v>91</v>
      </c>
      <c r="D68" s="23" t="s">
        <v>3</v>
      </c>
      <c r="E68" s="151">
        <f>+[2]MEMORIAS!G334</f>
        <v>9</v>
      </c>
      <c r="F68" s="169"/>
      <c r="G68" s="33">
        <f t="shared" si="6"/>
        <v>0</v>
      </c>
    </row>
    <row r="69" spans="1:7" ht="25.5" x14ac:dyDescent="0.2">
      <c r="A69" s="105" t="s">
        <v>92</v>
      </c>
      <c r="B69" s="150">
        <v>7.05</v>
      </c>
      <c r="C69" s="22" t="s">
        <v>93</v>
      </c>
      <c r="D69" s="23" t="s">
        <v>45</v>
      </c>
      <c r="E69" s="151">
        <f>+[2]MEMORIAS!G340</f>
        <v>36</v>
      </c>
      <c r="F69" s="169"/>
      <c r="G69" s="33">
        <f t="shared" si="6"/>
        <v>0</v>
      </c>
    </row>
    <row r="70" spans="1:7" ht="15" customHeight="1" x14ac:dyDescent="0.2">
      <c r="A70" s="107" t="s">
        <v>18</v>
      </c>
      <c r="B70" s="60" t="s">
        <v>94</v>
      </c>
      <c r="C70" s="61"/>
      <c r="D70" s="61"/>
      <c r="E70" s="61"/>
      <c r="F70" s="62"/>
      <c r="G70" s="34">
        <f>SUM(G65:G69)</f>
        <v>0</v>
      </c>
    </row>
    <row r="71" spans="1:7" x14ac:dyDescent="0.2">
      <c r="A71" s="9"/>
      <c r="B71" s="100"/>
      <c r="C71" s="101"/>
      <c r="D71" s="102"/>
      <c r="E71" s="103"/>
      <c r="F71" s="100"/>
      <c r="G71" s="152"/>
    </row>
    <row r="72" spans="1:7" ht="43.5" customHeight="1" x14ac:dyDescent="0.2">
      <c r="A72" s="104" t="s">
        <v>7</v>
      </c>
      <c r="B72" s="146">
        <v>8</v>
      </c>
      <c r="C72" s="115" t="s">
        <v>166</v>
      </c>
      <c r="D72" s="115"/>
      <c r="E72" s="115"/>
      <c r="F72" s="115"/>
      <c r="G72" s="115"/>
    </row>
    <row r="73" spans="1:7" ht="25.5" x14ac:dyDescent="0.2">
      <c r="A73" s="105" t="s">
        <v>95</v>
      </c>
      <c r="B73" s="150">
        <v>8.01</v>
      </c>
      <c r="C73" s="22" t="s">
        <v>96</v>
      </c>
      <c r="D73" s="23" t="s">
        <v>12</v>
      </c>
      <c r="E73" s="151">
        <f>+[2]MEMORIAS!G347</f>
        <v>420</v>
      </c>
      <c r="F73" s="169"/>
      <c r="G73" s="33">
        <f t="shared" ref="G73:G77" si="7">ROUND(F73*E73,0)</f>
        <v>0</v>
      </c>
    </row>
    <row r="74" spans="1:7" ht="38.25" x14ac:dyDescent="0.2">
      <c r="A74" s="105" t="s">
        <v>97</v>
      </c>
      <c r="B74" s="150">
        <v>8.02</v>
      </c>
      <c r="C74" s="22" t="s">
        <v>237</v>
      </c>
      <c r="D74" s="23" t="s">
        <v>98</v>
      </c>
      <c r="E74" s="151">
        <f>+[2]MEMORIAS!G353</f>
        <v>1</v>
      </c>
      <c r="F74" s="169"/>
      <c r="G74" s="33">
        <f t="shared" si="7"/>
        <v>0</v>
      </c>
    </row>
    <row r="75" spans="1:7" x14ac:dyDescent="0.2">
      <c r="A75" s="105" t="s">
        <v>99</v>
      </c>
      <c r="B75" s="150">
        <v>8.0299999999999994</v>
      </c>
      <c r="C75" s="22" t="s">
        <v>100</v>
      </c>
      <c r="D75" s="23" t="s">
        <v>3</v>
      </c>
      <c r="E75" s="151">
        <f>+[2]MEMORIAS!G358</f>
        <v>7</v>
      </c>
      <c r="F75" s="169"/>
      <c r="G75" s="33">
        <f t="shared" si="7"/>
        <v>0</v>
      </c>
    </row>
    <row r="76" spans="1:7" x14ac:dyDescent="0.2">
      <c r="A76" s="105" t="s">
        <v>101</v>
      </c>
      <c r="B76" s="150">
        <v>8.0399999999999991</v>
      </c>
      <c r="C76" s="22" t="s">
        <v>102</v>
      </c>
      <c r="D76" s="23" t="s">
        <v>3</v>
      </c>
      <c r="E76" s="151">
        <f>+[2]MEMORIAS!G363</f>
        <v>1</v>
      </c>
      <c r="F76" s="169"/>
      <c r="G76" s="33">
        <f t="shared" si="7"/>
        <v>0</v>
      </c>
    </row>
    <row r="77" spans="1:7" ht="89.25" x14ac:dyDescent="0.2">
      <c r="A77" s="108" t="s">
        <v>152</v>
      </c>
      <c r="B77" s="150">
        <v>8.0500000000000007</v>
      </c>
      <c r="C77" s="22" t="s">
        <v>104</v>
      </c>
      <c r="D77" s="23" t="s">
        <v>45</v>
      </c>
      <c r="E77" s="151">
        <f>+[2]MEMORIAS!G368</f>
        <v>30</v>
      </c>
      <c r="F77" s="169"/>
      <c r="G77" s="33">
        <f t="shared" si="7"/>
        <v>0</v>
      </c>
    </row>
    <row r="78" spans="1:7" ht="15" customHeight="1" x14ac:dyDescent="0.2">
      <c r="A78" s="107" t="s">
        <v>18</v>
      </c>
      <c r="B78" s="60" t="s">
        <v>105</v>
      </c>
      <c r="C78" s="61"/>
      <c r="D78" s="61"/>
      <c r="E78" s="61"/>
      <c r="F78" s="62"/>
      <c r="G78" s="34">
        <f>SUM(G73:G77)</f>
        <v>0</v>
      </c>
    </row>
    <row r="79" spans="1:7" ht="13.5" thickBot="1" x14ac:dyDescent="0.25">
      <c r="A79" s="9"/>
      <c r="B79" s="100"/>
      <c r="C79" s="101"/>
      <c r="D79" s="102"/>
      <c r="E79" s="103"/>
      <c r="F79" s="100"/>
      <c r="G79" s="152"/>
    </row>
    <row r="80" spans="1:7" ht="39.75" customHeight="1" x14ac:dyDescent="0.2">
      <c r="A80" s="86" t="s">
        <v>7</v>
      </c>
      <c r="B80" s="146">
        <v>9</v>
      </c>
      <c r="C80" s="88" t="s">
        <v>143</v>
      </c>
      <c r="D80" s="88"/>
      <c r="E80" s="88"/>
      <c r="F80" s="88"/>
      <c r="G80" s="88"/>
    </row>
    <row r="81" spans="1:7" x14ac:dyDescent="0.2">
      <c r="A81" s="157" t="s">
        <v>153</v>
      </c>
      <c r="B81" s="150">
        <v>9.01</v>
      </c>
      <c r="C81" s="22" t="s">
        <v>154</v>
      </c>
      <c r="D81" s="23" t="s">
        <v>45</v>
      </c>
      <c r="E81" s="151">
        <f>+[2]MEMORIAS!G375</f>
        <v>32</v>
      </c>
      <c r="F81" s="169"/>
      <c r="G81" s="33">
        <f t="shared" ref="G81:G87" si="8">ROUND(F81*E81,0)</f>
        <v>0</v>
      </c>
    </row>
    <row r="82" spans="1:7" ht="38.25" x14ac:dyDescent="0.2">
      <c r="A82" s="119" t="s">
        <v>155</v>
      </c>
      <c r="B82" s="150">
        <v>9.02</v>
      </c>
      <c r="C82" s="22" t="s">
        <v>108</v>
      </c>
      <c r="D82" s="23" t="s">
        <v>45</v>
      </c>
      <c r="E82" s="151">
        <f>+[2]MEMORIAS!G380</f>
        <v>45</v>
      </c>
      <c r="F82" s="169"/>
      <c r="G82" s="33">
        <f t="shared" si="8"/>
        <v>0</v>
      </c>
    </row>
    <row r="83" spans="1:7" ht="38.25" x14ac:dyDescent="0.2">
      <c r="A83" s="119" t="s">
        <v>109</v>
      </c>
      <c r="B83" s="150">
        <v>9.0299999999999994</v>
      </c>
      <c r="C83" s="22" t="s">
        <v>110</v>
      </c>
      <c r="D83" s="23" t="s">
        <v>45</v>
      </c>
      <c r="E83" s="151">
        <f>+[2]MEMORIAS!G385</f>
        <v>120</v>
      </c>
      <c r="F83" s="169"/>
      <c r="G83" s="33">
        <f t="shared" si="8"/>
        <v>0</v>
      </c>
    </row>
    <row r="84" spans="1:7" ht="25.5" x14ac:dyDescent="0.2">
      <c r="A84" s="119" t="s">
        <v>111</v>
      </c>
      <c r="B84" s="150">
        <v>9.0399999999999991</v>
      </c>
      <c r="C84" s="22" t="s">
        <v>238</v>
      </c>
      <c r="D84" s="23" t="s">
        <v>3</v>
      </c>
      <c r="E84" s="151">
        <f>+[2]MEMORIAS!G390</f>
        <v>6</v>
      </c>
      <c r="F84" s="169"/>
      <c r="G84" s="33">
        <f t="shared" si="8"/>
        <v>0</v>
      </c>
    </row>
    <row r="85" spans="1:7" x14ac:dyDescent="0.2">
      <c r="A85" s="14" t="s">
        <v>156</v>
      </c>
      <c r="B85" s="117" t="s">
        <v>157</v>
      </c>
      <c r="C85" s="22" t="s">
        <v>158</v>
      </c>
      <c r="D85" s="27" t="s">
        <v>3</v>
      </c>
      <c r="E85" s="118">
        <f>+[2]MEMORIAS!G395</f>
        <v>1</v>
      </c>
      <c r="F85" s="169"/>
      <c r="G85" s="33">
        <f t="shared" si="8"/>
        <v>0</v>
      </c>
    </row>
    <row r="86" spans="1:7" ht="25.5" x14ac:dyDescent="0.2">
      <c r="A86" s="14" t="s">
        <v>159</v>
      </c>
      <c r="B86" s="117" t="s">
        <v>160</v>
      </c>
      <c r="C86" s="22" t="s">
        <v>248</v>
      </c>
      <c r="D86" s="27" t="s">
        <v>64</v>
      </c>
      <c r="E86" s="118">
        <f>+[2]MEMORIAS!G401</f>
        <v>30</v>
      </c>
      <c r="F86" s="169"/>
      <c r="G86" s="33">
        <f t="shared" si="8"/>
        <v>0</v>
      </c>
    </row>
    <row r="87" spans="1:7" x14ac:dyDescent="0.2">
      <c r="A87" s="43"/>
      <c r="B87" s="117" t="s">
        <v>255</v>
      </c>
      <c r="C87" s="22" t="s">
        <v>254</v>
      </c>
      <c r="D87" s="27" t="s">
        <v>64</v>
      </c>
      <c r="E87" s="118">
        <v>15</v>
      </c>
      <c r="F87" s="169"/>
      <c r="G87" s="33">
        <f t="shared" si="8"/>
        <v>0</v>
      </c>
    </row>
    <row r="88" spans="1:7" ht="15.75" customHeight="1" thickBot="1" x14ac:dyDescent="0.25">
      <c r="A88" s="95" t="s">
        <v>18</v>
      </c>
      <c r="B88" s="60" t="s">
        <v>112</v>
      </c>
      <c r="C88" s="61"/>
      <c r="D88" s="61"/>
      <c r="E88" s="61"/>
      <c r="F88" s="62"/>
      <c r="G88" s="34">
        <f>SUM(G81:G87)</f>
        <v>0</v>
      </c>
    </row>
    <row r="89" spans="1:7" x14ac:dyDescent="0.2">
      <c r="A89" s="9"/>
      <c r="B89" s="100"/>
      <c r="C89" s="101"/>
      <c r="D89" s="102"/>
      <c r="E89" s="103"/>
      <c r="F89" s="100"/>
      <c r="G89" s="152"/>
    </row>
    <row r="90" spans="1:7" ht="43.5" customHeight="1" x14ac:dyDescent="0.2">
      <c r="A90" s="104" t="s">
        <v>7</v>
      </c>
      <c r="B90" s="146">
        <v>10</v>
      </c>
      <c r="C90" s="113" t="s">
        <v>167</v>
      </c>
      <c r="D90" s="88"/>
      <c r="E90" s="88"/>
      <c r="F90" s="88"/>
      <c r="G90" s="88"/>
    </row>
    <row r="91" spans="1:7" x14ac:dyDescent="0.2">
      <c r="A91" s="105" t="s">
        <v>113</v>
      </c>
      <c r="B91" s="150">
        <v>10.01</v>
      </c>
      <c r="C91" s="22" t="s">
        <v>239</v>
      </c>
      <c r="D91" s="23" t="s">
        <v>3</v>
      </c>
      <c r="E91" s="151">
        <v>5</v>
      </c>
      <c r="F91" s="169"/>
      <c r="G91" s="33">
        <f t="shared" ref="G91:G98" si="9">ROUND(F91*E91,0)</f>
        <v>0</v>
      </c>
    </row>
    <row r="92" spans="1:7" x14ac:dyDescent="0.2">
      <c r="A92" s="105" t="s">
        <v>114</v>
      </c>
      <c r="B92" s="150">
        <v>10.02</v>
      </c>
      <c r="C92" s="22" t="s">
        <v>240</v>
      </c>
      <c r="D92" s="23" t="s">
        <v>3</v>
      </c>
      <c r="E92" s="151">
        <v>2</v>
      </c>
      <c r="F92" s="169"/>
      <c r="G92" s="33">
        <f t="shared" si="9"/>
        <v>0</v>
      </c>
    </row>
    <row r="93" spans="1:7" x14ac:dyDescent="0.2">
      <c r="A93" s="105" t="s">
        <v>115</v>
      </c>
      <c r="B93" s="150">
        <v>10.029999999999999</v>
      </c>
      <c r="C93" s="22" t="s">
        <v>241</v>
      </c>
      <c r="D93" s="23" t="s">
        <v>3</v>
      </c>
      <c r="E93" s="151">
        <v>4</v>
      </c>
      <c r="F93" s="169"/>
      <c r="G93" s="33">
        <f t="shared" si="9"/>
        <v>0</v>
      </c>
    </row>
    <row r="94" spans="1:7" x14ac:dyDescent="0.2">
      <c r="A94" s="26" t="s">
        <v>161</v>
      </c>
      <c r="B94" s="117" t="s">
        <v>162</v>
      </c>
      <c r="C94" s="22" t="s">
        <v>249</v>
      </c>
      <c r="D94" s="23" t="s">
        <v>3</v>
      </c>
      <c r="E94" s="118">
        <v>3</v>
      </c>
      <c r="F94" s="169"/>
      <c r="G94" s="33">
        <f t="shared" si="9"/>
        <v>0</v>
      </c>
    </row>
    <row r="95" spans="1:7" x14ac:dyDescent="0.2">
      <c r="A95" s="105" t="s">
        <v>116</v>
      </c>
      <c r="B95" s="150">
        <v>10.050000000000001</v>
      </c>
      <c r="C95" s="22" t="s">
        <v>242</v>
      </c>
      <c r="D95" s="23" t="s">
        <v>3</v>
      </c>
      <c r="E95" s="151">
        <v>3</v>
      </c>
      <c r="F95" s="169"/>
      <c r="G95" s="33">
        <f t="shared" si="9"/>
        <v>0</v>
      </c>
    </row>
    <row r="96" spans="1:7" x14ac:dyDescent="0.2">
      <c r="A96" s="26" t="s">
        <v>163</v>
      </c>
      <c r="B96" s="117" t="s">
        <v>164</v>
      </c>
      <c r="C96" s="22" t="s">
        <v>250</v>
      </c>
      <c r="D96" s="23" t="s">
        <v>3</v>
      </c>
      <c r="E96" s="118">
        <v>2</v>
      </c>
      <c r="F96" s="169"/>
      <c r="G96" s="33">
        <f t="shared" si="9"/>
        <v>0</v>
      </c>
    </row>
    <row r="97" spans="1:7" x14ac:dyDescent="0.2">
      <c r="A97" s="105" t="s">
        <v>117</v>
      </c>
      <c r="B97" s="150">
        <v>10.07</v>
      </c>
      <c r="C97" s="22" t="s">
        <v>243</v>
      </c>
      <c r="D97" s="23" t="s">
        <v>3</v>
      </c>
      <c r="E97" s="151">
        <v>2</v>
      </c>
      <c r="F97" s="169"/>
      <c r="G97" s="33">
        <f t="shared" si="9"/>
        <v>0</v>
      </c>
    </row>
    <row r="98" spans="1:7" x14ac:dyDescent="0.2">
      <c r="A98" s="105" t="s">
        <v>118</v>
      </c>
      <c r="B98" s="150">
        <v>10.08</v>
      </c>
      <c r="C98" s="22" t="s">
        <v>244</v>
      </c>
      <c r="D98" s="23" t="s">
        <v>3</v>
      </c>
      <c r="E98" s="151">
        <v>10</v>
      </c>
      <c r="F98" s="169"/>
      <c r="G98" s="33">
        <f t="shared" si="9"/>
        <v>0</v>
      </c>
    </row>
    <row r="99" spans="1:7" ht="15" customHeight="1" x14ac:dyDescent="0.2">
      <c r="A99" s="107" t="s">
        <v>18</v>
      </c>
      <c r="B99" s="60" t="s">
        <v>125</v>
      </c>
      <c r="C99" s="61"/>
      <c r="D99" s="61"/>
      <c r="E99" s="61"/>
      <c r="F99" s="62"/>
      <c r="G99" s="34">
        <f>SUM(G91:G98)</f>
        <v>0</v>
      </c>
    </row>
    <row r="100" spans="1:7" ht="13.5" thickBot="1" x14ac:dyDescent="0.25">
      <c r="A100" s="9"/>
      <c r="B100" s="100"/>
      <c r="C100" s="101"/>
      <c r="D100" s="102"/>
      <c r="E100" s="103"/>
      <c r="F100" s="100"/>
      <c r="G100" s="152"/>
    </row>
    <row r="101" spans="1:7" x14ac:dyDescent="0.2">
      <c r="A101" s="86" t="s">
        <v>7</v>
      </c>
      <c r="B101" s="159">
        <v>11</v>
      </c>
      <c r="C101" s="160" t="s">
        <v>168</v>
      </c>
      <c r="D101" s="5"/>
      <c r="E101" s="5"/>
      <c r="F101" s="5"/>
      <c r="G101" s="29"/>
    </row>
    <row r="102" spans="1:7" x14ac:dyDescent="0.2">
      <c r="A102" s="89" t="s">
        <v>126</v>
      </c>
      <c r="B102" s="161">
        <v>11.01</v>
      </c>
      <c r="C102" s="2" t="s">
        <v>127</v>
      </c>
      <c r="D102" s="10" t="s">
        <v>12</v>
      </c>
      <c r="E102" s="162">
        <v>800</v>
      </c>
      <c r="F102" s="170"/>
      <c r="G102" s="30">
        <f t="shared" ref="G102" si="10">ROUND(F102*E102,0)</f>
        <v>0</v>
      </c>
    </row>
    <row r="103" spans="1:7" ht="25.5" x14ac:dyDescent="0.2">
      <c r="A103" s="156"/>
      <c r="B103" s="163">
        <v>11.02</v>
      </c>
      <c r="C103" s="1" t="s">
        <v>245</v>
      </c>
      <c r="D103" s="23" t="s">
        <v>3</v>
      </c>
      <c r="E103" s="162">
        <v>1</v>
      </c>
      <c r="F103" s="170"/>
      <c r="G103" s="30">
        <f>+ROUND(E103*F103,0)</f>
        <v>0</v>
      </c>
    </row>
    <row r="104" spans="1:7" ht="13.5" thickBot="1" x14ac:dyDescent="0.25">
      <c r="A104" s="95" t="s">
        <v>18</v>
      </c>
      <c r="B104" s="164"/>
      <c r="C104" s="3"/>
      <c r="D104" s="11"/>
      <c r="E104" s="165"/>
      <c r="F104" s="12" t="s">
        <v>128</v>
      </c>
      <c r="G104" s="31">
        <f>+G102+G103</f>
        <v>0</v>
      </c>
    </row>
    <row r="105" spans="1:7" x14ac:dyDescent="0.2">
      <c r="A105" s="166"/>
      <c r="B105" s="100"/>
      <c r="C105" s="101"/>
      <c r="D105" s="102"/>
      <c r="E105" s="103"/>
      <c r="F105" s="100"/>
      <c r="G105" s="152"/>
    </row>
    <row r="106" spans="1:7" x14ac:dyDescent="0.2">
      <c r="A106" s="166"/>
      <c r="B106" s="65" t="s">
        <v>131</v>
      </c>
      <c r="C106" s="66"/>
      <c r="D106" s="66"/>
      <c r="E106" s="66"/>
      <c r="F106" s="67"/>
      <c r="G106" s="35">
        <f>+G104+G99+G88+G78+G70+G62+G57+G41+G31+G22+G13</f>
        <v>0</v>
      </c>
    </row>
    <row r="107" spans="1:7" x14ac:dyDescent="0.2">
      <c r="A107" s="166"/>
      <c r="B107" s="100"/>
      <c r="C107" s="101"/>
      <c r="D107" s="102"/>
      <c r="E107" s="103"/>
      <c r="F107" s="100"/>
      <c r="G107" s="152"/>
    </row>
    <row r="108" spans="1:7" x14ac:dyDescent="0.2">
      <c r="A108" s="166"/>
      <c r="B108" s="146">
        <v>12</v>
      </c>
      <c r="C108" s="130" t="s">
        <v>267</v>
      </c>
      <c r="D108" s="130"/>
      <c r="E108" s="130"/>
      <c r="F108" s="130"/>
      <c r="G108" s="130"/>
    </row>
    <row r="109" spans="1:7" x14ac:dyDescent="0.2">
      <c r="A109" s="166"/>
      <c r="B109" s="150">
        <v>12.1</v>
      </c>
      <c r="C109" s="22" t="s">
        <v>268</v>
      </c>
      <c r="D109" s="23" t="s">
        <v>269</v>
      </c>
      <c r="E109" s="151">
        <v>1</v>
      </c>
      <c r="F109" s="169"/>
      <c r="G109" s="24">
        <f>+ROUND(E109*F109,0)</f>
        <v>0</v>
      </c>
    </row>
    <row r="110" spans="1:7" x14ac:dyDescent="0.2">
      <c r="A110" s="166"/>
      <c r="B110" s="60" t="s">
        <v>270</v>
      </c>
      <c r="C110" s="61"/>
      <c r="D110" s="61"/>
      <c r="E110" s="61"/>
      <c r="F110" s="62"/>
      <c r="G110" s="25">
        <f>+G109</f>
        <v>0</v>
      </c>
    </row>
    <row r="111" spans="1:7" x14ac:dyDescent="0.2">
      <c r="A111" s="166"/>
      <c r="B111" s="100"/>
      <c r="C111" s="101"/>
      <c r="D111" s="102"/>
      <c r="E111" s="103"/>
      <c r="F111" s="100"/>
      <c r="G111" s="152"/>
    </row>
    <row r="112" spans="1:7" x14ac:dyDescent="0.2">
      <c r="B112" s="130" t="s">
        <v>130</v>
      </c>
      <c r="C112" s="130"/>
      <c r="D112" s="130"/>
      <c r="E112" s="130"/>
      <c r="F112" s="130"/>
      <c r="G112" s="130"/>
    </row>
    <row r="113" spans="2:8" x14ac:dyDescent="0.2">
      <c r="B113" s="131"/>
      <c r="C113" s="64" t="s">
        <v>203</v>
      </c>
      <c r="D113" s="64"/>
      <c r="E113" s="64"/>
      <c r="F113" s="171"/>
      <c r="G113" s="33">
        <f>+ROUND(G106*F113,0)</f>
        <v>0</v>
      </c>
      <c r="H113" s="155"/>
    </row>
    <row r="114" spans="2:8" x14ac:dyDescent="0.2">
      <c r="B114" s="131"/>
      <c r="C114" s="64" t="s">
        <v>132</v>
      </c>
      <c r="D114" s="64"/>
      <c r="E114" s="64"/>
      <c r="F114" s="171"/>
      <c r="G114" s="33">
        <f>+ROUND(G106*F114,0)</f>
        <v>0</v>
      </c>
    </row>
    <row r="115" spans="2:8" x14ac:dyDescent="0.2">
      <c r="B115" s="131"/>
      <c r="C115" s="168" t="s">
        <v>133</v>
      </c>
      <c r="D115" s="168"/>
      <c r="E115" s="168"/>
      <c r="F115" s="171"/>
      <c r="G115" s="33">
        <f>+ROUND(G106*F115,0)</f>
        <v>0</v>
      </c>
    </row>
    <row r="116" spans="2:8" x14ac:dyDescent="0.2">
      <c r="B116" s="131"/>
      <c r="C116" s="168" t="s">
        <v>134</v>
      </c>
      <c r="D116" s="168"/>
      <c r="E116" s="168"/>
      <c r="F116" s="167">
        <v>0.16</v>
      </c>
      <c r="G116" s="33">
        <f>+ROUND(G115*F116,0)</f>
        <v>0</v>
      </c>
    </row>
    <row r="117" spans="2:8" ht="16.5" x14ac:dyDescent="0.2">
      <c r="B117" s="139" t="s">
        <v>204</v>
      </c>
      <c r="C117" s="139"/>
      <c r="D117" s="139"/>
      <c r="E117" s="139"/>
      <c r="F117" s="139"/>
      <c r="G117" s="36">
        <f>+G106+G113+G114+G115+G116+G110</f>
        <v>0</v>
      </c>
    </row>
    <row r="118" spans="2:8" x14ac:dyDescent="0.2">
      <c r="H118" s="155"/>
    </row>
    <row r="119" spans="2:8" x14ac:dyDescent="0.2">
      <c r="G119" s="153"/>
    </row>
    <row r="121" spans="2:8" x14ac:dyDescent="0.2">
      <c r="G121" s="155"/>
    </row>
  </sheetData>
  <sheetProtection password="CD80" sheet="1" objects="1" scenarios="1"/>
  <mergeCells count="32">
    <mergeCell ref="C115:E115"/>
    <mergeCell ref="C116:E116"/>
    <mergeCell ref="B117:F117"/>
    <mergeCell ref="B78:F78"/>
    <mergeCell ref="B88:F88"/>
    <mergeCell ref="B99:F99"/>
    <mergeCell ref="B112:G112"/>
    <mergeCell ref="C113:E113"/>
    <mergeCell ref="C114:E114"/>
    <mergeCell ref="C90:G90"/>
    <mergeCell ref="B106:F106"/>
    <mergeCell ref="B110:F110"/>
    <mergeCell ref="C24:G24"/>
    <mergeCell ref="C33:G33"/>
    <mergeCell ref="C59:G59"/>
    <mergeCell ref="C64:G64"/>
    <mergeCell ref="B13:F13"/>
    <mergeCell ref="B22:F22"/>
    <mergeCell ref="B41:F41"/>
    <mergeCell ref="B57:F57"/>
    <mergeCell ref="B62:F62"/>
    <mergeCell ref="A1:G1"/>
    <mergeCell ref="A2:G2"/>
    <mergeCell ref="B4:G4"/>
    <mergeCell ref="C8:G8"/>
    <mergeCell ref="C15:G15"/>
    <mergeCell ref="C72:G72"/>
    <mergeCell ref="C80:G80"/>
    <mergeCell ref="B31:F31"/>
    <mergeCell ref="C43:G43"/>
    <mergeCell ref="C108:G108"/>
    <mergeCell ref="B70:F70"/>
  </mergeCells>
  <conditionalFormatting sqref="B8">
    <cfRule type="cellIs" dxfId="47" priority="54" operator="equal">
      <formula>"ESCRIBA AQUÍ EL NOMBRE DEL CAPITULO"</formula>
    </cfRule>
  </conditionalFormatting>
  <conditionalFormatting sqref="B15">
    <cfRule type="cellIs" dxfId="46" priority="50" operator="equal">
      <formula>"ESCRIBA AQUÍ EL NOMBRE DEL CAPITULO"</formula>
    </cfRule>
  </conditionalFormatting>
  <conditionalFormatting sqref="B24">
    <cfRule type="cellIs" dxfId="45" priority="46" operator="equal">
      <formula>"ESCRIBA AQUÍ EL NOMBRE DEL CAPITULO"</formula>
    </cfRule>
  </conditionalFormatting>
  <conditionalFormatting sqref="B33">
    <cfRule type="cellIs" dxfId="44" priority="42" operator="equal">
      <formula>"ESCRIBA AQUÍ EL NOMBRE DEL CAPITULO"</formula>
    </cfRule>
  </conditionalFormatting>
  <conditionalFormatting sqref="B43">
    <cfRule type="cellIs" dxfId="43" priority="38" operator="equal">
      <formula>"ESCRIBA AQUÍ EL NOMBRE DEL CAPITULO"</formula>
    </cfRule>
  </conditionalFormatting>
  <conditionalFormatting sqref="B59">
    <cfRule type="cellIs" dxfId="42" priority="34" operator="equal">
      <formula>"ESCRIBA AQUÍ EL NOMBRE DEL CAPITULO"</formula>
    </cfRule>
  </conditionalFormatting>
  <conditionalFormatting sqref="B64">
    <cfRule type="cellIs" dxfId="41" priority="30" operator="equal">
      <formula>"ESCRIBA AQUÍ EL NOMBRE DEL CAPITULO"</formula>
    </cfRule>
  </conditionalFormatting>
  <conditionalFormatting sqref="B72">
    <cfRule type="cellIs" dxfId="40" priority="26" operator="equal">
      <formula>"ESCRIBA AQUÍ EL NOMBRE DEL CAPITULO"</formula>
    </cfRule>
  </conditionalFormatting>
  <conditionalFormatting sqref="B80">
    <cfRule type="cellIs" dxfId="39" priority="22" operator="equal">
      <formula>"ESCRIBA AQUÍ EL NOMBRE DEL CAPITULO"</formula>
    </cfRule>
  </conditionalFormatting>
  <conditionalFormatting sqref="B90">
    <cfRule type="cellIs" dxfId="38" priority="18" operator="equal">
      <formula>"ESCRIBA AQUÍ EL NOMBRE DEL CAPITULO"</formula>
    </cfRule>
  </conditionalFormatting>
  <conditionalFormatting sqref="B101:C101">
    <cfRule type="cellIs" dxfId="37" priority="14" operator="equal">
      <formula>"ESCRIBA AQUÍ EL NOMBRE DEL CAPITULO"</formula>
    </cfRule>
  </conditionalFormatting>
  <conditionalFormatting sqref="C8">
    <cfRule type="cellIs" dxfId="36" priority="13" operator="equal">
      <formula>"ESCRIBA AQUÍ EL NOMBRE DEL CAPITULO"</formula>
    </cfRule>
  </conditionalFormatting>
  <conditionalFormatting sqref="C15">
    <cfRule type="cellIs" dxfId="35" priority="12" operator="equal">
      <formula>"ESCRIBA AQUÍ EL NOMBRE DEL CAPITULO"</formula>
    </cfRule>
  </conditionalFormatting>
  <conditionalFormatting sqref="C24">
    <cfRule type="cellIs" dxfId="34" priority="11" operator="equal">
      <formula>"ESCRIBA AQUÍ EL NOMBRE DEL CAPITULO"</formula>
    </cfRule>
  </conditionalFormatting>
  <conditionalFormatting sqref="C33">
    <cfRule type="cellIs" dxfId="33" priority="10" operator="equal">
      <formula>"ESCRIBA AQUÍ EL NOMBRE DEL CAPITULO"</formula>
    </cfRule>
  </conditionalFormatting>
  <conditionalFormatting sqref="C43">
    <cfRule type="cellIs" dxfId="32" priority="9" operator="equal">
      <formula>"ESCRIBA AQUÍ EL NOMBRE DEL CAPITULO"</formula>
    </cfRule>
  </conditionalFormatting>
  <conditionalFormatting sqref="C59">
    <cfRule type="cellIs" dxfId="31" priority="8" operator="equal">
      <formula>"ESCRIBA AQUÍ EL NOMBRE DEL CAPITULO"</formula>
    </cfRule>
  </conditionalFormatting>
  <conditionalFormatting sqref="C64">
    <cfRule type="cellIs" dxfId="30" priority="7" operator="equal">
      <formula>"ESCRIBA AQUÍ EL NOMBRE DEL CAPITULO"</formula>
    </cfRule>
  </conditionalFormatting>
  <conditionalFormatting sqref="C72">
    <cfRule type="cellIs" dxfId="29" priority="6" operator="equal">
      <formula>"ESCRIBA AQUÍ EL NOMBRE DEL CAPITULO"</formula>
    </cfRule>
  </conditionalFormatting>
  <conditionalFormatting sqref="C80">
    <cfRule type="cellIs" dxfId="28" priority="5" operator="equal">
      <formula>"ESCRIBA AQUÍ EL NOMBRE DEL CAPITULO"</formula>
    </cfRule>
  </conditionalFormatting>
  <conditionalFormatting sqref="C90">
    <cfRule type="cellIs" dxfId="27" priority="4" operator="equal">
      <formula>"ESCRIBA AQUÍ EL NOMBRE DEL CAPITULO"</formula>
    </cfRule>
  </conditionalFormatting>
  <conditionalFormatting sqref="B112">
    <cfRule type="cellIs" dxfId="26" priority="3" operator="equal">
      <formula>"ESCRIBA AQUÍ EL NOMBRE DEL CAPITULO"</formula>
    </cfRule>
  </conditionalFormatting>
  <conditionalFormatting sqref="B117">
    <cfRule type="cellIs" dxfId="25" priority="2" operator="equal">
      <formula>"ESCRIBA AQUÍ EL NOMBRE DEL CAPITULO"</formula>
    </cfRule>
  </conditionalFormatting>
  <conditionalFormatting sqref="B108:C108">
    <cfRule type="cellIs" dxfId="24" priority="1" operator="equal">
      <formula>"ESCRIBA AQUÍ EL NOMBRE DEL CAPITULO"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topLeftCell="C85" zoomScaleNormal="100" workbookViewId="0">
      <selection activeCell="R102" sqref="R102:R103"/>
    </sheetView>
  </sheetViews>
  <sheetFormatPr baseColWidth="10" defaultRowHeight="12.75" x14ac:dyDescent="0.2"/>
  <cols>
    <col min="1" max="1" width="9" style="73" customWidth="1"/>
    <col min="2" max="2" width="41.5703125" style="73" customWidth="1"/>
    <col min="3" max="3" width="6.140625" style="73" customWidth="1"/>
    <col min="4" max="4" width="12.7109375" style="73" customWidth="1"/>
    <col min="5" max="5" width="12.28515625" style="73" bestFit="1" customWidth="1"/>
    <col min="6" max="6" width="18.5703125" style="73" customWidth="1"/>
    <col min="7" max="16384" width="11.42578125" style="73"/>
  </cols>
  <sheetData>
    <row r="1" spans="1:7" ht="40.5" customHeight="1" x14ac:dyDescent="0.2">
      <c r="A1" s="172" t="s">
        <v>209</v>
      </c>
      <c r="B1" s="173"/>
      <c r="C1" s="173"/>
      <c r="D1" s="173"/>
      <c r="E1" s="173"/>
      <c r="F1" s="173"/>
      <c r="G1" s="6"/>
    </row>
    <row r="2" spans="1:7" ht="29.25" customHeight="1" x14ac:dyDescent="0.2">
      <c r="A2" s="74" t="s">
        <v>212</v>
      </c>
      <c r="B2" s="74"/>
      <c r="C2" s="74"/>
      <c r="D2" s="74"/>
      <c r="E2" s="74"/>
      <c r="F2" s="74"/>
      <c r="G2" s="6"/>
    </row>
    <row r="3" spans="1:7" ht="11.25" customHeight="1" x14ac:dyDescent="0.2">
      <c r="A3" s="75"/>
      <c r="B3" s="75"/>
      <c r="C3" s="75"/>
      <c r="D3" s="75"/>
      <c r="E3" s="75"/>
      <c r="F3" s="75"/>
      <c r="G3" s="6"/>
    </row>
    <row r="4" spans="1:7" ht="24.75" customHeight="1" x14ac:dyDescent="0.2">
      <c r="A4" s="174" t="s">
        <v>199</v>
      </c>
      <c r="B4" s="174"/>
      <c r="C4" s="174"/>
      <c r="D4" s="174"/>
      <c r="E4" s="174"/>
      <c r="F4" s="174"/>
      <c r="G4" s="6"/>
    </row>
    <row r="5" spans="1:7" x14ac:dyDescent="0.2">
      <c r="A5" s="76"/>
      <c r="B5" s="77"/>
      <c r="C5" s="78"/>
      <c r="D5" s="79"/>
      <c r="E5" s="76"/>
      <c r="F5" s="175"/>
    </row>
    <row r="6" spans="1:7" x14ac:dyDescent="0.2">
      <c r="A6" s="4" t="s">
        <v>1</v>
      </c>
      <c r="B6" s="4" t="s">
        <v>2</v>
      </c>
      <c r="C6" s="4" t="s">
        <v>3</v>
      </c>
      <c r="D6" s="4" t="s">
        <v>4</v>
      </c>
      <c r="E6" s="4" t="s">
        <v>5</v>
      </c>
      <c r="F6" s="28" t="s">
        <v>6</v>
      </c>
    </row>
    <row r="7" spans="1:7" ht="10.5" customHeight="1" thickBot="1" x14ac:dyDescent="0.25">
      <c r="A7" s="100"/>
      <c r="B7" s="101"/>
      <c r="C7" s="102"/>
      <c r="D7" s="103"/>
      <c r="E7" s="100"/>
      <c r="F7" s="145"/>
    </row>
    <row r="8" spans="1:7" ht="41.25" customHeight="1" x14ac:dyDescent="0.2">
      <c r="A8" s="159">
        <v>1</v>
      </c>
      <c r="B8" s="176" t="s">
        <v>136</v>
      </c>
      <c r="C8" s="176"/>
      <c r="D8" s="176"/>
      <c r="E8" s="176"/>
      <c r="F8" s="177"/>
    </row>
    <row r="9" spans="1:7" ht="38.25" x14ac:dyDescent="0.2">
      <c r="A9" s="161" t="s">
        <v>10</v>
      </c>
      <c r="B9" s="2" t="s">
        <v>11</v>
      </c>
      <c r="C9" s="10" t="s">
        <v>12</v>
      </c>
      <c r="D9" s="162">
        <f>+[3]MEMORIA!G11</f>
        <v>12110</v>
      </c>
      <c r="E9" s="170"/>
      <c r="F9" s="30">
        <f>ROUND(D9*E9,0)</f>
        <v>0</v>
      </c>
    </row>
    <row r="10" spans="1:7" x14ac:dyDescent="0.2">
      <c r="A10" s="161" t="s">
        <v>14</v>
      </c>
      <c r="B10" s="2" t="s">
        <v>15</v>
      </c>
      <c r="C10" s="10" t="s">
        <v>12</v>
      </c>
      <c r="D10" s="162">
        <f>+[3]MEMORIA!G17</f>
        <v>12110</v>
      </c>
      <c r="E10" s="170"/>
      <c r="F10" s="30">
        <f t="shared" ref="F10:F11" si="0">ROUND(D10*E10,0)</f>
        <v>0</v>
      </c>
    </row>
    <row r="11" spans="1:7" ht="51" x14ac:dyDescent="0.2">
      <c r="A11" s="178" t="s">
        <v>169</v>
      </c>
      <c r="B11" s="2" t="s">
        <v>17</v>
      </c>
      <c r="C11" s="15" t="s">
        <v>12</v>
      </c>
      <c r="D11" s="179">
        <f>+[3]MEMORIA!G49</f>
        <v>12</v>
      </c>
      <c r="E11" s="170"/>
      <c r="F11" s="30">
        <f t="shared" si="0"/>
        <v>0</v>
      </c>
    </row>
    <row r="12" spans="1:7" ht="13.5" thickBot="1" x14ac:dyDescent="0.25">
      <c r="A12" s="164"/>
      <c r="B12" s="3"/>
      <c r="C12" s="11"/>
      <c r="D12" s="165"/>
      <c r="E12" s="12" t="s">
        <v>19</v>
      </c>
      <c r="F12" s="31">
        <f>SUM(F9:F11)</f>
        <v>0</v>
      </c>
    </row>
    <row r="13" spans="1:7" ht="13.5" thickBot="1" x14ac:dyDescent="0.25">
      <c r="A13" s="100"/>
      <c r="B13" s="101"/>
      <c r="C13" s="102"/>
      <c r="D13" s="103"/>
      <c r="E13" s="100"/>
      <c r="F13" s="152"/>
    </row>
    <row r="14" spans="1:7" ht="45" customHeight="1" x14ac:dyDescent="0.2">
      <c r="A14" s="159">
        <v>2</v>
      </c>
      <c r="B14" s="176" t="s">
        <v>137</v>
      </c>
      <c r="C14" s="176"/>
      <c r="D14" s="176"/>
      <c r="E14" s="176"/>
      <c r="F14" s="177"/>
    </row>
    <row r="15" spans="1:7" ht="51" x14ac:dyDescent="0.2">
      <c r="A15" s="180">
        <v>2.0099999999999998</v>
      </c>
      <c r="B15" s="1" t="s">
        <v>216</v>
      </c>
      <c r="C15" s="13" t="s">
        <v>21</v>
      </c>
      <c r="D15" s="181">
        <f>+[4]Hoja1!$G$56</f>
        <v>0</v>
      </c>
      <c r="E15" s="170"/>
      <c r="F15" s="30">
        <f t="shared" ref="F15:F20" si="1">ROUND(D15*E15,0)</f>
        <v>0</v>
      </c>
    </row>
    <row r="16" spans="1:7" ht="38.25" x14ac:dyDescent="0.2">
      <c r="A16" s="180">
        <v>2.02</v>
      </c>
      <c r="B16" s="1" t="s">
        <v>217</v>
      </c>
      <c r="C16" s="13" t="s">
        <v>21</v>
      </c>
      <c r="D16" s="181">
        <f>+[3]MEMORIA!G64</f>
        <v>1978.75</v>
      </c>
      <c r="E16" s="170"/>
      <c r="F16" s="30">
        <f t="shared" si="1"/>
        <v>0</v>
      </c>
    </row>
    <row r="17" spans="1:6" ht="25.5" x14ac:dyDescent="0.2">
      <c r="A17" s="178" t="s">
        <v>147</v>
      </c>
      <c r="B17" s="1" t="s">
        <v>252</v>
      </c>
      <c r="C17" s="15" t="s">
        <v>21</v>
      </c>
      <c r="D17" s="179">
        <f>+[3]MEMORIA!G79</f>
        <v>110</v>
      </c>
      <c r="E17" s="170"/>
      <c r="F17" s="30">
        <f t="shared" si="1"/>
        <v>0</v>
      </c>
    </row>
    <row r="18" spans="1:6" ht="25.5" x14ac:dyDescent="0.2">
      <c r="A18" s="178" t="s">
        <v>170</v>
      </c>
      <c r="B18" s="1" t="s">
        <v>24</v>
      </c>
      <c r="C18" s="15" t="s">
        <v>21</v>
      </c>
      <c r="D18" s="179">
        <f>+[3]MEMORIA!G84</f>
        <v>777.32399999999996</v>
      </c>
      <c r="E18" s="170"/>
      <c r="F18" s="30">
        <f t="shared" si="1"/>
        <v>0</v>
      </c>
    </row>
    <row r="19" spans="1:6" x14ac:dyDescent="0.2">
      <c r="A19" s="180">
        <v>2.0499999999999998</v>
      </c>
      <c r="B19" s="1" t="s">
        <v>26</v>
      </c>
      <c r="C19" s="13" t="s">
        <v>12</v>
      </c>
      <c r="D19" s="181">
        <f>+[3]MEMORIA!G97</f>
        <v>3028.58</v>
      </c>
      <c r="E19" s="170"/>
      <c r="F19" s="30">
        <f t="shared" si="1"/>
        <v>0</v>
      </c>
    </row>
    <row r="20" spans="1:6" ht="25.5" x14ac:dyDescent="0.2">
      <c r="A20" s="180">
        <v>2.06</v>
      </c>
      <c r="B20" s="1" t="s">
        <v>28</v>
      </c>
      <c r="C20" s="13" t="s">
        <v>21</v>
      </c>
      <c r="D20" s="181">
        <f>+[3]MEMORIA!G110</f>
        <v>1187.8609999999999</v>
      </c>
      <c r="E20" s="170"/>
      <c r="F20" s="30">
        <f t="shared" si="1"/>
        <v>0</v>
      </c>
    </row>
    <row r="21" spans="1:6" ht="13.5" thickBot="1" x14ac:dyDescent="0.25">
      <c r="A21" s="164"/>
      <c r="B21" s="3"/>
      <c r="C21" s="11"/>
      <c r="D21" s="165"/>
      <c r="E21" s="12" t="s">
        <v>29</v>
      </c>
      <c r="F21" s="31">
        <f>SUM(F15:F20)</f>
        <v>0</v>
      </c>
    </row>
    <row r="22" spans="1:6" ht="13.5" thickBot="1" x14ac:dyDescent="0.25">
      <c r="A22" s="100"/>
      <c r="B22" s="101"/>
      <c r="C22" s="102"/>
      <c r="D22" s="103"/>
      <c r="E22" s="100"/>
      <c r="F22" s="152"/>
    </row>
    <row r="23" spans="1:6" ht="39.75" customHeight="1" x14ac:dyDescent="0.2">
      <c r="A23" s="159">
        <v>3</v>
      </c>
      <c r="B23" s="176" t="s">
        <v>138</v>
      </c>
      <c r="C23" s="176"/>
      <c r="D23" s="176"/>
      <c r="E23" s="176"/>
      <c r="F23" s="177"/>
    </row>
    <row r="24" spans="1:6" x14ac:dyDescent="0.2">
      <c r="A24" s="180" t="s">
        <v>31</v>
      </c>
      <c r="B24" s="1" t="s">
        <v>32</v>
      </c>
      <c r="C24" s="13" t="s">
        <v>12</v>
      </c>
      <c r="D24" s="181">
        <f>+[3]MEMORIA!G126</f>
        <v>6</v>
      </c>
      <c r="E24" s="170"/>
      <c r="F24" s="30">
        <f t="shared" ref="F24:F29" si="2">ROUND(D24*E24,0)</f>
        <v>0</v>
      </c>
    </row>
    <row r="25" spans="1:6" ht="51" x14ac:dyDescent="0.2">
      <c r="A25" s="180" t="s">
        <v>34</v>
      </c>
      <c r="B25" s="1" t="s">
        <v>35</v>
      </c>
      <c r="C25" s="13" t="s">
        <v>21</v>
      </c>
      <c r="D25" s="181">
        <f>+[3]MEMORIA!G135</f>
        <v>1.1812499999999999</v>
      </c>
      <c r="E25" s="170"/>
      <c r="F25" s="30">
        <f t="shared" si="2"/>
        <v>0</v>
      </c>
    </row>
    <row r="26" spans="1:6" ht="63.75" x14ac:dyDescent="0.2">
      <c r="A26" s="178" t="s">
        <v>37</v>
      </c>
      <c r="B26" s="1" t="s">
        <v>38</v>
      </c>
      <c r="C26" s="15" t="s">
        <v>21</v>
      </c>
      <c r="D26" s="179">
        <f>+[3]MEMORIA!G144</f>
        <v>2.7963</v>
      </c>
      <c r="E26" s="170"/>
      <c r="F26" s="30">
        <f t="shared" si="2"/>
        <v>0</v>
      </c>
    </row>
    <row r="27" spans="1:6" ht="63.75" x14ac:dyDescent="0.2">
      <c r="A27" s="178" t="s">
        <v>171</v>
      </c>
      <c r="B27" s="1" t="s">
        <v>40</v>
      </c>
      <c r="C27" s="15" t="s">
        <v>21</v>
      </c>
      <c r="D27" s="179">
        <f>+[3]MEMORIA!G152</f>
        <v>0.18374999999999997</v>
      </c>
      <c r="E27" s="170"/>
      <c r="F27" s="30">
        <f t="shared" si="2"/>
        <v>0</v>
      </c>
    </row>
    <row r="28" spans="1:6" x14ac:dyDescent="0.2">
      <c r="A28" s="180">
        <v>3.05</v>
      </c>
      <c r="B28" s="1" t="s">
        <v>42</v>
      </c>
      <c r="C28" s="13" t="s">
        <v>43</v>
      </c>
      <c r="D28" s="181">
        <f>+[3]MEMORIA!G158</f>
        <v>424.17600000000004</v>
      </c>
      <c r="E28" s="170"/>
      <c r="F28" s="30">
        <f t="shared" si="2"/>
        <v>0</v>
      </c>
    </row>
    <row r="29" spans="1:6" ht="63.75" x14ac:dyDescent="0.2">
      <c r="A29" s="180">
        <v>3.06</v>
      </c>
      <c r="B29" s="1" t="s">
        <v>218</v>
      </c>
      <c r="C29" s="13" t="s">
        <v>45</v>
      </c>
      <c r="D29" s="181">
        <f>+[3]MEMORIA!G173</f>
        <v>1085</v>
      </c>
      <c r="E29" s="170"/>
      <c r="F29" s="30">
        <f t="shared" si="2"/>
        <v>0</v>
      </c>
    </row>
    <row r="30" spans="1:6" ht="13.5" thickBot="1" x14ac:dyDescent="0.25">
      <c r="A30" s="164"/>
      <c r="B30" s="3"/>
      <c r="C30" s="11"/>
      <c r="D30" s="165"/>
      <c r="E30" s="12" t="s">
        <v>50</v>
      </c>
      <c r="F30" s="31">
        <f>SUM(F24:F29)</f>
        <v>0</v>
      </c>
    </row>
    <row r="31" spans="1:6" ht="13.5" thickBot="1" x14ac:dyDescent="0.25">
      <c r="A31" s="100"/>
      <c r="B31" s="101"/>
      <c r="C31" s="102"/>
      <c r="D31" s="103"/>
      <c r="E31" s="100"/>
      <c r="F31" s="152"/>
    </row>
    <row r="32" spans="1:6" ht="43.5" customHeight="1" x14ac:dyDescent="0.2">
      <c r="A32" s="159">
        <v>4</v>
      </c>
      <c r="B32" s="176" t="s">
        <v>139</v>
      </c>
      <c r="C32" s="176"/>
      <c r="D32" s="176"/>
      <c r="E32" s="176"/>
      <c r="F32" s="177"/>
    </row>
    <row r="33" spans="1:6" x14ac:dyDescent="0.2">
      <c r="A33" s="180">
        <v>4.01</v>
      </c>
      <c r="B33" s="1" t="s">
        <v>52</v>
      </c>
      <c r="C33" s="13" t="s">
        <v>12</v>
      </c>
      <c r="D33" s="181">
        <f>+[3]MEMORIA!G185</f>
        <v>2200</v>
      </c>
      <c r="E33" s="170"/>
      <c r="F33" s="30">
        <f t="shared" ref="F33:F37" si="3">ROUND(D33*E33,0)</f>
        <v>0</v>
      </c>
    </row>
    <row r="34" spans="1:6" ht="63.75" x14ac:dyDescent="0.2">
      <c r="A34" s="180">
        <v>4.0199999999999996</v>
      </c>
      <c r="B34" s="1" t="s">
        <v>221</v>
      </c>
      <c r="C34" s="13" t="s">
        <v>12</v>
      </c>
      <c r="D34" s="181">
        <f>+[3]MEMORIA!G193</f>
        <v>1082</v>
      </c>
      <c r="E34" s="170"/>
      <c r="F34" s="30">
        <f t="shared" si="3"/>
        <v>0</v>
      </c>
    </row>
    <row r="35" spans="1:6" ht="38.25" x14ac:dyDescent="0.2">
      <c r="A35" s="178" t="s">
        <v>149</v>
      </c>
      <c r="B35" s="1" t="s">
        <v>223</v>
      </c>
      <c r="C35" s="15" t="s">
        <v>12</v>
      </c>
      <c r="D35" s="179">
        <f>+[3]MEMORIA!G203</f>
        <v>320</v>
      </c>
      <c r="E35" s="170"/>
      <c r="F35" s="30">
        <f t="shared" si="3"/>
        <v>0</v>
      </c>
    </row>
    <row r="36" spans="1:6" ht="25.5" x14ac:dyDescent="0.2">
      <c r="A36" s="180">
        <v>4.04</v>
      </c>
      <c r="B36" s="1" t="s">
        <v>56</v>
      </c>
      <c r="C36" s="13" t="s">
        <v>12</v>
      </c>
      <c r="D36" s="181">
        <f>+[3]MEMORIA!G210</f>
        <v>80</v>
      </c>
      <c r="E36" s="170"/>
      <c r="F36" s="30">
        <f t="shared" si="3"/>
        <v>0</v>
      </c>
    </row>
    <row r="37" spans="1:6" ht="51" x14ac:dyDescent="0.2">
      <c r="A37" s="178" t="s">
        <v>172</v>
      </c>
      <c r="B37" s="1" t="s">
        <v>225</v>
      </c>
      <c r="C37" s="15" t="s">
        <v>12</v>
      </c>
      <c r="D37" s="179">
        <f>+[3]MEMORIA!G218</f>
        <v>12</v>
      </c>
      <c r="E37" s="170"/>
      <c r="F37" s="30">
        <f t="shared" si="3"/>
        <v>0</v>
      </c>
    </row>
    <row r="38" spans="1:6" ht="13.5" thickBot="1" x14ac:dyDescent="0.25">
      <c r="A38" s="164"/>
      <c r="B38" s="3"/>
      <c r="C38" s="11"/>
      <c r="D38" s="165"/>
      <c r="E38" s="12" t="s">
        <v>60</v>
      </c>
      <c r="F38" s="31">
        <f>SUM(F33:F37)</f>
        <v>0</v>
      </c>
    </row>
    <row r="39" spans="1:6" ht="13.5" thickBot="1" x14ac:dyDescent="0.25">
      <c r="A39" s="100"/>
      <c r="B39" s="101"/>
      <c r="C39" s="102"/>
      <c r="D39" s="103"/>
      <c r="E39" s="100"/>
      <c r="F39" s="152"/>
    </row>
    <row r="40" spans="1:6" ht="41.25" customHeight="1" x14ac:dyDescent="0.2">
      <c r="A40" s="159">
        <v>5</v>
      </c>
      <c r="B40" s="176" t="s">
        <v>140</v>
      </c>
      <c r="C40" s="176"/>
      <c r="D40" s="176"/>
      <c r="E40" s="176"/>
      <c r="F40" s="177"/>
    </row>
    <row r="41" spans="1:6" ht="25.5" x14ac:dyDescent="0.2">
      <c r="A41" s="180">
        <v>5.01</v>
      </c>
      <c r="B41" s="1" t="s">
        <v>226</v>
      </c>
      <c r="C41" s="15" t="s">
        <v>3</v>
      </c>
      <c r="D41" s="181">
        <f>+[3]MEMORIA!G229</f>
        <v>1</v>
      </c>
      <c r="E41" s="170"/>
      <c r="F41" s="30">
        <f t="shared" ref="F41:F53" si="4">ROUND(D41*E41,0)</f>
        <v>0</v>
      </c>
    </row>
    <row r="42" spans="1:6" ht="25.5" x14ac:dyDescent="0.2">
      <c r="A42" s="180">
        <v>5.0199999999999996</v>
      </c>
      <c r="B42" s="1" t="s">
        <v>227</v>
      </c>
      <c r="C42" s="13" t="s">
        <v>64</v>
      </c>
      <c r="D42" s="181">
        <f>+[3]MEMORIA!G234</f>
        <v>696</v>
      </c>
      <c r="E42" s="170"/>
      <c r="F42" s="30">
        <f t="shared" si="4"/>
        <v>0</v>
      </c>
    </row>
    <row r="43" spans="1:6" ht="25.5" x14ac:dyDescent="0.2">
      <c r="A43" s="180">
        <v>5.03</v>
      </c>
      <c r="B43" s="1" t="s">
        <v>228</v>
      </c>
      <c r="C43" s="15" t="s">
        <v>3</v>
      </c>
      <c r="D43" s="181">
        <f>+[3]MEMORIA!G239</f>
        <v>40</v>
      </c>
      <c r="E43" s="170"/>
      <c r="F43" s="30">
        <f t="shared" si="4"/>
        <v>0</v>
      </c>
    </row>
    <row r="44" spans="1:6" ht="25.5" x14ac:dyDescent="0.2">
      <c r="A44" s="178" t="s">
        <v>173</v>
      </c>
      <c r="B44" s="1" t="s">
        <v>256</v>
      </c>
      <c r="C44" s="15" t="s">
        <v>3</v>
      </c>
      <c r="D44" s="179">
        <f>+[3]MEMORIA!G244</f>
        <v>8</v>
      </c>
      <c r="E44" s="170"/>
      <c r="F44" s="30">
        <f t="shared" si="4"/>
        <v>0</v>
      </c>
    </row>
    <row r="45" spans="1:6" ht="38.25" x14ac:dyDescent="0.2">
      <c r="A45" s="178" t="s">
        <v>174</v>
      </c>
      <c r="B45" s="1" t="s">
        <v>257</v>
      </c>
      <c r="C45" s="15" t="s">
        <v>3</v>
      </c>
      <c r="D45" s="179">
        <f>+[3]MEMORIA!G249</f>
        <v>8</v>
      </c>
      <c r="E45" s="170"/>
      <c r="F45" s="30">
        <f t="shared" si="4"/>
        <v>0</v>
      </c>
    </row>
    <row r="46" spans="1:6" x14ac:dyDescent="0.2">
      <c r="A46" s="178" t="s">
        <v>175</v>
      </c>
      <c r="B46" s="1" t="s">
        <v>253</v>
      </c>
      <c r="C46" s="15" t="s">
        <v>3</v>
      </c>
      <c r="D46" s="179">
        <f>+[3]MEMORIA!G254</f>
        <v>16</v>
      </c>
      <c r="E46" s="170"/>
      <c r="F46" s="30">
        <f t="shared" si="4"/>
        <v>0</v>
      </c>
    </row>
    <row r="47" spans="1:6" ht="25.5" x14ac:dyDescent="0.2">
      <c r="A47" s="180">
        <v>5.07</v>
      </c>
      <c r="B47" s="1" t="s">
        <v>258</v>
      </c>
      <c r="C47" s="15" t="s">
        <v>3</v>
      </c>
      <c r="D47" s="181">
        <f>+[3]MEMORIA!G259</f>
        <v>60</v>
      </c>
      <c r="E47" s="170"/>
      <c r="F47" s="30">
        <f t="shared" si="4"/>
        <v>0</v>
      </c>
    </row>
    <row r="48" spans="1:6" x14ac:dyDescent="0.2">
      <c r="A48" s="180">
        <v>5.08</v>
      </c>
      <c r="B48" s="1" t="s">
        <v>233</v>
      </c>
      <c r="C48" s="15" t="s">
        <v>3</v>
      </c>
      <c r="D48" s="181">
        <f>+[3]MEMORIA!G264</f>
        <v>30</v>
      </c>
      <c r="E48" s="170"/>
      <c r="F48" s="30">
        <f t="shared" si="4"/>
        <v>0</v>
      </c>
    </row>
    <row r="49" spans="1:6" x14ac:dyDescent="0.2">
      <c r="A49" s="180">
        <v>5.09</v>
      </c>
      <c r="B49" s="1" t="s">
        <v>72</v>
      </c>
      <c r="C49" s="13" t="s">
        <v>64</v>
      </c>
      <c r="D49" s="181">
        <f>+[3]MEMORIA!G269</f>
        <v>700</v>
      </c>
      <c r="E49" s="170"/>
      <c r="F49" s="30">
        <f t="shared" si="4"/>
        <v>0</v>
      </c>
    </row>
    <row r="50" spans="1:6" x14ac:dyDescent="0.2">
      <c r="A50" s="182">
        <v>5.0999999999999996</v>
      </c>
      <c r="B50" s="1" t="s">
        <v>74</v>
      </c>
      <c r="C50" s="15" t="s">
        <v>3</v>
      </c>
      <c r="D50" s="181">
        <f>+[3]MEMORIA!G275</f>
        <v>40</v>
      </c>
      <c r="E50" s="170"/>
      <c r="F50" s="30">
        <f t="shared" si="4"/>
        <v>0</v>
      </c>
    </row>
    <row r="51" spans="1:6" x14ac:dyDescent="0.2">
      <c r="A51" s="180">
        <v>5.1100000000000003</v>
      </c>
      <c r="B51" s="1" t="s">
        <v>76</v>
      </c>
      <c r="C51" s="13" t="s">
        <v>64</v>
      </c>
      <c r="D51" s="181">
        <f>+[3]MEMORIA!G280</f>
        <v>1400</v>
      </c>
      <c r="E51" s="170"/>
      <c r="F51" s="30">
        <f t="shared" si="4"/>
        <v>0</v>
      </c>
    </row>
    <row r="52" spans="1:6" x14ac:dyDescent="0.2">
      <c r="A52" s="178" t="s">
        <v>176</v>
      </c>
      <c r="B52" s="1" t="s">
        <v>177</v>
      </c>
      <c r="C52" s="15" t="s">
        <v>64</v>
      </c>
      <c r="D52" s="179">
        <f>+[3]MEMORIA!G285</f>
        <v>140</v>
      </c>
      <c r="E52" s="170"/>
      <c r="F52" s="30">
        <f t="shared" si="4"/>
        <v>0</v>
      </c>
    </row>
    <row r="53" spans="1:6" ht="25.5" x14ac:dyDescent="0.2">
      <c r="A53" s="180">
        <v>5.13</v>
      </c>
      <c r="B53" s="1" t="s">
        <v>234</v>
      </c>
      <c r="C53" s="15" t="s">
        <v>3</v>
      </c>
      <c r="D53" s="181">
        <f>+[3]MEMORIA!G290</f>
        <v>1</v>
      </c>
      <c r="E53" s="170"/>
      <c r="F53" s="30">
        <f t="shared" si="4"/>
        <v>0</v>
      </c>
    </row>
    <row r="54" spans="1:6" x14ac:dyDescent="0.2">
      <c r="A54" s="180">
        <v>5.14</v>
      </c>
      <c r="B54" s="1" t="s">
        <v>235</v>
      </c>
      <c r="C54" s="13" t="s">
        <v>79</v>
      </c>
      <c r="D54" s="181">
        <f>+[3]MEMORIA!G295</f>
        <v>1</v>
      </c>
      <c r="E54" s="170"/>
      <c r="F54" s="30">
        <f>ROUND(D54*E54,0)</f>
        <v>0</v>
      </c>
    </row>
    <row r="55" spans="1:6" ht="13.5" thickBot="1" x14ac:dyDescent="0.25">
      <c r="A55" s="164"/>
      <c r="B55" s="3"/>
      <c r="C55" s="11"/>
      <c r="D55" s="165"/>
      <c r="E55" s="12" t="s">
        <v>80</v>
      </c>
      <c r="F55" s="31">
        <f>SUM(F41:F54)</f>
        <v>0</v>
      </c>
    </row>
    <row r="56" spans="1:6" ht="13.5" thickBot="1" x14ac:dyDescent="0.25">
      <c r="A56" s="100"/>
      <c r="B56" s="101"/>
      <c r="C56" s="102"/>
      <c r="D56" s="103"/>
      <c r="E56" s="100"/>
      <c r="F56" s="152"/>
    </row>
    <row r="57" spans="1:6" ht="41.25" customHeight="1" x14ac:dyDescent="0.2">
      <c r="A57" s="159">
        <v>6</v>
      </c>
      <c r="B57" s="176" t="s">
        <v>141</v>
      </c>
      <c r="C57" s="176"/>
      <c r="D57" s="176"/>
      <c r="E57" s="176"/>
      <c r="F57" s="177"/>
    </row>
    <row r="58" spans="1:6" ht="25.5" x14ac:dyDescent="0.2">
      <c r="A58" s="178" t="s">
        <v>178</v>
      </c>
      <c r="B58" s="1" t="s">
        <v>259</v>
      </c>
      <c r="C58" s="15" t="s">
        <v>201</v>
      </c>
      <c r="D58" s="179">
        <f>+[3]MEMORIA!G302</f>
        <v>550</v>
      </c>
      <c r="E58" s="170"/>
      <c r="F58" s="30">
        <f>ROUND(D58*E58,0)</f>
        <v>0</v>
      </c>
    </row>
    <row r="59" spans="1:6" ht="25.5" x14ac:dyDescent="0.2">
      <c r="A59" s="178" t="s">
        <v>179</v>
      </c>
      <c r="B59" s="1" t="s">
        <v>260</v>
      </c>
      <c r="C59" s="15" t="s">
        <v>3</v>
      </c>
      <c r="D59" s="179">
        <f>+[3]MEMORIA!G308</f>
        <v>24</v>
      </c>
      <c r="E59" s="170"/>
      <c r="F59" s="30">
        <f t="shared" ref="F59" si="5">ROUND(D59*E59,0)</f>
        <v>0</v>
      </c>
    </row>
    <row r="60" spans="1:6" ht="13.5" thickBot="1" x14ac:dyDescent="0.25">
      <c r="A60" s="164"/>
      <c r="B60" s="3"/>
      <c r="C60" s="11"/>
      <c r="D60" s="165"/>
      <c r="E60" s="12" t="s">
        <v>180</v>
      </c>
      <c r="F60" s="31">
        <f>SUM(F58:F59)</f>
        <v>0</v>
      </c>
    </row>
    <row r="61" spans="1:6" ht="13.5" thickBot="1" x14ac:dyDescent="0.25">
      <c r="A61" s="100"/>
      <c r="B61" s="101"/>
      <c r="C61" s="102"/>
      <c r="D61" s="103"/>
      <c r="E61" s="100"/>
      <c r="F61" s="152"/>
    </row>
    <row r="62" spans="1:6" ht="39" customHeight="1" x14ac:dyDescent="0.2">
      <c r="A62" s="159">
        <v>7</v>
      </c>
      <c r="B62" s="176" t="s">
        <v>142</v>
      </c>
      <c r="C62" s="176"/>
      <c r="D62" s="176"/>
      <c r="E62" s="176"/>
      <c r="F62" s="177"/>
    </row>
    <row r="63" spans="1:6" ht="38.25" x14ac:dyDescent="0.2">
      <c r="A63" s="180">
        <v>7.01</v>
      </c>
      <c r="B63" s="1" t="s">
        <v>85</v>
      </c>
      <c r="C63" s="15" t="s">
        <v>3</v>
      </c>
      <c r="D63" s="181">
        <f>+[3]MEMORIA!G314</f>
        <v>34</v>
      </c>
      <c r="E63" s="170"/>
      <c r="F63" s="30">
        <f t="shared" ref="F63:F67" si="6">ROUND(D63*E63,0)</f>
        <v>0</v>
      </c>
    </row>
    <row r="64" spans="1:6" x14ac:dyDescent="0.2">
      <c r="A64" s="178" t="s">
        <v>181</v>
      </c>
      <c r="B64" s="1" t="s">
        <v>182</v>
      </c>
      <c r="C64" s="15" t="s">
        <v>3</v>
      </c>
      <c r="D64" s="179">
        <f>+[3]MEMORIA!G321</f>
        <v>1</v>
      </c>
      <c r="E64" s="170"/>
      <c r="F64" s="30">
        <f t="shared" si="6"/>
        <v>0</v>
      </c>
    </row>
    <row r="65" spans="1:6" ht="25.5" x14ac:dyDescent="0.2">
      <c r="A65" s="180">
        <v>7.04</v>
      </c>
      <c r="B65" s="1" t="s">
        <v>89</v>
      </c>
      <c r="C65" s="15" t="s">
        <v>3</v>
      </c>
      <c r="D65" s="181">
        <f>+[3]MEMORIA!G329</f>
        <v>1</v>
      </c>
      <c r="E65" s="170"/>
      <c r="F65" s="30">
        <f t="shared" si="6"/>
        <v>0</v>
      </c>
    </row>
    <row r="66" spans="1:6" ht="25.5" x14ac:dyDescent="0.2">
      <c r="A66" s="180">
        <v>7.05</v>
      </c>
      <c r="B66" s="1" t="s">
        <v>91</v>
      </c>
      <c r="C66" s="15" t="s">
        <v>3</v>
      </c>
      <c r="D66" s="181">
        <f>+[3]MEMORIA!G337</f>
        <v>12</v>
      </c>
      <c r="E66" s="170"/>
      <c r="F66" s="30">
        <f t="shared" si="6"/>
        <v>0</v>
      </c>
    </row>
    <row r="67" spans="1:6" ht="25.5" x14ac:dyDescent="0.2">
      <c r="A67" s="180">
        <v>7.06</v>
      </c>
      <c r="B67" s="1" t="s">
        <v>93</v>
      </c>
      <c r="C67" s="13" t="s">
        <v>45</v>
      </c>
      <c r="D67" s="181">
        <f>+[3]MEMORIA!G344</f>
        <v>49</v>
      </c>
      <c r="E67" s="170"/>
      <c r="F67" s="30">
        <f t="shared" si="6"/>
        <v>0</v>
      </c>
    </row>
    <row r="68" spans="1:6" ht="13.5" thickBot="1" x14ac:dyDescent="0.25">
      <c r="A68" s="164"/>
      <c r="B68" s="3"/>
      <c r="C68" s="11"/>
      <c r="D68" s="165"/>
      <c r="E68" s="12" t="s">
        <v>94</v>
      </c>
      <c r="F68" s="31">
        <f>SUM(F63:F67)</f>
        <v>0</v>
      </c>
    </row>
    <row r="69" spans="1:6" ht="13.5" thickBot="1" x14ac:dyDescent="0.25">
      <c r="A69" s="100"/>
      <c r="B69" s="101"/>
      <c r="C69" s="102"/>
      <c r="D69" s="103"/>
      <c r="E69" s="100"/>
      <c r="F69" s="152"/>
    </row>
    <row r="70" spans="1:6" ht="36.75" customHeight="1" x14ac:dyDescent="0.2">
      <c r="A70" s="159">
        <v>8</v>
      </c>
      <c r="B70" s="183" t="s">
        <v>200</v>
      </c>
      <c r="C70" s="183"/>
      <c r="D70" s="183"/>
      <c r="E70" s="183"/>
      <c r="F70" s="184"/>
    </row>
    <row r="71" spans="1:6" ht="25.5" x14ac:dyDescent="0.2">
      <c r="A71" s="178" t="s">
        <v>183</v>
      </c>
      <c r="B71" s="1" t="s">
        <v>96</v>
      </c>
      <c r="C71" s="15" t="s">
        <v>12</v>
      </c>
      <c r="D71" s="179">
        <f>+[3]MEMORIA!G351</f>
        <v>840</v>
      </c>
      <c r="E71" s="170"/>
      <c r="F71" s="30">
        <f t="shared" ref="F71:F75" si="7">ROUND(D71*E71,0)</f>
        <v>0</v>
      </c>
    </row>
    <row r="72" spans="1:6" ht="38.25" x14ac:dyDescent="0.2">
      <c r="A72" s="178" t="s">
        <v>184</v>
      </c>
      <c r="B72" s="1" t="s">
        <v>237</v>
      </c>
      <c r="C72" s="15" t="s">
        <v>185</v>
      </c>
      <c r="D72" s="179">
        <f>+[3]MEMORIA!G357</f>
        <v>2</v>
      </c>
      <c r="E72" s="170"/>
      <c r="F72" s="30">
        <f t="shared" si="7"/>
        <v>0</v>
      </c>
    </row>
    <row r="73" spans="1:6" x14ac:dyDescent="0.2">
      <c r="A73" s="180">
        <v>8.0299999999999994</v>
      </c>
      <c r="B73" s="1" t="s">
        <v>100</v>
      </c>
      <c r="C73" s="15" t="s">
        <v>3</v>
      </c>
      <c r="D73" s="181">
        <f>+[3]MEMORIA!G364</f>
        <v>10</v>
      </c>
      <c r="E73" s="170"/>
      <c r="F73" s="30">
        <f t="shared" si="7"/>
        <v>0</v>
      </c>
    </row>
    <row r="74" spans="1:6" x14ac:dyDescent="0.2">
      <c r="A74" s="180">
        <v>8.0399999999999991</v>
      </c>
      <c r="B74" s="1" t="s">
        <v>102</v>
      </c>
      <c r="C74" s="15" t="s">
        <v>3</v>
      </c>
      <c r="D74" s="181">
        <f>+[3]MEMORIA!G370</f>
        <v>1</v>
      </c>
      <c r="E74" s="170"/>
      <c r="F74" s="30">
        <f t="shared" si="7"/>
        <v>0</v>
      </c>
    </row>
    <row r="75" spans="1:6" ht="89.25" x14ac:dyDescent="0.2">
      <c r="A75" s="178" t="s">
        <v>186</v>
      </c>
      <c r="B75" s="1" t="s">
        <v>104</v>
      </c>
      <c r="C75" s="15" t="s">
        <v>64</v>
      </c>
      <c r="D75" s="179">
        <f>+[3]MEMORIA!G376</f>
        <v>60</v>
      </c>
      <c r="E75" s="170"/>
      <c r="F75" s="30">
        <f t="shared" si="7"/>
        <v>0</v>
      </c>
    </row>
    <row r="76" spans="1:6" ht="13.5" thickBot="1" x14ac:dyDescent="0.25">
      <c r="A76" s="164"/>
      <c r="B76" s="3"/>
      <c r="C76" s="11"/>
      <c r="D76" s="165"/>
      <c r="E76" s="12" t="s">
        <v>105</v>
      </c>
      <c r="F76" s="31">
        <f>SUM(F71:F75)</f>
        <v>0</v>
      </c>
    </row>
    <row r="77" spans="1:6" ht="13.5" thickBot="1" x14ac:dyDescent="0.25">
      <c r="A77" s="100"/>
      <c r="B77" s="101"/>
      <c r="C77" s="102"/>
      <c r="D77" s="103"/>
      <c r="E77" s="100"/>
      <c r="F77" s="152"/>
    </row>
    <row r="78" spans="1:6" ht="41.25" customHeight="1" x14ac:dyDescent="0.2">
      <c r="A78" s="159">
        <v>9</v>
      </c>
      <c r="B78" s="176" t="s">
        <v>143</v>
      </c>
      <c r="C78" s="176"/>
      <c r="D78" s="176"/>
      <c r="E78" s="176"/>
      <c r="F78" s="177"/>
    </row>
    <row r="79" spans="1:6" x14ac:dyDescent="0.2">
      <c r="A79" s="180">
        <v>9.01</v>
      </c>
      <c r="B79" s="1" t="s">
        <v>154</v>
      </c>
      <c r="C79" s="13" t="s">
        <v>45</v>
      </c>
      <c r="D79" s="181">
        <f>+[3]MEMORIA!G384</f>
        <v>70</v>
      </c>
      <c r="E79" s="170"/>
      <c r="F79" s="30">
        <f t="shared" ref="F79:F85" si="8">ROUND(D79*E79,0)</f>
        <v>0</v>
      </c>
    </row>
    <row r="80" spans="1:6" ht="38.25" x14ac:dyDescent="0.2">
      <c r="A80" s="180">
        <v>9.02</v>
      </c>
      <c r="B80" s="1" t="s">
        <v>108</v>
      </c>
      <c r="C80" s="13" t="s">
        <v>45</v>
      </c>
      <c r="D80" s="181">
        <f>+[3]MEMORIA!G390</f>
        <v>50</v>
      </c>
      <c r="E80" s="170"/>
      <c r="F80" s="30">
        <f t="shared" si="8"/>
        <v>0</v>
      </c>
    </row>
    <row r="81" spans="1:6" ht="38.25" x14ac:dyDescent="0.2">
      <c r="A81" s="180">
        <v>9.0299999999999994</v>
      </c>
      <c r="B81" s="1" t="s">
        <v>110</v>
      </c>
      <c r="C81" s="13" t="s">
        <v>45</v>
      </c>
      <c r="D81" s="181">
        <f>+[3]MEMORIA!G396</f>
        <v>240</v>
      </c>
      <c r="E81" s="170"/>
      <c r="F81" s="30">
        <f t="shared" si="8"/>
        <v>0</v>
      </c>
    </row>
    <row r="82" spans="1:6" ht="25.5" x14ac:dyDescent="0.2">
      <c r="A82" s="180">
        <v>9.0399999999999991</v>
      </c>
      <c r="B82" s="1" t="s">
        <v>238</v>
      </c>
      <c r="C82" s="13" t="s">
        <v>62</v>
      </c>
      <c r="D82" s="181">
        <f>+[3]MEMORIA!G402</f>
        <v>7</v>
      </c>
      <c r="E82" s="170"/>
      <c r="F82" s="30">
        <f t="shared" si="8"/>
        <v>0</v>
      </c>
    </row>
    <row r="83" spans="1:6" x14ac:dyDescent="0.2">
      <c r="A83" s="178" t="s">
        <v>157</v>
      </c>
      <c r="B83" s="1" t="s">
        <v>158</v>
      </c>
      <c r="C83" s="15" t="s">
        <v>3</v>
      </c>
      <c r="D83" s="179">
        <f>+[3]MEMORIA!G415</f>
        <v>6</v>
      </c>
      <c r="E83" s="170"/>
      <c r="F83" s="30">
        <f t="shared" si="8"/>
        <v>0</v>
      </c>
    </row>
    <row r="84" spans="1:6" ht="25.5" x14ac:dyDescent="0.2">
      <c r="A84" s="178" t="s">
        <v>160</v>
      </c>
      <c r="B84" s="1" t="s">
        <v>248</v>
      </c>
      <c r="C84" s="15" t="s">
        <v>64</v>
      </c>
      <c r="D84" s="179">
        <f>+[3]MEMORIA!G408</f>
        <v>115</v>
      </c>
      <c r="E84" s="170"/>
      <c r="F84" s="30">
        <f t="shared" si="8"/>
        <v>0</v>
      </c>
    </row>
    <row r="85" spans="1:6" x14ac:dyDescent="0.2">
      <c r="A85" s="178" t="s">
        <v>255</v>
      </c>
      <c r="B85" s="1" t="s">
        <v>254</v>
      </c>
      <c r="C85" s="15" t="s">
        <v>64</v>
      </c>
      <c r="D85" s="179">
        <v>20</v>
      </c>
      <c r="E85" s="170"/>
      <c r="F85" s="30">
        <f t="shared" si="8"/>
        <v>0</v>
      </c>
    </row>
    <row r="86" spans="1:6" ht="13.5" thickBot="1" x14ac:dyDescent="0.25">
      <c r="A86" s="164"/>
      <c r="B86" s="3"/>
      <c r="C86" s="11"/>
      <c r="D86" s="165"/>
      <c r="E86" s="12" t="s">
        <v>112</v>
      </c>
      <c r="F86" s="31">
        <f>SUM(F79:F85)</f>
        <v>0</v>
      </c>
    </row>
    <row r="87" spans="1:6" ht="13.5" thickBot="1" x14ac:dyDescent="0.25">
      <c r="A87" s="100"/>
      <c r="B87" s="101"/>
      <c r="C87" s="102"/>
      <c r="D87" s="103"/>
      <c r="E87" s="100"/>
      <c r="F87" s="152"/>
    </row>
    <row r="88" spans="1:6" ht="38.25" customHeight="1" x14ac:dyDescent="0.2">
      <c r="A88" s="159">
        <v>10</v>
      </c>
      <c r="B88" s="176" t="s">
        <v>144</v>
      </c>
      <c r="C88" s="176"/>
      <c r="D88" s="176"/>
      <c r="E88" s="176"/>
      <c r="F88" s="177"/>
    </row>
    <row r="89" spans="1:6" x14ac:dyDescent="0.2">
      <c r="A89" s="180">
        <v>10.01</v>
      </c>
      <c r="B89" s="1" t="s">
        <v>261</v>
      </c>
      <c r="C89" s="15" t="s">
        <v>3</v>
      </c>
      <c r="D89" s="181">
        <f>+[3]MEMORIA!G421</f>
        <v>5</v>
      </c>
      <c r="E89" s="170"/>
      <c r="F89" s="30">
        <f t="shared" ref="F89:F101" si="9">ROUND(D89*E89,0)</f>
        <v>0</v>
      </c>
    </row>
    <row r="90" spans="1:6" x14ac:dyDescent="0.2">
      <c r="A90" s="178" t="s">
        <v>187</v>
      </c>
      <c r="B90" s="1" t="s">
        <v>249</v>
      </c>
      <c r="C90" s="15" t="s">
        <v>3</v>
      </c>
      <c r="D90" s="179">
        <f>+[3]MEMORIA!G427</f>
        <v>2</v>
      </c>
      <c r="E90" s="170"/>
      <c r="F90" s="30">
        <f t="shared" si="9"/>
        <v>0</v>
      </c>
    </row>
    <row r="91" spans="1:6" x14ac:dyDescent="0.2">
      <c r="A91" s="178" t="s">
        <v>188</v>
      </c>
      <c r="B91" s="1" t="s">
        <v>262</v>
      </c>
      <c r="C91" s="15" t="s">
        <v>3</v>
      </c>
      <c r="D91" s="179">
        <f>+[3]MEMORIA!G433</f>
        <v>7</v>
      </c>
      <c r="E91" s="170"/>
      <c r="F91" s="30">
        <f t="shared" si="9"/>
        <v>0</v>
      </c>
    </row>
    <row r="92" spans="1:6" ht="25.5" x14ac:dyDescent="0.2">
      <c r="A92" s="178" t="s">
        <v>162</v>
      </c>
      <c r="B92" s="1" t="s">
        <v>263</v>
      </c>
      <c r="C92" s="15" t="s">
        <v>3</v>
      </c>
      <c r="D92" s="179">
        <f>+[3]MEMORIA!G439</f>
        <v>7</v>
      </c>
      <c r="E92" s="170"/>
      <c r="F92" s="30">
        <f t="shared" si="9"/>
        <v>0</v>
      </c>
    </row>
    <row r="93" spans="1:6" x14ac:dyDescent="0.2">
      <c r="A93" s="178" t="s">
        <v>189</v>
      </c>
      <c r="B93" s="1" t="s">
        <v>264</v>
      </c>
      <c r="C93" s="15" t="s">
        <v>3</v>
      </c>
      <c r="D93" s="179">
        <f>+[3]MEMORIA!G445</f>
        <v>4</v>
      </c>
      <c r="E93" s="170"/>
      <c r="F93" s="30">
        <f t="shared" si="9"/>
        <v>0</v>
      </c>
    </row>
    <row r="94" spans="1:6" x14ac:dyDescent="0.2">
      <c r="A94" s="178" t="s">
        <v>164</v>
      </c>
      <c r="B94" s="1" t="s">
        <v>265</v>
      </c>
      <c r="C94" s="15" t="s">
        <v>3</v>
      </c>
      <c r="D94" s="179">
        <f>+[3]MEMORIA!G451</f>
        <v>11</v>
      </c>
      <c r="E94" s="170"/>
      <c r="F94" s="30">
        <f t="shared" si="9"/>
        <v>0</v>
      </c>
    </row>
    <row r="95" spans="1:6" x14ac:dyDescent="0.2">
      <c r="A95" s="178" t="s">
        <v>190</v>
      </c>
      <c r="B95" s="1" t="s">
        <v>191</v>
      </c>
      <c r="C95" s="15" t="s">
        <v>3</v>
      </c>
      <c r="D95" s="179">
        <f>+[3]MEMORIA!G463</f>
        <v>10</v>
      </c>
      <c r="E95" s="170"/>
      <c r="F95" s="30">
        <f t="shared" si="9"/>
        <v>0</v>
      </c>
    </row>
    <row r="96" spans="1:6" x14ac:dyDescent="0.2">
      <c r="A96" s="180">
        <v>10.08</v>
      </c>
      <c r="B96" s="1" t="s">
        <v>242</v>
      </c>
      <c r="C96" s="15" t="s">
        <v>3</v>
      </c>
      <c r="D96" s="181">
        <f>+[3]MEMORIA!G469</f>
        <v>7</v>
      </c>
      <c r="E96" s="170"/>
      <c r="F96" s="30">
        <f t="shared" si="9"/>
        <v>0</v>
      </c>
    </row>
    <row r="97" spans="1:6" x14ac:dyDescent="0.2">
      <c r="A97" s="178" t="s">
        <v>192</v>
      </c>
      <c r="B97" s="1" t="s">
        <v>193</v>
      </c>
      <c r="C97" s="15" t="s">
        <v>3</v>
      </c>
      <c r="D97" s="179">
        <f>+[3]MEMORIA!G475</f>
        <v>9</v>
      </c>
      <c r="E97" s="170"/>
      <c r="F97" s="30">
        <f t="shared" si="9"/>
        <v>0</v>
      </c>
    </row>
    <row r="98" spans="1:6" x14ac:dyDescent="0.2">
      <c r="A98" s="182">
        <v>10.1</v>
      </c>
      <c r="B98" s="1" t="s">
        <v>244</v>
      </c>
      <c r="C98" s="15" t="s">
        <v>3</v>
      </c>
      <c r="D98" s="181">
        <v>26</v>
      </c>
      <c r="E98" s="170"/>
      <c r="F98" s="30">
        <f t="shared" si="9"/>
        <v>0</v>
      </c>
    </row>
    <row r="99" spans="1:6" x14ac:dyDescent="0.2">
      <c r="A99" s="178" t="s">
        <v>194</v>
      </c>
      <c r="B99" s="1" t="s">
        <v>266</v>
      </c>
      <c r="C99" s="15" t="s">
        <v>3</v>
      </c>
      <c r="D99" s="179">
        <v>200</v>
      </c>
      <c r="E99" s="170"/>
      <c r="F99" s="30">
        <f t="shared" si="9"/>
        <v>0</v>
      </c>
    </row>
    <row r="100" spans="1:6" x14ac:dyDescent="0.2">
      <c r="A100" s="178" t="s">
        <v>195</v>
      </c>
      <c r="B100" s="1" t="s">
        <v>196</v>
      </c>
      <c r="C100" s="15" t="s">
        <v>3</v>
      </c>
      <c r="D100" s="179">
        <v>60</v>
      </c>
      <c r="E100" s="170"/>
      <c r="F100" s="30">
        <f t="shared" si="9"/>
        <v>0</v>
      </c>
    </row>
    <row r="101" spans="1:6" x14ac:dyDescent="0.2">
      <c r="A101" s="178" t="s">
        <v>197</v>
      </c>
      <c r="B101" s="1" t="s">
        <v>198</v>
      </c>
      <c r="C101" s="15" t="s">
        <v>3</v>
      </c>
      <c r="D101" s="179">
        <v>50</v>
      </c>
      <c r="E101" s="170"/>
      <c r="F101" s="30">
        <f t="shared" si="9"/>
        <v>0</v>
      </c>
    </row>
    <row r="102" spans="1:6" ht="13.5" thickBot="1" x14ac:dyDescent="0.25">
      <c r="A102" s="164"/>
      <c r="B102" s="3"/>
      <c r="C102" s="11"/>
      <c r="D102" s="165"/>
      <c r="E102" s="12" t="s">
        <v>125</v>
      </c>
      <c r="F102" s="31">
        <f>SUM(F89:F101)</f>
        <v>0</v>
      </c>
    </row>
    <row r="103" spans="1:6" ht="13.5" thickBot="1" x14ac:dyDescent="0.25">
      <c r="A103" s="100"/>
      <c r="B103" s="101"/>
      <c r="C103" s="102"/>
      <c r="D103" s="103"/>
      <c r="E103" s="100"/>
      <c r="F103" s="152"/>
    </row>
    <row r="104" spans="1:6" ht="15" customHeight="1" x14ac:dyDescent="0.2">
      <c r="A104" s="159">
        <v>11</v>
      </c>
      <c r="B104" s="185" t="s">
        <v>168</v>
      </c>
      <c r="C104" s="185"/>
      <c r="D104" s="185"/>
      <c r="E104" s="185"/>
      <c r="F104" s="186"/>
    </row>
    <row r="105" spans="1:6" x14ac:dyDescent="0.2">
      <c r="A105" s="161">
        <v>11.01</v>
      </c>
      <c r="B105" s="2" t="s">
        <v>127</v>
      </c>
      <c r="C105" s="10" t="s">
        <v>12</v>
      </c>
      <c r="D105" s="162">
        <v>800</v>
      </c>
      <c r="E105" s="170"/>
      <c r="F105" s="30">
        <f t="shared" ref="F105:F106" si="10">ROUND(D105*E105,0)</f>
        <v>0</v>
      </c>
    </row>
    <row r="106" spans="1:6" ht="25.5" x14ac:dyDescent="0.2">
      <c r="A106" s="163">
        <v>11.02</v>
      </c>
      <c r="B106" s="1" t="s">
        <v>245</v>
      </c>
      <c r="C106" s="15" t="s">
        <v>3</v>
      </c>
      <c r="D106" s="162">
        <v>1</v>
      </c>
      <c r="E106" s="170"/>
      <c r="F106" s="30">
        <f t="shared" si="10"/>
        <v>0</v>
      </c>
    </row>
    <row r="107" spans="1:6" ht="13.5" thickBot="1" x14ac:dyDescent="0.25">
      <c r="A107" s="164"/>
      <c r="B107" s="3"/>
      <c r="C107" s="11"/>
      <c r="D107" s="165"/>
      <c r="E107" s="12" t="s">
        <v>128</v>
      </c>
      <c r="F107" s="31">
        <f>SUM(F105:F106)</f>
        <v>0</v>
      </c>
    </row>
    <row r="108" spans="1:6" x14ac:dyDescent="0.2">
      <c r="A108" s="100"/>
      <c r="B108" s="101"/>
      <c r="C108" s="102"/>
      <c r="D108" s="103"/>
      <c r="E108" s="100"/>
      <c r="F108" s="145"/>
    </row>
    <row r="109" spans="1:6" ht="15" customHeight="1" x14ac:dyDescent="0.2">
      <c r="A109" s="65" t="s">
        <v>131</v>
      </c>
      <c r="B109" s="66"/>
      <c r="C109" s="66"/>
      <c r="D109" s="66"/>
      <c r="E109" s="67"/>
      <c r="F109" s="35">
        <f>+F107+F102+F86+F76+F68+F60+F55+F38+F30+F21+F12</f>
        <v>0</v>
      </c>
    </row>
    <row r="110" spans="1:6" x14ac:dyDescent="0.2">
      <c r="A110" s="17"/>
      <c r="B110" s="18"/>
      <c r="C110" s="19"/>
      <c r="D110" s="20"/>
      <c r="E110" s="17"/>
      <c r="F110" s="32"/>
    </row>
    <row r="111" spans="1:6" x14ac:dyDescent="0.2">
      <c r="A111" s="146">
        <v>12</v>
      </c>
      <c r="B111" s="130" t="s">
        <v>267</v>
      </c>
      <c r="C111" s="130"/>
      <c r="D111" s="130"/>
      <c r="E111" s="130"/>
      <c r="F111" s="130"/>
    </row>
    <row r="112" spans="1:6" x14ac:dyDescent="0.2">
      <c r="A112" s="150">
        <v>12.1</v>
      </c>
      <c r="B112" s="22" t="s">
        <v>268</v>
      </c>
      <c r="C112" s="23" t="s">
        <v>269</v>
      </c>
      <c r="D112" s="151">
        <v>1</v>
      </c>
      <c r="E112" s="169"/>
      <c r="F112" s="24">
        <f>+ROUND(D112*E112,0)</f>
        <v>0</v>
      </c>
    </row>
    <row r="113" spans="1:6" x14ac:dyDescent="0.2">
      <c r="A113" s="60" t="s">
        <v>270</v>
      </c>
      <c r="B113" s="61"/>
      <c r="C113" s="61"/>
      <c r="D113" s="61"/>
      <c r="E113" s="62"/>
      <c r="F113" s="25">
        <f>+F112</f>
        <v>0</v>
      </c>
    </row>
    <row r="114" spans="1:6" x14ac:dyDescent="0.2">
      <c r="A114" s="17"/>
      <c r="B114" s="18"/>
      <c r="C114" s="19"/>
      <c r="D114" s="20"/>
      <c r="E114" s="17"/>
      <c r="F114" s="32"/>
    </row>
    <row r="115" spans="1:6" x14ac:dyDescent="0.2">
      <c r="A115" s="130" t="s">
        <v>130</v>
      </c>
      <c r="B115" s="130"/>
      <c r="C115" s="130"/>
      <c r="D115" s="130"/>
      <c r="E115" s="130"/>
      <c r="F115" s="130"/>
    </row>
    <row r="116" spans="1:6" x14ac:dyDescent="0.2">
      <c r="A116" s="131"/>
      <c r="B116" s="64" t="s">
        <v>203</v>
      </c>
      <c r="C116" s="64"/>
      <c r="D116" s="64"/>
      <c r="E116" s="171"/>
      <c r="F116" s="30">
        <f>+ROUND(F109*E116,0)</f>
        <v>0</v>
      </c>
    </row>
    <row r="117" spans="1:6" x14ac:dyDescent="0.2">
      <c r="A117" s="131"/>
      <c r="B117" s="64" t="s">
        <v>132</v>
      </c>
      <c r="C117" s="64"/>
      <c r="D117" s="64"/>
      <c r="E117" s="171"/>
      <c r="F117" s="30">
        <f>+ROUND(F109*E117,0)</f>
        <v>0</v>
      </c>
    </row>
    <row r="118" spans="1:6" x14ac:dyDescent="0.2">
      <c r="A118" s="131"/>
      <c r="B118" s="168" t="s">
        <v>133</v>
      </c>
      <c r="C118" s="168"/>
      <c r="D118" s="168"/>
      <c r="E118" s="171"/>
      <c r="F118" s="30">
        <f>+ROUND(F109*E118,0)</f>
        <v>0</v>
      </c>
    </row>
    <row r="119" spans="1:6" x14ac:dyDescent="0.2">
      <c r="A119" s="131"/>
      <c r="B119" s="168" t="s">
        <v>134</v>
      </c>
      <c r="C119" s="168"/>
      <c r="D119" s="168"/>
      <c r="E119" s="167">
        <v>0.16</v>
      </c>
      <c r="F119" s="30">
        <f>+ROUND(F118*E119,0)</f>
        <v>0</v>
      </c>
    </row>
    <row r="121" spans="1:6" ht="16.5" x14ac:dyDescent="0.2">
      <c r="A121" s="139" t="s">
        <v>204</v>
      </c>
      <c r="B121" s="139"/>
      <c r="C121" s="139"/>
      <c r="D121" s="139"/>
      <c r="E121" s="139"/>
      <c r="F121" s="36">
        <f>+F109+F116+F117+F118+F119+F113</f>
        <v>0</v>
      </c>
    </row>
  </sheetData>
  <sheetProtection password="CD80" sheet="1" objects="1" scenarios="1"/>
  <mergeCells count="23">
    <mergeCell ref="A121:E121"/>
    <mergeCell ref="B70:F70"/>
    <mergeCell ref="B78:F78"/>
    <mergeCell ref="B88:F88"/>
    <mergeCell ref="B104:F104"/>
    <mergeCell ref="A109:E109"/>
    <mergeCell ref="B111:F111"/>
    <mergeCell ref="A113:E113"/>
    <mergeCell ref="A115:F115"/>
    <mergeCell ref="B116:D116"/>
    <mergeCell ref="B117:D117"/>
    <mergeCell ref="B118:D118"/>
    <mergeCell ref="B119:D119"/>
    <mergeCell ref="A2:F2"/>
    <mergeCell ref="A4:F4"/>
    <mergeCell ref="A1:F1"/>
    <mergeCell ref="B32:F32"/>
    <mergeCell ref="B40:F40"/>
    <mergeCell ref="B57:F57"/>
    <mergeCell ref="B62:F62"/>
    <mergeCell ref="B8:F8"/>
    <mergeCell ref="B14:F14"/>
    <mergeCell ref="B23:F23"/>
  </mergeCells>
  <conditionalFormatting sqref="B32">
    <cfRule type="cellIs" dxfId="23" priority="4" operator="equal">
      <formula>"ESCRIBA AQUÍ EL NOMBRE DEL CAPITULO"</formula>
    </cfRule>
  </conditionalFormatting>
  <conditionalFormatting sqref="A57">
    <cfRule type="cellIs" dxfId="22" priority="14" operator="equal">
      <formula>"ESCRIBA AQUÍ EL NOMBRE DEL CAPITULO"</formula>
    </cfRule>
  </conditionalFormatting>
  <conditionalFormatting sqref="A8">
    <cfRule type="cellIs" dxfId="21" priority="24" operator="equal">
      <formula>"ESCRIBA AQUÍ EL NOMBRE DEL CAPITULO"</formula>
    </cfRule>
  </conditionalFormatting>
  <conditionalFormatting sqref="A14">
    <cfRule type="cellIs" dxfId="20" priority="23" operator="equal">
      <formula>"ESCRIBA AQUÍ EL NOMBRE DEL CAPITULO"</formula>
    </cfRule>
  </conditionalFormatting>
  <conditionalFormatting sqref="A23">
    <cfRule type="cellIs" dxfId="19" priority="22" operator="equal">
      <formula>"ESCRIBA AQUÍ EL NOMBRE DEL CAPITULO"</formula>
    </cfRule>
  </conditionalFormatting>
  <conditionalFormatting sqref="A32">
    <cfRule type="cellIs" dxfId="18" priority="21" operator="equal">
      <formula>"ESCRIBA AQUÍ EL NOMBRE DEL CAPITULO"</formula>
    </cfRule>
  </conditionalFormatting>
  <conditionalFormatting sqref="A40">
    <cfRule type="cellIs" dxfId="17" priority="20" operator="equal">
      <formula>"ESCRIBA AQUÍ EL NOMBRE DEL CAPITULO"</formula>
    </cfRule>
  </conditionalFormatting>
  <conditionalFormatting sqref="A62">
    <cfRule type="cellIs" dxfId="16" priority="19" operator="equal">
      <formula>"ESCRIBA AQUÍ EL NOMBRE DEL CAPITULO"</formula>
    </cfRule>
  </conditionalFormatting>
  <conditionalFormatting sqref="A70">
    <cfRule type="cellIs" dxfId="15" priority="18" operator="equal">
      <formula>"ESCRIBA AQUÍ EL NOMBRE DEL CAPITULO"</formula>
    </cfRule>
  </conditionalFormatting>
  <conditionalFormatting sqref="A78">
    <cfRule type="cellIs" dxfId="14" priority="17" operator="equal">
      <formula>"ESCRIBA AQUÍ EL NOMBRE DEL CAPITULO"</formula>
    </cfRule>
  </conditionalFormatting>
  <conditionalFormatting sqref="A88">
    <cfRule type="cellIs" dxfId="13" priority="16" operator="equal">
      <formula>"ESCRIBA AQUÍ EL NOMBRE DEL CAPITULO"</formula>
    </cfRule>
  </conditionalFormatting>
  <conditionalFormatting sqref="A104:B104">
    <cfRule type="cellIs" dxfId="12" priority="15" operator="equal">
      <formula>"ESCRIBA AQUÍ EL NOMBRE DEL CAPITULO"</formula>
    </cfRule>
  </conditionalFormatting>
  <conditionalFormatting sqref="B8">
    <cfRule type="cellIs" dxfId="11" priority="13" operator="equal">
      <formula>"ESCRIBA AQUÍ EL NOMBRE DEL CAPITULO"</formula>
    </cfRule>
  </conditionalFormatting>
  <conditionalFormatting sqref="B14">
    <cfRule type="cellIs" dxfId="10" priority="12" operator="equal">
      <formula>"ESCRIBA AQUÍ EL NOMBRE DEL CAPITULO"</formula>
    </cfRule>
  </conditionalFormatting>
  <conditionalFormatting sqref="B23">
    <cfRule type="cellIs" dxfId="9" priority="11" operator="equal">
      <formula>"ESCRIBA AQUÍ EL NOMBRE DEL CAPITULO"</formula>
    </cfRule>
  </conditionalFormatting>
  <conditionalFormatting sqref="B40">
    <cfRule type="cellIs" dxfId="8" priority="10" operator="equal">
      <formula>"ESCRIBA AQUÍ EL NOMBRE DEL CAPITULO"</formula>
    </cfRule>
  </conditionalFormatting>
  <conditionalFormatting sqref="B57">
    <cfRule type="cellIs" dxfId="7" priority="9" operator="equal">
      <formula>"ESCRIBA AQUÍ EL NOMBRE DEL CAPITULO"</formula>
    </cfRule>
  </conditionalFormatting>
  <conditionalFormatting sqref="B62">
    <cfRule type="cellIs" dxfId="6" priority="8" operator="equal">
      <formula>"ESCRIBA AQUÍ EL NOMBRE DEL CAPITULO"</formula>
    </cfRule>
  </conditionalFormatting>
  <conditionalFormatting sqref="B78">
    <cfRule type="cellIs" dxfId="5" priority="7" operator="equal">
      <formula>"ESCRIBA AQUÍ EL NOMBRE DEL CAPITULO"</formula>
    </cfRule>
  </conditionalFormatting>
  <conditionalFormatting sqref="B88">
    <cfRule type="cellIs" dxfId="4" priority="6" operator="equal">
      <formula>"ESCRIBA AQUÍ EL NOMBRE DEL CAPITULO"</formula>
    </cfRule>
  </conditionalFormatting>
  <conditionalFormatting sqref="B70">
    <cfRule type="cellIs" dxfId="3" priority="5" operator="equal">
      <formula>"ESCRIBA AQUÍ EL NOMBRE DEL CAPITULO"</formula>
    </cfRule>
  </conditionalFormatting>
  <conditionalFormatting sqref="A115">
    <cfRule type="cellIs" dxfId="2" priority="3" operator="equal">
      <formula>"ESCRIBA AQUÍ EL NOMBRE DEL CAPITULO"</formula>
    </cfRule>
  </conditionalFormatting>
  <conditionalFormatting sqref="A121">
    <cfRule type="cellIs" dxfId="1" priority="2" operator="equal">
      <formula>"ESCRIBA AQUÍ EL NOMBRE DEL CAPITULO"</formula>
    </cfRule>
  </conditionalFormatting>
  <conditionalFormatting sqref="A111:B111">
    <cfRule type="cellIs" dxfId="0" priority="1" operator="equal">
      <formula>"ESCRIBA AQUÍ EL NOMBRE DEL CAPITULO"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PRESUPUESTO GENERAL</vt:lpstr>
      <vt:lpstr>LA GLORIA</vt:lpstr>
      <vt:lpstr>FINZENU</vt:lpstr>
      <vt:lpstr>EL RECUERDO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JIMENEZ DAVILA</dc:creator>
  <cp:lastModifiedBy>VANESSA JIMENEZ DAVILA</cp:lastModifiedBy>
  <dcterms:created xsi:type="dcterms:W3CDTF">2015-09-14T12:55:52Z</dcterms:created>
  <dcterms:modified xsi:type="dcterms:W3CDTF">2015-10-13T18:32:40Z</dcterms:modified>
</cp:coreProperties>
</file>