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985" yWindow="-15" windowWidth="12030" windowHeight="10155"/>
  </bookViews>
  <sheets>
    <sheet name="RESUMEN PRESUPUESTO" sheetId="5" r:id="rId1"/>
    <sheet name="JAMUNDI" sheetId="1" r:id="rId2"/>
    <sheet name="PASTO" sheetId="3" r:id="rId3"/>
    <sheet name="LLANO VERDE" sheetId="4" r:id="rId4"/>
  </sheets>
  <calcPr calcId="145621"/>
</workbook>
</file>

<file path=xl/calcChain.xml><?xml version="1.0" encoding="utf-8"?>
<calcChain xmlns="http://schemas.openxmlformats.org/spreadsheetml/2006/main">
  <c r="F76" i="4" l="1"/>
  <c r="F11" i="4"/>
  <c r="F13" i="4"/>
  <c r="F14" i="4"/>
  <c r="F15" i="4"/>
  <c r="F16" i="4"/>
  <c r="F17" i="4"/>
  <c r="F18" i="4"/>
  <c r="F19" i="4"/>
  <c r="F21" i="4"/>
  <c r="F22" i="4"/>
  <c r="F23" i="4"/>
  <c r="F24" i="4"/>
  <c r="F25" i="4"/>
  <c r="F26" i="4"/>
  <c r="F27" i="4"/>
  <c r="F28" i="4"/>
  <c r="F29" i="4"/>
  <c r="F30" i="4"/>
  <c r="F31" i="4"/>
  <c r="F33" i="4"/>
  <c r="F34" i="4"/>
  <c r="F35" i="4"/>
  <c r="F36" i="4"/>
  <c r="F37" i="4"/>
  <c r="F38" i="4"/>
  <c r="F39" i="4"/>
  <c r="F40" i="4"/>
  <c r="F42" i="4"/>
  <c r="F43" i="4"/>
  <c r="F44" i="4"/>
  <c r="F45" i="4"/>
  <c r="F47" i="4"/>
  <c r="F48" i="4"/>
  <c r="F49" i="4"/>
  <c r="F50" i="4"/>
  <c r="F51" i="4"/>
  <c r="F52" i="4"/>
  <c r="F53" i="4"/>
  <c r="F54" i="4"/>
  <c r="F56" i="4"/>
  <c r="F57" i="4"/>
  <c r="F58" i="4"/>
  <c r="F59" i="4"/>
  <c r="F60" i="4"/>
  <c r="F62" i="4"/>
  <c r="F63" i="4"/>
  <c r="F64" i="4"/>
  <c r="F65" i="4"/>
  <c r="F67" i="4"/>
  <c r="F68" i="4"/>
  <c r="F69" i="4"/>
  <c r="F70" i="4"/>
  <c r="F71" i="4"/>
  <c r="F72" i="4"/>
  <c r="F73" i="4"/>
  <c r="F74" i="4"/>
  <c r="F10" i="4"/>
  <c r="F77" i="4" l="1"/>
  <c r="B6" i="5" s="1"/>
  <c r="F79" i="4"/>
  <c r="F81" i="4"/>
  <c r="F82" i="4" s="1"/>
  <c r="F80" i="4" l="1"/>
  <c r="C6" i="5" s="1"/>
  <c r="D6" i="5" s="1"/>
  <c r="F83" i="4"/>
  <c r="F62" i="3"/>
  <c r="F61" i="3"/>
  <c r="F44" i="3"/>
  <c r="F40" i="3"/>
  <c r="F18" i="3"/>
  <c r="F17" i="3"/>
  <c r="F12" i="3"/>
  <c r="F9" i="3"/>
  <c r="F8" i="3"/>
  <c r="F13" i="3" l="1"/>
  <c r="F21" i="3"/>
  <c r="F33" i="3"/>
  <c r="F37" i="3"/>
  <c r="F53" i="3"/>
  <c r="F57" i="3"/>
  <c r="F26" i="3"/>
  <c r="F30" i="3"/>
  <c r="F34" i="3"/>
  <c r="F38" i="3"/>
  <c r="F43" i="3"/>
  <c r="F46" i="3"/>
  <c r="F50" i="3"/>
  <c r="F15" i="3"/>
  <c r="F23" i="3"/>
  <c r="F27" i="3"/>
  <c r="F31" i="3"/>
  <c r="F10" i="3"/>
  <c r="F32" i="3"/>
  <c r="F54" i="3"/>
  <c r="F58" i="3"/>
  <c r="F14" i="3"/>
  <c r="F20" i="3"/>
  <c r="F24" i="3"/>
  <c r="F36" i="3"/>
  <c r="F51" i="3"/>
  <c r="F55" i="3"/>
  <c r="F59" i="3"/>
  <c r="F25" i="3"/>
  <c r="F29" i="3"/>
  <c r="F48" i="3"/>
  <c r="F56" i="3"/>
  <c r="F60" i="3"/>
  <c r="F16" i="3"/>
  <c r="F22" i="3"/>
  <c r="F42" i="3"/>
  <c r="F45" i="3"/>
  <c r="F49" i="3"/>
  <c r="F64" i="3" l="1"/>
  <c r="B7" i="5" s="1"/>
  <c r="F66" i="3" l="1"/>
  <c r="F67" i="3"/>
  <c r="F68" i="3"/>
  <c r="F69" i="3" s="1"/>
  <c r="F84" i="1"/>
  <c r="F63" i="1"/>
  <c r="F56" i="1"/>
  <c r="F52" i="1"/>
  <c r="F38" i="1"/>
  <c r="F37" i="1"/>
  <c r="F36" i="1"/>
  <c r="F21" i="1"/>
  <c r="F20" i="1"/>
  <c r="F19" i="1"/>
  <c r="F14" i="1"/>
  <c r="F12" i="1"/>
  <c r="F9" i="1"/>
  <c r="F8" i="1"/>
  <c r="E8" i="1"/>
  <c r="C7" i="5" l="1"/>
  <c r="D7" i="5" s="1"/>
  <c r="F70" i="3"/>
  <c r="F23" i="1"/>
  <c r="F26" i="1"/>
  <c r="F30" i="1"/>
  <c r="F32" i="1"/>
  <c r="F40" i="1"/>
  <c r="F43" i="1"/>
  <c r="F57" i="1"/>
  <c r="F59" i="1"/>
  <c r="F17" i="1"/>
  <c r="F35" i="1"/>
  <c r="F48" i="1"/>
  <c r="F49" i="1"/>
  <c r="F50" i="1"/>
  <c r="F53" i="1"/>
  <c r="F54" i="1"/>
  <c r="F55" i="1"/>
  <c r="F61" i="1"/>
  <c r="F62" i="1"/>
  <c r="F74" i="1"/>
  <c r="F76" i="1"/>
  <c r="F78" i="1"/>
  <c r="F80" i="1"/>
  <c r="F82" i="1"/>
  <c r="F25" i="1"/>
  <c r="F27" i="1"/>
  <c r="F29" i="1"/>
  <c r="F31" i="1"/>
  <c r="F39" i="1"/>
  <c r="F41" i="1"/>
  <c r="F42" i="1"/>
  <c r="F44" i="1"/>
  <c r="F45" i="1"/>
  <c r="F46" i="1"/>
  <c r="F58" i="1"/>
  <c r="F15" i="1"/>
  <c r="F16" i="1"/>
  <c r="F18" i="1"/>
  <c r="F10" i="1"/>
  <c r="F13" i="1"/>
  <c r="F64" i="1"/>
  <c r="F65" i="1"/>
  <c r="F24" i="1"/>
  <c r="F28" i="1"/>
  <c r="F33" i="1"/>
  <c r="F67" i="1"/>
  <c r="F68" i="1"/>
  <c r="F69" i="1"/>
  <c r="F70" i="1"/>
  <c r="F71" i="1"/>
  <c r="F73" i="1"/>
  <c r="F75" i="1"/>
  <c r="F77" i="1"/>
  <c r="F79" i="1"/>
  <c r="F81" i="1"/>
  <c r="F86" i="1" l="1"/>
  <c r="B5" i="5" s="1"/>
  <c r="F89" i="1"/>
  <c r="F88" i="1" l="1"/>
  <c r="F90" i="1"/>
  <c r="F91" i="1" s="1"/>
  <c r="F92" i="1" s="1"/>
  <c r="C5" i="5" l="1"/>
  <c r="D5" i="5" s="1"/>
  <c r="C8" i="5" s="1"/>
</calcChain>
</file>

<file path=xl/sharedStrings.xml><?xml version="1.0" encoding="utf-8"?>
<sst xmlns="http://schemas.openxmlformats.org/spreadsheetml/2006/main" count="625" uniqueCount="214">
  <si>
    <t>PRESUPUESTO DETALLADO</t>
  </si>
  <si>
    <t>CODIGO</t>
  </si>
  <si>
    <t>ITEM</t>
  </si>
  <si>
    <t>UNIDAD</t>
  </si>
  <si>
    <t>CANTIDAD</t>
  </si>
  <si>
    <t>VR UNITARIO</t>
  </si>
  <si>
    <t>VR PARCIAL</t>
  </si>
  <si>
    <t>OBRAS PRELIMINARES</t>
  </si>
  <si>
    <t/>
  </si>
  <si>
    <t>1.2</t>
  </si>
  <si>
    <t>LOCALIZACIÓN HORIZONTAL, VERTICAL, REPLANTEO DE EJES Y NIVELES CON EQUIPO DE PRECISIÓN (Incluye suministro y transporte de cuadrilla de topografía, equipos, materiales para materializar puntos de referencia y todos lo demás necesario para su correcta ejecución y recibo a satisfacción)</t>
  </si>
  <si>
    <t>M2</t>
  </si>
  <si>
    <t>1.3</t>
  </si>
  <si>
    <t>DESCAPOTE MANUAL MATERIAL VEGETAL Emax=0.20m (Incluye excavación, trasiego, cargue y todo lo requerido para la correcta ejecución y recibo a satisfacción no incluye retiro y disposición de sobrantes a sitio autorizado)</t>
  </si>
  <si>
    <t>2</t>
  </si>
  <si>
    <t>EXCAVACIONES Y RELLENOS</t>
  </si>
  <si>
    <t>2.1</t>
  </si>
  <si>
    <t>EXCAVACIÓN MANUAL EN MATERIAL COMÚN (Incluye excavación, trasiego, herramientas y todo lo necesario para su correcta ejecución. No incluye cargue, retiro y disposición de escombros a sitio autorizado)</t>
  </si>
  <si>
    <t>M3</t>
  </si>
  <si>
    <t>2.2</t>
  </si>
  <si>
    <t>EXCAVACIÓN MECÁNICA EN MATERIAL COMÚN HASTA 1,5 MT (Incluye excavación, trasiego, herramientas y todo lo necesario para su correcta ejecución. No incluye cargue, retiro y disposición de escombros a sitio autorizado)</t>
  </si>
  <si>
    <t>2.3</t>
  </si>
  <si>
    <t>SUBBASE GRANULAR RECEBO COMÚN COMPACTADO (Incluye suministro, cargue, trasiego, instalación, compactación 95% Próctor modificado y todo lo requerido para la correcta ejecución y recibo a satisfacción)</t>
  </si>
  <si>
    <t>2.4</t>
  </si>
  <si>
    <t>BASE GRANULAR INVIAS BG1 COMPACTADO (Incluye suministro, cargue, trasiego, instalación, compactación 95% Próctor modificado y todo lo requerido para la correcta ejecución y recibo a satisfacción)</t>
  </si>
  <si>
    <t>2.5</t>
  </si>
  <si>
    <t>NIVELACIÓN Y CONFORMACIÓN DEL TERRENO CON MATERIAL LOCAL SELECCIONADO (Incluye suministro, transporte herramientas, equipos y todo lo demás requerido para su correcta ejecución y funcionamiento)</t>
  </si>
  <si>
    <t>2.6</t>
  </si>
  <si>
    <t>RELLENO RAJÓN Y SUAVIZADO CON AFIRMADO (Incluye suministro, cargue, trasiego, instalación, compactación 95% Próctor modificado y todo lo requerido para la correcta ejecución y recibo a satisfacción)</t>
  </si>
  <si>
    <t>2.7</t>
  </si>
  <si>
    <t>GEOTEXTIL TEJIDO T1700 (Incluye suministro, instalación, y todo lo requerido para la correcta ejecución y recibo a satisfacción)</t>
  </si>
  <si>
    <t>2.8</t>
  </si>
  <si>
    <t>RETIRO DE ESCOMBROS (Incluye cargue, retiro, transporte y disposicion final de escombros a sitio autorizado por la autoridad ambiental y/o autoridad territorial; distancia de retiro en un radio igual o inferior a 10 Km)</t>
  </si>
  <si>
    <t>2.9</t>
  </si>
  <si>
    <t>RETIRO DE ESCOMBROS (Incluye cargue, retiro, transporte y disposicion final de escombros a sitio autorizado por la autoridad ambiental y/o autoridad territorial; distancia de retiro mayor a 10 Km)</t>
  </si>
  <si>
    <t>M3/Km</t>
  </si>
  <si>
    <t>3.0</t>
  </si>
  <si>
    <t>CONCRETO CICLÓPEO (Incluye suministro y transporte de concreto 3000 PSI 60%, rajón 40%, instalación, y todo lo requerido para la correcta ejecución y recibo a satisfacción)</t>
  </si>
  <si>
    <t>3</t>
  </si>
  <si>
    <t>EXTERIORES</t>
  </si>
  <si>
    <t>3.1</t>
  </si>
  <si>
    <t>ANDEN EN CONCRETO E=0.10m DE 2500 PSI COLOR GRIS Y ACABADO ESCOBILLADO(Incluye suministro concreto 2500 PSI, formaleta, instalación, escobillado y todo lo requerido para la correcta ejecución y funcionamiento)</t>
  </si>
  <si>
    <t>3.2</t>
  </si>
  <si>
    <t>PISO EN CAUCHO RECICLADO PIGMENTADO Y AGLOMERADO CON POLIURETANO COLOR E=0.01m, CAUCHO EN LLANTA RECICLADA E=0.03m, GRAVA N°3 AGLOMERADA CON POLIMERO E=0.03m, BASE EN GRAVA GRUESA COMPACTADA E=0.10m (Incluye suministro, cargue, trasiego, instalación y todo lo requerido para la correcta ejecución y recibo a satisfacción)</t>
  </si>
  <si>
    <t>3.3</t>
  </si>
  <si>
    <t>PISO EN CAUCHO RECICLADO PIGMENTADO Y AGLOMERADO CON POLIURETANO COLOR E=0.01 M, GRAVA N°3 AGLOMERADA CON POLIMERO E=0.03m, BASE EN GRAVA GRUESA COMPACTADA E=0.10m (Incluye suministro, cargue, trasiego, instalación y todo lo requerido para la correcta ejecución y recibo a satisfacción)</t>
  </si>
  <si>
    <t>3.4</t>
  </si>
  <si>
    <t>LOSETA CUADRADA TACTIL ALERTA EN CONCRETO DE 0.40X0.40X0.06m COLOR GRIS (Incluye suministro, transporte e instalación de  loseta cuadrada táctil alerta, capa de arena de nivelación de e=4 cm, arena de sello, cortes a máquina y todo lo demás necesario para su correcta ejecución y funcionamiento)</t>
  </si>
  <si>
    <t>UN</t>
  </si>
  <si>
    <t>3.5</t>
  </si>
  <si>
    <t>BORDILLO EN CONCRETO 2500 PSI FUNDIDO EN SITIO 0.15X0.35m (Incluye concreto 2500 PSI, refuerzo, formaleta, instalación, y todo lo requerido para la correcta ejecución y recibo a satisfacción)</t>
  </si>
  <si>
    <t>ML</t>
  </si>
  <si>
    <t>3.6</t>
  </si>
  <si>
    <t>BORDILLO EN CONCRETO 2500 PSI FUNDIDO EN SITIO 0.15X0.50m (Incluye concreto 2500 PSI, refuerzo, formaleta, instalación, y todo lo requerido para la correcta ejecución y recibo a satisfacción)</t>
  </si>
  <si>
    <t>3.7</t>
  </si>
  <si>
    <t>ARBOL GUAYACAN AMARILLO H=2m (Incluye suministro y siembra según especificaciones de la entidad ambiental, tierra abonada y tutor de 3m instalación y todo lo requerido para la correcta ejecución y recibo a satisfacción)</t>
  </si>
  <si>
    <t>3.8</t>
  </si>
  <si>
    <t>ARBOL TULIPAN AFRICANO H=2m (Incluye suministro y siembra según especificaciones de la entidad ambiental, tierra abonada y tutor de 3m instalación, y todo lo requerido para la correcta ejecución y recibo a satisfacción)</t>
  </si>
  <si>
    <t>3.9</t>
  </si>
  <si>
    <t>ARBOL ACACIO DE GIRARDOT H=2m (Incluye suministro y siembra según especificaciones de la entidad ambiental, tierra abonada y tutor de 3m instalación, y todo lo requerido para la correcta ejecución y recibo a satisfacción)</t>
  </si>
  <si>
    <t>3.10</t>
  </si>
  <si>
    <t>EMPRADIZACION ZONAS VERDES EN MANI FORRAJERO (Incluye suministro, tierra negra 0.05m, salado, fertilizantes pasto mani forrajero, sistemas de fijacion instalación, cortes, riego y todo lo requerido para la correcta ejecución y recibo a satisfacción)</t>
  </si>
  <si>
    <t>3.11</t>
  </si>
  <si>
    <t>EMPRADIZACION ZONAS VERDES EN PASTO KIKUYO, (Incluye suministro, tierra negra 0.05m, salado, fertilizantes pasto kikuyo, sistemas de fijacion instalación, cortes, riego y todo lo requerido para la correcta ejecución y recibo a satisfacción)</t>
  </si>
  <si>
    <t>3.16</t>
  </si>
  <si>
    <t>ADOQUÍN EN CONCRETO TRÁFICO LIVIANO 10x20x6 cm COLOR GRIS/BLANCO/NEGRO según diseño (Incluye suministro, transporte e instalación de adoquín, capa de arena de nivelación de e=4 cm, arena de sello, cortes a máquina y todo lo demás necesario para su correcta ejecución y funcionamiento)</t>
  </si>
  <si>
    <t>MOBILIARIO</t>
  </si>
  <si>
    <t>4.1</t>
  </si>
  <si>
    <t>CANECAS  ACERO INOXIDABLE (Incluye suministro, transporte e instalación de caneca, materiales y accesorios para fijación y todo lo demás necesario para su correcta ejecución y funcionamiento)</t>
  </si>
  <si>
    <t>4.2</t>
  </si>
  <si>
    <t>JUEGO INFANTIL MINI MARS 2.6 x 2.6 x 2.5m O SIMILAR. (Incluye suministro, transporte e instalación de módulo, materiales y accesorios para fijación y todo lo demás necesario para su correcta ejecución y funcionamiento)</t>
  </si>
  <si>
    <t>4.3</t>
  </si>
  <si>
    <t>BALANCIN RESORTADO 4 PUESTOS  (Incluye suministro, transporte e instalación de módulo, materiales y accesorios para fijación y todo lo demás necesario para su correcta ejecución y funcionamiento)</t>
  </si>
  <si>
    <t>4.4</t>
  </si>
  <si>
    <t>EQUIPOS BIOSALUDABLES TABLERO INSTRUCTIVO+TIMON+VOLANTE+CINTURA+SKY DE FONDO+PATINES+SURF+BARRAS+ASCENSOR+COLUMPIO+PONY+BANCO DE ABDOMINALES (Incluye suministro, transporte e instalación de módulo, materiales y accesorios para fijación y todo lo demás necesario para su correcta ejecución y funcionamiento)</t>
  </si>
  <si>
    <t>4.5</t>
  </si>
  <si>
    <t xml:space="preserve">ARCOS DE CANCHAS DE MICROFÚTBOL (Incluye malla 100% Nylon Color Negra Entrelazada, excavación, cimentación concreto reforzado 3000 PSI, pintura en esmalte tres manos y todo lo demás necesario para correcta ejecución y funcionamiento) </t>
  </si>
  <si>
    <t>JG</t>
  </si>
  <si>
    <t>4.6</t>
  </si>
  <si>
    <t>ESTRUCTURA BALONCESTO CON TABLERO ANTIVANDÁLICA (Incluye pintura en esmalte, malla de las canasta, estructura antivandálica, cimentación en concreto reforzado 3000PSI y todo lo demás necesario para correcta ejecución y funcionamiento)</t>
  </si>
  <si>
    <t>4.7</t>
  </si>
  <si>
    <t>SUMINISTRO E INSTALACIÓN IDENTIFICADOR GENERAL LDG-S DOS CARAS V (Incluye suministro, instalación, y todo lo requerido para la correcta ejecución y recibo a satisfacción)</t>
  </si>
  <si>
    <t>4.8</t>
  </si>
  <si>
    <t>SEÑAL INFORMATIVA 1 CARA (Incluye suministro, instalación, y todo lo requerido para la correcta ejecución y recibo a satisfacción)</t>
  </si>
  <si>
    <t>4.9</t>
  </si>
  <si>
    <t>SUMINISTRO E INSTALACIÓN SEÑAL CIVICA SCV-120 (Incluye suministro, instalación, y todo lo requerido para la correcta ejecución y recibo a satisfacción)</t>
  </si>
  <si>
    <t>4.10</t>
  </si>
  <si>
    <t>DEMARCACION PINTURA COLOR ROJO TRAFICO MICROFUTBOL  (Incluye suministro, transporte e instalación de pintura para demarcación, plantillas, base, reamtes, acabados y todo lo demás necesario para su correcta ejecución y funcionamiento)</t>
  </si>
  <si>
    <t>4.11</t>
  </si>
  <si>
    <t>DEMARCACION PINTURA COLOR BLANCO TRAFICO VOLEYBOL (Incluye suministro, transporte e instalación de pintura para demarcación, plantillas, base, reamtes, acabados y todo lo demás necesario para su correcta ejecución y funcionamiento)</t>
  </si>
  <si>
    <t>4.12</t>
  </si>
  <si>
    <t>DEMARCACION PINTURA COLOR BLANCO TRAFICO BASQUETBOL (Incluye suministro, transporte e instalación de pintura para demarcación, plantillas, base, reamtes, acabados y todo lo demás necesario para su correcta ejecución y funcionamiento)</t>
  </si>
  <si>
    <t>RED GENERAL DE AGUAS LLUVIAS</t>
  </si>
  <si>
    <t>5.1</t>
  </si>
  <si>
    <t>TUBERIA ALCANTARILLADO NOVAFORT 12" (Incluye suministro, transporte e instalación de tubería y todo lo demás requerido para su correcta ejecución y funcionamiento)</t>
  </si>
  <si>
    <t>5.2</t>
  </si>
  <si>
    <t>TUBERIA ALCANTARILLADO NOVAFORT 10" (Incluye suministro, transporte e instalación de tubería y todo lo demás requerido para su correcta ejecución y funcionamiento)</t>
  </si>
  <si>
    <t>5.3</t>
  </si>
  <si>
    <t>TUBERIA ALCANTARILLADO NOVAFORT 6" (Incluye suministro, transporte e instalación de tubería y todo lo demás requerido para su correcta ejecución y funcionamiento)</t>
  </si>
  <si>
    <t>MOVIMIENTO DE TIERRAS PARA REDES</t>
  </si>
  <si>
    <t>6.1</t>
  </si>
  <si>
    <t>6.2</t>
  </si>
  <si>
    <t>BASE RECEBO COMPACTADO B200 (Incluye suministro, cargue, trasiego, instalación, compactación 95% proctor modificado y todo lo requerido para la correcta ejecución)</t>
  </si>
  <si>
    <t>6.3</t>
  </si>
  <si>
    <t>RELLENO EN ARENA DE PEÑA (Incluye suministro, cargue, trasiego, instalación de arena y todo lo requerido para la correcta ejecución)</t>
  </si>
  <si>
    <t>6.4</t>
  </si>
  <si>
    <t>RELLENOS EN MATERIAL SELECCIONADO EN OBRA (Incluye cargue, trasiego, instalación, compactación y todo lo requerido para la correcta ejecución y recibo a satisfacción)</t>
  </si>
  <si>
    <t>6.5</t>
  </si>
  <si>
    <t>RETIRO DE ESCOMBROS (Incluye cargue, retiro, transporte y disposicion final de escombros a sitio autorizado por la autoridad ambiental y/o autoridad territorial; distancia de retiro en un radio igual o inferior a 30 Km)</t>
  </si>
  <si>
    <t>6.6</t>
  </si>
  <si>
    <t>TUBERIA PERFORADA 4" (Incluye suministro, transporte e instalación de tubería y todo lo demás requerido para su correcta ejecución y funcionamiento)</t>
  </si>
  <si>
    <t>6.7</t>
  </si>
  <si>
    <t>GRAVILLA REDONDA LIBRE DE FINOS 3/4" o 1"  (Incluye suministro, cargue, trasiego, instalación y todo lo requerido para la correcta ejecución)</t>
  </si>
  <si>
    <t>6.8</t>
  </si>
  <si>
    <t>GEOTEXTIL NT 1600 (Incluye suministro, transporte e instalación de geotextil y todo lo demás requerido para su correcta ejecución y funcionamiento)</t>
  </si>
  <si>
    <t>CONSTRUCCIONES EN MAMPOSTERIA AGUAS LLUVIAS</t>
  </si>
  <si>
    <t>7.1</t>
  </si>
  <si>
    <t>CAJA DE INSPECCION 0.60 X 0.60 HMAX=0.60m (Incluye excavación, relleno en recebo B200, suministro, transporte e instalación de ladrillo, MCI 1:3, acero, alambre, tapa en concreto reforzado, y todo lo demás requerido para su correcta ejecución y funcionamiento)</t>
  </si>
  <si>
    <t>7.2</t>
  </si>
  <si>
    <t>SUMIDERO REJILLA HORIZONTAL 0.7x0.3 (Incluye excavación, relleno en recebo B200, suministro, transporte e instalación de ladrillo, MCI 1:3, acero, alambre, tapa en concreto reforzado, y todo lo demás requerido para su correcta ejecución y funcionamiento)</t>
  </si>
  <si>
    <t>7.3</t>
  </si>
  <si>
    <t>ESTRUCTURA DE DESCOLE (Incluye excavación, relleno en recebo B200, suministro, transporte e instalación de ladrillo, MCI 1:3, acero, alambre, tapa en concreto reforzado, y todo lo demás requerido para su correcta ejecución y funcionamiento)</t>
  </si>
  <si>
    <t>7.4</t>
  </si>
  <si>
    <t>CAÑUELA PREFABRICADA A-120 (Incluye suministro, mortero, arena y todo lo demás necesario para correcta ejecución y funcionamiento)</t>
  </si>
  <si>
    <t>7.5</t>
  </si>
  <si>
    <t>CARCAMO AGUAS LLUVIAS 3000 PSI CON REJILA H=0.40m (Incluye suministro, transporte e instalación de cárcamo concreto reforzado impermeabilizado 3000 PSI con rejilla, excavaciones y todo lo demás necesario para su correcta ejecución y funcionamiento)</t>
  </si>
  <si>
    <t>8</t>
  </si>
  <si>
    <t>ELEMENTOS ESTRUCTURALES</t>
  </si>
  <si>
    <t>8.1</t>
  </si>
  <si>
    <t>PERGOLA EN ESTRUCTURA METALICA DE 60,000 PSI, CIMENTACION EN CONCRETO REFORZADO DE 3000 PSI LISTONES DE MADERA PLASTICA PROPILENO DE ALTO IMPACTO 8 CM X 4 CM Y 3,00 M DE LARGO, COLOR WENGUE CON BANCA DE 0.6 x 2.7m (Incluye suministro, transporte e instalación de pérgola en perfil tubular de 4“, zapatas en concreto reforzado 3000 PSI de 1.90x1.00 h=0,20m, dos pedestales en concreto reforzado 3000 PSI, platinas de anclaje, pernos, aceros de refuerzo, concreto pobre de 2000 psi, excavaciones, formaletas y todo lo demás necesario para su correcta ejecución y funcionamiento)</t>
  </si>
  <si>
    <t>8.2</t>
  </si>
  <si>
    <t>PLACAS DE CONTRAPISO E=0.10m EN CONCRETO DE 3000 PSI CON REFUERZO EN JUNTA DE CONTRACCION EN VARILLA LISA DE 3/4" (Incluye suministro concreto 3000 PSI, aceros de refuerzo, varilla lisa 3/4", formaleta, instalación, y todo lo requerido para la correcta ejecución y funcionamiento)</t>
  </si>
  <si>
    <t>8.3</t>
  </si>
  <si>
    <t>ESCALERAS/GRADAS EN CONCRETO REFORZADO DE 3000 PSI (Incluye suministro, transporte e instalación de escalera  en concreto reforzado 3000 PSI, aceros de refuerzo, excavaciones, formaletas y todo lo demás necesario para su correcta ejecución y funcionamiento)</t>
  </si>
  <si>
    <t>8.4</t>
  </si>
  <si>
    <t>CERRAMIENTO EN ESTRUCTURA METALICA DE 60,000 PSI, CIMENTACION EN CONCRETO REFORZADO DE 3000 PSI  (Incluye suministro, transporte e instalación de cerramiento en perfil tubular de 4“, cimiento tipo cerramiento en concreto reforzado 3000 PSI de 21.45x1.00 h=1,65m, aceros de refuerzo, concreto pobre de 2000 psi e=0,05m, excavaciones, formaletas y todo lo demás necesario para su correcta ejecución y funcionamiento)</t>
  </si>
  <si>
    <t>8.5</t>
  </si>
  <si>
    <t>ZAPATAS/MURO DE CONTENCION EN CONCRETO 3000 PSI (Incluye suministro, transporte e instalación banca y muro en concreto reforzado 3000 PSI, aceros de refuerzo, excavaciones, formaletas y todo lo demás necesario para su correcta ejecución y funcionamiento)</t>
  </si>
  <si>
    <t>9</t>
  </si>
  <si>
    <t>INSTALACIONES ELECTRICAS</t>
  </si>
  <si>
    <t>9.1</t>
  </si>
  <si>
    <t>SUMINISTRO E INSTALACIÓN DE SALIDAS PARA LAMPARAS DE ALUMBRADO EXTERIOR  DE 85.5 W EN CABLE THWN 6 AWG Y TUBERÍA PVC DE  1 1/2".</t>
  </si>
  <si>
    <t>UND</t>
  </si>
  <si>
    <t>9.2</t>
  </si>
  <si>
    <t>SUMINISTRO E INSTALACIÓN DE SALIDAS PARA LAMPARAS DE ALUMBRADO EXTERIOR  DE 33 W EN CABLE THWN 6 AWG Y TUBERÍA PVC DE  1 1/2".</t>
  </si>
  <si>
    <t>9.3</t>
  </si>
  <si>
    <t>SUMINISTRO E INSTALACIÓN DE SALIDAS PARA LAMPARAS DE ALUMBRADO EXTERIOR  DE 30 W EN CABLE THWN 6 AWG Y TUBERÍA PVC DE  1 1/2".</t>
  </si>
  <si>
    <t>9.4</t>
  </si>
  <si>
    <t>SUMINISTRO E INSTALACIÓN DE POSTES DE METÁLICO DE 7 Mts, INCLUYE TRANSPORTE, APERTURA DE HUECOS, HINCADA, APLOMADA Y CIMENTACIÓN.</t>
  </si>
  <si>
    <t>9.5</t>
  </si>
  <si>
    <t>CAJA EN MAMPOSTERÍA TIPO ALUMBRADO PÚBLICO</t>
  </si>
  <si>
    <t>9.6</t>
  </si>
  <si>
    <t>SUMINISTRO DE BREAKER BIPOLAR AUTOMÁTICO TIPO RIEL 2X30-4,5kA</t>
  </si>
  <si>
    <t>9.7</t>
  </si>
  <si>
    <t>SUMINISTRO DEL BREAKER TRIPOLAR AUTOMÁTICO TIPO RIEL 3X30-4,5kA</t>
  </si>
  <si>
    <t>9.8</t>
  </si>
  <si>
    <t>SUMINISTRO DE LÁMPARA DE ILUMINACIÓN EXTERIOR PROYECTOR 85.5W</t>
  </si>
  <si>
    <t>9.9</t>
  </si>
  <si>
    <t>SUMINISTRO DE LÁMPARA EXTERIOR VIAL LED 33W</t>
  </si>
  <si>
    <t>9.10</t>
  </si>
  <si>
    <t>SUMINISTRO DE LÁMPARA EXTERIOR 30W</t>
  </si>
  <si>
    <t>10</t>
  </si>
  <si>
    <t>PROGRAMA DE IMPLEMENTACION DE GESTION INTEGRAL DE OBRA</t>
  </si>
  <si>
    <t>SUBTOTAL COSTOS DIRECTOS</t>
  </si>
  <si>
    <t>ADMINISTRACION</t>
  </si>
  <si>
    <t>IMPREVISTOS</t>
  </si>
  <si>
    <t>UTILIDAD</t>
  </si>
  <si>
    <t>IVA UTILIDAD</t>
  </si>
  <si>
    <t>TOTAL PRESUPUESTO</t>
  </si>
  <si>
    <t>8.4.1</t>
  </si>
  <si>
    <t>PROGRAMA DE IMPLEMENTACION DEL PLAN DE GESTION INTEGRAL DE OBRA (PGIO)</t>
  </si>
  <si>
    <t>10.1</t>
  </si>
  <si>
    <t>EXCAVACIÓN MECÁNICA EN MATERIAL COMÚN (Incluye excavación, trasiego, herramientas y todo lo necesario para su correcta ejecución. No incluye cargue, retiro y disposición de escombros a sitio autorizado)</t>
  </si>
  <si>
    <t>RETIRO DE ESCOMBROS (Incluye cargue, retiro, transporte y disposicion final de escombros a sitio autorizado por la autoridad ambiental y/o autoridad territorial)</t>
  </si>
  <si>
    <t>CIMENTACION Y MURO EN CONCRETO REFORZADO DE 3000 PSI  CONFINAMIENTO CANCHA MÚLTIPLE Y SOPORTE CERRAMIENTO METALICO (Incluye excavación (h=1,200m), concreto reforzado de 3000 PSI de, aceros de refuerzo, solado de limpieza en concreto 2000 psi e=0,05m, formaleta para vaciado hasta nivel placa y formaleta para concreto a la vista sobre el nivel de placa hasta la altura indicada en diseño y todo lo demás necesario para su correcta ejecución y funcionamiento)</t>
  </si>
  <si>
    <t>PERFIL TUBULAR METÁLICO NACIONAL  4” e: 12mm (Incluye suministro, transporte, figurado o rolado, incluye tapa parte superior con cordón de soldadura, pruebas, pintura e hincado).</t>
  </si>
  <si>
    <t>IVA</t>
  </si>
  <si>
    <t>2.8.1</t>
  </si>
  <si>
    <t>M3/KM</t>
  </si>
  <si>
    <t>3.12</t>
  </si>
  <si>
    <t>3.13</t>
  </si>
  <si>
    <t>3.14</t>
  </si>
  <si>
    <t>3.15</t>
  </si>
  <si>
    <t>4.13</t>
  </si>
  <si>
    <t>4.14</t>
  </si>
  <si>
    <t>4.15</t>
  </si>
  <si>
    <t>5.4</t>
  </si>
  <si>
    <t>7.6</t>
  </si>
  <si>
    <t>8.6</t>
  </si>
  <si>
    <t>BORDILLO EN CONCRETO FUNDIDO EN  SITIO 0.10 X 0.40 M DE 2500 PSI  (Incluye concreto mezclado en sitio 2500 PSI. refuerzo. formaleta. instalación. y todo lo requerido para la correcta ejecución y recibo a satisfacción)</t>
  </si>
  <si>
    <t>ARBOL GUAYACAN ROSADO H=2 M H=2m (Incluye suministro y siembra según especificaciones de la entidad ambiental, tierra abonada y tutor de 3m instalación y todo lo requerido para la correcta ejecución y recibo a satisfacción)</t>
  </si>
  <si>
    <t>ARBOL CARACOLI H=2 M (Incluye suministro y siembra según especificaciones de la entidad ambiental, tierra abonada y tutor de 3m instalación y todo lo requerido para la correcta ejecución y recibo a satisfacción)</t>
  </si>
  <si>
    <t>PALMA REAL  H=2 M (Incluye suministro y siembra según especificaciones de la entidad ambiental, tierra abonada y tutor de 3m instalación y todo lo requerido para la correcta ejecución y recibo a satisfacción)</t>
  </si>
  <si>
    <t>SEÑALIZACION IDE-46 (Incluye suministro, instalación, y todo lo requerido para la correcta ejecución y recibo a satisfacción)</t>
  </si>
  <si>
    <t>SEÑAL IDE-67 1 CARA (Incluye suministro, instalación, y todo lo requerido para la correcta ejecución y recibo a satisfacción)</t>
  </si>
  <si>
    <t>CICLO-PARQUEADERO TIPO M-101 (Incluye suministro, transporte e instalación de módulo, materiales y accesorios para fijación y todo lo demás necesario para su correcta ejecución y funcionamiento)</t>
  </si>
  <si>
    <t>TUBERIA ALCANTARILLADO NOVAFORT 8" (Incluye suministro, transporte e instalación de tubería y todo lo demás requerido para su correcta ejecución y funcionamiento)</t>
  </si>
  <si>
    <t>POZO DE INSPECCION D=1.20m Hmax=1.5m (Incluye suministro, transporte e instalación de ladrillo, MCI 1:3, acero, alambre, tapa en HF, cuerpo en concreto reforzado 3000 PSI y todo lo demás requerido para su correcta ejecución y funcionamiento)</t>
  </si>
  <si>
    <t>BANCA EN CONCRETO REFORZADO DE 3000 PSI DE 0.50 x 0.10 x 1.80 M CON ESTRUCTURA DE SOPORTE (Incluye suministro. transporte e instalación de bancas en concreto reforzado 3000 PSI. aceros de refuerzo, excavaciones. formaletas y todo lo demás necesario para su correcta ejecución y funcionamiento)</t>
  </si>
  <si>
    <t>PROGRAMA DE IMPLEMENTACION DEL PLANES</t>
  </si>
  <si>
    <t>PARQUE RECREO DEPORTIVO</t>
  </si>
  <si>
    <t>COSTO DIRECTO</t>
  </si>
  <si>
    <t>COSTO INDIRECTO</t>
  </si>
  <si>
    <t>VALOR TOTAL</t>
  </si>
  <si>
    <t>TOTAL PROPUESTA</t>
  </si>
  <si>
    <t>CONSTRUCCIÓN DE PARQUES RECREO - DEPORTIVOS EN URBANIZACIONES DONDE SE DESARROLLA EL PROGRAMA DE 100.000 VIVIENDAS – ZONA PACIFICO GRUPO 2.</t>
  </si>
  <si>
    <t>PAF-PRD-O-010-2015</t>
  </si>
  <si>
    <t>PARQUE EL RODEO - JAMUNDI</t>
  </si>
  <si>
    <t>PARQUE SAN LUIS - PASTO</t>
  </si>
  <si>
    <t>PARQUE LLANO VERDE - CALI</t>
  </si>
  <si>
    <t>URBANIZACIÓN EL RODEO (JAMUNDI)</t>
  </si>
  <si>
    <t>URBANIZACIÓN LLANO VERDE (CALI)</t>
  </si>
  <si>
    <t>URBANIZACIÓN SAN LUIS (PASTO)</t>
  </si>
  <si>
    <t>CONVOCATORIA N° PAF-PRD-O-010-2015
FORMATO No.4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</si>
</sst>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\ * #,##0.00_);_(&quot;$&quot;\ * \(#,##0.00\);_(&quot;$&quot;\ * &quot;-&quot;??_);_(@_)"/>
    <numFmt numFmtId="164" formatCode="_ * #,##0.00_ ;_ * \-#,##0.00_ ;_ * &quot;-&quot;??_ ;_ @_ "/>
    <numFmt numFmtId="165" formatCode="_ &quot;$&quot;\ * #,##0.00_ ;_ &quot;$&quot;\ * \-#,##0.00_ ;_ &quot;$&quot;\ * &quot;-&quot;??_ ;_ @_ "/>
    <numFmt numFmtId="166" formatCode="_ * #,##0_ ;_ * \-#,##0_ ;_ * &quot;-&quot;??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5">
    <xf numFmtId="0" fontId="0" fillId="0" borderId="0" xfId="0"/>
    <xf numFmtId="49" fontId="4" fillId="0" borderId="4" xfId="2" applyNumberFormat="1" applyFont="1" applyBorder="1" applyAlignment="1">
      <alignment horizontal="center" vertical="center"/>
    </xf>
    <xf numFmtId="0" fontId="5" fillId="0" borderId="0" xfId="2" applyFont="1" applyBorder="1" applyAlignment="1">
      <alignment horizontal="left" wrapText="1"/>
    </xf>
    <xf numFmtId="0" fontId="5" fillId="0" borderId="0" xfId="2" applyFont="1" applyBorder="1" applyAlignment="1">
      <alignment horizontal="center" vertical="center"/>
    </xf>
    <xf numFmtId="164" fontId="6" fillId="0" borderId="0" xfId="3" applyFont="1" applyBorder="1" applyAlignment="1">
      <alignment horizontal="center" vertical="center"/>
    </xf>
    <xf numFmtId="164" fontId="6" fillId="0" borderId="5" xfId="3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6" xfId="2" applyNumberFormat="1" applyFont="1" applyBorder="1" applyAlignment="1">
      <alignment horizontal="center" vertical="center"/>
    </xf>
    <xf numFmtId="0" fontId="5" fillId="0" borderId="7" xfId="2" applyFont="1" applyBorder="1" applyAlignment="1">
      <alignment horizontal="left" wrapText="1"/>
    </xf>
    <xf numFmtId="0" fontId="5" fillId="0" borderId="7" xfId="2" applyFont="1" applyBorder="1" applyAlignment="1">
      <alignment horizontal="center" vertical="center"/>
    </xf>
    <xf numFmtId="164" fontId="5" fillId="0" borderId="7" xfId="3" applyFont="1" applyBorder="1" applyAlignment="1">
      <alignment horizontal="center" vertical="center"/>
    </xf>
    <xf numFmtId="164" fontId="5" fillId="0" borderId="8" xfId="3" applyFont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wrapText="1"/>
    </xf>
    <xf numFmtId="0" fontId="7" fillId="2" borderId="9" xfId="0" applyFont="1" applyFill="1" applyBorder="1" applyAlignment="1">
      <alignment horizontal="center" vertical="center"/>
    </xf>
    <xf numFmtId="164" fontId="7" fillId="2" borderId="9" xfId="4" applyFont="1" applyFill="1" applyBorder="1" applyAlignment="1">
      <alignment horizontal="center" vertical="center"/>
    </xf>
    <xf numFmtId="165" fontId="7" fillId="2" borderId="9" xfId="5" applyFont="1" applyFill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left" wrapText="1"/>
    </xf>
    <xf numFmtId="0" fontId="6" fillId="0" borderId="9" xfId="0" applyFont="1" applyBorder="1" applyAlignment="1">
      <alignment horizontal="center" vertical="center"/>
    </xf>
    <xf numFmtId="164" fontId="5" fillId="0" borderId="9" xfId="4" applyFont="1" applyBorder="1" applyAlignment="1">
      <alignment horizontal="center" vertical="center"/>
    </xf>
    <xf numFmtId="164" fontId="5" fillId="0" borderId="9" xfId="3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0" fontId="5" fillId="3" borderId="9" xfId="0" applyFont="1" applyFill="1" applyBorder="1" applyAlignment="1">
      <alignment horizontal="left" wrapText="1"/>
    </xf>
    <xf numFmtId="0" fontId="5" fillId="3" borderId="9" xfId="0" applyFont="1" applyFill="1" applyBorder="1" applyAlignment="1">
      <alignment horizontal="center" vertical="center"/>
    </xf>
    <xf numFmtId="166" fontId="5" fillId="3" borderId="9" xfId="3" applyNumberFormat="1" applyFont="1" applyFill="1" applyBorder="1" applyAlignment="1">
      <alignment horizontal="center" vertical="center"/>
    </xf>
    <xf numFmtId="166" fontId="5" fillId="0" borderId="9" xfId="3" applyNumberFormat="1" applyFont="1" applyBorder="1" applyAlignment="1">
      <alignment horizontal="center" vertical="center"/>
    </xf>
    <xf numFmtId="0" fontId="6" fillId="3" borderId="9" xfId="0" applyFont="1" applyFill="1" applyBorder="1" applyAlignment="1">
      <alignment horizontal="left" wrapText="1"/>
    </xf>
    <xf numFmtId="0" fontId="6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 wrapText="1"/>
    </xf>
    <xf numFmtId="49" fontId="5" fillId="3" borderId="9" xfId="0" applyNumberFormat="1" applyFont="1" applyFill="1" applyBorder="1" applyAlignment="1">
      <alignment horizontal="center" vertical="center"/>
    </xf>
    <xf numFmtId="49" fontId="6" fillId="3" borderId="9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left" vertical="center" wrapText="1"/>
    </xf>
    <xf numFmtId="164" fontId="5" fillId="3" borderId="9" xfId="4" applyFont="1" applyFill="1" applyBorder="1" applyAlignment="1">
      <alignment horizontal="center" vertical="center"/>
    </xf>
    <xf numFmtId="164" fontId="5" fillId="3" borderId="9" xfId="3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wrapText="1"/>
    </xf>
    <xf numFmtId="166" fontId="5" fillId="0" borderId="9" xfId="4" applyNumberFormat="1" applyFont="1" applyBorder="1" applyAlignment="1">
      <alignment horizontal="center" vertical="center"/>
    </xf>
    <xf numFmtId="166" fontId="5" fillId="0" borderId="9" xfId="3" applyNumberFormat="1" applyFont="1" applyFill="1" applyBorder="1" applyAlignment="1">
      <alignment horizontal="center" vertical="center"/>
    </xf>
    <xf numFmtId="164" fontId="5" fillId="0" borderId="9" xfId="3" applyFont="1" applyFill="1" applyBorder="1" applyAlignment="1">
      <alignment horizontal="center" vertical="center"/>
    </xf>
    <xf numFmtId="49" fontId="6" fillId="0" borderId="9" xfId="2" applyNumberFormat="1" applyFont="1" applyBorder="1" applyAlignment="1">
      <alignment horizontal="center" vertical="center"/>
    </xf>
    <xf numFmtId="0" fontId="6" fillId="0" borderId="9" xfId="2" applyFont="1" applyBorder="1" applyAlignment="1">
      <alignment horizontal="left" wrapText="1"/>
    </xf>
    <xf numFmtId="0" fontId="5" fillId="0" borderId="9" xfId="2" applyFont="1" applyBorder="1" applyAlignment="1">
      <alignment horizontal="center" vertical="center"/>
    </xf>
    <xf numFmtId="49" fontId="5" fillId="0" borderId="9" xfId="2" applyNumberFormat="1" applyFont="1" applyBorder="1" applyAlignment="1">
      <alignment horizontal="center" vertical="center"/>
    </xf>
    <xf numFmtId="0" fontId="5" fillId="0" borderId="9" xfId="2" applyFont="1" applyBorder="1" applyAlignment="1">
      <alignment horizontal="left" wrapText="1"/>
    </xf>
    <xf numFmtId="49" fontId="8" fillId="0" borderId="9" xfId="2" applyNumberFormat="1" applyFont="1" applyBorder="1" applyAlignment="1">
      <alignment horizontal="center" vertical="center"/>
    </xf>
    <xf numFmtId="0" fontId="8" fillId="0" borderId="9" xfId="2" applyFont="1" applyBorder="1" applyAlignment="1">
      <alignment horizontal="left" wrapText="1"/>
    </xf>
    <xf numFmtId="0" fontId="8" fillId="0" borderId="9" xfId="2" applyFont="1" applyBorder="1" applyAlignment="1">
      <alignment horizontal="center" vertical="center"/>
    </xf>
    <xf numFmtId="164" fontId="8" fillId="0" borderId="9" xfId="3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9" xfId="2" applyFont="1" applyBorder="1" applyAlignment="1">
      <alignment horizontal="left" wrapText="1"/>
    </xf>
    <xf numFmtId="0" fontId="3" fillId="0" borderId="9" xfId="2" applyFont="1" applyBorder="1" applyAlignment="1">
      <alignment horizontal="center" vertical="center"/>
    </xf>
    <xf numFmtId="164" fontId="3" fillId="0" borderId="9" xfId="3" applyFont="1" applyBorder="1" applyAlignment="1">
      <alignment horizontal="center" vertical="center"/>
    </xf>
    <xf numFmtId="0" fontId="5" fillId="2" borderId="0" xfId="2" applyFont="1" applyFill="1"/>
    <xf numFmtId="49" fontId="10" fillId="3" borderId="4" xfId="2" applyNumberFormat="1" applyFont="1" applyFill="1" applyBorder="1" applyAlignment="1">
      <alignment horizontal="center" vertical="center"/>
    </xf>
    <xf numFmtId="0" fontId="11" fillId="3" borderId="0" xfId="2" applyFont="1" applyFill="1" applyBorder="1" applyAlignment="1">
      <alignment wrapText="1"/>
    </xf>
    <xf numFmtId="0" fontId="11" fillId="3" borderId="0" xfId="2" applyFont="1" applyFill="1" applyBorder="1" applyAlignment="1">
      <alignment horizontal="center"/>
    </xf>
    <xf numFmtId="164" fontId="9" fillId="3" borderId="0" xfId="3" applyFont="1" applyFill="1" applyBorder="1" applyAlignment="1"/>
    <xf numFmtId="164" fontId="9" fillId="3" borderId="5" xfId="3" applyFont="1" applyFill="1" applyBorder="1" applyAlignment="1"/>
    <xf numFmtId="0" fontId="5" fillId="0" borderId="0" xfId="2" applyFont="1"/>
    <xf numFmtId="164" fontId="11" fillId="3" borderId="0" xfId="3" applyFont="1" applyFill="1" applyBorder="1"/>
    <xf numFmtId="49" fontId="11" fillId="3" borderId="6" xfId="2" applyNumberFormat="1" applyFont="1" applyFill="1" applyBorder="1" applyAlignment="1">
      <alignment horizontal="center" vertical="center"/>
    </xf>
    <xf numFmtId="0" fontId="11" fillId="3" borderId="7" xfId="2" applyFont="1" applyFill="1" applyBorder="1" applyAlignment="1">
      <alignment wrapText="1"/>
    </xf>
    <xf numFmtId="0" fontId="11" fillId="3" borderId="7" xfId="2" applyFont="1" applyFill="1" applyBorder="1" applyAlignment="1">
      <alignment horizontal="center"/>
    </xf>
    <xf numFmtId="164" fontId="11" fillId="3" borderId="7" xfId="3" applyFont="1" applyFill="1" applyBorder="1" applyAlignment="1"/>
    <xf numFmtId="164" fontId="11" fillId="3" borderId="8" xfId="3" applyFont="1" applyFill="1" applyBorder="1" applyAlignment="1"/>
    <xf numFmtId="0" fontId="7" fillId="2" borderId="0" xfId="2" applyFont="1" applyFill="1" applyAlignment="1">
      <alignment horizontal="center"/>
    </xf>
    <xf numFmtId="164" fontId="7" fillId="2" borderId="9" xfId="4" applyFont="1" applyFill="1" applyBorder="1" applyAlignment="1">
      <alignment horizontal="center"/>
    </xf>
    <xf numFmtId="49" fontId="9" fillId="3" borderId="9" xfId="0" applyNumberFormat="1" applyFont="1" applyFill="1" applyBorder="1" applyAlignment="1">
      <alignment horizontal="center" vertical="center"/>
    </xf>
    <xf numFmtId="0" fontId="9" fillId="3" borderId="9" xfId="0" applyFont="1" applyFill="1" applyBorder="1" applyAlignment="1">
      <alignment wrapText="1"/>
    </xf>
    <xf numFmtId="0" fontId="9" fillId="3" borderId="9" xfId="0" applyFont="1" applyFill="1" applyBorder="1" applyAlignment="1">
      <alignment horizontal="center"/>
    </xf>
    <xf numFmtId="164" fontId="11" fillId="3" borderId="9" xfId="4" applyFont="1" applyFill="1" applyBorder="1"/>
    <xf numFmtId="164" fontId="11" fillId="3" borderId="9" xfId="3" applyFont="1" applyFill="1" applyBorder="1"/>
    <xf numFmtId="49" fontId="11" fillId="3" borderId="9" xfId="0" applyNumberFormat="1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left" vertical="center" wrapText="1"/>
    </xf>
    <xf numFmtId="0" fontId="11" fillId="3" borderId="9" xfId="0" applyFont="1" applyFill="1" applyBorder="1" applyAlignment="1">
      <alignment horizontal="center" vertical="center"/>
    </xf>
    <xf numFmtId="164" fontId="11" fillId="3" borderId="9" xfId="3" applyFont="1" applyFill="1" applyBorder="1" applyAlignment="1">
      <alignment vertical="center"/>
    </xf>
    <xf numFmtId="0" fontId="9" fillId="3" borderId="9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wrapText="1"/>
    </xf>
    <xf numFmtId="164" fontId="5" fillId="3" borderId="9" xfId="3" applyFont="1" applyFill="1" applyBorder="1" applyAlignment="1">
      <alignment vertical="center"/>
    </xf>
    <xf numFmtId="164" fontId="11" fillId="3" borderId="9" xfId="4" applyFont="1" applyFill="1" applyBorder="1" applyAlignment="1">
      <alignment vertical="center"/>
    </xf>
    <xf numFmtId="0" fontId="5" fillId="0" borderId="0" xfId="2" applyFont="1" applyFill="1"/>
    <xf numFmtId="0" fontId="5" fillId="0" borderId="0" xfId="0" applyFont="1" applyFill="1"/>
    <xf numFmtId="49" fontId="11" fillId="3" borderId="9" xfId="0" applyNumberFormat="1" applyFont="1" applyFill="1" applyBorder="1" applyAlignment="1">
      <alignment horizontal="center"/>
    </xf>
    <xf numFmtId="49" fontId="11" fillId="3" borderId="9" xfId="2" applyNumberFormat="1" applyFont="1" applyFill="1" applyBorder="1" applyAlignment="1">
      <alignment horizontal="center" vertical="center"/>
    </xf>
    <xf numFmtId="0" fontId="9" fillId="3" borderId="9" xfId="2" applyFont="1" applyFill="1" applyBorder="1" applyAlignment="1">
      <alignment vertical="center" wrapText="1"/>
    </xf>
    <xf numFmtId="0" fontId="11" fillId="3" borderId="9" xfId="2" applyFont="1" applyFill="1" applyBorder="1" applyAlignment="1">
      <alignment horizontal="center" vertical="center"/>
    </xf>
    <xf numFmtId="0" fontId="11" fillId="3" borderId="9" xfId="2" applyFont="1" applyFill="1" applyBorder="1" applyAlignment="1">
      <alignment vertical="center" wrapText="1"/>
    </xf>
    <xf numFmtId="49" fontId="13" fillId="3" borderId="9" xfId="2" applyNumberFormat="1" applyFont="1" applyFill="1" applyBorder="1" applyAlignment="1">
      <alignment horizontal="center" vertical="center"/>
    </xf>
    <xf numFmtId="0" fontId="13" fillId="3" borderId="9" xfId="2" applyFont="1" applyFill="1" applyBorder="1" applyAlignment="1">
      <alignment vertical="center" wrapText="1"/>
    </xf>
    <xf numFmtId="0" fontId="13" fillId="3" borderId="9" xfId="2" applyFont="1" applyFill="1" applyBorder="1" applyAlignment="1">
      <alignment horizontal="center" vertical="center"/>
    </xf>
    <xf numFmtId="164" fontId="13" fillId="3" borderId="9" xfId="3" applyFont="1" applyFill="1" applyBorder="1" applyAlignment="1">
      <alignment vertical="center"/>
    </xf>
    <xf numFmtId="0" fontId="8" fillId="0" borderId="0" xfId="2" applyFont="1"/>
    <xf numFmtId="49" fontId="14" fillId="3" borderId="9" xfId="2" applyNumberFormat="1" applyFont="1" applyFill="1" applyBorder="1" applyAlignment="1">
      <alignment horizontal="center" vertical="center"/>
    </xf>
    <xf numFmtId="0" fontId="14" fillId="3" borderId="9" xfId="2" applyFont="1" applyFill="1" applyBorder="1" applyAlignment="1">
      <alignment vertical="center" wrapText="1"/>
    </xf>
    <xf numFmtId="0" fontId="14" fillId="3" borderId="9" xfId="2" applyFont="1" applyFill="1" applyBorder="1" applyAlignment="1">
      <alignment horizontal="center" vertical="center"/>
    </xf>
    <xf numFmtId="164" fontId="14" fillId="3" borderId="9" xfId="3" applyFont="1" applyFill="1" applyBorder="1" applyAlignment="1">
      <alignment vertical="center"/>
    </xf>
    <xf numFmtId="0" fontId="3" fillId="0" borderId="0" xfId="2" applyFont="1"/>
    <xf numFmtId="49" fontId="11" fillId="3" borderId="0" xfId="2" applyNumberFormat="1" applyFont="1" applyFill="1" applyBorder="1" applyAlignment="1">
      <alignment horizontal="center" vertical="center"/>
    </xf>
    <xf numFmtId="10" fontId="11" fillId="3" borderId="9" xfId="2" applyNumberFormat="1" applyFont="1" applyFill="1" applyBorder="1" applyAlignment="1">
      <alignment horizontal="center" vertical="center"/>
    </xf>
    <xf numFmtId="0" fontId="5" fillId="0" borderId="0" xfId="2" applyFont="1" applyBorder="1"/>
    <xf numFmtId="49" fontId="12" fillId="4" borderId="9" xfId="0" applyNumberFormat="1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wrapText="1"/>
    </xf>
    <xf numFmtId="0" fontId="12" fillId="4" borderId="9" xfId="0" applyFont="1" applyFill="1" applyBorder="1" applyAlignment="1">
      <alignment horizontal="center"/>
    </xf>
    <xf numFmtId="164" fontId="12" fillId="4" borderId="9" xfId="4" applyFont="1" applyFill="1" applyBorder="1" applyAlignment="1">
      <alignment horizontal="center"/>
    </xf>
    <xf numFmtId="165" fontId="12" fillId="4" borderId="9" xfId="5" applyFont="1" applyFill="1" applyBorder="1" applyAlignment="1">
      <alignment horizontal="center"/>
    </xf>
    <xf numFmtId="49" fontId="6" fillId="2" borderId="1" xfId="2" applyNumberFormat="1" applyFont="1" applyFill="1" applyBorder="1" applyAlignment="1">
      <alignment horizontal="centerContinuous"/>
    </xf>
    <xf numFmtId="0" fontId="5" fillId="2" borderId="2" xfId="2" applyFont="1" applyFill="1" applyBorder="1" applyAlignment="1">
      <alignment horizontal="centerContinuous" wrapText="1"/>
    </xf>
    <xf numFmtId="0" fontId="5" fillId="2" borderId="2" xfId="2" applyFont="1" applyFill="1" applyBorder="1" applyAlignment="1">
      <alignment horizontal="centerContinuous"/>
    </xf>
    <xf numFmtId="164" fontId="5" fillId="2" borderId="2" xfId="3" applyFont="1" applyFill="1" applyBorder="1" applyAlignment="1">
      <alignment horizontal="centerContinuous"/>
    </xf>
    <xf numFmtId="164" fontId="5" fillId="2" borderId="3" xfId="3" applyFont="1" applyFill="1" applyBorder="1" applyAlignment="1">
      <alignment horizontal="centerContinuous"/>
    </xf>
    <xf numFmtId="49" fontId="4" fillId="0" borderId="4" xfId="2" applyNumberFormat="1" applyFont="1" applyBorder="1" applyAlignment="1"/>
    <xf numFmtId="0" fontId="5" fillId="0" borderId="0" xfId="2" applyFont="1" applyBorder="1" applyAlignment="1">
      <alignment wrapText="1"/>
    </xf>
    <xf numFmtId="0" fontId="5" fillId="0" borderId="0" xfId="2" applyFont="1" applyBorder="1" applyAlignment="1">
      <alignment horizontal="center"/>
    </xf>
    <xf numFmtId="164" fontId="6" fillId="0" borderId="0" xfId="3" applyFont="1" applyBorder="1" applyAlignment="1"/>
    <xf numFmtId="164" fontId="6" fillId="0" borderId="5" xfId="3" applyFont="1" applyBorder="1" applyAlignment="1"/>
    <xf numFmtId="49" fontId="7" fillId="2" borderId="9" xfId="0" applyNumberFormat="1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/>
    </xf>
    <xf numFmtId="165" fontId="7" fillId="2" borderId="9" xfId="5" applyFont="1" applyFill="1" applyBorder="1" applyAlignment="1">
      <alignment horizontal="center"/>
    </xf>
    <xf numFmtId="49" fontId="6" fillId="0" borderId="9" xfId="0" applyNumberFormat="1" applyFont="1" applyBorder="1" applyAlignment="1"/>
    <xf numFmtId="0" fontId="6" fillId="0" borderId="9" xfId="0" applyFont="1" applyBorder="1" applyAlignment="1">
      <alignment wrapText="1"/>
    </xf>
    <xf numFmtId="0" fontId="6" fillId="0" borderId="9" xfId="0" applyFont="1" applyBorder="1" applyAlignment="1">
      <alignment horizontal="center"/>
    </xf>
    <xf numFmtId="164" fontId="5" fillId="0" borderId="9" xfId="4" applyFont="1" applyBorder="1"/>
    <xf numFmtId="164" fontId="5" fillId="0" borderId="9" xfId="3" applyFont="1" applyBorder="1"/>
    <xf numFmtId="49" fontId="5" fillId="0" borderId="9" xfId="0" applyNumberFormat="1" applyFont="1" applyBorder="1" applyAlignment="1"/>
    <xf numFmtId="0" fontId="5" fillId="0" borderId="9" xfId="0" applyFont="1" applyBorder="1" applyAlignment="1">
      <alignment horizontal="left" wrapText="1" indent="1"/>
    </xf>
    <xf numFmtId="0" fontId="5" fillId="0" borderId="9" xfId="0" applyFont="1" applyBorder="1" applyAlignment="1">
      <alignment horizontal="center"/>
    </xf>
    <xf numFmtId="166" fontId="5" fillId="0" borderId="9" xfId="3" applyNumberFormat="1" applyFont="1" applyFill="1" applyBorder="1"/>
    <xf numFmtId="166" fontId="5" fillId="0" borderId="9" xfId="3" applyNumberFormat="1" applyFont="1" applyBorder="1"/>
    <xf numFmtId="166" fontId="5" fillId="0" borderId="9" xfId="4" applyNumberFormat="1" applyFont="1" applyBorder="1"/>
    <xf numFmtId="49" fontId="5" fillId="0" borderId="9" xfId="0" applyNumberFormat="1" applyFont="1" applyFill="1" applyBorder="1" applyAlignment="1"/>
    <xf numFmtId="0" fontId="5" fillId="0" borderId="9" xfId="0" applyFont="1" applyFill="1" applyBorder="1" applyAlignment="1">
      <alignment horizontal="left" wrapText="1" indent="1"/>
    </xf>
    <xf numFmtId="0" fontId="5" fillId="0" borderId="9" xfId="0" applyFont="1" applyFill="1" applyBorder="1" applyAlignment="1">
      <alignment horizontal="center"/>
    </xf>
    <xf numFmtId="166" fontId="5" fillId="0" borderId="9" xfId="3" applyNumberFormat="1" applyFont="1" applyBorder="1" applyAlignment="1">
      <alignment horizontal="right"/>
    </xf>
    <xf numFmtId="49" fontId="5" fillId="0" borderId="9" xfId="2" applyNumberFormat="1" applyFont="1" applyBorder="1" applyAlignment="1">
      <alignment horizontal="center"/>
    </xf>
    <xf numFmtId="0" fontId="5" fillId="0" borderId="9" xfId="2" applyFont="1" applyBorder="1" applyAlignment="1">
      <alignment wrapText="1"/>
    </xf>
    <xf numFmtId="0" fontId="5" fillId="0" borderId="9" xfId="2" applyFont="1" applyBorder="1" applyAlignment="1">
      <alignment horizontal="center"/>
    </xf>
    <xf numFmtId="49" fontId="8" fillId="0" borderId="9" xfId="2" applyNumberFormat="1" applyFont="1" applyBorder="1" applyAlignment="1">
      <alignment horizontal="center"/>
    </xf>
    <xf numFmtId="0" fontId="8" fillId="0" borderId="9" xfId="2" applyFont="1" applyBorder="1" applyAlignment="1">
      <alignment wrapText="1"/>
    </xf>
    <xf numFmtId="0" fontId="8" fillId="0" borderId="9" xfId="2" applyFont="1" applyBorder="1" applyAlignment="1">
      <alignment horizontal="center"/>
    </xf>
    <xf numFmtId="164" fontId="8" fillId="0" borderId="9" xfId="3" applyFont="1" applyBorder="1"/>
    <xf numFmtId="10" fontId="5" fillId="0" borderId="9" xfId="2" applyNumberFormat="1" applyFont="1" applyBorder="1" applyAlignment="1">
      <alignment horizontal="center"/>
    </xf>
    <xf numFmtId="49" fontId="3" fillId="0" borderId="9" xfId="2" applyNumberFormat="1" applyFont="1" applyBorder="1" applyAlignment="1">
      <alignment horizontal="center"/>
    </xf>
    <xf numFmtId="0" fontId="3" fillId="0" borderId="9" xfId="2" applyFont="1" applyBorder="1" applyAlignment="1">
      <alignment wrapText="1"/>
    </xf>
    <xf numFmtId="0" fontId="3" fillId="0" borderId="9" xfId="2" applyFont="1" applyBorder="1" applyAlignment="1">
      <alignment horizontal="center"/>
    </xf>
    <xf numFmtId="164" fontId="3" fillId="0" borderId="9" xfId="3" applyFont="1" applyBorder="1"/>
    <xf numFmtId="166" fontId="3" fillId="0" borderId="9" xfId="3" applyNumberFormat="1" applyFont="1" applyBorder="1"/>
    <xf numFmtId="49" fontId="6" fillId="0" borderId="9" xfId="2" applyNumberFormat="1" applyFont="1" applyBorder="1" applyAlignment="1">
      <alignment horizontal="center"/>
    </xf>
    <xf numFmtId="0" fontId="6" fillId="0" borderId="9" xfId="2" applyFont="1" applyBorder="1" applyAlignment="1">
      <alignment wrapText="1"/>
    </xf>
    <xf numFmtId="0" fontId="17" fillId="0" borderId="15" xfId="0" applyFont="1" applyBorder="1"/>
    <xf numFmtId="0" fontId="17" fillId="0" borderId="0" xfId="0" applyFont="1" applyBorder="1"/>
    <xf numFmtId="0" fontId="17" fillId="0" borderId="16" xfId="0" applyFont="1" applyBorder="1"/>
    <xf numFmtId="0" fontId="18" fillId="0" borderId="17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7" fillId="0" borderId="17" xfId="0" applyFont="1" applyBorder="1"/>
    <xf numFmtId="44" fontId="17" fillId="0" borderId="9" xfId="6" applyFont="1" applyBorder="1"/>
    <xf numFmtId="44" fontId="17" fillId="0" borderId="18" xfId="6" applyFont="1" applyBorder="1"/>
    <xf numFmtId="0" fontId="5" fillId="0" borderId="0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44" fontId="0" fillId="0" borderId="0" xfId="0" applyNumberFormat="1"/>
    <xf numFmtId="0" fontId="0" fillId="0" borderId="9" xfId="0" applyBorder="1"/>
    <xf numFmtId="0" fontId="5" fillId="0" borderId="9" xfId="2" applyFont="1" applyBorder="1"/>
    <xf numFmtId="166" fontId="5" fillId="3" borderId="9" xfId="3" applyNumberFormat="1" applyFont="1" applyFill="1" applyBorder="1" applyAlignment="1" applyProtection="1">
      <alignment horizontal="center" vertical="center"/>
      <protection locked="0"/>
    </xf>
    <xf numFmtId="166" fontId="5" fillId="0" borderId="9" xfId="3" applyNumberFormat="1" applyFont="1" applyBorder="1" applyAlignment="1" applyProtection="1">
      <alignment horizontal="center" vertical="center"/>
      <protection locked="0"/>
    </xf>
    <xf numFmtId="166" fontId="5" fillId="0" borderId="9" xfId="3" applyNumberFormat="1" applyFont="1" applyFill="1" applyBorder="1" applyAlignment="1" applyProtection="1">
      <alignment horizontal="center" vertical="center"/>
      <protection locked="0"/>
    </xf>
    <xf numFmtId="164" fontId="5" fillId="0" borderId="9" xfId="3" applyFont="1" applyBorder="1" applyAlignment="1" applyProtection="1">
      <alignment horizontal="center" vertical="center"/>
      <protection locked="0"/>
    </xf>
    <xf numFmtId="164" fontId="8" fillId="0" borderId="9" xfId="3" applyFont="1" applyBorder="1" applyAlignment="1" applyProtection="1">
      <alignment horizontal="center" vertical="center"/>
      <protection locked="0"/>
    </xf>
    <xf numFmtId="10" fontId="5" fillId="0" borderId="9" xfId="1" applyNumberFormat="1" applyFont="1" applyBorder="1" applyAlignment="1" applyProtection="1">
      <alignment horizontal="center" vertical="center"/>
      <protection locked="0"/>
    </xf>
    <xf numFmtId="9" fontId="5" fillId="0" borderId="9" xfId="2" applyNumberFormat="1" applyFont="1" applyBorder="1" applyAlignment="1" applyProtection="1">
      <alignment horizontal="center" vertical="center"/>
    </xf>
    <xf numFmtId="164" fontId="11" fillId="3" borderId="9" xfId="3" applyFont="1" applyFill="1" applyBorder="1" applyAlignment="1" applyProtection="1">
      <alignment vertical="center"/>
      <protection locked="0"/>
    </xf>
    <xf numFmtId="164" fontId="5" fillId="3" borderId="9" xfId="3" applyFont="1" applyFill="1" applyBorder="1" applyAlignment="1" applyProtection="1">
      <alignment vertical="center"/>
      <protection locked="0"/>
    </xf>
    <xf numFmtId="164" fontId="13" fillId="3" borderId="9" xfId="3" applyFont="1" applyFill="1" applyBorder="1" applyAlignment="1" applyProtection="1">
      <alignment vertical="center"/>
      <protection locked="0"/>
    </xf>
    <xf numFmtId="10" fontId="11" fillId="3" borderId="9" xfId="1" applyNumberFormat="1" applyFont="1" applyFill="1" applyBorder="1" applyAlignment="1" applyProtection="1">
      <alignment horizontal="center" vertical="center"/>
      <protection locked="0"/>
    </xf>
    <xf numFmtId="166" fontId="5" fillId="0" borderId="9" xfId="3" applyNumberFormat="1" applyFont="1" applyBorder="1" applyProtection="1">
      <protection locked="0"/>
    </xf>
    <xf numFmtId="164" fontId="5" fillId="0" borderId="9" xfId="3" applyFont="1" applyBorder="1" applyProtection="1">
      <protection locked="0"/>
    </xf>
    <xf numFmtId="166" fontId="5" fillId="0" borderId="9" xfId="3" applyNumberFormat="1" applyFont="1" applyFill="1" applyBorder="1" applyProtection="1">
      <protection locked="0"/>
    </xf>
    <xf numFmtId="164" fontId="8" fillId="0" borderId="9" xfId="3" applyFont="1" applyBorder="1" applyProtection="1">
      <protection locked="0"/>
    </xf>
    <xf numFmtId="10" fontId="5" fillId="0" borderId="9" xfId="1" applyNumberFormat="1" applyFont="1" applyBorder="1" applyAlignment="1" applyProtection="1">
      <alignment horizontal="center"/>
      <protection locked="0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44" fontId="19" fillId="0" borderId="20" xfId="0" applyNumberFormat="1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49" fontId="3" fillId="2" borderId="1" xfId="2" applyNumberFormat="1" applyFont="1" applyFill="1" applyBorder="1" applyAlignment="1">
      <alignment horizontal="center" vertical="center"/>
    </xf>
    <xf numFmtId="49" fontId="3" fillId="2" borderId="2" xfId="2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wrapText="1"/>
    </xf>
    <xf numFmtId="0" fontId="19" fillId="0" borderId="5" xfId="0" applyFont="1" applyBorder="1" applyAlignment="1">
      <alignment horizont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49" fontId="13" fillId="4" borderId="1" xfId="2" applyNumberFormat="1" applyFont="1" applyFill="1" applyBorder="1" applyAlignment="1">
      <alignment horizontal="center" vertical="center"/>
    </xf>
    <xf numFmtId="49" fontId="13" fillId="4" borderId="2" xfId="2" applyNumberFormat="1" applyFont="1" applyFill="1" applyBorder="1" applyAlignment="1">
      <alignment horizontal="center" vertical="center"/>
    </xf>
    <xf numFmtId="49" fontId="13" fillId="4" borderId="3" xfId="2" applyNumberFormat="1" applyFont="1" applyFill="1" applyBorder="1" applyAlignment="1">
      <alignment horizontal="center" vertical="center"/>
    </xf>
  </cellXfs>
  <cellStyles count="7">
    <cellStyle name="Millares 2" xfId="4"/>
    <cellStyle name="Millares 3" xfId="3"/>
    <cellStyle name="Moneda" xfId="6" builtinId="4"/>
    <cellStyle name="Moneda 2" xfId="5"/>
    <cellStyle name="Normal" xfId="0" builtinId="0"/>
    <cellStyle name="Normal 2 3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B17" sqref="B17"/>
    </sheetView>
  </sheetViews>
  <sheetFormatPr baseColWidth="10" defaultRowHeight="15" x14ac:dyDescent="0.25"/>
  <cols>
    <col min="1" max="1" width="36" customWidth="1"/>
    <col min="2" max="2" width="16.5703125" customWidth="1"/>
    <col min="3" max="3" width="19" customWidth="1"/>
    <col min="4" max="4" width="17.140625" customWidth="1"/>
  </cols>
  <sheetData>
    <row r="1" spans="1:5" ht="60" customHeight="1" x14ac:dyDescent="0.25">
      <c r="A1" s="183" t="s">
        <v>205</v>
      </c>
      <c r="B1" s="184"/>
      <c r="C1" s="184"/>
      <c r="D1" s="185"/>
    </row>
    <row r="2" spans="1:5" ht="30" customHeight="1" x14ac:dyDescent="0.25">
      <c r="A2" s="186" t="s">
        <v>213</v>
      </c>
      <c r="B2" s="187"/>
      <c r="C2" s="187"/>
      <c r="D2" s="188"/>
    </row>
    <row r="3" spans="1:5" ht="16.5" x14ac:dyDescent="0.3">
      <c r="A3" s="153"/>
      <c r="B3" s="154"/>
      <c r="C3" s="154"/>
      <c r="D3" s="155"/>
    </row>
    <row r="4" spans="1:5" ht="16.5" x14ac:dyDescent="0.3">
      <c r="A4" s="156" t="s">
        <v>200</v>
      </c>
      <c r="B4" s="157" t="s">
        <v>201</v>
      </c>
      <c r="C4" s="157" t="s">
        <v>202</v>
      </c>
      <c r="D4" s="158" t="s">
        <v>203</v>
      </c>
    </row>
    <row r="5" spans="1:5" ht="16.5" x14ac:dyDescent="0.3">
      <c r="A5" s="159" t="s">
        <v>210</v>
      </c>
      <c r="B5" s="160">
        <f>+JAMUNDI!F86</f>
        <v>0</v>
      </c>
      <c r="C5" s="160">
        <f>+JAMUNDI!F88+JAMUNDI!F89+JAMUNDI!F90+JAMUNDI!F91</f>
        <v>0</v>
      </c>
      <c r="D5" s="161">
        <f>+B5+C5</f>
        <v>0</v>
      </c>
      <c r="E5" s="164"/>
    </row>
    <row r="6" spans="1:5" ht="16.5" x14ac:dyDescent="0.3">
      <c r="A6" s="159" t="s">
        <v>211</v>
      </c>
      <c r="B6" s="160">
        <f>+'LLANO VERDE'!F77</f>
        <v>0</v>
      </c>
      <c r="C6" s="160">
        <f>+'LLANO VERDE'!F79+'LLANO VERDE'!F80+'LLANO VERDE'!F81+'LLANO VERDE'!F82</f>
        <v>0</v>
      </c>
      <c r="D6" s="161">
        <f>+B6+C6</f>
        <v>0</v>
      </c>
      <c r="E6" s="164"/>
    </row>
    <row r="7" spans="1:5" ht="16.5" x14ac:dyDescent="0.3">
      <c r="A7" s="159" t="s">
        <v>212</v>
      </c>
      <c r="B7" s="160">
        <f>+PASTO!F64</f>
        <v>0</v>
      </c>
      <c r="C7" s="160">
        <f>+PASTO!F66+PASTO!F67+PASTO!F68+PASTO!F69</f>
        <v>0</v>
      </c>
      <c r="D7" s="161">
        <f>+B7+C7</f>
        <v>0</v>
      </c>
      <c r="E7" s="164"/>
    </row>
    <row r="8" spans="1:5" ht="16.5" thickBot="1" x14ac:dyDescent="0.3">
      <c r="A8" s="189" t="s">
        <v>204</v>
      </c>
      <c r="B8" s="190"/>
      <c r="C8" s="191">
        <f>+D5+D6+D7</f>
        <v>0</v>
      </c>
      <c r="D8" s="192"/>
    </row>
  </sheetData>
  <sheetProtection password="F56D" sheet="1" objects="1" scenarios="1"/>
  <mergeCells count="4">
    <mergeCell ref="A1:D1"/>
    <mergeCell ref="A2:D2"/>
    <mergeCell ref="A8:B8"/>
    <mergeCell ref="C8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zoomScale="85" zoomScaleNormal="85" workbookViewId="0">
      <selection activeCell="L82" sqref="L82"/>
    </sheetView>
  </sheetViews>
  <sheetFormatPr baseColWidth="10" defaultRowHeight="15" x14ac:dyDescent="0.25"/>
  <cols>
    <col min="1" max="1" width="9.28515625" customWidth="1"/>
    <col min="2" max="2" width="90.7109375" customWidth="1"/>
    <col min="3" max="3" width="7.7109375" bestFit="1" customWidth="1"/>
    <col min="4" max="4" width="12.5703125" bestFit="1" customWidth="1"/>
    <col min="5" max="5" width="13.85546875" bestFit="1" customWidth="1"/>
    <col min="6" max="6" width="19.42578125" bestFit="1" customWidth="1"/>
  </cols>
  <sheetData>
    <row r="1" spans="1:6" x14ac:dyDescent="0.25">
      <c r="A1" s="193" t="s">
        <v>0</v>
      </c>
      <c r="B1" s="194"/>
      <c r="C1" s="194"/>
      <c r="D1" s="194"/>
      <c r="E1" s="194"/>
      <c r="F1" s="195"/>
    </row>
    <row r="2" spans="1:6" x14ac:dyDescent="0.25">
      <c r="A2" s="1"/>
      <c r="B2" s="2"/>
      <c r="C2" s="3"/>
      <c r="D2" s="4"/>
      <c r="E2" s="4"/>
      <c r="F2" s="5"/>
    </row>
    <row r="3" spans="1:6" ht="35.25" customHeight="1" x14ac:dyDescent="0.25">
      <c r="A3" s="6"/>
      <c r="B3" s="196" t="s">
        <v>205</v>
      </c>
      <c r="C3" s="196"/>
      <c r="D3" s="196"/>
      <c r="E3" s="196"/>
      <c r="F3" s="197"/>
    </row>
    <row r="4" spans="1:6" ht="15.75" x14ac:dyDescent="0.25">
      <c r="A4" s="6"/>
      <c r="B4" s="198" t="s">
        <v>207</v>
      </c>
      <c r="C4" s="198"/>
      <c r="D4" s="198"/>
      <c r="E4" s="198"/>
      <c r="F4" s="199"/>
    </row>
    <row r="5" spans="1:6" x14ac:dyDescent="0.25">
      <c r="A5" s="6"/>
      <c r="B5" s="200" t="s">
        <v>206</v>
      </c>
      <c r="C5" s="200"/>
      <c r="D5" s="200"/>
      <c r="E5" s="200"/>
      <c r="F5" s="201"/>
    </row>
    <row r="6" spans="1:6" ht="21" customHeight="1" x14ac:dyDescent="0.25">
      <c r="A6" s="7"/>
      <c r="B6" s="8"/>
      <c r="C6" s="9"/>
      <c r="D6" s="10"/>
      <c r="E6" s="10"/>
      <c r="F6" s="11"/>
    </row>
    <row r="7" spans="1:6" x14ac:dyDescent="0.25">
      <c r="A7" s="12" t="s">
        <v>1</v>
      </c>
      <c r="B7" s="13" t="s">
        <v>2</v>
      </c>
      <c r="C7" s="14" t="s">
        <v>3</v>
      </c>
      <c r="D7" s="15" t="s">
        <v>4</v>
      </c>
      <c r="E7" s="16" t="s">
        <v>5</v>
      </c>
      <c r="F7" s="16" t="s">
        <v>6</v>
      </c>
    </row>
    <row r="8" spans="1:6" x14ac:dyDescent="0.25">
      <c r="A8" s="17">
        <v>1</v>
      </c>
      <c r="B8" s="18" t="s">
        <v>7</v>
      </c>
      <c r="C8" s="19"/>
      <c r="D8" s="20"/>
      <c r="E8" s="21" t="str">
        <f ca="1">IF(OR(TRIM(C8)="",C8=0),"",INDIRECT(A8&amp;"!G56"))</f>
        <v/>
      </c>
      <c r="F8" s="21" t="str">
        <f>IF(OR(TRIM(C8)="",C8=0),"",D8*E8)</f>
        <v/>
      </c>
    </row>
    <row r="9" spans="1:6" ht="34.5" x14ac:dyDescent="0.25">
      <c r="A9" s="22" t="s">
        <v>9</v>
      </c>
      <c r="B9" s="23" t="s">
        <v>10</v>
      </c>
      <c r="C9" s="24" t="s">
        <v>11</v>
      </c>
      <c r="D9" s="25">
        <v>1430</v>
      </c>
      <c r="E9" s="167"/>
      <c r="F9" s="26">
        <f>+ROUND((D9*E9),0)</f>
        <v>0</v>
      </c>
    </row>
    <row r="10" spans="1:6" ht="23.25" x14ac:dyDescent="0.25">
      <c r="A10" s="22" t="s">
        <v>12</v>
      </c>
      <c r="B10" s="23" t="s">
        <v>13</v>
      </c>
      <c r="C10" s="24" t="s">
        <v>11</v>
      </c>
      <c r="D10" s="25">
        <v>1430</v>
      </c>
      <c r="E10" s="167"/>
      <c r="F10" s="26">
        <f t="shared" ref="F10:F71" si="0">+ROUND((D10*E10),0)</f>
        <v>0</v>
      </c>
    </row>
    <row r="11" spans="1:6" x14ac:dyDescent="0.25">
      <c r="A11" s="17" t="s">
        <v>14</v>
      </c>
      <c r="B11" s="27" t="s">
        <v>15</v>
      </c>
      <c r="C11" s="28"/>
      <c r="D11" s="25"/>
      <c r="E11" s="167"/>
      <c r="F11" s="26"/>
    </row>
    <row r="12" spans="1:6" ht="22.5" x14ac:dyDescent="0.25">
      <c r="A12" s="22" t="s">
        <v>16</v>
      </c>
      <c r="B12" s="29" t="s">
        <v>17</v>
      </c>
      <c r="C12" s="24" t="s">
        <v>18</v>
      </c>
      <c r="D12" s="25">
        <v>50</v>
      </c>
      <c r="E12" s="167"/>
      <c r="F12" s="26">
        <f t="shared" si="0"/>
        <v>0</v>
      </c>
    </row>
    <row r="13" spans="1:6" ht="22.5" x14ac:dyDescent="0.25">
      <c r="A13" s="22" t="s">
        <v>19</v>
      </c>
      <c r="B13" s="29" t="s">
        <v>20</v>
      </c>
      <c r="C13" s="24" t="s">
        <v>18</v>
      </c>
      <c r="D13" s="25">
        <v>705</v>
      </c>
      <c r="E13" s="167"/>
      <c r="F13" s="26">
        <f t="shared" si="0"/>
        <v>0</v>
      </c>
    </row>
    <row r="14" spans="1:6" ht="22.5" x14ac:dyDescent="0.25">
      <c r="A14" s="22" t="s">
        <v>21</v>
      </c>
      <c r="B14" s="29" t="s">
        <v>22</v>
      </c>
      <c r="C14" s="24" t="s">
        <v>18</v>
      </c>
      <c r="D14" s="25">
        <v>180</v>
      </c>
      <c r="E14" s="167"/>
      <c r="F14" s="26">
        <f t="shared" si="0"/>
        <v>0</v>
      </c>
    </row>
    <row r="15" spans="1:6" ht="22.5" x14ac:dyDescent="0.25">
      <c r="A15" s="22" t="s">
        <v>23</v>
      </c>
      <c r="B15" s="29" t="s">
        <v>24</v>
      </c>
      <c r="C15" s="24" t="s">
        <v>18</v>
      </c>
      <c r="D15" s="25">
        <v>230</v>
      </c>
      <c r="E15" s="167"/>
      <c r="F15" s="26">
        <f t="shared" si="0"/>
        <v>0</v>
      </c>
    </row>
    <row r="16" spans="1:6" ht="22.5" x14ac:dyDescent="0.25">
      <c r="A16" s="22" t="s">
        <v>25</v>
      </c>
      <c r="B16" s="29" t="s">
        <v>26</v>
      </c>
      <c r="C16" s="24" t="s">
        <v>18</v>
      </c>
      <c r="D16" s="25">
        <v>105</v>
      </c>
      <c r="E16" s="167"/>
      <c r="F16" s="26">
        <f t="shared" si="0"/>
        <v>0</v>
      </c>
    </row>
    <row r="17" spans="1:6" ht="22.5" x14ac:dyDescent="0.25">
      <c r="A17" s="22" t="s">
        <v>27</v>
      </c>
      <c r="B17" s="29" t="s">
        <v>28</v>
      </c>
      <c r="C17" s="24" t="s">
        <v>18</v>
      </c>
      <c r="D17" s="25">
        <v>400</v>
      </c>
      <c r="E17" s="167"/>
      <c r="F17" s="26">
        <f t="shared" si="0"/>
        <v>0</v>
      </c>
    </row>
    <row r="18" spans="1:6" ht="22.5" x14ac:dyDescent="0.25">
      <c r="A18" s="22" t="s">
        <v>29</v>
      </c>
      <c r="B18" s="29" t="s">
        <v>30</v>
      </c>
      <c r="C18" s="24" t="s">
        <v>11</v>
      </c>
      <c r="D18" s="25">
        <v>130</v>
      </c>
      <c r="E18" s="167"/>
      <c r="F18" s="26">
        <f t="shared" si="0"/>
        <v>0</v>
      </c>
    </row>
    <row r="19" spans="1:6" ht="22.5" x14ac:dyDescent="0.25">
      <c r="A19" s="30" t="s">
        <v>31</v>
      </c>
      <c r="B19" s="29" t="s">
        <v>32</v>
      </c>
      <c r="C19" s="24" t="s">
        <v>18</v>
      </c>
      <c r="D19" s="25">
        <v>850</v>
      </c>
      <c r="E19" s="167"/>
      <c r="F19" s="26">
        <f t="shared" si="0"/>
        <v>0</v>
      </c>
    </row>
    <row r="20" spans="1:6" ht="22.5" x14ac:dyDescent="0.25">
      <c r="A20" s="30" t="s">
        <v>33</v>
      </c>
      <c r="B20" s="29" t="s">
        <v>34</v>
      </c>
      <c r="C20" s="24" t="s">
        <v>35</v>
      </c>
      <c r="D20" s="25">
        <v>10000</v>
      </c>
      <c r="E20" s="167"/>
      <c r="F20" s="26">
        <f t="shared" si="0"/>
        <v>0</v>
      </c>
    </row>
    <row r="21" spans="1:6" ht="22.5" x14ac:dyDescent="0.25">
      <c r="A21" s="30" t="s">
        <v>36</v>
      </c>
      <c r="B21" s="29" t="s">
        <v>37</v>
      </c>
      <c r="C21" s="24" t="s">
        <v>18</v>
      </c>
      <c r="D21" s="25">
        <v>22</v>
      </c>
      <c r="E21" s="167"/>
      <c r="F21" s="26">
        <f t="shared" si="0"/>
        <v>0</v>
      </c>
    </row>
    <row r="22" spans="1:6" x14ac:dyDescent="0.25">
      <c r="A22" s="31" t="s">
        <v>38</v>
      </c>
      <c r="B22" s="32" t="s">
        <v>39</v>
      </c>
      <c r="C22" s="28"/>
      <c r="D22" s="33"/>
      <c r="E22" s="167"/>
      <c r="F22" s="26"/>
    </row>
    <row r="23" spans="1:6" ht="45" x14ac:dyDescent="0.25">
      <c r="A23" s="22" t="s">
        <v>42</v>
      </c>
      <c r="B23" s="35" t="s">
        <v>43</v>
      </c>
      <c r="C23" s="36" t="s">
        <v>11</v>
      </c>
      <c r="D23" s="26">
        <v>50</v>
      </c>
      <c r="E23" s="168"/>
      <c r="F23" s="26">
        <f t="shared" si="0"/>
        <v>0</v>
      </c>
    </row>
    <row r="24" spans="1:6" ht="33.75" x14ac:dyDescent="0.25">
      <c r="A24" s="22" t="s">
        <v>44</v>
      </c>
      <c r="B24" s="35" t="s">
        <v>45</v>
      </c>
      <c r="C24" s="36" t="s">
        <v>11</v>
      </c>
      <c r="D24" s="26">
        <v>84</v>
      </c>
      <c r="E24" s="168"/>
      <c r="F24" s="26">
        <f t="shared" si="0"/>
        <v>0</v>
      </c>
    </row>
    <row r="25" spans="1:6" ht="33.75" x14ac:dyDescent="0.25">
      <c r="A25" s="22" t="s">
        <v>46</v>
      </c>
      <c r="B25" s="35" t="s">
        <v>47</v>
      </c>
      <c r="C25" s="36" t="s">
        <v>48</v>
      </c>
      <c r="D25" s="26">
        <v>12</v>
      </c>
      <c r="E25" s="168"/>
      <c r="F25" s="26">
        <f t="shared" si="0"/>
        <v>0</v>
      </c>
    </row>
    <row r="26" spans="1:6" ht="22.5" x14ac:dyDescent="0.25">
      <c r="A26" s="22" t="s">
        <v>49</v>
      </c>
      <c r="B26" s="35" t="s">
        <v>50</v>
      </c>
      <c r="C26" s="36" t="s">
        <v>51</v>
      </c>
      <c r="D26" s="26">
        <v>100</v>
      </c>
      <c r="E26" s="168"/>
      <c r="F26" s="26">
        <f t="shared" si="0"/>
        <v>0</v>
      </c>
    </row>
    <row r="27" spans="1:6" ht="22.5" x14ac:dyDescent="0.25">
      <c r="A27" s="22" t="s">
        <v>52</v>
      </c>
      <c r="B27" s="35" t="s">
        <v>53</v>
      </c>
      <c r="C27" s="36" t="s">
        <v>51</v>
      </c>
      <c r="D27" s="26">
        <v>190</v>
      </c>
      <c r="E27" s="168"/>
      <c r="F27" s="26">
        <f t="shared" si="0"/>
        <v>0</v>
      </c>
    </row>
    <row r="28" spans="1:6" ht="22.5" x14ac:dyDescent="0.25">
      <c r="A28" s="22" t="s">
        <v>54</v>
      </c>
      <c r="B28" s="35" t="s">
        <v>55</v>
      </c>
      <c r="C28" s="36" t="s">
        <v>48</v>
      </c>
      <c r="D28" s="26">
        <v>9</v>
      </c>
      <c r="E28" s="168"/>
      <c r="F28" s="26">
        <f t="shared" si="0"/>
        <v>0</v>
      </c>
    </row>
    <row r="29" spans="1:6" ht="22.5" x14ac:dyDescent="0.25">
      <c r="A29" s="22" t="s">
        <v>56</v>
      </c>
      <c r="B29" s="35" t="s">
        <v>57</v>
      </c>
      <c r="C29" s="36" t="s">
        <v>48</v>
      </c>
      <c r="D29" s="26">
        <v>2</v>
      </c>
      <c r="E29" s="168"/>
      <c r="F29" s="26">
        <f t="shared" si="0"/>
        <v>0</v>
      </c>
    </row>
    <row r="30" spans="1:6" ht="22.5" x14ac:dyDescent="0.25">
      <c r="A30" s="22" t="s">
        <v>58</v>
      </c>
      <c r="B30" s="35" t="s">
        <v>59</v>
      </c>
      <c r="C30" s="36" t="s">
        <v>48</v>
      </c>
      <c r="D30" s="26">
        <v>1</v>
      </c>
      <c r="E30" s="168"/>
      <c r="F30" s="26">
        <f t="shared" si="0"/>
        <v>0</v>
      </c>
    </row>
    <row r="31" spans="1:6" ht="33.75" x14ac:dyDescent="0.25">
      <c r="A31" s="22" t="s">
        <v>60</v>
      </c>
      <c r="B31" s="35" t="s">
        <v>61</v>
      </c>
      <c r="C31" s="36" t="s">
        <v>11</v>
      </c>
      <c r="D31" s="26">
        <v>35</v>
      </c>
      <c r="E31" s="168"/>
      <c r="F31" s="26">
        <f t="shared" si="0"/>
        <v>0</v>
      </c>
    </row>
    <row r="32" spans="1:6" ht="22.5" x14ac:dyDescent="0.25">
      <c r="A32" s="22" t="s">
        <v>62</v>
      </c>
      <c r="B32" s="35" t="s">
        <v>63</v>
      </c>
      <c r="C32" s="36" t="s">
        <v>11</v>
      </c>
      <c r="D32" s="26">
        <v>170</v>
      </c>
      <c r="E32" s="168"/>
      <c r="F32" s="26">
        <f t="shared" si="0"/>
        <v>0</v>
      </c>
    </row>
    <row r="33" spans="1:6" ht="33.75" x14ac:dyDescent="0.25">
      <c r="A33" s="22" t="s">
        <v>64</v>
      </c>
      <c r="B33" s="35" t="s">
        <v>65</v>
      </c>
      <c r="C33" s="36" t="s">
        <v>11</v>
      </c>
      <c r="D33" s="26">
        <v>210</v>
      </c>
      <c r="E33" s="168"/>
      <c r="F33" s="26">
        <f t="shared" si="0"/>
        <v>0</v>
      </c>
    </row>
    <row r="34" spans="1:6" x14ac:dyDescent="0.25">
      <c r="A34" s="17">
        <v>4</v>
      </c>
      <c r="B34" s="37" t="s">
        <v>66</v>
      </c>
      <c r="C34" s="19"/>
      <c r="D34" s="21"/>
      <c r="E34" s="168"/>
      <c r="F34" s="26"/>
    </row>
    <row r="35" spans="1:6" ht="22.5" x14ac:dyDescent="0.25">
      <c r="A35" s="22" t="s">
        <v>67</v>
      </c>
      <c r="B35" s="35" t="s">
        <v>68</v>
      </c>
      <c r="C35" s="36" t="s">
        <v>48</v>
      </c>
      <c r="D35" s="26">
        <v>6</v>
      </c>
      <c r="E35" s="168"/>
      <c r="F35" s="26">
        <f t="shared" si="0"/>
        <v>0</v>
      </c>
    </row>
    <row r="36" spans="1:6" ht="22.5" x14ac:dyDescent="0.25">
      <c r="A36" s="22" t="s">
        <v>69</v>
      </c>
      <c r="B36" s="35" t="s">
        <v>70</v>
      </c>
      <c r="C36" s="36" t="s">
        <v>48</v>
      </c>
      <c r="D36" s="26">
        <v>1</v>
      </c>
      <c r="E36" s="168"/>
      <c r="F36" s="26">
        <f t="shared" si="0"/>
        <v>0</v>
      </c>
    </row>
    <row r="37" spans="1:6" ht="22.5" x14ac:dyDescent="0.25">
      <c r="A37" s="22" t="s">
        <v>71</v>
      </c>
      <c r="B37" s="35" t="s">
        <v>72</v>
      </c>
      <c r="C37" s="36" t="s">
        <v>48</v>
      </c>
      <c r="D37" s="26">
        <v>2</v>
      </c>
      <c r="E37" s="168"/>
      <c r="F37" s="26">
        <f t="shared" si="0"/>
        <v>0</v>
      </c>
    </row>
    <row r="38" spans="1:6" ht="45" x14ac:dyDescent="0.25">
      <c r="A38" s="22" t="s">
        <v>73</v>
      </c>
      <c r="B38" s="35" t="s">
        <v>74</v>
      </c>
      <c r="C38" s="36" t="s">
        <v>48</v>
      </c>
      <c r="D38" s="26">
        <v>1</v>
      </c>
      <c r="E38" s="168"/>
      <c r="F38" s="26">
        <f t="shared" si="0"/>
        <v>0</v>
      </c>
    </row>
    <row r="39" spans="1:6" ht="33.75" x14ac:dyDescent="0.25">
      <c r="A39" s="22" t="s">
        <v>75</v>
      </c>
      <c r="B39" s="35" t="s">
        <v>76</v>
      </c>
      <c r="C39" s="36" t="s">
        <v>77</v>
      </c>
      <c r="D39" s="26">
        <v>1</v>
      </c>
      <c r="E39" s="168"/>
      <c r="F39" s="26">
        <f t="shared" si="0"/>
        <v>0</v>
      </c>
    </row>
    <row r="40" spans="1:6" ht="34.5" x14ac:dyDescent="0.25">
      <c r="A40" s="22" t="s">
        <v>78</v>
      </c>
      <c r="B40" s="38" t="s">
        <v>79</v>
      </c>
      <c r="C40" s="36" t="s">
        <v>77</v>
      </c>
      <c r="D40" s="26">
        <v>1</v>
      </c>
      <c r="E40" s="168"/>
      <c r="F40" s="26">
        <f t="shared" si="0"/>
        <v>0</v>
      </c>
    </row>
    <row r="41" spans="1:6" ht="23.25" x14ac:dyDescent="0.25">
      <c r="A41" s="22" t="s">
        <v>80</v>
      </c>
      <c r="B41" s="38" t="s">
        <v>81</v>
      </c>
      <c r="C41" s="36" t="s">
        <v>48</v>
      </c>
      <c r="D41" s="26">
        <v>1</v>
      </c>
      <c r="E41" s="168"/>
      <c r="F41" s="26">
        <f t="shared" si="0"/>
        <v>0</v>
      </c>
    </row>
    <row r="42" spans="1:6" ht="22.5" x14ac:dyDescent="0.25">
      <c r="A42" s="22" t="s">
        <v>82</v>
      </c>
      <c r="B42" s="35" t="s">
        <v>83</v>
      </c>
      <c r="C42" s="36" t="s">
        <v>48</v>
      </c>
      <c r="D42" s="26">
        <v>7</v>
      </c>
      <c r="E42" s="168"/>
      <c r="F42" s="26">
        <f t="shared" si="0"/>
        <v>0</v>
      </c>
    </row>
    <row r="43" spans="1:6" ht="23.25" x14ac:dyDescent="0.25">
      <c r="A43" s="22" t="s">
        <v>84</v>
      </c>
      <c r="B43" s="38" t="s">
        <v>85</v>
      </c>
      <c r="C43" s="36" t="s">
        <v>48</v>
      </c>
      <c r="D43" s="26">
        <v>9</v>
      </c>
      <c r="E43" s="168"/>
      <c r="F43" s="26">
        <f t="shared" si="0"/>
        <v>0</v>
      </c>
    </row>
    <row r="44" spans="1:6" ht="23.25" x14ac:dyDescent="0.25">
      <c r="A44" s="22" t="s">
        <v>86</v>
      </c>
      <c r="B44" s="38" t="s">
        <v>87</v>
      </c>
      <c r="C44" s="36" t="s">
        <v>11</v>
      </c>
      <c r="D44" s="26">
        <v>650</v>
      </c>
      <c r="E44" s="168"/>
      <c r="F44" s="26">
        <f t="shared" si="0"/>
        <v>0</v>
      </c>
    </row>
    <row r="45" spans="1:6" ht="23.25" x14ac:dyDescent="0.25">
      <c r="A45" s="22" t="s">
        <v>88</v>
      </c>
      <c r="B45" s="38" t="s">
        <v>89</v>
      </c>
      <c r="C45" s="36" t="s">
        <v>11</v>
      </c>
      <c r="D45" s="26">
        <v>650</v>
      </c>
      <c r="E45" s="168"/>
      <c r="F45" s="26">
        <f t="shared" si="0"/>
        <v>0</v>
      </c>
    </row>
    <row r="46" spans="1:6" ht="34.5" x14ac:dyDescent="0.25">
      <c r="A46" s="22" t="s">
        <v>90</v>
      </c>
      <c r="B46" s="38" t="s">
        <v>91</v>
      </c>
      <c r="C46" s="36" t="s">
        <v>11</v>
      </c>
      <c r="D46" s="26">
        <v>650</v>
      </c>
      <c r="E46" s="168"/>
      <c r="F46" s="26">
        <f t="shared" si="0"/>
        <v>0</v>
      </c>
    </row>
    <row r="47" spans="1:6" x14ac:dyDescent="0.25">
      <c r="A47" s="17">
        <v>5</v>
      </c>
      <c r="B47" s="18" t="s">
        <v>92</v>
      </c>
      <c r="C47" s="19"/>
      <c r="D47" s="21"/>
      <c r="E47" s="168"/>
      <c r="F47" s="26"/>
    </row>
    <row r="48" spans="1:6" ht="23.25" x14ac:dyDescent="0.25">
      <c r="A48" s="22" t="s">
        <v>93</v>
      </c>
      <c r="B48" s="38" t="s">
        <v>94</v>
      </c>
      <c r="C48" s="36" t="s">
        <v>51</v>
      </c>
      <c r="D48" s="39">
        <v>23</v>
      </c>
      <c r="E48" s="168"/>
      <c r="F48" s="26">
        <f t="shared" si="0"/>
        <v>0</v>
      </c>
    </row>
    <row r="49" spans="1:6" ht="23.25" x14ac:dyDescent="0.25">
      <c r="A49" s="22" t="s">
        <v>95</v>
      </c>
      <c r="B49" s="38" t="s">
        <v>96</v>
      </c>
      <c r="C49" s="36" t="s">
        <v>51</v>
      </c>
      <c r="D49" s="26">
        <v>34</v>
      </c>
      <c r="E49" s="168"/>
      <c r="F49" s="26">
        <f t="shared" si="0"/>
        <v>0</v>
      </c>
    </row>
    <row r="50" spans="1:6" ht="23.25" x14ac:dyDescent="0.25">
      <c r="A50" s="22" t="s">
        <v>97</v>
      </c>
      <c r="B50" s="38" t="s">
        <v>98</v>
      </c>
      <c r="C50" s="36" t="s">
        <v>51</v>
      </c>
      <c r="D50" s="26">
        <v>12</v>
      </c>
      <c r="E50" s="168"/>
      <c r="F50" s="26">
        <f t="shared" si="0"/>
        <v>0</v>
      </c>
    </row>
    <row r="51" spans="1:6" x14ac:dyDescent="0.25">
      <c r="A51" s="31">
        <v>6</v>
      </c>
      <c r="B51" s="27" t="s">
        <v>99</v>
      </c>
      <c r="C51" s="28"/>
      <c r="D51" s="25"/>
      <c r="E51" s="167"/>
      <c r="F51" s="26"/>
    </row>
    <row r="52" spans="1:6" ht="23.25" x14ac:dyDescent="0.25">
      <c r="A52" s="30" t="s">
        <v>100</v>
      </c>
      <c r="B52" s="23" t="s">
        <v>17</v>
      </c>
      <c r="C52" s="24" t="s">
        <v>18</v>
      </c>
      <c r="D52" s="25">
        <v>81</v>
      </c>
      <c r="E52" s="167"/>
      <c r="F52" s="26">
        <f t="shared" si="0"/>
        <v>0</v>
      </c>
    </row>
    <row r="53" spans="1:6" ht="23.25" x14ac:dyDescent="0.25">
      <c r="A53" s="30" t="s">
        <v>101</v>
      </c>
      <c r="B53" s="23" t="s">
        <v>102</v>
      </c>
      <c r="C53" s="24" t="s">
        <v>18</v>
      </c>
      <c r="D53" s="25">
        <v>17</v>
      </c>
      <c r="E53" s="167"/>
      <c r="F53" s="26">
        <f t="shared" si="0"/>
        <v>0</v>
      </c>
    </row>
    <row r="54" spans="1:6" ht="23.25" x14ac:dyDescent="0.25">
      <c r="A54" s="30" t="s">
        <v>103</v>
      </c>
      <c r="B54" s="23" t="s">
        <v>104</v>
      </c>
      <c r="C54" s="24" t="s">
        <v>18</v>
      </c>
      <c r="D54" s="25">
        <v>2</v>
      </c>
      <c r="E54" s="167"/>
      <c r="F54" s="26">
        <f t="shared" si="0"/>
        <v>0</v>
      </c>
    </row>
    <row r="55" spans="1:6" ht="23.25" x14ac:dyDescent="0.25">
      <c r="A55" s="30" t="s">
        <v>105</v>
      </c>
      <c r="B55" s="23" t="s">
        <v>106</v>
      </c>
      <c r="C55" s="24" t="s">
        <v>18</v>
      </c>
      <c r="D55" s="25">
        <v>10</v>
      </c>
      <c r="E55" s="167"/>
      <c r="F55" s="26">
        <f t="shared" si="0"/>
        <v>0</v>
      </c>
    </row>
    <row r="56" spans="1:6" ht="23.25" x14ac:dyDescent="0.25">
      <c r="A56" s="30" t="s">
        <v>107</v>
      </c>
      <c r="B56" s="23" t="s">
        <v>108</v>
      </c>
      <c r="C56" s="24" t="s">
        <v>18</v>
      </c>
      <c r="D56" s="25">
        <v>110</v>
      </c>
      <c r="E56" s="167"/>
      <c r="F56" s="26">
        <f t="shared" si="0"/>
        <v>0</v>
      </c>
    </row>
    <row r="57" spans="1:6" ht="23.25" x14ac:dyDescent="0.25">
      <c r="A57" s="30" t="s">
        <v>109</v>
      </c>
      <c r="B57" s="23" t="s">
        <v>110</v>
      </c>
      <c r="C57" s="24" t="s">
        <v>51</v>
      </c>
      <c r="D57" s="25">
        <v>180</v>
      </c>
      <c r="E57" s="167"/>
      <c r="F57" s="26">
        <f t="shared" si="0"/>
        <v>0</v>
      </c>
    </row>
    <row r="58" spans="1:6" ht="23.25" x14ac:dyDescent="0.25">
      <c r="A58" s="30" t="s">
        <v>111</v>
      </c>
      <c r="B58" s="23" t="s">
        <v>112</v>
      </c>
      <c r="C58" s="24" t="s">
        <v>18</v>
      </c>
      <c r="D58" s="25">
        <v>29</v>
      </c>
      <c r="E58" s="167"/>
      <c r="F58" s="26">
        <f t="shared" si="0"/>
        <v>0</v>
      </c>
    </row>
    <row r="59" spans="1:6" ht="23.25" x14ac:dyDescent="0.25">
      <c r="A59" s="30" t="s">
        <v>113</v>
      </c>
      <c r="B59" s="23" t="s">
        <v>114</v>
      </c>
      <c r="C59" s="24" t="s">
        <v>11</v>
      </c>
      <c r="D59" s="25">
        <v>288</v>
      </c>
      <c r="E59" s="167"/>
      <c r="F59" s="26">
        <f t="shared" si="0"/>
        <v>0</v>
      </c>
    </row>
    <row r="60" spans="1:6" x14ac:dyDescent="0.25">
      <c r="A60" s="31">
        <v>7</v>
      </c>
      <c r="B60" s="27" t="s">
        <v>115</v>
      </c>
      <c r="C60" s="28"/>
      <c r="D60" s="34"/>
      <c r="E60" s="167"/>
      <c r="F60" s="26"/>
    </row>
    <row r="61" spans="1:6" ht="34.5" x14ac:dyDescent="0.25">
      <c r="A61" s="30" t="s">
        <v>116</v>
      </c>
      <c r="B61" s="23" t="s">
        <v>117</v>
      </c>
      <c r="C61" s="24" t="s">
        <v>48</v>
      </c>
      <c r="D61" s="25">
        <v>2</v>
      </c>
      <c r="E61" s="167"/>
      <c r="F61" s="26">
        <f t="shared" si="0"/>
        <v>0</v>
      </c>
    </row>
    <row r="62" spans="1:6" ht="34.5" x14ac:dyDescent="0.25">
      <c r="A62" s="30" t="s">
        <v>118</v>
      </c>
      <c r="B62" s="23" t="s">
        <v>119</v>
      </c>
      <c r="C62" s="24" t="s">
        <v>48</v>
      </c>
      <c r="D62" s="25">
        <v>2</v>
      </c>
      <c r="E62" s="167"/>
      <c r="F62" s="26">
        <f t="shared" si="0"/>
        <v>0</v>
      </c>
    </row>
    <row r="63" spans="1:6" ht="23.25" x14ac:dyDescent="0.25">
      <c r="A63" s="22" t="s">
        <v>120</v>
      </c>
      <c r="B63" s="38" t="s">
        <v>121</v>
      </c>
      <c r="C63" s="36" t="s">
        <v>48</v>
      </c>
      <c r="D63" s="40">
        <v>1</v>
      </c>
      <c r="E63" s="168"/>
      <c r="F63" s="26">
        <f t="shared" si="0"/>
        <v>0</v>
      </c>
    </row>
    <row r="64" spans="1:6" ht="23.25" x14ac:dyDescent="0.25">
      <c r="A64" s="22" t="s">
        <v>122</v>
      </c>
      <c r="B64" s="38" t="s">
        <v>123</v>
      </c>
      <c r="C64" s="36" t="s">
        <v>51</v>
      </c>
      <c r="D64" s="40">
        <v>56</v>
      </c>
      <c r="E64" s="168"/>
      <c r="F64" s="26">
        <f t="shared" si="0"/>
        <v>0</v>
      </c>
    </row>
    <row r="65" spans="1:6" ht="34.5" x14ac:dyDescent="0.25">
      <c r="A65" s="22" t="s">
        <v>124</v>
      </c>
      <c r="B65" s="38" t="s">
        <v>125</v>
      </c>
      <c r="C65" s="36" t="s">
        <v>51</v>
      </c>
      <c r="D65" s="40">
        <v>77</v>
      </c>
      <c r="E65" s="168"/>
      <c r="F65" s="26">
        <f t="shared" si="0"/>
        <v>0</v>
      </c>
    </row>
    <row r="66" spans="1:6" x14ac:dyDescent="0.25">
      <c r="A66" s="17" t="s">
        <v>126</v>
      </c>
      <c r="B66" s="18" t="s">
        <v>127</v>
      </c>
      <c r="C66" s="19"/>
      <c r="D66" s="41"/>
      <c r="E66" s="168" t="s">
        <v>8</v>
      </c>
      <c r="F66" s="26"/>
    </row>
    <row r="67" spans="1:6" ht="67.5" x14ac:dyDescent="0.25">
      <c r="A67" s="22" t="s">
        <v>128</v>
      </c>
      <c r="B67" s="35" t="s">
        <v>129</v>
      </c>
      <c r="C67" s="36" t="s">
        <v>48</v>
      </c>
      <c r="D67" s="26">
        <v>6</v>
      </c>
      <c r="E67" s="168"/>
      <c r="F67" s="26">
        <f t="shared" si="0"/>
        <v>0</v>
      </c>
    </row>
    <row r="68" spans="1:6" ht="34.5" x14ac:dyDescent="0.25">
      <c r="A68" s="22" t="s">
        <v>130</v>
      </c>
      <c r="B68" s="38" t="s">
        <v>131</v>
      </c>
      <c r="C68" s="36" t="s">
        <v>11</v>
      </c>
      <c r="D68" s="26">
        <v>450</v>
      </c>
      <c r="E68" s="168"/>
      <c r="F68" s="26">
        <f t="shared" si="0"/>
        <v>0</v>
      </c>
    </row>
    <row r="69" spans="1:6" ht="34.5" x14ac:dyDescent="0.25">
      <c r="A69" s="22" t="s">
        <v>132</v>
      </c>
      <c r="B69" s="38" t="s">
        <v>133</v>
      </c>
      <c r="C69" s="36" t="s">
        <v>18</v>
      </c>
      <c r="D69" s="26">
        <v>2</v>
      </c>
      <c r="E69" s="168"/>
      <c r="F69" s="26">
        <f t="shared" si="0"/>
        <v>0</v>
      </c>
    </row>
    <row r="70" spans="1:6" ht="45" x14ac:dyDescent="0.25">
      <c r="A70" s="22" t="s">
        <v>134</v>
      </c>
      <c r="B70" s="35" t="s">
        <v>135</v>
      </c>
      <c r="C70" s="36" t="s">
        <v>51</v>
      </c>
      <c r="D70" s="26">
        <v>40</v>
      </c>
      <c r="E70" s="169"/>
      <c r="F70" s="26">
        <f t="shared" si="0"/>
        <v>0</v>
      </c>
    </row>
    <row r="71" spans="1:6" ht="34.5" x14ac:dyDescent="0.25">
      <c r="A71" s="22" t="s">
        <v>136</v>
      </c>
      <c r="B71" s="38" t="s">
        <v>137</v>
      </c>
      <c r="C71" s="36" t="s">
        <v>18</v>
      </c>
      <c r="D71" s="26">
        <v>18</v>
      </c>
      <c r="E71" s="168"/>
      <c r="F71" s="26">
        <f t="shared" si="0"/>
        <v>0</v>
      </c>
    </row>
    <row r="72" spans="1:6" x14ac:dyDescent="0.25">
      <c r="A72" s="17" t="s">
        <v>138</v>
      </c>
      <c r="B72" s="18" t="s">
        <v>139</v>
      </c>
      <c r="C72" s="19"/>
      <c r="D72" s="26"/>
      <c r="E72" s="168"/>
      <c r="F72" s="26"/>
    </row>
    <row r="73" spans="1:6" ht="23.25" x14ac:dyDescent="0.25">
      <c r="A73" s="22" t="s">
        <v>140</v>
      </c>
      <c r="B73" s="38" t="s">
        <v>141</v>
      </c>
      <c r="C73" s="36" t="s">
        <v>142</v>
      </c>
      <c r="D73" s="26">
        <v>15</v>
      </c>
      <c r="E73" s="168"/>
      <c r="F73" s="26">
        <f t="shared" ref="F73:F84" si="1">+ROUND((D73*E73),0)</f>
        <v>0</v>
      </c>
    </row>
    <row r="74" spans="1:6" ht="23.25" x14ac:dyDescent="0.25">
      <c r="A74" s="22" t="s">
        <v>143</v>
      </c>
      <c r="B74" s="38" t="s">
        <v>144</v>
      </c>
      <c r="C74" s="36" t="s">
        <v>142</v>
      </c>
      <c r="D74" s="26">
        <v>5</v>
      </c>
      <c r="E74" s="168"/>
      <c r="F74" s="26">
        <f t="shared" si="1"/>
        <v>0</v>
      </c>
    </row>
    <row r="75" spans="1:6" ht="23.25" x14ac:dyDescent="0.25">
      <c r="A75" s="22" t="s">
        <v>145</v>
      </c>
      <c r="B75" s="38" t="s">
        <v>146</v>
      </c>
      <c r="C75" s="36" t="s">
        <v>142</v>
      </c>
      <c r="D75" s="26">
        <v>15</v>
      </c>
      <c r="E75" s="168"/>
      <c r="F75" s="26">
        <f t="shared" si="1"/>
        <v>0</v>
      </c>
    </row>
    <row r="76" spans="1:6" ht="23.25" x14ac:dyDescent="0.25">
      <c r="A76" s="22" t="s">
        <v>147</v>
      </c>
      <c r="B76" s="38" t="s">
        <v>148</v>
      </c>
      <c r="C76" s="36" t="s">
        <v>142</v>
      </c>
      <c r="D76" s="26">
        <v>50</v>
      </c>
      <c r="E76" s="168"/>
      <c r="F76" s="26">
        <f t="shared" si="1"/>
        <v>0</v>
      </c>
    </row>
    <row r="77" spans="1:6" x14ac:dyDescent="0.25">
      <c r="A77" s="22" t="s">
        <v>149</v>
      </c>
      <c r="B77" s="38" t="s">
        <v>150</v>
      </c>
      <c r="C77" s="36" t="s">
        <v>142</v>
      </c>
      <c r="D77" s="26">
        <v>50</v>
      </c>
      <c r="E77" s="168"/>
      <c r="F77" s="26">
        <f t="shared" si="1"/>
        <v>0</v>
      </c>
    </row>
    <row r="78" spans="1:6" x14ac:dyDescent="0.25">
      <c r="A78" s="22" t="s">
        <v>151</v>
      </c>
      <c r="B78" s="38" t="s">
        <v>152</v>
      </c>
      <c r="C78" s="36" t="s">
        <v>142</v>
      </c>
      <c r="D78" s="40">
        <v>4</v>
      </c>
      <c r="E78" s="168"/>
      <c r="F78" s="26">
        <f t="shared" si="1"/>
        <v>0</v>
      </c>
    </row>
    <row r="79" spans="1:6" x14ac:dyDescent="0.25">
      <c r="A79" s="22" t="s">
        <v>153</v>
      </c>
      <c r="B79" s="38" t="s">
        <v>154</v>
      </c>
      <c r="C79" s="36" t="s">
        <v>142</v>
      </c>
      <c r="D79" s="26">
        <v>1</v>
      </c>
      <c r="E79" s="168"/>
      <c r="F79" s="26">
        <f t="shared" si="1"/>
        <v>0</v>
      </c>
    </row>
    <row r="80" spans="1:6" x14ac:dyDescent="0.25">
      <c r="A80" s="22" t="s">
        <v>155</v>
      </c>
      <c r="B80" s="38" t="s">
        <v>156</v>
      </c>
      <c r="C80" s="36" t="s">
        <v>142</v>
      </c>
      <c r="D80" s="26">
        <v>15</v>
      </c>
      <c r="E80" s="168"/>
      <c r="F80" s="26">
        <f t="shared" si="1"/>
        <v>0</v>
      </c>
    </row>
    <row r="81" spans="1:6" x14ac:dyDescent="0.25">
      <c r="A81" s="22" t="s">
        <v>157</v>
      </c>
      <c r="B81" s="38" t="s">
        <v>158</v>
      </c>
      <c r="C81" s="36" t="s">
        <v>142</v>
      </c>
      <c r="D81" s="26">
        <v>5</v>
      </c>
      <c r="E81" s="168"/>
      <c r="F81" s="26">
        <f t="shared" si="1"/>
        <v>0</v>
      </c>
    </row>
    <row r="82" spans="1:6" x14ac:dyDescent="0.25">
      <c r="A82" s="22" t="s">
        <v>159</v>
      </c>
      <c r="B82" s="38" t="s">
        <v>160</v>
      </c>
      <c r="C82" s="36" t="s">
        <v>142</v>
      </c>
      <c r="D82" s="26">
        <v>15</v>
      </c>
      <c r="E82" s="168"/>
      <c r="F82" s="26">
        <f t="shared" si="1"/>
        <v>0</v>
      </c>
    </row>
    <row r="83" spans="1:6" x14ac:dyDescent="0.25">
      <c r="A83" s="42" t="s">
        <v>161</v>
      </c>
      <c r="B83" s="43" t="s">
        <v>162</v>
      </c>
      <c r="C83" s="44"/>
      <c r="D83" s="26"/>
      <c r="E83" s="168"/>
      <c r="F83" s="26"/>
    </row>
    <row r="84" spans="1:6" x14ac:dyDescent="0.25">
      <c r="A84" s="45"/>
      <c r="B84" s="46" t="s">
        <v>162</v>
      </c>
      <c r="C84" s="44" t="s">
        <v>142</v>
      </c>
      <c r="D84" s="26">
        <v>1</v>
      </c>
      <c r="E84" s="168"/>
      <c r="F84" s="26">
        <f t="shared" si="1"/>
        <v>0</v>
      </c>
    </row>
    <row r="85" spans="1:6" x14ac:dyDescent="0.25">
      <c r="A85" s="45"/>
      <c r="B85" s="46"/>
      <c r="C85" s="44"/>
      <c r="D85" s="21"/>
      <c r="E85" s="170"/>
      <c r="F85" s="21"/>
    </row>
    <row r="86" spans="1:6" x14ac:dyDescent="0.25">
      <c r="A86" s="47"/>
      <c r="B86" s="48" t="s">
        <v>163</v>
      </c>
      <c r="C86" s="49"/>
      <c r="D86" s="50"/>
      <c r="E86" s="171"/>
      <c r="F86" s="50">
        <f>SUM(F9:F84)</f>
        <v>0</v>
      </c>
    </row>
    <row r="87" spans="1:6" x14ac:dyDescent="0.25">
      <c r="A87" s="45"/>
      <c r="B87" s="46"/>
      <c r="C87" s="44"/>
      <c r="D87" s="21"/>
      <c r="E87" s="170"/>
      <c r="F87" s="21"/>
    </row>
    <row r="88" spans="1:6" x14ac:dyDescent="0.25">
      <c r="A88" s="45"/>
      <c r="B88" s="46" t="s">
        <v>164</v>
      </c>
      <c r="C88" s="165"/>
      <c r="D88" s="21"/>
      <c r="E88" s="172"/>
      <c r="F88" s="21">
        <f>ROUND($F$86*E88,0)</f>
        <v>0</v>
      </c>
    </row>
    <row r="89" spans="1:6" x14ac:dyDescent="0.25">
      <c r="A89" s="45"/>
      <c r="B89" s="46" t="s">
        <v>165</v>
      </c>
      <c r="C89" s="165"/>
      <c r="D89" s="21"/>
      <c r="E89" s="172"/>
      <c r="F89" s="21">
        <f>ROUND($F$86*E89,0)</f>
        <v>0</v>
      </c>
    </row>
    <row r="90" spans="1:6" x14ac:dyDescent="0.25">
      <c r="A90" s="45"/>
      <c r="B90" s="46" t="s">
        <v>166</v>
      </c>
      <c r="C90" s="165"/>
      <c r="D90" s="21"/>
      <c r="E90" s="172"/>
      <c r="F90" s="21">
        <f>ROUND($F$86*E90,0)</f>
        <v>0</v>
      </c>
    </row>
    <row r="91" spans="1:6" x14ac:dyDescent="0.25">
      <c r="A91" s="45"/>
      <c r="B91" s="46" t="s">
        <v>167</v>
      </c>
      <c r="C91" s="165"/>
      <c r="D91" s="21"/>
      <c r="E91" s="173">
        <v>0.16</v>
      </c>
      <c r="F91" s="21">
        <f>ROUND((F90*E91),0)</f>
        <v>0</v>
      </c>
    </row>
    <row r="92" spans="1:6" x14ac:dyDescent="0.25">
      <c r="A92" s="51"/>
      <c r="B92" s="52" t="s">
        <v>168</v>
      </c>
      <c r="C92" s="53"/>
      <c r="D92" s="54"/>
      <c r="E92" s="54"/>
      <c r="F92" s="54">
        <f>SUM(F86:F91)</f>
        <v>0</v>
      </c>
    </row>
    <row r="93" spans="1:6" x14ac:dyDescent="0.25">
      <c r="A93" s="45"/>
      <c r="B93" s="46"/>
      <c r="C93" s="44"/>
      <c r="D93" s="21"/>
      <c r="E93" s="21"/>
      <c r="F93" s="21"/>
    </row>
  </sheetData>
  <sheetProtection password="F56D" sheet="1" objects="1" scenarios="1"/>
  <mergeCells count="4">
    <mergeCell ref="A1:F1"/>
    <mergeCell ref="B3:F3"/>
    <mergeCell ref="B4:F4"/>
    <mergeCell ref="B5:F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workbookViewId="0">
      <selection activeCell="H53" sqref="H53"/>
    </sheetView>
  </sheetViews>
  <sheetFormatPr baseColWidth="10" defaultRowHeight="11.25" x14ac:dyDescent="0.2"/>
  <cols>
    <col min="1" max="1" width="12.5703125" style="101" bestFit="1" customWidth="1"/>
    <col min="2" max="2" width="90.7109375" style="57" customWidth="1"/>
    <col min="3" max="3" width="7.7109375" style="58" bestFit="1" customWidth="1"/>
    <col min="4" max="4" width="12.5703125" style="62" bestFit="1" customWidth="1"/>
    <col min="5" max="5" width="13.85546875" style="62" bestFit="1" customWidth="1"/>
    <col min="6" max="6" width="19.42578125" style="62" bestFit="1" customWidth="1"/>
    <col min="7" max="16384" width="11.42578125" style="103"/>
  </cols>
  <sheetData>
    <row r="1" spans="1:6" s="55" customFormat="1" ht="12.75" x14ac:dyDescent="0.2">
      <c r="A1" s="202" t="s">
        <v>0</v>
      </c>
      <c r="B1" s="203"/>
      <c r="C1" s="203"/>
      <c r="D1" s="203"/>
      <c r="E1" s="203"/>
      <c r="F1" s="204"/>
    </row>
    <row r="2" spans="1:6" s="61" customFormat="1" x14ac:dyDescent="0.2">
      <c r="A2" s="56"/>
      <c r="B2" s="57"/>
      <c r="C2" s="58"/>
      <c r="D2" s="59"/>
      <c r="E2" s="59"/>
      <c r="F2" s="60"/>
    </row>
    <row r="3" spans="1:6" s="61" customFormat="1" ht="15.75" customHeight="1" x14ac:dyDescent="0.25">
      <c r="A3" s="196" t="s">
        <v>205</v>
      </c>
      <c r="B3" s="196"/>
      <c r="C3" s="196"/>
      <c r="D3" s="196"/>
      <c r="E3" s="196"/>
      <c r="F3" s="197"/>
    </row>
    <row r="4" spans="1:6" s="61" customFormat="1" ht="15.75" customHeight="1" x14ac:dyDescent="0.2">
      <c r="A4" s="198" t="s">
        <v>208</v>
      </c>
      <c r="B4" s="198"/>
      <c r="C4" s="198"/>
      <c r="D4" s="198"/>
      <c r="E4" s="198"/>
      <c r="F4" s="199"/>
    </row>
    <row r="5" spans="1:6" s="61" customFormat="1" ht="11.25" customHeight="1" x14ac:dyDescent="0.2">
      <c r="A5" s="200" t="s">
        <v>206</v>
      </c>
      <c r="B5" s="200"/>
      <c r="C5" s="200"/>
      <c r="D5" s="200"/>
      <c r="E5" s="200"/>
      <c r="F5" s="201"/>
    </row>
    <row r="6" spans="1:6" s="61" customFormat="1" ht="24.75" customHeight="1" x14ac:dyDescent="0.2">
      <c r="A6" s="63"/>
      <c r="B6" s="64"/>
      <c r="C6" s="65"/>
      <c r="D6" s="66"/>
      <c r="E6" s="66"/>
      <c r="F6" s="67"/>
    </row>
    <row r="7" spans="1:6" s="68" customFormat="1" ht="10.5" x14ac:dyDescent="0.15">
      <c r="A7" s="104" t="s">
        <v>1</v>
      </c>
      <c r="B7" s="105" t="s">
        <v>2</v>
      </c>
      <c r="C7" s="106" t="s">
        <v>3</v>
      </c>
      <c r="D7" s="107" t="s">
        <v>4</v>
      </c>
      <c r="E7" s="108" t="s">
        <v>5</v>
      </c>
      <c r="F7" s="108" t="s">
        <v>6</v>
      </c>
    </row>
    <row r="8" spans="1:6" s="61" customFormat="1" x14ac:dyDescent="0.2">
      <c r="A8" s="70">
        <v>1</v>
      </c>
      <c r="B8" s="71" t="s">
        <v>7</v>
      </c>
      <c r="C8" s="72"/>
      <c r="D8" s="73"/>
      <c r="E8" s="74" t="s">
        <v>8</v>
      </c>
      <c r="F8" s="74" t="str">
        <f>IF(OR(TRIM(C8)="",C8=0),"",D8*E8)</f>
        <v/>
      </c>
    </row>
    <row r="9" spans="1:6" s="61" customFormat="1" ht="33.75" x14ac:dyDescent="0.2">
      <c r="A9" s="75" t="s">
        <v>9</v>
      </c>
      <c r="B9" s="76" t="s">
        <v>10</v>
      </c>
      <c r="C9" s="77" t="s">
        <v>11</v>
      </c>
      <c r="D9" s="78">
        <v>840.08</v>
      </c>
      <c r="E9" s="174"/>
      <c r="F9" s="78">
        <f>+ROUND((D9*E9),0)</f>
        <v>0</v>
      </c>
    </row>
    <row r="10" spans="1:6" s="61" customFormat="1" ht="22.5" x14ac:dyDescent="0.2">
      <c r="A10" s="75" t="s">
        <v>12</v>
      </c>
      <c r="B10" s="76" t="s">
        <v>13</v>
      </c>
      <c r="C10" s="77" t="s">
        <v>11</v>
      </c>
      <c r="D10" s="78">
        <v>100</v>
      </c>
      <c r="E10" s="174"/>
      <c r="F10" s="78">
        <f t="shared" ref="F10:F62" si="0">+ROUND((D10*E10),0)</f>
        <v>0</v>
      </c>
    </row>
    <row r="11" spans="1:6" s="61" customFormat="1" x14ac:dyDescent="0.2">
      <c r="A11" s="70" t="s">
        <v>14</v>
      </c>
      <c r="B11" s="79" t="s">
        <v>15</v>
      </c>
      <c r="C11" s="80"/>
      <c r="D11" s="78"/>
      <c r="E11" s="174" t="s">
        <v>8</v>
      </c>
      <c r="F11" s="78"/>
    </row>
    <row r="12" spans="1:6" s="61" customFormat="1" ht="22.5" x14ac:dyDescent="0.2">
      <c r="A12" s="75" t="s">
        <v>16</v>
      </c>
      <c r="B12" s="76" t="s">
        <v>17</v>
      </c>
      <c r="C12" s="77" t="s">
        <v>18</v>
      </c>
      <c r="D12" s="78">
        <v>775.072</v>
      </c>
      <c r="E12" s="174"/>
      <c r="F12" s="78">
        <f t="shared" si="0"/>
        <v>0</v>
      </c>
    </row>
    <row r="13" spans="1:6" s="61" customFormat="1" ht="22.5" x14ac:dyDescent="0.2">
      <c r="A13" s="75" t="s">
        <v>19</v>
      </c>
      <c r="B13" s="76" t="s">
        <v>172</v>
      </c>
      <c r="C13" s="77" t="s">
        <v>18</v>
      </c>
      <c r="D13" s="78">
        <v>10</v>
      </c>
      <c r="E13" s="174"/>
      <c r="F13" s="78">
        <f t="shared" si="0"/>
        <v>0</v>
      </c>
    </row>
    <row r="14" spans="1:6" s="61" customFormat="1" ht="22.5" x14ac:dyDescent="0.2">
      <c r="A14" s="75" t="s">
        <v>21</v>
      </c>
      <c r="B14" s="76" t="s">
        <v>22</v>
      </c>
      <c r="C14" s="77" t="s">
        <v>18</v>
      </c>
      <c r="D14" s="78">
        <v>315</v>
      </c>
      <c r="E14" s="174"/>
      <c r="F14" s="78">
        <f t="shared" si="0"/>
        <v>0</v>
      </c>
    </row>
    <row r="15" spans="1:6" s="61" customFormat="1" ht="22.5" x14ac:dyDescent="0.2">
      <c r="A15" s="75" t="s">
        <v>27</v>
      </c>
      <c r="B15" s="76" t="s">
        <v>28</v>
      </c>
      <c r="C15" s="77" t="s">
        <v>18</v>
      </c>
      <c r="D15" s="78">
        <v>66</v>
      </c>
      <c r="E15" s="174"/>
      <c r="F15" s="78">
        <f t="shared" si="0"/>
        <v>0</v>
      </c>
    </row>
    <row r="16" spans="1:6" s="61" customFormat="1" ht="22.5" x14ac:dyDescent="0.2">
      <c r="A16" s="75" t="s">
        <v>29</v>
      </c>
      <c r="B16" s="76" t="s">
        <v>30</v>
      </c>
      <c r="C16" s="77" t="s">
        <v>11</v>
      </c>
      <c r="D16" s="78">
        <v>840</v>
      </c>
      <c r="E16" s="174"/>
      <c r="F16" s="78">
        <f t="shared" si="0"/>
        <v>0</v>
      </c>
    </row>
    <row r="17" spans="1:6" s="61" customFormat="1" ht="22.5" x14ac:dyDescent="0.2">
      <c r="A17" s="75" t="s">
        <v>31</v>
      </c>
      <c r="B17" s="76" t="s">
        <v>173</v>
      </c>
      <c r="C17" s="77" t="s">
        <v>18</v>
      </c>
      <c r="D17" s="78">
        <v>400</v>
      </c>
      <c r="E17" s="174"/>
      <c r="F17" s="78">
        <f t="shared" si="0"/>
        <v>0</v>
      </c>
    </row>
    <row r="18" spans="1:6" s="61" customFormat="1" ht="22.5" x14ac:dyDescent="0.2">
      <c r="A18" s="30" t="s">
        <v>33</v>
      </c>
      <c r="B18" s="81" t="s">
        <v>34</v>
      </c>
      <c r="C18" s="24" t="s">
        <v>35</v>
      </c>
      <c r="D18" s="82">
        <v>200</v>
      </c>
      <c r="E18" s="175"/>
      <c r="F18" s="78">
        <f t="shared" si="0"/>
        <v>0</v>
      </c>
    </row>
    <row r="19" spans="1:6" s="61" customFormat="1" x14ac:dyDescent="0.2">
      <c r="A19" s="70" t="s">
        <v>38</v>
      </c>
      <c r="B19" s="79" t="s">
        <v>39</v>
      </c>
      <c r="C19" s="80"/>
      <c r="D19" s="83"/>
      <c r="E19" s="174" t="s">
        <v>8</v>
      </c>
      <c r="F19" s="78"/>
    </row>
    <row r="20" spans="1:6" s="61" customFormat="1" ht="33.75" x14ac:dyDescent="0.2">
      <c r="A20" s="75" t="s">
        <v>44</v>
      </c>
      <c r="B20" s="76" t="s">
        <v>45</v>
      </c>
      <c r="C20" s="77" t="s">
        <v>11</v>
      </c>
      <c r="D20" s="78">
        <v>97</v>
      </c>
      <c r="E20" s="174"/>
      <c r="F20" s="78">
        <f t="shared" si="0"/>
        <v>0</v>
      </c>
    </row>
    <row r="21" spans="1:6" s="61" customFormat="1" ht="33.75" x14ac:dyDescent="0.2">
      <c r="A21" s="75" t="s">
        <v>46</v>
      </c>
      <c r="B21" s="76" t="s">
        <v>47</v>
      </c>
      <c r="C21" s="77" t="s">
        <v>48</v>
      </c>
      <c r="D21" s="78">
        <v>8</v>
      </c>
      <c r="E21" s="174"/>
      <c r="F21" s="78">
        <f t="shared" si="0"/>
        <v>0</v>
      </c>
    </row>
    <row r="22" spans="1:6" s="61" customFormat="1" ht="22.5" x14ac:dyDescent="0.2">
      <c r="A22" s="75" t="s">
        <v>52</v>
      </c>
      <c r="B22" s="76" t="s">
        <v>53</v>
      </c>
      <c r="C22" s="77" t="s">
        <v>51</v>
      </c>
      <c r="D22" s="78">
        <v>10</v>
      </c>
      <c r="E22" s="174"/>
      <c r="F22" s="78">
        <f t="shared" si="0"/>
        <v>0</v>
      </c>
    </row>
    <row r="23" spans="1:6" s="61" customFormat="1" ht="22.5" x14ac:dyDescent="0.2">
      <c r="A23" s="75" t="s">
        <v>54</v>
      </c>
      <c r="B23" s="76" t="s">
        <v>55</v>
      </c>
      <c r="C23" s="77" t="s">
        <v>48</v>
      </c>
      <c r="D23" s="78">
        <v>1</v>
      </c>
      <c r="E23" s="174"/>
      <c r="F23" s="78">
        <f t="shared" si="0"/>
        <v>0</v>
      </c>
    </row>
    <row r="24" spans="1:6" s="61" customFormat="1" ht="22.5" x14ac:dyDescent="0.2">
      <c r="A24" s="75" t="s">
        <v>56</v>
      </c>
      <c r="B24" s="76" t="s">
        <v>57</v>
      </c>
      <c r="C24" s="77" t="s">
        <v>48</v>
      </c>
      <c r="D24" s="78">
        <v>1</v>
      </c>
      <c r="E24" s="174"/>
      <c r="F24" s="78">
        <f t="shared" si="0"/>
        <v>0</v>
      </c>
    </row>
    <row r="25" spans="1:6" s="84" customFormat="1" ht="22.5" x14ac:dyDescent="0.2">
      <c r="A25" s="75" t="s">
        <v>58</v>
      </c>
      <c r="B25" s="76" t="s">
        <v>59</v>
      </c>
      <c r="C25" s="77" t="s">
        <v>48</v>
      </c>
      <c r="D25" s="78">
        <v>1</v>
      </c>
      <c r="E25" s="174"/>
      <c r="F25" s="78">
        <f t="shared" si="0"/>
        <v>0</v>
      </c>
    </row>
    <row r="26" spans="1:6" s="85" customFormat="1" ht="22.5" x14ac:dyDescent="0.2">
      <c r="A26" s="75" t="s">
        <v>62</v>
      </c>
      <c r="B26" s="76" t="s">
        <v>63</v>
      </c>
      <c r="C26" s="77" t="s">
        <v>11</v>
      </c>
      <c r="D26" s="78">
        <v>100</v>
      </c>
      <c r="E26" s="174"/>
      <c r="F26" s="78">
        <f t="shared" si="0"/>
        <v>0</v>
      </c>
    </row>
    <row r="27" spans="1:6" s="85" customFormat="1" ht="33.75" x14ac:dyDescent="0.2">
      <c r="A27" s="75" t="s">
        <v>64</v>
      </c>
      <c r="B27" s="76" t="s">
        <v>65</v>
      </c>
      <c r="C27" s="77" t="s">
        <v>11</v>
      </c>
      <c r="D27" s="78">
        <v>69</v>
      </c>
      <c r="E27" s="174"/>
      <c r="F27" s="78">
        <f t="shared" si="0"/>
        <v>0</v>
      </c>
    </row>
    <row r="28" spans="1:6" s="85" customFormat="1" x14ac:dyDescent="0.2">
      <c r="A28" s="70">
        <v>4</v>
      </c>
      <c r="B28" s="79" t="s">
        <v>66</v>
      </c>
      <c r="C28" s="80"/>
      <c r="D28" s="78"/>
      <c r="E28" s="174" t="s">
        <v>8</v>
      </c>
      <c r="F28" s="78"/>
    </row>
    <row r="29" spans="1:6" s="85" customFormat="1" ht="22.5" x14ac:dyDescent="0.2">
      <c r="A29" s="75" t="s">
        <v>67</v>
      </c>
      <c r="B29" s="76" t="s">
        <v>68</v>
      </c>
      <c r="C29" s="77" t="s">
        <v>48</v>
      </c>
      <c r="D29" s="78">
        <v>2</v>
      </c>
      <c r="E29" s="174"/>
      <c r="F29" s="78">
        <f t="shared" si="0"/>
        <v>0</v>
      </c>
    </row>
    <row r="30" spans="1:6" s="85" customFormat="1" ht="33.75" x14ac:dyDescent="0.2">
      <c r="A30" s="75" t="s">
        <v>75</v>
      </c>
      <c r="B30" s="76" t="s">
        <v>76</v>
      </c>
      <c r="C30" s="77" t="s">
        <v>77</v>
      </c>
      <c r="D30" s="78">
        <v>1</v>
      </c>
      <c r="E30" s="174"/>
      <c r="F30" s="78">
        <f t="shared" si="0"/>
        <v>0</v>
      </c>
    </row>
    <row r="31" spans="1:6" s="85" customFormat="1" ht="33.75" x14ac:dyDescent="0.2">
      <c r="A31" s="75" t="s">
        <v>78</v>
      </c>
      <c r="B31" s="76" t="s">
        <v>79</v>
      </c>
      <c r="C31" s="77" t="s">
        <v>77</v>
      </c>
      <c r="D31" s="78">
        <v>1</v>
      </c>
      <c r="E31" s="174"/>
      <c r="F31" s="78">
        <f t="shared" si="0"/>
        <v>0</v>
      </c>
    </row>
    <row r="32" spans="1:6" s="85" customFormat="1" ht="22.5" x14ac:dyDescent="0.2">
      <c r="A32" s="75" t="s">
        <v>86</v>
      </c>
      <c r="B32" s="76" t="s">
        <v>87</v>
      </c>
      <c r="C32" s="77" t="s">
        <v>11</v>
      </c>
      <c r="D32" s="78">
        <v>644</v>
      </c>
      <c r="E32" s="174"/>
      <c r="F32" s="78">
        <f t="shared" si="0"/>
        <v>0</v>
      </c>
    </row>
    <row r="33" spans="1:6" s="85" customFormat="1" ht="22.5" x14ac:dyDescent="0.2">
      <c r="A33" s="75" t="s">
        <v>88</v>
      </c>
      <c r="B33" s="76" t="s">
        <v>89</v>
      </c>
      <c r="C33" s="77" t="s">
        <v>11</v>
      </c>
      <c r="D33" s="78">
        <v>644</v>
      </c>
      <c r="E33" s="174"/>
      <c r="F33" s="78">
        <f t="shared" si="0"/>
        <v>0</v>
      </c>
    </row>
    <row r="34" spans="1:6" s="85" customFormat="1" ht="33.75" x14ac:dyDescent="0.2">
      <c r="A34" s="75" t="s">
        <v>90</v>
      </c>
      <c r="B34" s="76" t="s">
        <v>91</v>
      </c>
      <c r="C34" s="77" t="s">
        <v>11</v>
      </c>
      <c r="D34" s="78">
        <v>650</v>
      </c>
      <c r="E34" s="174"/>
      <c r="F34" s="78">
        <f t="shared" si="0"/>
        <v>0</v>
      </c>
    </row>
    <row r="35" spans="1:6" s="85" customFormat="1" x14ac:dyDescent="0.2">
      <c r="A35" s="70">
        <v>5</v>
      </c>
      <c r="B35" s="79" t="s">
        <v>92</v>
      </c>
      <c r="C35" s="80"/>
      <c r="D35" s="78"/>
      <c r="E35" s="174" t="s">
        <v>8</v>
      </c>
      <c r="F35" s="78"/>
    </row>
    <row r="36" spans="1:6" s="85" customFormat="1" ht="22.5" x14ac:dyDescent="0.2">
      <c r="A36" s="75" t="s">
        <v>93</v>
      </c>
      <c r="B36" s="76" t="s">
        <v>94</v>
      </c>
      <c r="C36" s="77" t="s">
        <v>51</v>
      </c>
      <c r="D36" s="78">
        <v>23</v>
      </c>
      <c r="E36" s="174"/>
      <c r="F36" s="78">
        <f t="shared" si="0"/>
        <v>0</v>
      </c>
    </row>
    <row r="37" spans="1:6" s="85" customFormat="1" ht="22.5" x14ac:dyDescent="0.2">
      <c r="A37" s="75" t="s">
        <v>95</v>
      </c>
      <c r="B37" s="76" t="s">
        <v>96</v>
      </c>
      <c r="C37" s="77" t="s">
        <v>51</v>
      </c>
      <c r="D37" s="78">
        <v>34</v>
      </c>
      <c r="E37" s="174"/>
      <c r="F37" s="78">
        <f t="shared" si="0"/>
        <v>0</v>
      </c>
    </row>
    <row r="38" spans="1:6" s="85" customFormat="1" ht="22.5" x14ac:dyDescent="0.2">
      <c r="A38" s="75" t="s">
        <v>97</v>
      </c>
      <c r="B38" s="76" t="s">
        <v>98</v>
      </c>
      <c r="C38" s="77" t="s">
        <v>51</v>
      </c>
      <c r="D38" s="78">
        <v>12</v>
      </c>
      <c r="E38" s="174"/>
      <c r="F38" s="78">
        <f t="shared" si="0"/>
        <v>0</v>
      </c>
    </row>
    <row r="39" spans="1:6" s="85" customFormat="1" x14ac:dyDescent="0.2">
      <c r="A39" s="70">
        <v>6</v>
      </c>
      <c r="B39" s="79" t="s">
        <v>99</v>
      </c>
      <c r="C39" s="80"/>
      <c r="D39" s="78"/>
      <c r="E39" s="174" t="s">
        <v>8</v>
      </c>
      <c r="F39" s="78"/>
    </row>
    <row r="40" spans="1:6" s="85" customFormat="1" ht="22.5" x14ac:dyDescent="0.2">
      <c r="A40" s="75" t="s">
        <v>100</v>
      </c>
      <c r="B40" s="76" t="s">
        <v>17</v>
      </c>
      <c r="C40" s="77" t="s">
        <v>18</v>
      </c>
      <c r="D40" s="78">
        <v>30</v>
      </c>
      <c r="E40" s="174"/>
      <c r="F40" s="78">
        <f t="shared" si="0"/>
        <v>0</v>
      </c>
    </row>
    <row r="41" spans="1:6" s="85" customFormat="1" x14ac:dyDescent="0.2">
      <c r="A41" s="70">
        <v>7</v>
      </c>
      <c r="B41" s="79" t="s">
        <v>115</v>
      </c>
      <c r="C41" s="80"/>
      <c r="D41" s="78"/>
      <c r="E41" s="174" t="s">
        <v>8</v>
      </c>
      <c r="F41" s="78"/>
    </row>
    <row r="42" spans="1:6" s="85" customFormat="1" ht="33.75" x14ac:dyDescent="0.2">
      <c r="A42" s="75" t="s">
        <v>116</v>
      </c>
      <c r="B42" s="76" t="s">
        <v>117</v>
      </c>
      <c r="C42" s="77" t="s">
        <v>48</v>
      </c>
      <c r="D42" s="78">
        <v>2</v>
      </c>
      <c r="E42" s="174"/>
      <c r="F42" s="78">
        <f t="shared" si="0"/>
        <v>0</v>
      </c>
    </row>
    <row r="43" spans="1:6" s="85" customFormat="1" ht="33.75" x14ac:dyDescent="0.2">
      <c r="A43" s="75" t="s">
        <v>118</v>
      </c>
      <c r="B43" s="76" t="s">
        <v>119</v>
      </c>
      <c r="C43" s="77" t="s">
        <v>48</v>
      </c>
      <c r="D43" s="78">
        <v>1</v>
      </c>
      <c r="E43" s="174"/>
      <c r="F43" s="78">
        <f t="shared" si="0"/>
        <v>0</v>
      </c>
    </row>
    <row r="44" spans="1:6" s="85" customFormat="1" ht="22.5" x14ac:dyDescent="0.2">
      <c r="A44" s="75" t="s">
        <v>120</v>
      </c>
      <c r="B44" s="76" t="s">
        <v>121</v>
      </c>
      <c r="C44" s="77" t="s">
        <v>48</v>
      </c>
      <c r="D44" s="78">
        <v>1</v>
      </c>
      <c r="E44" s="174"/>
      <c r="F44" s="78">
        <f t="shared" si="0"/>
        <v>0</v>
      </c>
    </row>
    <row r="45" spans="1:6" s="85" customFormat="1" ht="22.5" x14ac:dyDescent="0.2">
      <c r="A45" s="75" t="s">
        <v>122</v>
      </c>
      <c r="B45" s="76" t="s">
        <v>123</v>
      </c>
      <c r="C45" s="77" t="s">
        <v>51</v>
      </c>
      <c r="D45" s="78">
        <v>75</v>
      </c>
      <c r="E45" s="174"/>
      <c r="F45" s="78">
        <f t="shared" si="0"/>
        <v>0</v>
      </c>
    </row>
    <row r="46" spans="1:6" s="85" customFormat="1" ht="33.75" x14ac:dyDescent="0.2">
      <c r="A46" s="75" t="s">
        <v>124</v>
      </c>
      <c r="B46" s="76" t="s">
        <v>125</v>
      </c>
      <c r="C46" s="77" t="s">
        <v>51</v>
      </c>
      <c r="D46" s="78">
        <v>22</v>
      </c>
      <c r="E46" s="174"/>
      <c r="F46" s="78">
        <f t="shared" si="0"/>
        <v>0</v>
      </c>
    </row>
    <row r="47" spans="1:6" s="85" customFormat="1" x14ac:dyDescent="0.2">
      <c r="A47" s="70" t="s">
        <v>126</v>
      </c>
      <c r="B47" s="79" t="s">
        <v>127</v>
      </c>
      <c r="C47" s="80"/>
      <c r="D47" s="78"/>
      <c r="E47" s="174" t="s">
        <v>8</v>
      </c>
      <c r="F47" s="78"/>
    </row>
    <row r="48" spans="1:6" s="85" customFormat="1" ht="33.75" x14ac:dyDescent="0.2">
      <c r="A48" s="75" t="s">
        <v>130</v>
      </c>
      <c r="B48" s="76" t="s">
        <v>131</v>
      </c>
      <c r="C48" s="77" t="s">
        <v>11</v>
      </c>
      <c r="D48" s="78">
        <v>645</v>
      </c>
      <c r="E48" s="174"/>
      <c r="F48" s="78">
        <f t="shared" si="0"/>
        <v>0</v>
      </c>
    </row>
    <row r="49" spans="1:6" s="85" customFormat="1" ht="33.75" x14ac:dyDescent="0.2">
      <c r="A49" s="75" t="s">
        <v>132</v>
      </c>
      <c r="B49" s="76" t="s">
        <v>133</v>
      </c>
      <c r="C49" s="77" t="s">
        <v>18</v>
      </c>
      <c r="D49" s="78">
        <v>2</v>
      </c>
      <c r="E49" s="174"/>
      <c r="F49" s="78">
        <f t="shared" si="0"/>
        <v>0</v>
      </c>
    </row>
    <row r="50" spans="1:6" s="85" customFormat="1" ht="45" x14ac:dyDescent="0.2">
      <c r="A50" s="75" t="s">
        <v>134</v>
      </c>
      <c r="B50" s="76" t="s">
        <v>174</v>
      </c>
      <c r="C50" s="77" t="s">
        <v>51</v>
      </c>
      <c r="D50" s="78">
        <v>75</v>
      </c>
      <c r="E50" s="174"/>
      <c r="F50" s="78">
        <f t="shared" si="0"/>
        <v>0</v>
      </c>
    </row>
    <row r="51" spans="1:6" s="85" customFormat="1" ht="22.5" x14ac:dyDescent="0.2">
      <c r="A51" s="75" t="s">
        <v>169</v>
      </c>
      <c r="B51" s="76" t="s">
        <v>175</v>
      </c>
      <c r="C51" s="77" t="s">
        <v>51</v>
      </c>
      <c r="D51" s="78">
        <v>1708</v>
      </c>
      <c r="E51" s="174"/>
      <c r="F51" s="78">
        <f t="shared" si="0"/>
        <v>0</v>
      </c>
    </row>
    <row r="52" spans="1:6" s="61" customFormat="1" x14ac:dyDescent="0.2">
      <c r="A52" s="70" t="s">
        <v>138</v>
      </c>
      <c r="B52" s="79" t="s">
        <v>139</v>
      </c>
      <c r="C52" s="80"/>
      <c r="D52" s="78"/>
      <c r="E52" s="174" t="s">
        <v>8</v>
      </c>
      <c r="F52" s="78"/>
    </row>
    <row r="53" spans="1:6" s="61" customFormat="1" ht="22.5" x14ac:dyDescent="0.2">
      <c r="A53" s="75" t="s">
        <v>140</v>
      </c>
      <c r="B53" s="76" t="s">
        <v>141</v>
      </c>
      <c r="C53" s="77" t="s">
        <v>142</v>
      </c>
      <c r="D53" s="78">
        <v>6</v>
      </c>
      <c r="E53" s="174"/>
      <c r="F53" s="78">
        <f t="shared" si="0"/>
        <v>0</v>
      </c>
    </row>
    <row r="54" spans="1:6" s="61" customFormat="1" ht="22.5" x14ac:dyDescent="0.2">
      <c r="A54" s="75" t="s">
        <v>145</v>
      </c>
      <c r="B54" s="76" t="s">
        <v>146</v>
      </c>
      <c r="C54" s="77" t="s">
        <v>142</v>
      </c>
      <c r="D54" s="78">
        <v>6</v>
      </c>
      <c r="E54" s="174"/>
      <c r="F54" s="78">
        <f t="shared" si="0"/>
        <v>0</v>
      </c>
    </row>
    <row r="55" spans="1:6" s="61" customFormat="1" ht="22.5" x14ac:dyDescent="0.2">
      <c r="A55" s="75" t="s">
        <v>147</v>
      </c>
      <c r="B55" s="76" t="s">
        <v>148</v>
      </c>
      <c r="C55" s="77" t="s">
        <v>142</v>
      </c>
      <c r="D55" s="78">
        <v>6</v>
      </c>
      <c r="E55" s="174"/>
      <c r="F55" s="78">
        <f t="shared" si="0"/>
        <v>0</v>
      </c>
    </row>
    <row r="56" spans="1:6" s="61" customFormat="1" x14ac:dyDescent="0.2">
      <c r="A56" s="75" t="s">
        <v>149</v>
      </c>
      <c r="B56" s="76" t="s">
        <v>150</v>
      </c>
      <c r="C56" s="77" t="s">
        <v>142</v>
      </c>
      <c r="D56" s="78">
        <v>6</v>
      </c>
      <c r="E56" s="174"/>
      <c r="F56" s="78">
        <f t="shared" si="0"/>
        <v>0</v>
      </c>
    </row>
    <row r="57" spans="1:6" s="61" customFormat="1" x14ac:dyDescent="0.2">
      <c r="A57" s="75" t="s">
        <v>151</v>
      </c>
      <c r="B57" s="76" t="s">
        <v>152</v>
      </c>
      <c r="C57" s="77" t="s">
        <v>142</v>
      </c>
      <c r="D57" s="78">
        <v>1</v>
      </c>
      <c r="E57" s="174"/>
      <c r="F57" s="78">
        <f t="shared" si="0"/>
        <v>0</v>
      </c>
    </row>
    <row r="58" spans="1:6" s="61" customFormat="1" x14ac:dyDescent="0.2">
      <c r="A58" s="75" t="s">
        <v>153</v>
      </c>
      <c r="B58" s="76" t="s">
        <v>154</v>
      </c>
      <c r="C58" s="77" t="s">
        <v>142</v>
      </c>
      <c r="D58" s="78">
        <v>1</v>
      </c>
      <c r="E58" s="174"/>
      <c r="F58" s="78">
        <f t="shared" si="0"/>
        <v>0</v>
      </c>
    </row>
    <row r="59" spans="1:6" s="61" customFormat="1" x14ac:dyDescent="0.2">
      <c r="A59" s="75" t="s">
        <v>155</v>
      </c>
      <c r="B59" s="76" t="s">
        <v>156</v>
      </c>
      <c r="C59" s="77" t="s">
        <v>142</v>
      </c>
      <c r="D59" s="78">
        <v>6</v>
      </c>
      <c r="E59" s="174"/>
      <c r="F59" s="78">
        <f t="shared" si="0"/>
        <v>0</v>
      </c>
    </row>
    <row r="60" spans="1:6" s="61" customFormat="1" x14ac:dyDescent="0.2">
      <c r="A60" s="75" t="s">
        <v>157</v>
      </c>
      <c r="B60" s="76" t="s">
        <v>158</v>
      </c>
      <c r="C60" s="86" t="s">
        <v>142</v>
      </c>
      <c r="D60" s="78">
        <v>6</v>
      </c>
      <c r="E60" s="174"/>
      <c r="F60" s="78">
        <f t="shared" si="0"/>
        <v>0</v>
      </c>
    </row>
    <row r="61" spans="1:6" s="61" customFormat="1" x14ac:dyDescent="0.2">
      <c r="A61" s="87" t="s">
        <v>161</v>
      </c>
      <c r="B61" s="88" t="s">
        <v>199</v>
      </c>
      <c r="C61" s="89"/>
      <c r="D61" s="78"/>
      <c r="E61" s="174"/>
      <c r="F61" s="78">
        <f t="shared" si="0"/>
        <v>0</v>
      </c>
    </row>
    <row r="62" spans="1:6" s="61" customFormat="1" x14ac:dyDescent="0.2">
      <c r="A62" s="87" t="s">
        <v>171</v>
      </c>
      <c r="B62" s="90" t="s">
        <v>199</v>
      </c>
      <c r="C62" s="89" t="s">
        <v>142</v>
      </c>
      <c r="D62" s="78">
        <v>1</v>
      </c>
      <c r="E62" s="174"/>
      <c r="F62" s="78">
        <f t="shared" si="0"/>
        <v>0</v>
      </c>
    </row>
    <row r="63" spans="1:6" s="61" customFormat="1" x14ac:dyDescent="0.2">
      <c r="A63" s="87"/>
      <c r="B63" s="90"/>
      <c r="C63" s="89"/>
      <c r="D63" s="78"/>
      <c r="E63" s="174"/>
      <c r="F63" s="78"/>
    </row>
    <row r="64" spans="1:6" s="95" customFormat="1" ht="12.75" x14ac:dyDescent="0.2">
      <c r="A64" s="91"/>
      <c r="B64" s="92" t="s">
        <v>163</v>
      </c>
      <c r="C64" s="93"/>
      <c r="D64" s="94"/>
      <c r="E64" s="176"/>
      <c r="F64" s="94">
        <f>+SUM(F8:F62)</f>
        <v>0</v>
      </c>
    </row>
    <row r="65" spans="1:6" s="61" customFormat="1" x14ac:dyDescent="0.2">
      <c r="A65" s="87"/>
      <c r="B65" s="90"/>
      <c r="C65" s="89"/>
      <c r="D65" s="78"/>
      <c r="E65" s="174"/>
      <c r="F65" s="78"/>
    </row>
    <row r="66" spans="1:6" s="61" customFormat="1" x14ac:dyDescent="0.2">
      <c r="A66" s="87"/>
      <c r="B66" s="90" t="s">
        <v>164</v>
      </c>
      <c r="C66" s="166"/>
      <c r="D66" s="78"/>
      <c r="E66" s="177"/>
      <c r="F66" s="78">
        <f>ROUND($F$64*E66,0)</f>
        <v>0</v>
      </c>
    </row>
    <row r="67" spans="1:6" s="61" customFormat="1" x14ac:dyDescent="0.2">
      <c r="A67" s="87"/>
      <c r="B67" s="90" t="s">
        <v>165</v>
      </c>
      <c r="C67" s="166"/>
      <c r="D67" s="78"/>
      <c r="E67" s="177"/>
      <c r="F67" s="78">
        <f>ROUND($F$64*E67,0)</f>
        <v>0</v>
      </c>
    </row>
    <row r="68" spans="1:6" s="61" customFormat="1" x14ac:dyDescent="0.2">
      <c r="A68" s="87"/>
      <c r="B68" s="90" t="s">
        <v>166</v>
      </c>
      <c r="C68" s="166"/>
      <c r="D68" s="78"/>
      <c r="E68" s="177"/>
      <c r="F68" s="78">
        <f>ROUND($F$64*E68,0)</f>
        <v>0</v>
      </c>
    </row>
    <row r="69" spans="1:6" s="61" customFormat="1" x14ac:dyDescent="0.2">
      <c r="A69" s="87"/>
      <c r="B69" s="90" t="s">
        <v>176</v>
      </c>
      <c r="C69" s="166"/>
      <c r="D69" s="78"/>
      <c r="E69" s="102">
        <v>0.16</v>
      </c>
      <c r="F69" s="78">
        <f>+ROUND((F68*E69),0)</f>
        <v>0</v>
      </c>
    </row>
    <row r="70" spans="1:6" s="100" customFormat="1" ht="15" x14ac:dyDescent="0.25">
      <c r="A70" s="96"/>
      <c r="B70" s="97" t="s">
        <v>168</v>
      </c>
      <c r="C70" s="98"/>
      <c r="D70" s="99"/>
      <c r="E70" s="99"/>
      <c r="F70" s="99">
        <f>SUM(F64:F69)</f>
        <v>0</v>
      </c>
    </row>
  </sheetData>
  <sheetProtection password="F56D" sheet="1" objects="1" scenarios="1"/>
  <mergeCells count="4">
    <mergeCell ref="A1:F1"/>
    <mergeCell ref="A3:F3"/>
    <mergeCell ref="A4:F4"/>
    <mergeCell ref="A5:F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workbookViewId="0">
      <selection activeCell="K11" sqref="K11"/>
    </sheetView>
  </sheetViews>
  <sheetFormatPr baseColWidth="10" defaultRowHeight="15" x14ac:dyDescent="0.25"/>
  <cols>
    <col min="1" max="1" width="6.28515625" customWidth="1"/>
    <col min="2" max="2" width="83.140625" customWidth="1"/>
    <col min="3" max="3" width="7.7109375" bestFit="1" customWidth="1"/>
    <col min="4" max="4" width="11.28515625" customWidth="1"/>
    <col min="5" max="5" width="14.28515625" bestFit="1" customWidth="1"/>
    <col min="6" max="6" width="19.42578125" bestFit="1" customWidth="1"/>
  </cols>
  <sheetData>
    <row r="1" spans="1:6" x14ac:dyDescent="0.25">
      <c r="A1" s="109" t="s">
        <v>0</v>
      </c>
      <c r="B1" s="110"/>
      <c r="C1" s="111"/>
      <c r="D1" s="112"/>
      <c r="E1" s="112"/>
      <c r="F1" s="113"/>
    </row>
    <row r="2" spans="1:6" x14ac:dyDescent="0.25">
      <c r="A2" s="114"/>
      <c r="B2" s="115"/>
      <c r="C2" s="116"/>
      <c r="D2" s="117"/>
      <c r="E2" s="117"/>
      <c r="F2" s="118"/>
    </row>
    <row r="3" spans="1:6" x14ac:dyDescent="0.25">
      <c r="A3" s="56"/>
      <c r="B3" s="57"/>
      <c r="C3" s="58"/>
      <c r="D3" s="59"/>
      <c r="E3" s="59"/>
      <c r="F3" s="60"/>
    </row>
    <row r="4" spans="1:6" ht="15.75" x14ac:dyDescent="0.25">
      <c r="A4" s="196" t="s">
        <v>205</v>
      </c>
      <c r="B4" s="196"/>
      <c r="C4" s="196"/>
      <c r="D4" s="196"/>
      <c r="E4" s="196"/>
      <c r="F4" s="197"/>
    </row>
    <row r="5" spans="1:6" ht="15.75" x14ac:dyDescent="0.25">
      <c r="A5" s="198" t="s">
        <v>209</v>
      </c>
      <c r="B5" s="198"/>
      <c r="C5" s="198"/>
      <c r="D5" s="198"/>
      <c r="E5" s="198"/>
      <c r="F5" s="199"/>
    </row>
    <row r="6" spans="1:6" x14ac:dyDescent="0.25">
      <c r="A6" s="200" t="s">
        <v>206</v>
      </c>
      <c r="B6" s="200"/>
      <c r="C6" s="200"/>
      <c r="D6" s="200"/>
      <c r="E6" s="200"/>
      <c r="F6" s="201"/>
    </row>
    <row r="7" spans="1:6" x14ac:dyDescent="0.25">
      <c r="A7" s="162"/>
      <c r="B7" s="162"/>
      <c r="C7" s="162"/>
      <c r="D7" s="162"/>
      <c r="E7" s="162"/>
      <c r="F7" s="163"/>
    </row>
    <row r="8" spans="1:6" x14ac:dyDescent="0.25">
      <c r="A8" s="119" t="s">
        <v>1</v>
      </c>
      <c r="B8" s="120" t="s">
        <v>2</v>
      </c>
      <c r="C8" s="121" t="s">
        <v>3</v>
      </c>
      <c r="D8" s="69" t="s">
        <v>4</v>
      </c>
      <c r="E8" s="122" t="s">
        <v>5</v>
      </c>
      <c r="F8" s="122" t="s">
        <v>6</v>
      </c>
    </row>
    <row r="9" spans="1:6" x14ac:dyDescent="0.25">
      <c r="A9" s="123">
        <v>1</v>
      </c>
      <c r="B9" s="124" t="s">
        <v>7</v>
      </c>
      <c r="C9" s="125"/>
      <c r="D9" s="126"/>
      <c r="E9" s="127" t="s">
        <v>8</v>
      </c>
      <c r="F9" s="127" t="s">
        <v>8</v>
      </c>
    </row>
    <row r="10" spans="1:6" ht="34.5" x14ac:dyDescent="0.25">
      <c r="A10" s="128" t="s">
        <v>9</v>
      </c>
      <c r="B10" s="129" t="s">
        <v>10</v>
      </c>
      <c r="C10" s="130" t="s">
        <v>11</v>
      </c>
      <c r="D10" s="131">
        <v>3962</v>
      </c>
      <c r="E10" s="178"/>
      <c r="F10" s="132">
        <f>+ROUND(D10*E10,0)</f>
        <v>0</v>
      </c>
    </row>
    <row r="11" spans="1:6" ht="34.5" x14ac:dyDescent="0.25">
      <c r="A11" s="128" t="s">
        <v>12</v>
      </c>
      <c r="B11" s="129" t="s">
        <v>13</v>
      </c>
      <c r="C11" s="130" t="s">
        <v>11</v>
      </c>
      <c r="D11" s="131">
        <v>3962</v>
      </c>
      <c r="E11" s="178"/>
      <c r="F11" s="132">
        <f t="shared" ref="F11:F74" si="0">+ROUND(D11*E11,0)</f>
        <v>0</v>
      </c>
    </row>
    <row r="12" spans="1:6" x14ac:dyDescent="0.25">
      <c r="A12" s="123" t="s">
        <v>14</v>
      </c>
      <c r="B12" s="124" t="s">
        <v>15</v>
      </c>
      <c r="C12" s="125"/>
      <c r="D12" s="132"/>
      <c r="E12" s="178"/>
      <c r="F12" s="132"/>
    </row>
    <row r="13" spans="1:6" ht="23.25" x14ac:dyDescent="0.25">
      <c r="A13" s="128" t="s">
        <v>19</v>
      </c>
      <c r="B13" s="129" t="s">
        <v>172</v>
      </c>
      <c r="C13" s="130" t="s">
        <v>18</v>
      </c>
      <c r="D13" s="131">
        <v>1720</v>
      </c>
      <c r="E13" s="178"/>
      <c r="F13" s="132">
        <f t="shared" si="0"/>
        <v>0</v>
      </c>
    </row>
    <row r="14" spans="1:6" ht="23.25" x14ac:dyDescent="0.25">
      <c r="A14" s="128" t="s">
        <v>21</v>
      </c>
      <c r="B14" s="129" t="s">
        <v>22</v>
      </c>
      <c r="C14" s="130" t="s">
        <v>18</v>
      </c>
      <c r="D14" s="131">
        <v>290</v>
      </c>
      <c r="E14" s="178"/>
      <c r="F14" s="132">
        <f t="shared" si="0"/>
        <v>0</v>
      </c>
    </row>
    <row r="15" spans="1:6" ht="23.25" x14ac:dyDescent="0.25">
      <c r="A15" s="128" t="s">
        <v>23</v>
      </c>
      <c r="B15" s="129" t="s">
        <v>24</v>
      </c>
      <c r="C15" s="130" t="s">
        <v>18</v>
      </c>
      <c r="D15" s="131">
        <v>280</v>
      </c>
      <c r="E15" s="178"/>
      <c r="F15" s="132">
        <f t="shared" si="0"/>
        <v>0</v>
      </c>
    </row>
    <row r="16" spans="1:6" ht="23.25" x14ac:dyDescent="0.25">
      <c r="A16" s="128" t="s">
        <v>25</v>
      </c>
      <c r="B16" s="129" t="s">
        <v>26</v>
      </c>
      <c r="C16" s="130" t="s">
        <v>18</v>
      </c>
      <c r="D16" s="131">
        <v>55</v>
      </c>
      <c r="E16" s="178"/>
      <c r="F16" s="132">
        <f t="shared" si="0"/>
        <v>0</v>
      </c>
    </row>
    <row r="17" spans="1:6" ht="23.25" x14ac:dyDescent="0.25">
      <c r="A17" s="128" t="s">
        <v>29</v>
      </c>
      <c r="B17" s="129" t="s">
        <v>30</v>
      </c>
      <c r="C17" s="130" t="s">
        <v>11</v>
      </c>
      <c r="D17" s="131">
        <v>175</v>
      </c>
      <c r="E17" s="178"/>
      <c r="F17" s="132">
        <f t="shared" si="0"/>
        <v>0</v>
      </c>
    </row>
    <row r="18" spans="1:6" ht="22.5" x14ac:dyDescent="0.25">
      <c r="A18" s="128" t="s">
        <v>31</v>
      </c>
      <c r="B18" s="29" t="s">
        <v>32</v>
      </c>
      <c r="C18" s="130" t="s">
        <v>18</v>
      </c>
      <c r="D18" s="131">
        <v>2145</v>
      </c>
      <c r="E18" s="178"/>
      <c r="F18" s="132">
        <f t="shared" si="0"/>
        <v>0</v>
      </c>
    </row>
    <row r="19" spans="1:6" ht="22.5" x14ac:dyDescent="0.25">
      <c r="A19" s="128" t="s">
        <v>177</v>
      </c>
      <c r="B19" s="29" t="s">
        <v>34</v>
      </c>
      <c r="C19" s="130" t="s">
        <v>178</v>
      </c>
      <c r="D19" s="131">
        <v>5000</v>
      </c>
      <c r="E19" s="178"/>
      <c r="F19" s="132">
        <f t="shared" si="0"/>
        <v>0</v>
      </c>
    </row>
    <row r="20" spans="1:6" x14ac:dyDescent="0.25">
      <c r="A20" s="123" t="s">
        <v>38</v>
      </c>
      <c r="B20" s="124" t="s">
        <v>39</v>
      </c>
      <c r="C20" s="125"/>
      <c r="D20" s="133"/>
      <c r="E20" s="179"/>
      <c r="F20" s="132"/>
    </row>
    <row r="21" spans="1:6" ht="34.5" x14ac:dyDescent="0.25">
      <c r="A21" s="128" t="s">
        <v>40</v>
      </c>
      <c r="B21" s="129" t="s">
        <v>41</v>
      </c>
      <c r="C21" s="130" t="s">
        <v>11</v>
      </c>
      <c r="D21" s="131">
        <v>701</v>
      </c>
      <c r="E21" s="178"/>
      <c r="F21" s="132">
        <f t="shared" si="0"/>
        <v>0</v>
      </c>
    </row>
    <row r="22" spans="1:6" ht="45.75" x14ac:dyDescent="0.25">
      <c r="A22" s="128" t="s">
        <v>42</v>
      </c>
      <c r="B22" s="129" t="s">
        <v>43</v>
      </c>
      <c r="C22" s="130" t="s">
        <v>11</v>
      </c>
      <c r="D22" s="131">
        <v>95</v>
      </c>
      <c r="E22" s="178"/>
      <c r="F22" s="132">
        <f t="shared" si="0"/>
        <v>0</v>
      </c>
    </row>
    <row r="23" spans="1:6" ht="34.5" x14ac:dyDescent="0.25">
      <c r="A23" s="128" t="s">
        <v>44</v>
      </c>
      <c r="B23" s="129" t="s">
        <v>45</v>
      </c>
      <c r="C23" s="130" t="s">
        <v>11</v>
      </c>
      <c r="D23" s="131">
        <v>80</v>
      </c>
      <c r="E23" s="178"/>
      <c r="F23" s="132">
        <f t="shared" si="0"/>
        <v>0</v>
      </c>
    </row>
    <row r="24" spans="1:6" ht="34.5" x14ac:dyDescent="0.25">
      <c r="A24" s="128" t="s">
        <v>46</v>
      </c>
      <c r="B24" s="129" t="s">
        <v>47</v>
      </c>
      <c r="C24" s="130" t="s">
        <v>11</v>
      </c>
      <c r="D24" s="131">
        <v>10</v>
      </c>
      <c r="E24" s="178"/>
      <c r="F24" s="132">
        <f t="shared" si="0"/>
        <v>0</v>
      </c>
    </row>
    <row r="25" spans="1:6" ht="23.25" x14ac:dyDescent="0.25">
      <c r="A25" s="128" t="s">
        <v>49</v>
      </c>
      <c r="B25" s="129" t="s">
        <v>50</v>
      </c>
      <c r="C25" s="130" t="s">
        <v>51</v>
      </c>
      <c r="D25" s="131">
        <v>170</v>
      </c>
      <c r="E25" s="178"/>
      <c r="F25" s="132">
        <f t="shared" si="0"/>
        <v>0</v>
      </c>
    </row>
    <row r="26" spans="1:6" ht="34.5" x14ac:dyDescent="0.25">
      <c r="A26" s="128" t="s">
        <v>54</v>
      </c>
      <c r="B26" s="129" t="s">
        <v>55</v>
      </c>
      <c r="C26" s="130" t="s">
        <v>48</v>
      </c>
      <c r="D26" s="131">
        <v>7</v>
      </c>
      <c r="E26" s="178"/>
      <c r="F26" s="132">
        <f t="shared" si="0"/>
        <v>0</v>
      </c>
    </row>
    <row r="27" spans="1:6" ht="34.5" x14ac:dyDescent="0.25">
      <c r="A27" s="128" t="s">
        <v>60</v>
      </c>
      <c r="B27" s="129" t="s">
        <v>61</v>
      </c>
      <c r="C27" s="130" t="s">
        <v>11</v>
      </c>
      <c r="D27" s="132">
        <v>155</v>
      </c>
      <c r="E27" s="178"/>
      <c r="F27" s="132">
        <f t="shared" si="0"/>
        <v>0</v>
      </c>
    </row>
    <row r="28" spans="1:6" ht="23.25" x14ac:dyDescent="0.25">
      <c r="A28" s="128" t="s">
        <v>179</v>
      </c>
      <c r="B28" s="129" t="s">
        <v>189</v>
      </c>
      <c r="C28" s="130" t="s">
        <v>51</v>
      </c>
      <c r="D28" s="132">
        <v>650</v>
      </c>
      <c r="E28" s="178"/>
      <c r="F28" s="132">
        <f t="shared" si="0"/>
        <v>0</v>
      </c>
    </row>
    <row r="29" spans="1:6" ht="34.5" x14ac:dyDescent="0.25">
      <c r="A29" s="128" t="s">
        <v>180</v>
      </c>
      <c r="B29" s="129" t="s">
        <v>190</v>
      </c>
      <c r="C29" s="130" t="s">
        <v>48</v>
      </c>
      <c r="D29" s="132">
        <v>8</v>
      </c>
      <c r="E29" s="178"/>
      <c r="F29" s="132">
        <f t="shared" si="0"/>
        <v>0</v>
      </c>
    </row>
    <row r="30" spans="1:6" ht="23.25" x14ac:dyDescent="0.25">
      <c r="A30" s="128" t="s">
        <v>181</v>
      </c>
      <c r="B30" s="129" t="s">
        <v>191</v>
      </c>
      <c r="C30" s="130" t="s">
        <v>48</v>
      </c>
      <c r="D30" s="132">
        <v>4</v>
      </c>
      <c r="E30" s="178"/>
      <c r="F30" s="132">
        <f t="shared" si="0"/>
        <v>0</v>
      </c>
    </row>
    <row r="31" spans="1:6" ht="23.25" x14ac:dyDescent="0.25">
      <c r="A31" s="128" t="s">
        <v>182</v>
      </c>
      <c r="B31" s="129" t="s">
        <v>192</v>
      </c>
      <c r="C31" s="130" t="s">
        <v>48</v>
      </c>
      <c r="D31" s="132">
        <v>9</v>
      </c>
      <c r="E31" s="178"/>
      <c r="F31" s="132">
        <f t="shared" si="0"/>
        <v>0</v>
      </c>
    </row>
    <row r="32" spans="1:6" x14ac:dyDescent="0.25">
      <c r="A32" s="123">
        <v>4</v>
      </c>
      <c r="B32" s="124" t="s">
        <v>66</v>
      </c>
      <c r="C32" s="125"/>
      <c r="D32" s="132"/>
      <c r="E32" s="178"/>
      <c r="F32" s="132"/>
    </row>
    <row r="33" spans="1:6" ht="23.25" x14ac:dyDescent="0.25">
      <c r="A33" s="128" t="s">
        <v>67</v>
      </c>
      <c r="B33" s="129" t="s">
        <v>68</v>
      </c>
      <c r="C33" s="130" t="s">
        <v>48</v>
      </c>
      <c r="D33" s="131">
        <v>18</v>
      </c>
      <c r="E33" s="178"/>
      <c r="F33" s="132">
        <f t="shared" si="0"/>
        <v>0</v>
      </c>
    </row>
    <row r="34" spans="1:6" ht="23.25" x14ac:dyDescent="0.25">
      <c r="A34" s="128" t="s">
        <v>69</v>
      </c>
      <c r="B34" s="129" t="s">
        <v>70</v>
      </c>
      <c r="C34" s="130" t="s">
        <v>48</v>
      </c>
      <c r="D34" s="131">
        <v>1</v>
      </c>
      <c r="E34" s="178"/>
      <c r="F34" s="132">
        <f t="shared" si="0"/>
        <v>0</v>
      </c>
    </row>
    <row r="35" spans="1:6" ht="23.25" x14ac:dyDescent="0.25">
      <c r="A35" s="128" t="s">
        <v>71</v>
      </c>
      <c r="B35" s="129" t="s">
        <v>72</v>
      </c>
      <c r="C35" s="130" t="s">
        <v>48</v>
      </c>
      <c r="D35" s="131">
        <v>2</v>
      </c>
      <c r="E35" s="178"/>
      <c r="F35" s="132">
        <f t="shared" si="0"/>
        <v>0</v>
      </c>
    </row>
    <row r="36" spans="1:6" ht="45.75" x14ac:dyDescent="0.25">
      <c r="A36" s="128" t="s">
        <v>73</v>
      </c>
      <c r="B36" s="129" t="s">
        <v>74</v>
      </c>
      <c r="C36" s="130" t="s">
        <v>48</v>
      </c>
      <c r="D36" s="131">
        <v>1</v>
      </c>
      <c r="E36" s="178"/>
      <c r="F36" s="132">
        <f t="shared" si="0"/>
        <v>0</v>
      </c>
    </row>
    <row r="37" spans="1:6" ht="23.25" x14ac:dyDescent="0.25">
      <c r="A37" s="128" t="s">
        <v>84</v>
      </c>
      <c r="B37" s="129" t="s">
        <v>85</v>
      </c>
      <c r="C37" s="130" t="s">
        <v>48</v>
      </c>
      <c r="D37" s="131">
        <v>9</v>
      </c>
      <c r="E37" s="178"/>
      <c r="F37" s="132">
        <f t="shared" si="0"/>
        <v>0</v>
      </c>
    </row>
    <row r="38" spans="1:6" ht="23.25" x14ac:dyDescent="0.25">
      <c r="A38" s="134" t="s">
        <v>183</v>
      </c>
      <c r="B38" s="135" t="s">
        <v>193</v>
      </c>
      <c r="C38" s="136" t="s">
        <v>48</v>
      </c>
      <c r="D38" s="131">
        <v>7</v>
      </c>
      <c r="E38" s="180"/>
      <c r="F38" s="132">
        <f t="shared" si="0"/>
        <v>0</v>
      </c>
    </row>
    <row r="39" spans="1:6" ht="23.25" x14ac:dyDescent="0.25">
      <c r="A39" s="134" t="s">
        <v>184</v>
      </c>
      <c r="B39" s="135" t="s">
        <v>194</v>
      </c>
      <c r="C39" s="136" t="s">
        <v>48</v>
      </c>
      <c r="D39" s="131">
        <v>4</v>
      </c>
      <c r="E39" s="180"/>
      <c r="F39" s="132">
        <f t="shared" si="0"/>
        <v>0</v>
      </c>
    </row>
    <row r="40" spans="1:6" ht="23.25" x14ac:dyDescent="0.25">
      <c r="A40" s="134" t="s">
        <v>185</v>
      </c>
      <c r="B40" s="135" t="s">
        <v>195</v>
      </c>
      <c r="C40" s="136" t="s">
        <v>48</v>
      </c>
      <c r="D40" s="131">
        <v>1</v>
      </c>
      <c r="E40" s="180"/>
      <c r="F40" s="132">
        <f t="shared" si="0"/>
        <v>0</v>
      </c>
    </row>
    <row r="41" spans="1:6" x14ac:dyDescent="0.25">
      <c r="A41" s="123">
        <v>5</v>
      </c>
      <c r="B41" s="124" t="s">
        <v>92</v>
      </c>
      <c r="C41" s="125"/>
      <c r="D41" s="132"/>
      <c r="E41" s="178"/>
      <c r="F41" s="132"/>
    </row>
    <row r="42" spans="1:6" ht="23.25" x14ac:dyDescent="0.25">
      <c r="A42" s="128" t="s">
        <v>93</v>
      </c>
      <c r="B42" s="129" t="s">
        <v>94</v>
      </c>
      <c r="C42" s="130" t="s">
        <v>51</v>
      </c>
      <c r="D42" s="131">
        <v>39</v>
      </c>
      <c r="E42" s="178"/>
      <c r="F42" s="132">
        <f t="shared" si="0"/>
        <v>0</v>
      </c>
    </row>
    <row r="43" spans="1:6" ht="23.25" x14ac:dyDescent="0.25">
      <c r="A43" s="128" t="s">
        <v>95</v>
      </c>
      <c r="B43" s="129" t="s">
        <v>96</v>
      </c>
      <c r="C43" s="130" t="s">
        <v>51</v>
      </c>
      <c r="D43" s="137">
        <v>33</v>
      </c>
      <c r="E43" s="178"/>
      <c r="F43" s="132">
        <f t="shared" si="0"/>
        <v>0</v>
      </c>
    </row>
    <row r="44" spans="1:6" ht="23.25" x14ac:dyDescent="0.25">
      <c r="A44" s="128" t="s">
        <v>97</v>
      </c>
      <c r="B44" s="129" t="s">
        <v>98</v>
      </c>
      <c r="C44" s="130" t="s">
        <v>51</v>
      </c>
      <c r="D44" s="137">
        <v>70</v>
      </c>
      <c r="E44" s="178"/>
      <c r="F44" s="132">
        <f t="shared" si="0"/>
        <v>0</v>
      </c>
    </row>
    <row r="45" spans="1:6" ht="23.25" x14ac:dyDescent="0.25">
      <c r="A45" s="128" t="s">
        <v>186</v>
      </c>
      <c r="B45" s="129" t="s">
        <v>196</v>
      </c>
      <c r="C45" s="130" t="s">
        <v>51</v>
      </c>
      <c r="D45" s="137">
        <v>70</v>
      </c>
      <c r="E45" s="178"/>
      <c r="F45" s="132">
        <f t="shared" si="0"/>
        <v>0</v>
      </c>
    </row>
    <row r="46" spans="1:6" x14ac:dyDescent="0.25">
      <c r="A46" s="123">
        <v>6</v>
      </c>
      <c r="B46" s="124" t="s">
        <v>99</v>
      </c>
      <c r="C46" s="125"/>
      <c r="D46" s="132"/>
      <c r="E46" s="178"/>
      <c r="F46" s="132"/>
    </row>
    <row r="47" spans="1:6" ht="23.25" x14ac:dyDescent="0.25">
      <c r="A47" s="128" t="s">
        <v>100</v>
      </c>
      <c r="B47" s="129" t="s">
        <v>17</v>
      </c>
      <c r="C47" s="130" t="s">
        <v>18</v>
      </c>
      <c r="D47" s="137">
        <v>102</v>
      </c>
      <c r="E47" s="178"/>
      <c r="F47" s="132">
        <f t="shared" si="0"/>
        <v>0</v>
      </c>
    </row>
    <row r="48" spans="1:6" ht="23.25" x14ac:dyDescent="0.25">
      <c r="A48" s="128" t="s">
        <v>101</v>
      </c>
      <c r="B48" s="129" t="s">
        <v>102</v>
      </c>
      <c r="C48" s="130" t="s">
        <v>18</v>
      </c>
      <c r="D48" s="137">
        <v>50</v>
      </c>
      <c r="E48" s="178"/>
      <c r="F48" s="132">
        <f t="shared" si="0"/>
        <v>0</v>
      </c>
    </row>
    <row r="49" spans="1:6" ht="23.25" x14ac:dyDescent="0.25">
      <c r="A49" s="128" t="s">
        <v>103</v>
      </c>
      <c r="B49" s="129" t="s">
        <v>104</v>
      </c>
      <c r="C49" s="130" t="s">
        <v>18</v>
      </c>
      <c r="D49" s="137">
        <v>6</v>
      </c>
      <c r="E49" s="178"/>
      <c r="F49" s="132">
        <f t="shared" si="0"/>
        <v>0</v>
      </c>
    </row>
    <row r="50" spans="1:6" ht="23.25" x14ac:dyDescent="0.25">
      <c r="A50" s="128" t="s">
        <v>105</v>
      </c>
      <c r="B50" s="129" t="s">
        <v>106</v>
      </c>
      <c r="C50" s="130" t="s">
        <v>18</v>
      </c>
      <c r="D50" s="137">
        <v>38</v>
      </c>
      <c r="E50" s="178"/>
      <c r="F50" s="132">
        <f t="shared" si="0"/>
        <v>0</v>
      </c>
    </row>
    <row r="51" spans="1:6" ht="23.25" x14ac:dyDescent="0.25">
      <c r="A51" s="128" t="s">
        <v>107</v>
      </c>
      <c r="B51" s="129" t="s">
        <v>173</v>
      </c>
      <c r="C51" s="130" t="s">
        <v>18</v>
      </c>
      <c r="D51" s="137">
        <v>128</v>
      </c>
      <c r="E51" s="178"/>
      <c r="F51" s="132">
        <f t="shared" si="0"/>
        <v>0</v>
      </c>
    </row>
    <row r="52" spans="1:6" ht="23.25" x14ac:dyDescent="0.25">
      <c r="A52" s="128" t="s">
        <v>109</v>
      </c>
      <c r="B52" s="129" t="s">
        <v>110</v>
      </c>
      <c r="C52" s="130" t="s">
        <v>51</v>
      </c>
      <c r="D52" s="137">
        <v>181</v>
      </c>
      <c r="E52" s="178"/>
      <c r="F52" s="132">
        <f t="shared" si="0"/>
        <v>0</v>
      </c>
    </row>
    <row r="53" spans="1:6" ht="23.25" x14ac:dyDescent="0.25">
      <c r="A53" s="128" t="s">
        <v>111</v>
      </c>
      <c r="B53" s="129" t="s">
        <v>112</v>
      </c>
      <c r="C53" s="130" t="s">
        <v>18</v>
      </c>
      <c r="D53" s="137">
        <v>33</v>
      </c>
      <c r="E53" s="178"/>
      <c r="F53" s="132">
        <f t="shared" si="0"/>
        <v>0</v>
      </c>
    </row>
    <row r="54" spans="1:6" ht="23.25" x14ac:dyDescent="0.25">
      <c r="A54" s="128" t="s">
        <v>113</v>
      </c>
      <c r="B54" s="129" t="s">
        <v>114</v>
      </c>
      <c r="C54" s="130" t="s">
        <v>11</v>
      </c>
      <c r="D54" s="137">
        <v>280</v>
      </c>
      <c r="E54" s="178"/>
      <c r="F54" s="132">
        <f t="shared" si="0"/>
        <v>0</v>
      </c>
    </row>
    <row r="55" spans="1:6" x14ac:dyDescent="0.25">
      <c r="A55" s="123">
        <v>7</v>
      </c>
      <c r="B55" s="124" t="s">
        <v>115</v>
      </c>
      <c r="C55" s="125"/>
      <c r="D55" s="131"/>
      <c r="E55" s="178"/>
      <c r="F55" s="132"/>
    </row>
    <row r="56" spans="1:6" ht="34.5" x14ac:dyDescent="0.25">
      <c r="A56" s="128" t="s">
        <v>116</v>
      </c>
      <c r="B56" s="129" t="s">
        <v>117</v>
      </c>
      <c r="C56" s="130" t="s">
        <v>48</v>
      </c>
      <c r="D56" s="131">
        <v>4</v>
      </c>
      <c r="E56" s="178"/>
      <c r="F56" s="132">
        <f t="shared" si="0"/>
        <v>0</v>
      </c>
    </row>
    <row r="57" spans="1:6" ht="34.5" x14ac:dyDescent="0.25">
      <c r="A57" s="128" t="s">
        <v>118</v>
      </c>
      <c r="B57" s="129" t="s">
        <v>119</v>
      </c>
      <c r="C57" s="130" t="s">
        <v>48</v>
      </c>
      <c r="D57" s="131">
        <v>12</v>
      </c>
      <c r="E57" s="178"/>
      <c r="F57" s="132">
        <f t="shared" si="0"/>
        <v>0</v>
      </c>
    </row>
    <row r="58" spans="1:6" ht="23.25" x14ac:dyDescent="0.25">
      <c r="A58" s="128" t="s">
        <v>122</v>
      </c>
      <c r="B58" s="129" t="s">
        <v>123</v>
      </c>
      <c r="C58" s="130" t="s">
        <v>51</v>
      </c>
      <c r="D58" s="131">
        <v>184</v>
      </c>
      <c r="E58" s="178"/>
      <c r="F58" s="132">
        <f t="shared" si="0"/>
        <v>0</v>
      </c>
    </row>
    <row r="59" spans="1:6" ht="34.5" x14ac:dyDescent="0.25">
      <c r="A59" s="128" t="s">
        <v>124</v>
      </c>
      <c r="B59" s="129" t="s">
        <v>125</v>
      </c>
      <c r="C59" s="130" t="s">
        <v>51</v>
      </c>
      <c r="D59" s="131">
        <v>193</v>
      </c>
      <c r="E59" s="178"/>
      <c r="F59" s="132">
        <f t="shared" si="0"/>
        <v>0</v>
      </c>
    </row>
    <row r="60" spans="1:6" ht="34.5" x14ac:dyDescent="0.25">
      <c r="A60" s="134" t="s">
        <v>187</v>
      </c>
      <c r="B60" s="129" t="s">
        <v>197</v>
      </c>
      <c r="C60" s="130" t="s">
        <v>48</v>
      </c>
      <c r="D60" s="131">
        <v>2</v>
      </c>
      <c r="E60" s="178"/>
      <c r="F60" s="132">
        <f t="shared" si="0"/>
        <v>0</v>
      </c>
    </row>
    <row r="61" spans="1:6" x14ac:dyDescent="0.25">
      <c r="A61" s="123" t="s">
        <v>126</v>
      </c>
      <c r="B61" s="124" t="s">
        <v>127</v>
      </c>
      <c r="C61" s="125"/>
      <c r="D61" s="131"/>
      <c r="E61" s="178"/>
      <c r="F61" s="132"/>
    </row>
    <row r="62" spans="1:6" ht="68.25" x14ac:dyDescent="0.25">
      <c r="A62" s="128" t="s">
        <v>128</v>
      </c>
      <c r="B62" s="129" t="s">
        <v>129</v>
      </c>
      <c r="C62" s="130" t="s">
        <v>48</v>
      </c>
      <c r="D62" s="137">
        <v>5</v>
      </c>
      <c r="E62" s="178"/>
      <c r="F62" s="132">
        <f t="shared" si="0"/>
        <v>0</v>
      </c>
    </row>
    <row r="63" spans="1:6" ht="34.5" x14ac:dyDescent="0.25">
      <c r="A63" s="128" t="s">
        <v>130</v>
      </c>
      <c r="B63" s="129" t="s">
        <v>131</v>
      </c>
      <c r="C63" s="130" t="s">
        <v>11</v>
      </c>
      <c r="D63" s="137">
        <v>80</v>
      </c>
      <c r="E63" s="178"/>
      <c r="F63" s="132">
        <f t="shared" si="0"/>
        <v>0</v>
      </c>
    </row>
    <row r="64" spans="1:6" ht="34.5" x14ac:dyDescent="0.25">
      <c r="A64" s="128" t="s">
        <v>132</v>
      </c>
      <c r="B64" s="129" t="s">
        <v>133</v>
      </c>
      <c r="C64" s="130" t="s">
        <v>18</v>
      </c>
      <c r="D64" s="137">
        <v>1</v>
      </c>
      <c r="E64" s="178"/>
      <c r="F64" s="132">
        <f t="shared" si="0"/>
        <v>0</v>
      </c>
    </row>
    <row r="65" spans="1:6" ht="34.5" x14ac:dyDescent="0.25">
      <c r="A65" s="128" t="s">
        <v>188</v>
      </c>
      <c r="B65" s="129" t="s">
        <v>198</v>
      </c>
      <c r="C65" s="130" t="s">
        <v>48</v>
      </c>
      <c r="D65" s="137">
        <v>28</v>
      </c>
      <c r="E65" s="178"/>
      <c r="F65" s="132">
        <f t="shared" si="0"/>
        <v>0</v>
      </c>
    </row>
    <row r="66" spans="1:6" x14ac:dyDescent="0.25">
      <c r="A66" s="123" t="s">
        <v>138</v>
      </c>
      <c r="B66" s="124" t="s">
        <v>139</v>
      </c>
      <c r="C66" s="125"/>
      <c r="D66" s="137"/>
      <c r="E66" s="179" t="s">
        <v>8</v>
      </c>
      <c r="F66" s="132"/>
    </row>
    <row r="67" spans="1:6" ht="23.25" x14ac:dyDescent="0.25">
      <c r="A67" s="128" t="s">
        <v>140</v>
      </c>
      <c r="B67" s="129" t="s">
        <v>141</v>
      </c>
      <c r="C67" s="130" t="s">
        <v>48</v>
      </c>
      <c r="D67" s="132">
        <v>20</v>
      </c>
      <c r="E67" s="179"/>
      <c r="F67" s="132">
        <f t="shared" si="0"/>
        <v>0</v>
      </c>
    </row>
    <row r="68" spans="1:6" ht="23.25" x14ac:dyDescent="0.25">
      <c r="A68" s="128" t="s">
        <v>143</v>
      </c>
      <c r="B68" s="129" t="s">
        <v>144</v>
      </c>
      <c r="C68" s="130" t="s">
        <v>48</v>
      </c>
      <c r="D68" s="132">
        <v>141</v>
      </c>
      <c r="E68" s="179"/>
      <c r="F68" s="132">
        <f t="shared" si="0"/>
        <v>0</v>
      </c>
    </row>
    <row r="69" spans="1:6" ht="23.25" x14ac:dyDescent="0.25">
      <c r="A69" s="128" t="s">
        <v>145</v>
      </c>
      <c r="B69" s="129" t="s">
        <v>148</v>
      </c>
      <c r="C69" s="130" t="s">
        <v>48</v>
      </c>
      <c r="D69" s="132">
        <v>91</v>
      </c>
      <c r="E69" s="179"/>
      <c r="F69" s="132">
        <f t="shared" si="0"/>
        <v>0</v>
      </c>
    </row>
    <row r="70" spans="1:6" x14ac:dyDescent="0.25">
      <c r="A70" s="128" t="s">
        <v>147</v>
      </c>
      <c r="B70" s="129" t="s">
        <v>150</v>
      </c>
      <c r="C70" s="130" t="s">
        <v>48</v>
      </c>
      <c r="D70" s="132">
        <v>91</v>
      </c>
      <c r="E70" s="179"/>
      <c r="F70" s="132">
        <f t="shared" si="0"/>
        <v>0</v>
      </c>
    </row>
    <row r="71" spans="1:6" x14ac:dyDescent="0.25">
      <c r="A71" s="128" t="s">
        <v>149</v>
      </c>
      <c r="B71" s="129" t="s">
        <v>152</v>
      </c>
      <c r="C71" s="130" t="s">
        <v>48</v>
      </c>
      <c r="D71" s="132">
        <v>6</v>
      </c>
      <c r="E71" s="179"/>
      <c r="F71" s="132">
        <f t="shared" si="0"/>
        <v>0</v>
      </c>
    </row>
    <row r="72" spans="1:6" x14ac:dyDescent="0.25">
      <c r="A72" s="128" t="s">
        <v>151</v>
      </c>
      <c r="B72" s="129" t="s">
        <v>154</v>
      </c>
      <c r="C72" s="130" t="s">
        <v>48</v>
      </c>
      <c r="D72" s="132">
        <v>1</v>
      </c>
      <c r="E72" s="179"/>
      <c r="F72" s="132">
        <f t="shared" si="0"/>
        <v>0</v>
      </c>
    </row>
    <row r="73" spans="1:6" x14ac:dyDescent="0.25">
      <c r="A73" s="128" t="s">
        <v>153</v>
      </c>
      <c r="B73" s="129" t="s">
        <v>156</v>
      </c>
      <c r="C73" s="130" t="s">
        <v>48</v>
      </c>
      <c r="D73" s="132">
        <v>20</v>
      </c>
      <c r="E73" s="179"/>
      <c r="F73" s="132">
        <f t="shared" si="0"/>
        <v>0</v>
      </c>
    </row>
    <row r="74" spans="1:6" x14ac:dyDescent="0.25">
      <c r="A74" s="128" t="s">
        <v>155</v>
      </c>
      <c r="B74" s="129" t="s">
        <v>158</v>
      </c>
      <c r="C74" s="130" t="s">
        <v>48</v>
      </c>
      <c r="D74" s="132">
        <v>141</v>
      </c>
      <c r="E74" s="179"/>
      <c r="F74" s="132">
        <f t="shared" si="0"/>
        <v>0</v>
      </c>
    </row>
    <row r="75" spans="1:6" x14ac:dyDescent="0.25">
      <c r="A75" s="151" t="s">
        <v>161</v>
      </c>
      <c r="B75" s="152" t="s">
        <v>170</v>
      </c>
      <c r="C75" s="140"/>
      <c r="D75" s="127"/>
      <c r="E75" s="179"/>
      <c r="F75" s="132"/>
    </row>
    <row r="76" spans="1:6" x14ac:dyDescent="0.25">
      <c r="A76" s="138" t="s">
        <v>171</v>
      </c>
      <c r="B76" s="139" t="s">
        <v>170</v>
      </c>
      <c r="C76" s="130" t="s">
        <v>48</v>
      </c>
      <c r="D76" s="127">
        <v>1</v>
      </c>
      <c r="E76" s="179"/>
      <c r="F76" s="132">
        <f t="shared" ref="F76" si="1">+ROUND(D76*E76,0)</f>
        <v>0</v>
      </c>
    </row>
    <row r="77" spans="1:6" x14ac:dyDescent="0.25">
      <c r="A77" s="141"/>
      <c r="B77" s="142" t="s">
        <v>163</v>
      </c>
      <c r="C77" s="143"/>
      <c r="D77" s="144"/>
      <c r="E77" s="181"/>
      <c r="F77" s="144">
        <f>+SUM(F10:F76)</f>
        <v>0</v>
      </c>
    </row>
    <row r="78" spans="1:6" x14ac:dyDescent="0.25">
      <c r="A78" s="138"/>
      <c r="B78" s="139"/>
      <c r="C78" s="140"/>
      <c r="D78" s="127"/>
      <c r="E78" s="179"/>
      <c r="F78" s="127"/>
    </row>
    <row r="79" spans="1:6" x14ac:dyDescent="0.25">
      <c r="A79" s="138"/>
      <c r="B79" s="139" t="s">
        <v>164</v>
      </c>
      <c r="C79" s="165"/>
      <c r="D79" s="127"/>
      <c r="E79" s="182"/>
      <c r="F79" s="132">
        <f>+ROUND(F77*E79,0)</f>
        <v>0</v>
      </c>
    </row>
    <row r="80" spans="1:6" x14ac:dyDescent="0.25">
      <c r="A80" s="138"/>
      <c r="B80" s="139" t="s">
        <v>165</v>
      </c>
      <c r="C80" s="165"/>
      <c r="D80" s="127"/>
      <c r="E80" s="182"/>
      <c r="F80" s="132">
        <f>+ROUND(F77*E80,0)</f>
        <v>0</v>
      </c>
    </row>
    <row r="81" spans="1:6" x14ac:dyDescent="0.25">
      <c r="A81" s="138"/>
      <c r="B81" s="139" t="s">
        <v>166</v>
      </c>
      <c r="C81" s="165"/>
      <c r="D81" s="127"/>
      <c r="E81" s="182"/>
      <c r="F81" s="132">
        <f>+ROUND(F77*E81,0)</f>
        <v>0</v>
      </c>
    </row>
    <row r="82" spans="1:6" x14ac:dyDescent="0.25">
      <c r="A82" s="138"/>
      <c r="B82" s="139" t="s">
        <v>176</v>
      </c>
      <c r="C82" s="165"/>
      <c r="D82" s="127"/>
      <c r="E82" s="145">
        <v>0.16</v>
      </c>
      <c r="F82" s="132">
        <f>+ROUND(F81*E82,0)</f>
        <v>0</v>
      </c>
    </row>
    <row r="83" spans="1:6" x14ac:dyDescent="0.25">
      <c r="A83" s="146"/>
      <c r="B83" s="147" t="s">
        <v>168</v>
      </c>
      <c r="C83" s="148"/>
      <c r="D83" s="149"/>
      <c r="E83" s="149"/>
      <c r="F83" s="150">
        <f>SUM(F77:F82)</f>
        <v>0</v>
      </c>
    </row>
  </sheetData>
  <sheetProtection password="F56D" sheet="1" objects="1" scenarios="1"/>
  <mergeCells count="3">
    <mergeCell ref="A4:F4"/>
    <mergeCell ref="A5:F5"/>
    <mergeCell ref="A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RESUMEN PRESUPUESTO</vt:lpstr>
      <vt:lpstr>JAMUNDI</vt:lpstr>
      <vt:lpstr>PASTO</vt:lpstr>
      <vt:lpstr>LLANO VERDE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JIMENEZ DAVILA</dc:creator>
  <cp:lastModifiedBy>VANESSA JIMENEZ DAVILA</cp:lastModifiedBy>
  <dcterms:created xsi:type="dcterms:W3CDTF">2015-09-11T16:14:50Z</dcterms:created>
  <dcterms:modified xsi:type="dcterms:W3CDTF">2015-09-11T21:32:07Z</dcterms:modified>
</cp:coreProperties>
</file>