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2000" windowHeight="9795" tabRatio="797"/>
  </bookViews>
  <sheets>
    <sheet name="HOJA RESUMEN" sheetId="3" r:id="rId1"/>
    <sheet name="ALTOS DE SANTA ELENA" sheetId="5" r:id="rId2"/>
    <sheet name="PARQUE SAN ANTONIO" sheetId="6" r:id="rId3"/>
  </sheets>
  <calcPr calcId="145621"/>
</workbook>
</file>

<file path=xl/calcChain.xml><?xml version="1.0" encoding="utf-8"?>
<calcChain xmlns="http://schemas.openxmlformats.org/spreadsheetml/2006/main">
  <c r="A2" i="3" l="1"/>
  <c r="D6" i="3" l="1"/>
  <c r="D5" i="3"/>
  <c r="F13" i="6"/>
  <c r="F17" i="6"/>
  <c r="B17" i="6"/>
  <c r="F96" i="6"/>
  <c r="F95" i="6" s="1"/>
  <c r="F86" i="6"/>
  <c r="F85" i="6" s="1"/>
  <c r="F8" i="6"/>
  <c r="F9" i="6"/>
  <c r="F11" i="6"/>
  <c r="F12" i="6"/>
  <c r="F14" i="6"/>
  <c r="F15" i="6"/>
  <c r="F16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4" i="6"/>
  <c r="F35" i="6"/>
  <c r="F36" i="6"/>
  <c r="F37" i="6"/>
  <c r="F38" i="6"/>
  <c r="F39" i="6"/>
  <c r="F41" i="6"/>
  <c r="F42" i="6"/>
  <c r="F43" i="6"/>
  <c r="F44" i="6"/>
  <c r="F46" i="6"/>
  <c r="F47" i="6"/>
  <c r="F48" i="6"/>
  <c r="F49" i="6"/>
  <c r="F50" i="6"/>
  <c r="F51" i="6"/>
  <c r="F52" i="6"/>
  <c r="F53" i="6"/>
  <c r="F55" i="6"/>
  <c r="F56" i="6"/>
  <c r="F57" i="6"/>
  <c r="F58" i="6"/>
  <c r="F59" i="6"/>
  <c r="F60" i="6"/>
  <c r="F62" i="6"/>
  <c r="F63" i="6"/>
  <c r="F64" i="6"/>
  <c r="F65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66" i="6" l="1"/>
  <c r="F61" i="6"/>
  <c r="F40" i="6"/>
  <c r="F27" i="6"/>
  <c r="F7" i="6"/>
  <c r="F54" i="6"/>
  <c r="F18" i="6"/>
  <c r="F45" i="6"/>
  <c r="F10" i="6"/>
  <c r="D18" i="5"/>
  <c r="F18" i="5"/>
  <c r="F87" i="6" l="1"/>
  <c r="F94" i="5"/>
  <c r="F95" i="5"/>
  <c r="F85" i="5"/>
  <c r="F84" i="5" s="1"/>
  <c r="F8" i="5"/>
  <c r="F9" i="5"/>
  <c r="F11" i="5"/>
  <c r="F12" i="5"/>
  <c r="F13" i="5"/>
  <c r="F14" i="5"/>
  <c r="F15" i="5"/>
  <c r="F16" i="5"/>
  <c r="F17" i="5"/>
  <c r="F19" i="5"/>
  <c r="F21" i="5"/>
  <c r="F22" i="5"/>
  <c r="F23" i="5"/>
  <c r="F24" i="5"/>
  <c r="F25" i="5"/>
  <c r="F26" i="5"/>
  <c r="F28" i="5"/>
  <c r="F29" i="5"/>
  <c r="F30" i="5"/>
  <c r="F31" i="5"/>
  <c r="F32" i="5"/>
  <c r="F33" i="5"/>
  <c r="F34" i="5"/>
  <c r="F35" i="5"/>
  <c r="F37" i="5"/>
  <c r="F38" i="5"/>
  <c r="F40" i="5"/>
  <c r="F41" i="5"/>
  <c r="F42" i="5"/>
  <c r="F43" i="5"/>
  <c r="F44" i="5"/>
  <c r="F45" i="5"/>
  <c r="F46" i="5"/>
  <c r="F48" i="5"/>
  <c r="F49" i="5"/>
  <c r="F50" i="5"/>
  <c r="F51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90" i="6" l="1"/>
  <c r="B6" i="3"/>
  <c r="F91" i="6"/>
  <c r="F92" i="6" s="1"/>
  <c r="F89" i="6"/>
  <c r="F39" i="5"/>
  <c r="F10" i="5"/>
  <c r="F52" i="5"/>
  <c r="F47" i="5"/>
  <c r="F20" i="5"/>
  <c r="F36" i="5"/>
  <c r="F27" i="5"/>
  <c r="F7" i="5"/>
  <c r="F67" i="5"/>
  <c r="F93" i="6" l="1"/>
  <c r="F86" i="5"/>
  <c r="B5" i="3" s="1"/>
  <c r="F98" i="6" l="1"/>
  <c r="C6" i="3"/>
  <c r="E6" i="3" s="1"/>
  <c r="F90" i="5"/>
  <c r="F91" i="5" s="1"/>
  <c r="F88" i="5"/>
  <c r="F89" i="5"/>
  <c r="F92" i="5" l="1"/>
  <c r="F97" i="5" l="1"/>
  <c r="C5" i="3"/>
  <c r="E5" i="3" s="1"/>
  <c r="C7" i="3" s="1"/>
</calcChain>
</file>

<file path=xl/sharedStrings.xml><?xml version="1.0" encoding="utf-8"?>
<sst xmlns="http://schemas.openxmlformats.org/spreadsheetml/2006/main" count="499" uniqueCount="261">
  <si>
    <t>ITEM</t>
  </si>
  <si>
    <t>UN</t>
  </si>
  <si>
    <t>VR UNITARIO</t>
  </si>
  <si>
    <t/>
  </si>
  <si>
    <t>M2</t>
  </si>
  <si>
    <t>M3</t>
  </si>
  <si>
    <t>KG</t>
  </si>
  <si>
    <t>U</t>
  </si>
  <si>
    <t>UND</t>
  </si>
  <si>
    <t>ML</t>
  </si>
  <si>
    <t>GL</t>
  </si>
  <si>
    <t>INSTALACIONES ELECTRICAS</t>
  </si>
  <si>
    <t>ACOMETIDA PRIMARIA EN CABLE 1/0 ACSR, 100% 15KV+1NO 2 CU AWG.INCLUYE: TERMINALES, CINTAS, ACCESORIOS, PRUEBAS Y PUESTA EN SERVICIO.</t>
  </si>
  <si>
    <t>IMPLEMENTACION DE PLANES</t>
  </si>
  <si>
    <t>ADMINISTRACIÓN</t>
  </si>
  <si>
    <t>IMPREVISTOS</t>
  </si>
  <si>
    <t>UTILIDAD</t>
  </si>
  <si>
    <t>IVA SOBRE LA UTILIDAD</t>
  </si>
  <si>
    <t>ACOMETIDA (COSTO REEMBOLSABLE)</t>
  </si>
  <si>
    <t>TOTAL PRESUPUESTO</t>
  </si>
  <si>
    <t>PARQUE RECREO DEPORTIVO</t>
  </si>
  <si>
    <t>COSTO DIRECTO</t>
  </si>
  <si>
    <t>COSTO INDIRECTO</t>
  </si>
  <si>
    <t>COSTOS REEMBOLSABLES</t>
  </si>
  <si>
    <t>VALOR TOTAL</t>
  </si>
  <si>
    <t>TOTAL PROPUESTA</t>
  </si>
  <si>
    <t>CODIGO</t>
  </si>
  <si>
    <t>UNIDAD</t>
  </si>
  <si>
    <t>CANTIDAD</t>
  </si>
  <si>
    <t>VR PARCIAL</t>
  </si>
  <si>
    <t>OBRAS PRELIMINARES</t>
  </si>
  <si>
    <t>1.2</t>
  </si>
  <si>
    <t>LOCALIZACIÓN HORIZONTAL, VERTICAL, REPLANTEO DE EJES Y NIVELES CON EQUIPO DE PRECISIÓN (Incluye suministro y transporte de cuadrilla de topografía, equipos, materiales para materializar puntos de referencia y todos lo demás necesario para su correcta ejecución y recibo a satisfacción)</t>
  </si>
  <si>
    <t>1.3</t>
  </si>
  <si>
    <t>DESCAPOTE MANUAL MATERIAL VEGETAL Emax=0.20m (Incluye excavación, trasiego, cargue y todo lo requerido para la correcta ejecución y recibo a satisfacción no incluye retiro y disposición de sobrantes a sitio autorizado)</t>
  </si>
  <si>
    <t>2</t>
  </si>
  <si>
    <t>EXCAVACIONES Y RELLENOS</t>
  </si>
  <si>
    <t>2.1</t>
  </si>
  <si>
    <t>EXCAVACIÓN MANUAL EN MATERIAL COMÚN (Incluye excavación, trasiego, herramientas y todo lo necesario para su correcta ejecución. No incluye cargue, retiro y disposición de escombros a sitio autorizado)</t>
  </si>
  <si>
    <t>2.2</t>
  </si>
  <si>
    <t>2.3</t>
  </si>
  <si>
    <t>SUBBASE GRANULAR RECEBO COMÚN COMPACTADO (Incluye suministro, cargue, trasiego, instalación, compactación 95% Próctor modificado y todo lo requerido para la correcta ejecución y recibo a satisfacción)</t>
  </si>
  <si>
    <t>2.4</t>
  </si>
  <si>
    <t>BASE GRANULAR INVIAS BG1 COMPACTADO (Incluye suministro, cargue, trasiego, instalación, compactación 95% Próctor modificado y todo lo requerido para la correcta ejecución y recibo a satisfacción)</t>
  </si>
  <si>
    <t>2.7</t>
  </si>
  <si>
    <t>GEOTEXTIL TEJIDO T1700 (Incluye suministro, instalación, y todo lo requerido para la correcta ejecución y recibo a satisfacción)</t>
  </si>
  <si>
    <t>2.8</t>
  </si>
  <si>
    <t>RETIRO DE ESCOMBROS (Incluye cargue, retiro, transporte y disposicion final de escombros a sitio autorizado por la autoridad ambiental y/o autoridad territorial)</t>
  </si>
  <si>
    <t>3</t>
  </si>
  <si>
    <t>EXTERIORES</t>
  </si>
  <si>
    <t>3.1</t>
  </si>
  <si>
    <t>ANDEN EN CONCRETO E=0.10m DE 2500 PSI COLOR GRIS Y ACABADO ESCOBILLADO(Incluye suministro concreto 2500 PSI, formaleta, instalación, escobillado y todo lo requerido para la correcta ejecución y funcionamiento)</t>
  </si>
  <si>
    <t>3.2</t>
  </si>
  <si>
    <t>PISO EN CAUCHO RECICLADO PIGMENTADO Y AGLOMERADO CON POLIURETANO COLOR E=0.01m, CAUCHO EN LLANTA RECICLADA E=0.03m, GRAVA N°3 AGLOMERADA CON POLIMERO E=0.03m, BASE EN GRAVA GRUESA COMPACTADA E=0.10m (Incluye suministro, cargue, trasiego, instalación y todo lo requerido para la correcta ejecución y recibo a satisfacción)</t>
  </si>
  <si>
    <t>3.3</t>
  </si>
  <si>
    <t>PISO EN CAUCHO RECICLADO PIGMENTADO Y AGLOMERADO CON POLIURETANO COLOR E=0.01 M, GRAVA N°3 AGLOMERADA CON POLIMERO E=0.03m, BASE EN GRAVA GRUESA COMPACTADA E=0.10m (Incluye suministro, cargue, trasiego, instalación y todo lo requerido para la correcta ejecución y recibo a satisfacción)</t>
  </si>
  <si>
    <t>3.4</t>
  </si>
  <si>
    <t>LOSETA CUADRADA TACTIL ALERTA EN CONCRETO DE 0.40X0.40X0.06m COLOR GRIS (Incluye suministro, transporte e instalación de  loseta cuadrada táctil alerta, capa de arena de nivelación de e=4 cm, arena de sello, cortes a máquina y todo lo demás necesario para su correcta ejecución y funcionamiento)</t>
  </si>
  <si>
    <t>3.5</t>
  </si>
  <si>
    <t>BORDILLO EN CONCRETO 2500 PSI FUNDIDO EN SITIO 0.15X0.35m (Incluye concreto 2500 PSI, refuerzo, formaleta, instalación, y todo lo requerido para la correcta ejecución y recibo a satisfacción)</t>
  </si>
  <si>
    <t>3.6</t>
  </si>
  <si>
    <t>EMPRADIZACION ZONAS VERDES EN MANI FORRAJERO (Incluye suministro, tierra negra 0.05m, salado, fertilizantes pasto mani forrajero, sistemas de fijacion instalación, cortes, riego y todo lo requerido para la correcta ejecución y recibo a satisfacción)</t>
  </si>
  <si>
    <t>3.7</t>
  </si>
  <si>
    <t>3.8</t>
  </si>
  <si>
    <t>MOBILIARIO</t>
  </si>
  <si>
    <t>4.1</t>
  </si>
  <si>
    <t>CANECAS  ACERO INOXIDABLE (Incluye suministro, transporte e instalación de caneca, materiales y accesorios para fijación y todo lo demás necesario para su correcta ejecución y funcionamiento)</t>
  </si>
  <si>
    <t>4.2</t>
  </si>
  <si>
    <t>JUEGO INFANTIL MINI MARS 2.6 x 2.6 x 2.5m O SIMILAR. (Incluye suministro, transporte e instalación de módulo, materiales y accesorios para fijación y todo lo demás necesario para su correcta ejecución y funcionamiento)</t>
  </si>
  <si>
    <t>4.4</t>
  </si>
  <si>
    <t>EQUIPOS BIOSALUDABLES TABLERO INSTRUCTIVO+TIMON+VOLANTE+CINTURA+SKY DE FONDO+PATINES+SURF+BARRAS+ASCENSOR+COLUMPIO+PONY+BANCO DE ABDOMINALES (Incluye suministro, transporte e instalación de módulo, materiales y accesorios para fijación y todo lo demás necesario para su correcta ejecución y funcionamiento)</t>
  </si>
  <si>
    <t>4.5</t>
  </si>
  <si>
    <t xml:space="preserve">ARCOS DE CANCHAS DE MICROFÚTBOL (Incluye malla 100% Nylon Color Negra Entrelazada, excavación, cimentación concreto reforzado 3000 PSI, pintura en esmalte tres manos y todo lo demás necesario para correcta ejecución y funcionamiento) </t>
  </si>
  <si>
    <t>JG</t>
  </si>
  <si>
    <t>4.6</t>
  </si>
  <si>
    <t>ESTRUCTURA BALONCESTO CON TABLERO ANTIVANDÁLICA (Incluye pintura en esmalte, malla de las canasta, estructura antivandálica, cimentación en concreto reforzado 3000PSI y todo lo demás necesario para correcta ejecución y funcionamiento)</t>
  </si>
  <si>
    <t>4.7</t>
  </si>
  <si>
    <t>SUMINISTRO E INSTALACIÓN IDENTIFICADOR GENERAL LDG-S DOS CARAS V (Incluye suministro, instalación, y todo lo requerido para la correcta ejecución y recibo a satisfacción)</t>
  </si>
  <si>
    <t>4.8</t>
  </si>
  <si>
    <t>SEÑAL INFORMATIVA 1 CARA (Incluye suministro, instalación, y todo lo requerido para la correcta ejecución y recibo a satisfacción)</t>
  </si>
  <si>
    <t>4.9</t>
  </si>
  <si>
    <t>SUMINISTRO E INSTALACIÓN SEÑAL CIVICA SCV-120 (Incluye suministro, instalación, y todo lo requerido para la correcta ejecución y recibo a satisfacción)</t>
  </si>
  <si>
    <t>4.10</t>
  </si>
  <si>
    <t>DEMARCACION PINTURA COLOR ROJO TRAFICO MICROFUTBOL  (Incluye suministro, transporte e instalación de pintura para demarcación, plantillas, base, reamtes, acabados y todo lo demás necesario para su correcta ejecución y funcionamiento)</t>
  </si>
  <si>
    <t>4.11</t>
  </si>
  <si>
    <t>DEMARCACION PINTURA COLOR BLANCO TRAFICO VOLEYBOL (Incluye suministro, transporte e instalación de pintura para demarcación, plantillas, base, reamtes, acabados y todo lo demás necesario para su correcta ejecución y funcionamiento)</t>
  </si>
  <si>
    <t>4.12</t>
  </si>
  <si>
    <t>DEMARCACION PINTURA COLOR BLANCO TRAFICO BASQUETBOL (Incluye suministro, transporte e instalación de pintura para demarcación, plantillas, base, reamtes, acabados y todo lo demás necesario para su correcta ejecución y funcionamiento)</t>
  </si>
  <si>
    <t>4.15</t>
  </si>
  <si>
    <t>CICLO-PARQUEADERO TIPO M-101 (Incluye suministro, transporte e instalación de módulo, materiales y accesorios para fijación y todo lo demás necesario para su correcta ejecución y funcionamiento)</t>
  </si>
  <si>
    <t>RED GENERAL DE AGUAS LLUVIAS</t>
  </si>
  <si>
    <t>5.1</t>
  </si>
  <si>
    <t>TUBERIA ALCANTARILLADO NOVAFORT 12" (Incluye suministro, transporte e instalación de tubería y todo lo demás requerido para su correcta ejecución y funcionamiento)</t>
  </si>
  <si>
    <t>5.3</t>
  </si>
  <si>
    <t>TUBERIA ALCANTARILLADO NOVAFORT 8" (Incluye suministro, transporte e instalación de tubería y todo lo demás requerido para su correcta ejecución y funcionamiento)</t>
  </si>
  <si>
    <t>5.4</t>
  </si>
  <si>
    <t>TUBERIA ALCANTARILLADO NOVAFORT 6" (Incluye suministro, transporte e instalación de tubería y todo lo demás requerido para su correcta ejecución y funcionamiento)</t>
  </si>
  <si>
    <t>5.5</t>
  </si>
  <si>
    <t>TUBERIA ALCANTARILLADO NOVAFORT 4" (Incluye suministro, transporte e instalación de tubería y todo lo demás requerido para su correcta ejecución y funcionamiento)</t>
  </si>
  <si>
    <t>MOVIMIENTO DE TIERRAS PARA REDES</t>
  </si>
  <si>
    <t>6.1</t>
  </si>
  <si>
    <t>6.2</t>
  </si>
  <si>
    <t>BASE RECEBO COMPACTADO B200 (Incluye suministro, cargue, trasiego, instalación, compactación 95% proctor modificado y todo lo requerido para la correcta ejecución)</t>
  </si>
  <si>
    <t>6.3</t>
  </si>
  <si>
    <t>RELLENO EN ARENA DE PEÑA (Incluye suministro, cargue, trasiego, instalación de arena y todo lo requerido para la correcta ejecución)</t>
  </si>
  <si>
    <t>6.4</t>
  </si>
  <si>
    <t>RELLENOS EN MATERIAL SELECCIONADO EN OBRA (Incluye cargue, trasiego, instalación, compactación y todo lo requerido para la correcta ejecución y recibo a satisfacción)</t>
  </si>
  <si>
    <t>6.5</t>
  </si>
  <si>
    <t>6.6</t>
  </si>
  <si>
    <t>TUBERIA PERFORADA 4" (Incluye suministro, transporte e instalación de tubería y todo lo demás requerido para su correcta ejecución y funcionamiento)</t>
  </si>
  <si>
    <t>6.7</t>
  </si>
  <si>
    <t>GRAVILLA REDONDA LIBRE DE FINOS 3/4" o 1"  (Incluye suministro, cargue, trasiego, instalación y todo lo requerido para la correcta ejecución)</t>
  </si>
  <si>
    <t>6.8</t>
  </si>
  <si>
    <t>GEOTEXTIL NT 1600 (Incluye suministro, transporte e instalación de geotextil y todo lo demás requerido para su correcta ejecución y funcionamiento)</t>
  </si>
  <si>
    <t>CONSTRUCCIONES EN MAMPOSTERIA AGUAS LLUVIAS</t>
  </si>
  <si>
    <t>7.1</t>
  </si>
  <si>
    <t>CAJA DE INSPECCION 0.60 X 0.60 HMAX=0.60m (Incluye excavación, relleno en recebo B200, suministro, transporte e instalación de ladrillo, MCI 1:3, acero, alambre, tapa en concreto reforzado, y todo lo demás requerido para su correcta ejecución y funcionamiento)</t>
  </si>
  <si>
    <t>7.2</t>
  </si>
  <si>
    <t>SUMIDERO REJILLA HORIZONTAL 0.7x0.3 (Incluye excavación, relleno en recebo B200, suministro, transporte e instalación de ladrillo, MCI 1:3, acero, alambre, tapa en concreto reforzado, y todo lo demás requerido para su correcta ejecución y funcionamiento)</t>
  </si>
  <si>
    <t>7.4</t>
  </si>
  <si>
    <t>CAÑUELA PREFABRICADA A-120 (Incluye suministro, mortero, arena y todo lo demás necesario para correcta ejecución y funcionamiento)</t>
  </si>
  <si>
    <t>7.5</t>
  </si>
  <si>
    <t>CARCAMO AGUAS LLUVIAS 3000 PSI CON REJILA H=0.40m (Incluye suministro, transporte e instalación de cárcamo concreto reforzado impermeabilizado 3000 PSI con rejilla, excavaciones y todo lo demás necesario para su correcta ejecución y funcionamiento)</t>
  </si>
  <si>
    <t>7.6</t>
  </si>
  <si>
    <t>POZO DE INSPECCION D=1.20m Hmax=1.5m (Incluye suministro, transporte e instalación de ladrillo, MCI 1:3, acero, alambre, tapa en HF, cuerpo en concreto reforzado 3000 PSI y todo lo demás requerido para su correcta ejecución y funcionamiento)</t>
  </si>
  <si>
    <t>7.7</t>
  </si>
  <si>
    <t>BAJANTE TIPO TALUD TITAN O SIMILAR (Incluye suministro, mortero, arena y todo lo demás necesario para correcta ejecución y funcionamiento)</t>
  </si>
  <si>
    <t>8</t>
  </si>
  <si>
    <t>ELEMENTOS ESTRUCTURALES</t>
  </si>
  <si>
    <t>8.1</t>
  </si>
  <si>
    <t>PERGOLA EN ESTRUCTURA METALICA DE 60,000 PSI, CIMENTACION EN CONCRETO REFORZADO DE 3000 PSI LISTONES DE MADERA PLASTICA PROPILENO DE ALTO IMPACTO 8 CM X 4 CM Y 3,00 M DE LARGO, COLOR WENGUE CON BANCA DE 0.6 x 2.7m (Incluye suministro, transporte e instalación de pérgola en perfil tubular de 4“, zapatas en concreto reforzado 3000 PSI de 1.90x1.00 h=0,20m, dos pedestales en concreto reforzado 3000 PSI, platinas de anclaje, pernos, aceros de refuerzo, concreto pobre de 2000 psi, excavaciones, formaletas y todo lo demás necesario para su correcta ejecución y funcionamiento)</t>
  </si>
  <si>
    <t>8.2</t>
  </si>
  <si>
    <t>PLACAS DE CONTRAPISO E=0.10m EN CONCRETO DE 3000 PSI CON REFUERZO EN JUNTA DE CONTRACCION EN VARILLA LISA DE 3/4" (Incluye suministro concreto 3000 PSI, aceros de refuerzo, varilla lisa 3/4", formaleta, instalación, y todo lo requerido para la correcta ejecución y funcionamiento)</t>
  </si>
  <si>
    <t>8.3</t>
  </si>
  <si>
    <t>BANCA ESCENARIO CONCRETO REFORZADO DE 3000 PSI DE 6,00 x 0.60 (Incluye suministro. transporte e instalación de bancas en concreto reforzado 3000 PSI. aceros de refuerzo, excavaciones. formaletas y todo lo demás necesario para su correcta ejecución y funcionamiento)</t>
  </si>
  <si>
    <t>8.4</t>
  </si>
  <si>
    <t>MALLA CONTRAIMPACTO EN ESTRUCTURA METALICA DE 60,000 PSI, CIMENTACION EN CONCRETO REFORZADO DE 3000 PSI  (Incluye suministro, transporte e instalación de cerramiento en perfil metalico, zapata y pedestal en concreto reforzado 3000 PSI, aceros de refuerzo, , excavaciones, formaletas y todo lo demás necesario para su correcta ejecución y funcionamiento)</t>
  </si>
  <si>
    <t>9</t>
  </si>
  <si>
    <t>9.1</t>
  </si>
  <si>
    <t>ACOM.E.2F(2#6+1#6) 2" GALV. PRINCIPAL EN POSTE</t>
  </si>
  <si>
    <t>9.2</t>
  </si>
  <si>
    <t>CAJA CONTADOR TIPO EPSA</t>
  </si>
  <si>
    <t>9.3</t>
  </si>
  <si>
    <t>CONTADOR 2F-TRIFILAR 120/240V M.DIRECTA</t>
  </si>
  <si>
    <t>9.4</t>
  </si>
  <si>
    <t>BREAKER 2F 2x40A SOBREPONER</t>
  </si>
  <si>
    <t>9.5</t>
  </si>
  <si>
    <t>SISTEMA  DE PUESTA A TIERRA MEDIDOR Y GABINETE CONTROL ALUMBRADO</t>
  </si>
  <si>
    <t>9.6</t>
  </si>
  <si>
    <t>SUMINISTRO E INSTALACION DE GABINETE DE CONTROL ALUMBRADO INTEMPERIE, INCLUYE TOTALIZADOR, CONTACTORES, RELES, FOTOCELDA, RIELES PARA PROTECCIONES Y ACCESORIOS</t>
  </si>
  <si>
    <t>9.7</t>
  </si>
  <si>
    <t>SUMINISTRO E INSTALACION CIRCUITO 2#10+1#12T, 1"PVC PARA LUMINARIAS LED DE 25W, 53W, 168W</t>
  </si>
  <si>
    <t>9.8</t>
  </si>
  <si>
    <t>SUMINISTRO E INSTALACION DE CIRCUITO EN 2#12+1#14T, 3/4"PVC PARA BALAS LED 6W</t>
  </si>
  <si>
    <t>9.9</t>
  </si>
  <si>
    <t xml:space="preserve">SUMINISTRO E INSTALACION DE SALIDA PARA LUMINARIAS LED 25W, 53W, </t>
  </si>
  <si>
    <t>9.10</t>
  </si>
  <si>
    <t>SUMINISTRO E INSTALACION DE SALIDA PARA LUMINARIA LED 6W, EN 2X12+1X14T, 3/4"PVC</t>
  </si>
  <si>
    <t>9.11</t>
  </si>
  <si>
    <t>POSTE METALICO 12M</t>
  </si>
  <si>
    <t>9.12</t>
  </si>
  <si>
    <t>POSTE METALICO 4M</t>
  </si>
  <si>
    <t>9.13</t>
  </si>
  <si>
    <t>SUMINISTRO E INSTALACION LUMINARIA LED 53W</t>
  </si>
  <si>
    <t>9.14</t>
  </si>
  <si>
    <t>SUMINISTRO E INSTALACION LUMINARIA LED 25W</t>
  </si>
  <si>
    <t>9.15</t>
  </si>
  <si>
    <t>SUMINISTRO E INSTALACION LUMINARIA LED 168W</t>
  </si>
  <si>
    <t>9.16</t>
  </si>
  <si>
    <t>SUMINISTRO E INSTALACION BALA LED 6W</t>
  </si>
  <si>
    <t>9.17</t>
  </si>
  <si>
    <t>CAJA ELECTRICA 0,4 X 0,4 X 0,7 MT</t>
  </si>
  <si>
    <t>9.18</t>
  </si>
  <si>
    <t>CERTIFICACION RETIE</t>
  </si>
  <si>
    <t>CONVOCATORIA N° PAF-PRD-O-031-2015
FORMATO No.4</t>
  </si>
  <si>
    <t>EXCAVACIÓN MECÁNICA EN MATERIAL COMÚN (Incluye excavación, trasiego, herramientas y todo lo necesario para su correcta ejecución. No incluye cargue, retiro y disposición de escombros a sitio autorizado)</t>
  </si>
  <si>
    <t>2.5</t>
  </si>
  <si>
    <t>NIVELACIÓN Y CONFORMACIÓN DEL TERRENO CON MATERIAL LOCAL SELECCIONADO (Incluye suministro, transporte herramientas, equipos y todo lo demás requerido para su correcta ejecución y funcionamiento)</t>
  </si>
  <si>
    <t>2.6</t>
  </si>
  <si>
    <t>RELLENO RAJÓN Y SUAVIZADO CON AFIRMADO (Incluye suministro, cargue, trasiego, instalación, compactación 95% Próctor modificado y todo lo requerido para la correcta ejecución y recibo a satisfacción)</t>
  </si>
  <si>
    <t>2.9</t>
  </si>
  <si>
    <t>CONCRETO CICLÓPEO (Incluye suministro y transporte de concreto 3000 PSI 60%, rajón 40%, instalación, y todo lo requerido para la correcta ejecución y recibo a satisfacción)</t>
  </si>
  <si>
    <t>3.10</t>
  </si>
  <si>
    <t>3.12</t>
  </si>
  <si>
    <t>BORDILLO EN CONCRETO FUNDIDO EN  SITIO 0.10 X 0.40 M DE 2500 PSI  (Incluye concreto mezclado en sitio 2500 PSI. refuerzo. formaleta. instalación. y todo lo requerido para la correcta ejecución y recibo a satisfacción)</t>
  </si>
  <si>
    <t>PALMA REAL  H=2 M (Incluye suministro y siembra según especificaciones de la entidad ambiental, tierra abonada y tutor de 3m instalación y todo lo requerido para la correcta ejecución y recibo a satisfacción)</t>
  </si>
  <si>
    <t>3.16</t>
  </si>
  <si>
    <t>EMPRADIZACION ZONAS VERDES EN COLEOS (Incluye suministro, tierra negra 0.05m, salado, fertilizantes coleos, sistemas de fijacion instalación, cortes, riego y todo lo requerido para la correcta ejecución y recibo a satisfacción)</t>
  </si>
  <si>
    <t>3.17</t>
  </si>
  <si>
    <t>BORDILLO EN CONCRETO FUNDIDO EN  SITIO 0.15 X 0.45 M DE 2500 PSI  (Incluye concreto mezclado en sitio 2500 PSI. refuerzo. formaleta. instalación. y todo lo requerido para la correcta ejecución y recibo a satisfacción)</t>
  </si>
  <si>
    <t>4.13</t>
  </si>
  <si>
    <t>SEÑALIZACION IDE-46 (Incluye suministro, instalación, y todo lo requerido para la correcta ejecución y recibo a satisfacción)</t>
  </si>
  <si>
    <t>4.14</t>
  </si>
  <si>
    <t>SEÑAL IDE-67 1 CARA (Incluye suministro, instalación, y todo lo requerido para la correcta ejecución y recibo a satisfacción)</t>
  </si>
  <si>
    <t>4.16</t>
  </si>
  <si>
    <t>BARANDA TUBULAR 2" ANCLADO c/1.08m H=0.80m CON PINTURA ELECTROSTATICA COLOR BLANCO TEXTURIZADO RAL 9016 (Incluye suministro, instalación platinas, anclajes y todo lo requerido para la correcta ejecución)</t>
  </si>
  <si>
    <t>4.17</t>
  </si>
  <si>
    <t>BARANDA TUBULAR 2" ANCLADO c/1.50m H=0.45m CON PINTURA ELECTROSTATICA COLOR BLANCO TEXTURIZADO RAL 9016 (Incluye suministro, instalación platinas, anclajes y todo lo requerido para la correcta ejecución)</t>
  </si>
  <si>
    <t>4.18</t>
  </si>
  <si>
    <t>BARANDA TUBULAR 2" ANCLADO c/2.50m H=0.80m CON PINTURA ELECTROSTATICA COLOR BLANCO TEXTURIZADO RAL 9016 (Incluye suministro, instalación platinas, anclajes y todo lo requerido para la correcta ejecución)</t>
  </si>
  <si>
    <t>CAJA DE INSPECCION 0.80 X 0.80 HMAX=0.60m (Incluye excavación, relleno en recebo B200, suministro, transporte e instalación de ladrillo, MCI 1:3, acero, alambre, tapa en concreto reforzado, y todo lo demás requerido para su correcta ejecución y funcionamiento)</t>
  </si>
  <si>
    <t>8.5</t>
  </si>
  <si>
    <t>ZAPATAS/MURO DE CONTENCION EN CONCRETO 3000 PSI (Incluye suministro, transporte e instalación banca y muro en concreto reforzado 3000 PSI, aceros de refuerzo, excavaciones, formaletas y todo lo demás necesario para su correcta ejecución y funcionamiento)</t>
  </si>
  <si>
    <t>8.7</t>
  </si>
  <si>
    <t>LOSA PREFABRICADA TIPO I a=0.32m2 e=0.08M EN CONCRETO DE 3000 (Incluye suministro. transporte e instalación de losas en concreto reforzado 3000 PSI. aceros de refuerzo, excavaciones. formaletas y todo lo demás necesario para su correcta ejecución y funcionamiento)</t>
  </si>
  <si>
    <t>8.8</t>
  </si>
  <si>
    <t>LOSA PREFABRICADA TIPO II a=0.36m2 e=0.08M EN CONCRETO DE 3000 (Incluye suministro. transporte e instalación de losas en concreto reforzado 3000 PSI. aceros de refuerzo, excavaciones. formaletas y todo lo demás necesario para su correcta ejecución y funcionamiento)</t>
  </si>
  <si>
    <t>8.9</t>
  </si>
  <si>
    <t>LOSA PREFABRICADA TIPO III a=0.34m2 e=0.08M EN CONCRETO DE 3000 (Incluye suministro. transporte e instalación de losas en concreto reforzado 3000 PSI. aceros de refuerzo, excavaciones. formaletas y todo lo demás necesario para su correcta ejecución y funcionamiento)</t>
  </si>
  <si>
    <t>8.10</t>
  </si>
  <si>
    <t>CUBIERTA DE ESCENARIO EN ESTRUCTURA METALICA DE 60000 PSI, LISTONES DE MADERA PLASTICA PROPILENO DE ALTO IMPACTO 8 CM X 4 CM, COLOR WENGUE (Incluye suministro, transporte e instalación de dos pedestales metálicos, platinas de anclaje, pernos, aceros de refuerzo, concreto pobre de 2000 psi, excavaciones, formaletas y todo lo demás necesario para su correcta ejecución y funcionamiento)</t>
  </si>
  <si>
    <t>8.11</t>
  </si>
  <si>
    <t>ZAPATAS EN CONCRETO DE 3000 PSI (Incluye suministro concreto 3000 PSI, formaleta, instalación, y todo lo requerido para la correcta ejecución y funcionamiento. No incluye refuerzo)</t>
  </si>
  <si>
    <t>8.12</t>
  </si>
  <si>
    <t>PLACAS DE CONTRAPISO E=0.10m EN CONCRETO DE 4000 PSI (Incluye suministro concreto 4000 PSI, formaleta, instalación, y todo lo requerido para la correcta ejecución y funcionamiento. No incluye refuerzo)</t>
  </si>
  <si>
    <t>8.13</t>
  </si>
  <si>
    <t>VIGAS DE CIMENTACIÓN EN CONCRETO DE 3000 PSI  (Incluye suministro concreto 3000 PSI, formaleta, instalación, y todo lo requerido para la correcta ejecución y funcionamiento. No incluye refuerzo)</t>
  </si>
  <si>
    <t>8.14</t>
  </si>
  <si>
    <t>ESCALERAS y/o RAMPAS EN CONCRETO 3000 PSI (Incluye suministro concreto 3000 PSI, formaleta, instalación, y todo lo requerido para la correcta ejecución y funcionamiento. No incluye refuerzo)</t>
  </si>
  <si>
    <t>8.15</t>
  </si>
  <si>
    <t>RESBALADERO TIPO I EN CONCRETO DE 3000 PSI ESMALTADO (Incluye suministro. transporte e instalación de bancas en concreto reforzado 3000 PSI, Endurecedor, aceros de refuerzo, excavaciones. formaletas y todo lo demás necesario para su correcta ejecución y funcionamiento. No incluye refuerzo)</t>
  </si>
  <si>
    <t>8.16</t>
  </si>
  <si>
    <t>RESBALADERO TIPO II EN CONCRETO DE 3000 PSI ESMALTADO (Incluye suministro. transporte e instalación de bancas en concreto reforzado 3000 PSI, Endurecedor, aceros de refuerzo, excavaciones. formaletas y todo lo demás necesario para su correcta ejecución y funcionamiento. No incluye refuerzo)</t>
  </si>
  <si>
    <t>8.17</t>
  </si>
  <si>
    <t>RESBALADERO TIPO III EN CONCRETO DE 3000 PSI ESMALTADO(Incluye suministro. transporte e instalación de bancas en concreto reforzado 3000 PSI, Endurecedor, aceros de refuerzo, excavaciones. formaletas y todo lo demás necesario para su correcta ejecución y funcionamiento. No incluye refuerzo)</t>
  </si>
  <si>
    <t>8.18</t>
  </si>
  <si>
    <t>ACERO DE REFUERZO 37000 PSI - 60000 PSI (Incluye suministro, alambre negro, figuración, amarre, instalación, y todo lo requerido para la correcta ejecución y funcionamiento)</t>
  </si>
  <si>
    <t>8.19</t>
  </si>
  <si>
    <t>MALLAS ELECTROSOLDADAS (Incluye suministro, alambre negro, figuración, amarre, instalación, y todo lo requerido para la correcta ejecución y funcionamiento)</t>
  </si>
  <si>
    <t>ACOMETIDA PRINCIPAL 3#6+1#6 ALUMINIO, 1 1/2" GALV. EN POSTE</t>
  </si>
  <si>
    <t>CAJA PARA CONTADOR TRIFASICO</t>
  </si>
  <si>
    <t>CONTADOR TRIFASICO</t>
  </si>
  <si>
    <t>INSTALACION PROTECCION EN CAJA MEDIDOR TRIFASICO</t>
  </si>
  <si>
    <t>SISTEMA DE PUESTA A TIERRA MEDIDOR DE ENERGIA Y GABINETE COFRE INTERPERIE</t>
  </si>
  <si>
    <t>COFRE TIPO INTERPERIE PARA CONTACTOR, INCLUYE INSTALACION DE TOTALIZADOR, CONTACTOR, FOTOCELDA, RIELES PARA PROTECCIONES, ACCESORIOS DE FIJACION Y CONEXION</t>
  </si>
  <si>
    <t>TOMA DOBLE CON P.T</t>
  </si>
  <si>
    <t>ACOMETIDA DE CIRCUITOS 2#6+1#6+1#6T ALUMNIO, 1 1/2" PVC</t>
  </si>
  <si>
    <t>POSTES METALICOSDE AP, INCLUYE INSTALACION DE CAJA 4X4PVC EN PEDESTAL</t>
  </si>
  <si>
    <t>SALIDA PARA LUMINARIA LED 53W 2#12*1#12T, 1x3/4 PVC, NO INCLUYE LUMINARIA</t>
  </si>
  <si>
    <t>SALIDA PARA LUMINARIA LED 12,5W, 2#12*1#12T, 1x3/4" PVC, NO INCLUYE LUMINARIA</t>
  </si>
  <si>
    <t>SALIDA PARA LUMINARIA LED 6W, 2#12*1#12T, 1x3/4" PVC, NO INCLUYE LUMINARIA</t>
  </si>
  <si>
    <t>LUMINARIA LED 53W</t>
  </si>
  <si>
    <t>LUMINARIAS LED 12,5W WALL PACK</t>
  </si>
  <si>
    <t>BALAS LED 6W</t>
  </si>
  <si>
    <t>CAJA CONCRETO AP 40X40X75CM</t>
  </si>
  <si>
    <r>
      <t xml:space="preserve">CONSTRUCCION DE LAS OBRAS DE ESPACIO PUBICO Y PAISAJISMO PARA EL PARQUE URBANIZACION  </t>
    </r>
    <r>
      <rPr>
        <b/>
        <u/>
        <sz val="9"/>
        <color theme="1"/>
        <rFont val="Arial Narrow"/>
        <family val="2"/>
      </rPr>
      <t>SANTA ELENA - CALI</t>
    </r>
  </si>
  <si>
    <t>VALOR TOTAL COSTOS DIRECTOS</t>
  </si>
  <si>
    <t>VALOR TOTAL COSTOS INDIRECTOS</t>
  </si>
  <si>
    <t>DESCAPOTE MANUAL MATERIAL VEGETAL Emax=0.20m (Incluye excavación, trasiego, cargue y todo lo requerido para la correcta ejecución y recibo a satisfacción no incluye retiro y disposición de sobrantes a sitio autorizado; radio igual o menor a 10 Km)</t>
  </si>
  <si>
    <t>RETIRO DE MATERIAL (Incluye cargue, retiro, transporte y disposicion final de escombros a sitio autorizado por la autoridad ambiental y/o autoridad territorial)</t>
  </si>
  <si>
    <t>RETIRO DE MATERIAL (Incluye cargue, retiro, transporte y disposicion final de escombros a sitio autorizado por la autoridad ambiental y/o autoridad territorial, hasta 10 Km)</t>
  </si>
  <si>
    <t>2.8.1</t>
  </si>
  <si>
    <t>m3/km</t>
  </si>
  <si>
    <t>RETIRO DE MATERIAL (Incluye cargue, retiro, transporte y disposicion final de escombros a sitio autorizado por la autoridad ambiental y/o autoridad territorial; distancia de retiro mayor a 10 Km)</t>
  </si>
  <si>
    <t>CONSTRUCCION DE LAS OBRAS DE ESPACIO PUBICO Y PAISAJISMO PARA EL PARQUE SAN ANTONIO BUENAVENTURA</t>
  </si>
  <si>
    <t>ARBOL MANGLE NEGRO  H=2 M (Incluye suministro y siembra según especificaciones de la entidad ambiental, tierra abonada y tutor de 3m instalación y todo lo requerido para la correcta ejecución y recibo a satisfacción)</t>
  </si>
  <si>
    <t>M3/KM</t>
  </si>
  <si>
    <t>RETIRO DE MATERIAL (Incluye cargue, retiro, transporte y disposicion final de escombros a sitio autorizado por la autoridad ambiental y/o autoridad territorial,en un radio igual o menor a 10 Km)</t>
  </si>
  <si>
    <t>URBANIZACIÓN ALTOS DE SANTA ELENA CALI</t>
  </si>
  <si>
    <t>URBANIZACIÓN PARQUE SAN ANTONIO</t>
  </si>
  <si>
    <t>CONSTRUCCIÓN DE PARQUES RECREO - DEPORTIVOS EN URBANIZACIONES DONDE SE DESARROLLA EL PROGRAMA DE 100.000 VIVIENDAS – ZONA PACIFICO – BUENAVENTURA Y SANTA ELENA (CALI)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</si>
</sst>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b/>
      <u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4" fillId="2" borderId="1" xfId="0" applyFont="1" applyFill="1" applyBorder="1"/>
    <xf numFmtId="0" fontId="5" fillId="0" borderId="1" xfId="0" applyFont="1" applyBorder="1"/>
    <xf numFmtId="44" fontId="5" fillId="0" borderId="1" xfId="2" applyFont="1" applyBorder="1"/>
    <xf numFmtId="43" fontId="5" fillId="0" borderId="1" xfId="1" applyFont="1" applyBorder="1"/>
    <xf numFmtId="0" fontId="5" fillId="0" borderId="1" xfId="0" applyFont="1" applyBorder="1" applyAlignment="1">
      <alignment wrapText="1"/>
    </xf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2" fillId="0" borderId="13" xfId="0" applyFont="1" applyBorder="1"/>
    <xf numFmtId="44" fontId="2" fillId="0" borderId="1" xfId="2" applyFont="1" applyBorder="1"/>
    <xf numFmtId="44" fontId="2" fillId="0" borderId="14" xfId="2" applyFont="1" applyBorder="1"/>
    <xf numFmtId="4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44" fontId="8" fillId="0" borderId="0" xfId="2" applyFont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4" fontId="9" fillId="4" borderId="1" xfId="2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44" fontId="9" fillId="4" borderId="1" xfId="2" applyFont="1" applyFill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44" fontId="8" fillId="0" borderId="1" xfId="2" applyFont="1" applyBorder="1"/>
    <xf numFmtId="0" fontId="8" fillId="4" borderId="1" xfId="0" applyFont="1" applyFill="1" applyBorder="1" applyAlignment="1">
      <alignment horizontal="center"/>
    </xf>
    <xf numFmtId="43" fontId="8" fillId="0" borderId="0" xfId="1" applyFont="1" applyAlignment="1">
      <alignment horizontal="center"/>
    </xf>
    <xf numFmtId="43" fontId="9" fillId="4" borderId="1" xfId="1" applyFont="1" applyFill="1" applyBorder="1" applyAlignment="1">
      <alignment horizontal="center" vertical="center"/>
    </xf>
    <xf numFmtId="43" fontId="8" fillId="0" borderId="0" xfId="1" applyFont="1"/>
    <xf numFmtId="43" fontId="8" fillId="0" borderId="1" xfId="1" applyFont="1" applyBorder="1"/>
    <xf numFmtId="0" fontId="8" fillId="4" borderId="1" xfId="0" applyFont="1" applyFill="1" applyBorder="1" applyAlignment="1">
      <alignment wrapText="1"/>
    </xf>
    <xf numFmtId="43" fontId="8" fillId="4" borderId="1" xfId="1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43" fontId="9" fillId="5" borderId="1" xfId="1" applyFont="1" applyFill="1" applyBorder="1"/>
    <xf numFmtId="44" fontId="9" fillId="5" borderId="1" xfId="2" applyFont="1" applyFill="1" applyBorder="1"/>
    <xf numFmtId="0" fontId="9" fillId="4" borderId="0" xfId="0" applyFont="1" applyFill="1"/>
    <xf numFmtId="0" fontId="9" fillId="2" borderId="1" xfId="0" applyFont="1" applyFill="1" applyBorder="1"/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44" fontId="9" fillId="2" borderId="4" xfId="0" applyNumberFormat="1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/>
    </xf>
    <xf numFmtId="43" fontId="8" fillId="4" borderId="0" xfId="1" applyFont="1" applyFill="1"/>
    <xf numFmtId="44" fontId="10" fillId="4" borderId="0" xfId="2" applyFont="1" applyFill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9" fontId="5" fillId="0" borderId="4" xfId="0" applyNumberFormat="1" applyFont="1" applyBorder="1" applyAlignment="1">
      <alignment wrapText="1"/>
    </xf>
    <xf numFmtId="44" fontId="5" fillId="0" borderId="1" xfId="2" applyFont="1" applyBorder="1" applyAlignment="1">
      <alignment horizontal="center"/>
    </xf>
    <xf numFmtId="0" fontId="6" fillId="4" borderId="3" xfId="0" applyFont="1" applyFill="1" applyBorder="1" applyAlignment="1">
      <alignment wrapText="1"/>
    </xf>
    <xf numFmtId="44" fontId="9" fillId="4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4" fontId="4" fillId="2" borderId="4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44" fontId="3" fillId="3" borderId="4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43" fontId="0" fillId="0" borderId="0" xfId="1" applyFont="1"/>
    <xf numFmtId="44" fontId="0" fillId="0" borderId="0" xfId="2" applyFont="1"/>
    <xf numFmtId="0" fontId="0" fillId="0" borderId="0" xfId="0" applyAlignment="1">
      <alignment wrapText="1"/>
    </xf>
    <xf numFmtId="43" fontId="9" fillId="4" borderId="1" xfId="1" applyFont="1" applyFill="1" applyBorder="1"/>
    <xf numFmtId="44" fontId="9" fillId="4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44" fontId="9" fillId="2" borderId="1" xfId="0" applyNumberFormat="1" applyFont="1" applyFill="1" applyBorder="1" applyAlignment="1">
      <alignment wrapText="1"/>
    </xf>
    <xf numFmtId="44" fontId="10" fillId="4" borderId="1" xfId="2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4" fontId="8" fillId="0" borderId="1" xfId="2" applyFont="1" applyBorder="1" applyProtection="1">
      <protection locked="0"/>
    </xf>
    <xf numFmtId="44" fontId="9" fillId="5" borderId="1" xfId="2" applyFont="1" applyFill="1" applyBorder="1" applyProtection="1">
      <protection locked="0"/>
    </xf>
    <xf numFmtId="0" fontId="9" fillId="2" borderId="3" xfId="0" applyFont="1" applyFill="1" applyBorder="1" applyAlignment="1" applyProtection="1">
      <alignment wrapText="1"/>
      <protection locked="0"/>
    </xf>
    <xf numFmtId="44" fontId="8" fillId="4" borderId="0" xfId="2" applyFont="1" applyFill="1" applyProtection="1">
      <protection locked="0"/>
    </xf>
    <xf numFmtId="44" fontId="8" fillId="0" borderId="0" xfId="2" applyFont="1" applyProtection="1">
      <protection locked="0"/>
    </xf>
    <xf numFmtId="9" fontId="5" fillId="0" borderId="4" xfId="0" applyNumberFormat="1" applyFont="1" applyBorder="1" applyAlignment="1" applyProtection="1">
      <alignment wrapText="1"/>
      <protection locked="0"/>
    </xf>
    <xf numFmtId="44" fontId="9" fillId="4" borderId="1" xfId="2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44" fontId="8" fillId="4" borderId="1" xfId="2" applyFont="1" applyFill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E14" sqref="E14"/>
    </sheetView>
  </sheetViews>
  <sheetFormatPr baseColWidth="10" defaultRowHeight="15" x14ac:dyDescent="0.25"/>
  <cols>
    <col min="1" max="1" width="50.7109375" customWidth="1"/>
    <col min="2" max="2" width="21.85546875" customWidth="1"/>
    <col min="3" max="3" width="22.7109375" customWidth="1"/>
    <col min="4" max="4" width="18.42578125" customWidth="1"/>
    <col min="5" max="5" width="22.28515625" customWidth="1"/>
  </cols>
  <sheetData>
    <row r="1" spans="1:5" ht="43.5" customHeight="1" x14ac:dyDescent="0.25">
      <c r="A1" s="72" t="s">
        <v>260</v>
      </c>
      <c r="B1" s="73"/>
      <c r="C1" s="73"/>
      <c r="D1" s="73"/>
      <c r="E1" s="74"/>
    </row>
    <row r="2" spans="1:5" ht="30" customHeight="1" x14ac:dyDescent="0.25">
      <c r="A2" s="75" t="str">
        <f>+'ALTOS DE SANTA ELENA'!A2:F2</f>
        <v>CONVOCATORIA N° PAF-PRD-O-031-2015
FORMATO No.4</v>
      </c>
      <c r="B2" s="76"/>
      <c r="C2" s="76"/>
      <c r="D2" s="76"/>
      <c r="E2" s="77"/>
    </row>
    <row r="3" spans="1:5" ht="16.5" x14ac:dyDescent="0.3">
      <c r="A3" s="6"/>
      <c r="B3" s="7"/>
      <c r="C3" s="7"/>
      <c r="D3" s="7"/>
      <c r="E3" s="8"/>
    </row>
    <row r="4" spans="1:5" ht="33" x14ac:dyDescent="0.3">
      <c r="A4" s="9" t="s">
        <v>20</v>
      </c>
      <c r="B4" s="10" t="s">
        <v>21</v>
      </c>
      <c r="C4" s="10" t="s">
        <v>22</v>
      </c>
      <c r="D4" s="11" t="s">
        <v>23</v>
      </c>
      <c r="E4" s="12" t="s">
        <v>24</v>
      </c>
    </row>
    <row r="5" spans="1:5" ht="16.5" x14ac:dyDescent="0.3">
      <c r="A5" s="13" t="s">
        <v>258</v>
      </c>
      <c r="B5" s="14">
        <f>+'ALTOS DE SANTA ELENA'!F86</f>
        <v>0</v>
      </c>
      <c r="C5" s="14">
        <f>+'ALTOS DE SANTA ELENA'!F92</f>
        <v>0</v>
      </c>
      <c r="D5" s="14">
        <f>+'ALTOS DE SANTA ELENA'!F94</f>
        <v>10000000</v>
      </c>
      <c r="E5" s="15">
        <f>+B5+C5+D5</f>
        <v>10000000</v>
      </c>
    </row>
    <row r="6" spans="1:5" ht="16.5" x14ac:dyDescent="0.3">
      <c r="A6" s="13" t="s">
        <v>259</v>
      </c>
      <c r="B6" s="14">
        <f>+'PARQUE SAN ANTONIO'!F87</f>
        <v>0</v>
      </c>
      <c r="C6" s="14">
        <f>+'PARQUE SAN ANTONIO'!F93</f>
        <v>0</v>
      </c>
      <c r="D6" s="14">
        <f>+'PARQUE SAN ANTONIO'!F95</f>
        <v>10000000</v>
      </c>
      <c r="E6" s="15">
        <f>+B6+C6+D6</f>
        <v>10000000</v>
      </c>
    </row>
    <row r="7" spans="1:5" ht="16.5" thickBot="1" x14ac:dyDescent="0.3">
      <c r="A7" s="78" t="s">
        <v>25</v>
      </c>
      <c r="B7" s="79"/>
      <c r="C7" s="80">
        <f>+E5+E6</f>
        <v>20000000</v>
      </c>
      <c r="D7" s="81"/>
      <c r="E7" s="82"/>
    </row>
    <row r="10" spans="1:5" x14ac:dyDescent="0.25">
      <c r="B10" s="16"/>
    </row>
  </sheetData>
  <sheetProtection password="CD80" sheet="1" objects="1" scenarios="1"/>
  <mergeCells count="4">
    <mergeCell ref="A1:E1"/>
    <mergeCell ref="A2:E2"/>
    <mergeCell ref="A7:B7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="85" zoomScaleNormal="85" workbookViewId="0">
      <selection activeCell="A2" sqref="A2:F2"/>
    </sheetView>
  </sheetViews>
  <sheetFormatPr baseColWidth="10" defaultRowHeight="13.5" x14ac:dyDescent="0.25"/>
  <cols>
    <col min="1" max="1" width="7.7109375" style="17" customWidth="1"/>
    <col min="2" max="2" width="50.5703125" style="19" customWidth="1"/>
    <col min="3" max="3" width="6.7109375" style="18" customWidth="1"/>
    <col min="4" max="4" width="9.42578125" style="35" customWidth="1"/>
    <col min="5" max="5" width="15.140625" style="20" customWidth="1"/>
    <col min="6" max="6" width="19.42578125" style="20" customWidth="1"/>
    <col min="7" max="16384" width="11.42578125" style="17"/>
  </cols>
  <sheetData>
    <row r="1" spans="1:6" ht="32.25" customHeight="1" x14ac:dyDescent="0.25">
      <c r="A1" s="85" t="s">
        <v>260</v>
      </c>
      <c r="B1" s="85"/>
      <c r="C1" s="85"/>
      <c r="D1" s="85"/>
      <c r="E1" s="85"/>
      <c r="F1" s="85"/>
    </row>
    <row r="2" spans="1:6" ht="30" customHeight="1" x14ac:dyDescent="0.25">
      <c r="A2" s="86" t="s">
        <v>174</v>
      </c>
      <c r="B2" s="86"/>
      <c r="C2" s="86"/>
      <c r="D2" s="86"/>
      <c r="E2" s="86"/>
      <c r="F2" s="86"/>
    </row>
    <row r="3" spans="1:6" x14ac:dyDescent="0.25">
      <c r="A3" s="87"/>
      <c r="B3" s="88"/>
      <c r="C3" s="88"/>
      <c r="D3" s="88"/>
      <c r="E3" s="88"/>
      <c r="F3" s="88"/>
    </row>
    <row r="4" spans="1:6" x14ac:dyDescent="0.25">
      <c r="A4" s="85" t="s">
        <v>245</v>
      </c>
      <c r="B4" s="85"/>
      <c r="C4" s="85"/>
      <c r="D4" s="85"/>
      <c r="E4" s="85"/>
      <c r="F4" s="85"/>
    </row>
    <row r="5" spans="1:6" x14ac:dyDescent="0.25">
      <c r="D5" s="33"/>
    </row>
    <row r="6" spans="1:6" x14ac:dyDescent="0.25">
      <c r="A6" s="21" t="s">
        <v>26</v>
      </c>
      <c r="B6" s="22" t="s">
        <v>0</v>
      </c>
      <c r="C6" s="26" t="s">
        <v>27</v>
      </c>
      <c r="D6" s="34" t="s">
        <v>28</v>
      </c>
      <c r="E6" s="23" t="s">
        <v>2</v>
      </c>
      <c r="F6" s="23" t="s">
        <v>29</v>
      </c>
    </row>
    <row r="7" spans="1:6" x14ac:dyDescent="0.25">
      <c r="A7" s="40">
        <v>1</v>
      </c>
      <c r="B7" s="39" t="s">
        <v>30</v>
      </c>
      <c r="C7" s="40"/>
      <c r="D7" s="41"/>
      <c r="E7" s="42" t="s">
        <v>3</v>
      </c>
      <c r="F7" s="42">
        <f>SUM(F8:F9)</f>
        <v>0</v>
      </c>
    </row>
    <row r="8" spans="1:6" ht="75" customHeight="1" x14ac:dyDescent="0.25">
      <c r="A8" s="28" t="s">
        <v>31</v>
      </c>
      <c r="B8" s="29" t="s">
        <v>32</v>
      </c>
      <c r="C8" s="30" t="s">
        <v>4</v>
      </c>
      <c r="D8" s="36">
        <v>630</v>
      </c>
      <c r="E8" s="89"/>
      <c r="F8" s="31">
        <f t="shared" ref="F8:F46" si="0">+ROUND(D8*E8,0)</f>
        <v>0</v>
      </c>
    </row>
    <row r="9" spans="1:6" ht="73.5" customHeight="1" x14ac:dyDescent="0.25">
      <c r="A9" s="28" t="s">
        <v>33</v>
      </c>
      <c r="B9" s="29" t="s">
        <v>248</v>
      </c>
      <c r="C9" s="30" t="s">
        <v>4</v>
      </c>
      <c r="D9" s="36">
        <v>630</v>
      </c>
      <c r="E9" s="89"/>
      <c r="F9" s="31">
        <f t="shared" si="0"/>
        <v>0</v>
      </c>
    </row>
    <row r="10" spans="1:6" x14ac:dyDescent="0.25">
      <c r="A10" s="40" t="s">
        <v>35</v>
      </c>
      <c r="B10" s="39" t="s">
        <v>36</v>
      </c>
      <c r="C10" s="40"/>
      <c r="D10" s="41"/>
      <c r="E10" s="90"/>
      <c r="F10" s="42">
        <f>SUM(F11:F19)</f>
        <v>0</v>
      </c>
    </row>
    <row r="11" spans="1:6" ht="54.75" customHeight="1" x14ac:dyDescent="0.25">
      <c r="A11" s="28" t="s">
        <v>39</v>
      </c>
      <c r="B11" s="29" t="s">
        <v>175</v>
      </c>
      <c r="C11" s="30" t="s">
        <v>5</v>
      </c>
      <c r="D11" s="36">
        <v>770</v>
      </c>
      <c r="E11" s="89"/>
      <c r="F11" s="31">
        <f t="shared" si="0"/>
        <v>0</v>
      </c>
    </row>
    <row r="12" spans="1:6" ht="52.5" customHeight="1" x14ac:dyDescent="0.25">
      <c r="A12" s="28" t="s">
        <v>40</v>
      </c>
      <c r="B12" s="29" t="s">
        <v>41</v>
      </c>
      <c r="C12" s="30" t="s">
        <v>5</v>
      </c>
      <c r="D12" s="36">
        <v>170</v>
      </c>
      <c r="E12" s="89"/>
      <c r="F12" s="31">
        <f t="shared" si="0"/>
        <v>0</v>
      </c>
    </row>
    <row r="13" spans="1:6" ht="58.5" customHeight="1" x14ac:dyDescent="0.25">
      <c r="A13" s="28" t="s">
        <v>42</v>
      </c>
      <c r="B13" s="29" t="s">
        <v>43</v>
      </c>
      <c r="C13" s="30" t="s">
        <v>5</v>
      </c>
      <c r="D13" s="36">
        <v>170</v>
      </c>
      <c r="E13" s="89"/>
      <c r="F13" s="31">
        <f t="shared" si="0"/>
        <v>0</v>
      </c>
    </row>
    <row r="14" spans="1:6" ht="55.5" customHeight="1" x14ac:dyDescent="0.25">
      <c r="A14" s="28" t="s">
        <v>176</v>
      </c>
      <c r="B14" s="29" t="s">
        <v>177</v>
      </c>
      <c r="C14" s="30" t="s">
        <v>5</v>
      </c>
      <c r="D14" s="36">
        <v>450</v>
      </c>
      <c r="E14" s="89"/>
      <c r="F14" s="31">
        <f t="shared" si="0"/>
        <v>0</v>
      </c>
    </row>
    <row r="15" spans="1:6" ht="60.75" customHeight="1" x14ac:dyDescent="0.25">
      <c r="A15" s="28" t="s">
        <v>178</v>
      </c>
      <c r="B15" s="29" t="s">
        <v>179</v>
      </c>
      <c r="C15" s="30" t="s">
        <v>5</v>
      </c>
      <c r="D15" s="36">
        <v>13</v>
      </c>
      <c r="E15" s="89"/>
      <c r="F15" s="31">
        <f t="shared" si="0"/>
        <v>0</v>
      </c>
    </row>
    <row r="16" spans="1:6" ht="35.25" customHeight="1" x14ac:dyDescent="0.25">
      <c r="A16" s="28" t="s">
        <v>44</v>
      </c>
      <c r="B16" s="29" t="s">
        <v>45</v>
      </c>
      <c r="C16" s="30" t="s">
        <v>4</v>
      </c>
      <c r="D16" s="36">
        <v>650</v>
      </c>
      <c r="E16" s="89"/>
      <c r="F16" s="31">
        <f t="shared" si="0"/>
        <v>0</v>
      </c>
    </row>
    <row r="17" spans="1:6" ht="40.5" x14ac:dyDescent="0.25">
      <c r="A17" s="28" t="s">
        <v>46</v>
      </c>
      <c r="B17" s="29" t="s">
        <v>250</v>
      </c>
      <c r="C17" s="30" t="s">
        <v>5</v>
      </c>
      <c r="D17" s="36">
        <v>250</v>
      </c>
      <c r="E17" s="89"/>
      <c r="F17" s="31">
        <f t="shared" si="0"/>
        <v>0</v>
      </c>
    </row>
    <row r="18" spans="1:6" ht="61.5" customHeight="1" x14ac:dyDescent="0.25">
      <c r="A18" s="28" t="s">
        <v>251</v>
      </c>
      <c r="B18" s="29" t="s">
        <v>253</v>
      </c>
      <c r="C18" s="30" t="s">
        <v>252</v>
      </c>
      <c r="D18" s="36">
        <f>10000</f>
        <v>10000</v>
      </c>
      <c r="E18" s="89"/>
      <c r="F18" s="31">
        <f t="shared" si="0"/>
        <v>0</v>
      </c>
    </row>
    <row r="19" spans="1:6" ht="50.25" customHeight="1" x14ac:dyDescent="0.25">
      <c r="A19" s="28" t="s">
        <v>180</v>
      </c>
      <c r="B19" s="29" t="s">
        <v>181</v>
      </c>
      <c r="C19" s="30" t="s">
        <v>5</v>
      </c>
      <c r="D19" s="36">
        <v>40</v>
      </c>
      <c r="E19" s="89"/>
      <c r="F19" s="31">
        <f t="shared" si="0"/>
        <v>0</v>
      </c>
    </row>
    <row r="20" spans="1:6" x14ac:dyDescent="0.25">
      <c r="A20" s="40" t="s">
        <v>48</v>
      </c>
      <c r="B20" s="39" t="s">
        <v>49</v>
      </c>
      <c r="C20" s="40"/>
      <c r="D20" s="41"/>
      <c r="E20" s="90"/>
      <c r="F20" s="42">
        <f>SUM(F21:F26)</f>
        <v>0</v>
      </c>
    </row>
    <row r="21" spans="1:6" ht="81" x14ac:dyDescent="0.25">
      <c r="A21" s="28" t="s">
        <v>52</v>
      </c>
      <c r="B21" s="29" t="s">
        <v>53</v>
      </c>
      <c r="C21" s="30" t="s">
        <v>4</v>
      </c>
      <c r="D21" s="36">
        <v>20</v>
      </c>
      <c r="E21" s="89"/>
      <c r="F21" s="31">
        <f t="shared" si="0"/>
        <v>0</v>
      </c>
    </row>
    <row r="22" spans="1:6" ht="67.5" x14ac:dyDescent="0.25">
      <c r="A22" s="28" t="s">
        <v>54</v>
      </c>
      <c r="B22" s="29" t="s">
        <v>55</v>
      </c>
      <c r="C22" s="30" t="s">
        <v>4</v>
      </c>
      <c r="D22" s="36">
        <v>111</v>
      </c>
      <c r="E22" s="89"/>
      <c r="F22" s="31">
        <f t="shared" si="0"/>
        <v>0</v>
      </c>
    </row>
    <row r="23" spans="1:6" ht="72" customHeight="1" x14ac:dyDescent="0.25">
      <c r="A23" s="28" t="s">
        <v>182</v>
      </c>
      <c r="B23" s="29" t="s">
        <v>61</v>
      </c>
      <c r="C23" s="30" t="s">
        <v>4</v>
      </c>
      <c r="D23" s="36">
        <v>850</v>
      </c>
      <c r="E23" s="89"/>
      <c r="F23" s="31">
        <f t="shared" si="0"/>
        <v>0</v>
      </c>
    </row>
    <row r="24" spans="1:6" ht="56.25" customHeight="1" x14ac:dyDescent="0.25">
      <c r="A24" s="28" t="s">
        <v>183</v>
      </c>
      <c r="B24" s="29" t="s">
        <v>184</v>
      </c>
      <c r="C24" s="30" t="s">
        <v>9</v>
      </c>
      <c r="D24" s="36">
        <v>650</v>
      </c>
      <c r="E24" s="89"/>
      <c r="F24" s="31">
        <f t="shared" si="0"/>
        <v>0</v>
      </c>
    </row>
    <row r="25" spans="1:6" ht="54" x14ac:dyDescent="0.25">
      <c r="A25" s="28" t="s">
        <v>186</v>
      </c>
      <c r="B25" s="29" t="s">
        <v>187</v>
      </c>
      <c r="C25" s="30" t="s">
        <v>4</v>
      </c>
      <c r="D25" s="36">
        <v>111</v>
      </c>
      <c r="E25" s="89"/>
      <c r="F25" s="31">
        <f t="shared" si="0"/>
        <v>0</v>
      </c>
    </row>
    <row r="26" spans="1:6" ht="61.5" customHeight="1" x14ac:dyDescent="0.25">
      <c r="A26" s="28" t="s">
        <v>188</v>
      </c>
      <c r="B26" s="29" t="s">
        <v>189</v>
      </c>
      <c r="C26" s="30" t="s">
        <v>9</v>
      </c>
      <c r="D26" s="36">
        <v>170</v>
      </c>
      <c r="E26" s="89"/>
      <c r="F26" s="31">
        <f t="shared" si="0"/>
        <v>0</v>
      </c>
    </row>
    <row r="27" spans="1:6" x14ac:dyDescent="0.25">
      <c r="A27" s="40">
        <v>4</v>
      </c>
      <c r="B27" s="39" t="s">
        <v>64</v>
      </c>
      <c r="C27" s="40"/>
      <c r="D27" s="41"/>
      <c r="E27" s="90"/>
      <c r="F27" s="42">
        <f>SUM(F28:F35)</f>
        <v>0</v>
      </c>
    </row>
    <row r="28" spans="1:6" ht="61.5" customHeight="1" x14ac:dyDescent="0.25">
      <c r="A28" s="28" t="s">
        <v>65</v>
      </c>
      <c r="B28" s="29" t="s">
        <v>66</v>
      </c>
      <c r="C28" s="30" t="s">
        <v>1</v>
      </c>
      <c r="D28" s="36">
        <v>4</v>
      </c>
      <c r="E28" s="89"/>
      <c r="F28" s="31">
        <f t="shared" si="0"/>
        <v>0</v>
      </c>
    </row>
    <row r="29" spans="1:6" ht="81" x14ac:dyDescent="0.25">
      <c r="A29" s="28" t="s">
        <v>69</v>
      </c>
      <c r="B29" s="29" t="s">
        <v>70</v>
      </c>
      <c r="C29" s="30" t="s">
        <v>1</v>
      </c>
      <c r="D29" s="36">
        <v>1</v>
      </c>
      <c r="E29" s="89"/>
      <c r="F29" s="31">
        <f t="shared" si="0"/>
        <v>0</v>
      </c>
    </row>
    <row r="30" spans="1:6" ht="40.5" x14ac:dyDescent="0.25">
      <c r="A30" s="28" t="s">
        <v>80</v>
      </c>
      <c r="B30" s="29" t="s">
        <v>81</v>
      </c>
      <c r="C30" s="30" t="s">
        <v>1</v>
      </c>
      <c r="D30" s="36">
        <v>5</v>
      </c>
      <c r="E30" s="89"/>
      <c r="F30" s="31">
        <f t="shared" si="0"/>
        <v>0</v>
      </c>
    </row>
    <row r="31" spans="1:6" ht="27" x14ac:dyDescent="0.25">
      <c r="A31" s="28" t="s">
        <v>190</v>
      </c>
      <c r="B31" s="29" t="s">
        <v>191</v>
      </c>
      <c r="C31" s="30" t="s">
        <v>1</v>
      </c>
      <c r="D31" s="36">
        <v>2</v>
      </c>
      <c r="E31" s="89"/>
      <c r="F31" s="31">
        <f t="shared" si="0"/>
        <v>0</v>
      </c>
    </row>
    <row r="32" spans="1:6" ht="27" x14ac:dyDescent="0.25">
      <c r="A32" s="28" t="s">
        <v>192</v>
      </c>
      <c r="B32" s="29" t="s">
        <v>193</v>
      </c>
      <c r="C32" s="30" t="s">
        <v>1</v>
      </c>
      <c r="D32" s="36">
        <v>2</v>
      </c>
      <c r="E32" s="89"/>
      <c r="F32" s="31">
        <f t="shared" si="0"/>
        <v>0</v>
      </c>
    </row>
    <row r="33" spans="1:6" ht="54" x14ac:dyDescent="0.25">
      <c r="A33" s="28" t="s">
        <v>194</v>
      </c>
      <c r="B33" s="29" t="s">
        <v>195</v>
      </c>
      <c r="C33" s="30" t="s">
        <v>9</v>
      </c>
      <c r="D33" s="36">
        <v>125</v>
      </c>
      <c r="E33" s="89"/>
      <c r="F33" s="31">
        <f t="shared" si="0"/>
        <v>0</v>
      </c>
    </row>
    <row r="34" spans="1:6" ht="54" x14ac:dyDescent="0.25">
      <c r="A34" s="28" t="s">
        <v>196</v>
      </c>
      <c r="B34" s="29" t="s">
        <v>197</v>
      </c>
      <c r="C34" s="30" t="s">
        <v>9</v>
      </c>
      <c r="D34" s="36">
        <v>33</v>
      </c>
      <c r="E34" s="89"/>
      <c r="F34" s="31">
        <f t="shared" si="0"/>
        <v>0</v>
      </c>
    </row>
    <row r="35" spans="1:6" ht="54" x14ac:dyDescent="0.25">
      <c r="A35" s="28" t="s">
        <v>198</v>
      </c>
      <c r="B35" s="29" t="s">
        <v>199</v>
      </c>
      <c r="C35" s="30" t="s">
        <v>9</v>
      </c>
      <c r="D35" s="36">
        <v>11</v>
      </c>
      <c r="E35" s="89"/>
      <c r="F35" s="31">
        <f t="shared" si="0"/>
        <v>0</v>
      </c>
    </row>
    <row r="36" spans="1:6" x14ac:dyDescent="0.25">
      <c r="A36" s="40">
        <v>5</v>
      </c>
      <c r="B36" s="39" t="s">
        <v>90</v>
      </c>
      <c r="C36" s="40"/>
      <c r="D36" s="41"/>
      <c r="E36" s="90"/>
      <c r="F36" s="42">
        <f>SUM(F37:F38)</f>
        <v>0</v>
      </c>
    </row>
    <row r="37" spans="1:6" ht="40.5" x14ac:dyDescent="0.25">
      <c r="A37" s="28" t="s">
        <v>93</v>
      </c>
      <c r="B37" s="29" t="s">
        <v>96</v>
      </c>
      <c r="C37" s="30" t="s">
        <v>9</v>
      </c>
      <c r="D37" s="36">
        <v>57</v>
      </c>
      <c r="E37" s="89"/>
      <c r="F37" s="31">
        <f t="shared" si="0"/>
        <v>0</v>
      </c>
    </row>
    <row r="38" spans="1:6" ht="40.5" x14ac:dyDescent="0.25">
      <c r="A38" s="28" t="s">
        <v>97</v>
      </c>
      <c r="B38" s="29" t="s">
        <v>98</v>
      </c>
      <c r="C38" s="30" t="s">
        <v>9</v>
      </c>
      <c r="D38" s="36">
        <v>141</v>
      </c>
      <c r="E38" s="89"/>
      <c r="F38" s="31">
        <f t="shared" si="0"/>
        <v>0</v>
      </c>
    </row>
    <row r="39" spans="1:6" x14ac:dyDescent="0.25">
      <c r="A39" s="40">
        <v>6</v>
      </c>
      <c r="B39" s="39" t="s">
        <v>99</v>
      </c>
      <c r="C39" s="40"/>
      <c r="D39" s="41"/>
      <c r="E39" s="90"/>
      <c r="F39" s="42">
        <f>SUM(F40:F46)</f>
        <v>0</v>
      </c>
    </row>
    <row r="40" spans="1:6" ht="60.75" customHeight="1" x14ac:dyDescent="0.25">
      <c r="A40" s="28" t="s">
        <v>100</v>
      </c>
      <c r="B40" s="29" t="s">
        <v>38</v>
      </c>
      <c r="C40" s="30" t="s">
        <v>5</v>
      </c>
      <c r="D40" s="36">
        <v>62</v>
      </c>
      <c r="E40" s="89"/>
      <c r="F40" s="31">
        <f t="shared" si="0"/>
        <v>0</v>
      </c>
    </row>
    <row r="41" spans="1:6" ht="40.5" x14ac:dyDescent="0.25">
      <c r="A41" s="28" t="s">
        <v>101</v>
      </c>
      <c r="B41" s="29" t="s">
        <v>102</v>
      </c>
      <c r="C41" s="30" t="s">
        <v>5</v>
      </c>
      <c r="D41" s="36">
        <v>15</v>
      </c>
      <c r="E41" s="89"/>
      <c r="F41" s="31">
        <f t="shared" si="0"/>
        <v>0</v>
      </c>
    </row>
    <row r="42" spans="1:6" ht="45.75" customHeight="1" x14ac:dyDescent="0.25">
      <c r="A42" s="28" t="s">
        <v>103</v>
      </c>
      <c r="B42" s="29" t="s">
        <v>104</v>
      </c>
      <c r="C42" s="30" t="s">
        <v>5</v>
      </c>
      <c r="D42" s="36">
        <v>2</v>
      </c>
      <c r="E42" s="89"/>
      <c r="F42" s="31">
        <f t="shared" si="0"/>
        <v>0</v>
      </c>
    </row>
    <row r="43" spans="1:6" ht="40.5" x14ac:dyDescent="0.25">
      <c r="A43" s="28" t="s">
        <v>105</v>
      </c>
      <c r="B43" s="29" t="s">
        <v>106</v>
      </c>
      <c r="C43" s="30" t="s">
        <v>5</v>
      </c>
      <c r="D43" s="36">
        <v>11</v>
      </c>
      <c r="E43" s="89"/>
      <c r="F43" s="31">
        <f t="shared" si="0"/>
        <v>0</v>
      </c>
    </row>
    <row r="44" spans="1:6" ht="42.75" customHeight="1" x14ac:dyDescent="0.25">
      <c r="A44" s="28" t="s">
        <v>107</v>
      </c>
      <c r="B44" s="29" t="s">
        <v>249</v>
      </c>
      <c r="C44" s="30" t="s">
        <v>5</v>
      </c>
      <c r="D44" s="36">
        <v>77.5</v>
      </c>
      <c r="E44" s="89"/>
      <c r="F44" s="31">
        <f t="shared" si="0"/>
        <v>0</v>
      </c>
    </row>
    <row r="45" spans="1:6" ht="46.5" customHeight="1" x14ac:dyDescent="0.25">
      <c r="A45" s="28" t="s">
        <v>110</v>
      </c>
      <c r="B45" s="29" t="s">
        <v>111</v>
      </c>
      <c r="C45" s="30" t="s">
        <v>5</v>
      </c>
      <c r="D45" s="36">
        <v>20</v>
      </c>
      <c r="E45" s="89"/>
      <c r="F45" s="31">
        <f t="shared" si="0"/>
        <v>0</v>
      </c>
    </row>
    <row r="46" spans="1:6" ht="48" customHeight="1" x14ac:dyDescent="0.25">
      <c r="A46" s="28" t="s">
        <v>112</v>
      </c>
      <c r="B46" s="29" t="s">
        <v>113</v>
      </c>
      <c r="C46" s="30" t="s">
        <v>4</v>
      </c>
      <c r="D46" s="36">
        <v>200</v>
      </c>
      <c r="E46" s="89"/>
      <c r="F46" s="31">
        <f t="shared" si="0"/>
        <v>0</v>
      </c>
    </row>
    <row r="47" spans="1:6" x14ac:dyDescent="0.25">
      <c r="A47" s="40">
        <v>7</v>
      </c>
      <c r="B47" s="39" t="s">
        <v>114</v>
      </c>
      <c r="C47" s="40"/>
      <c r="D47" s="41"/>
      <c r="E47" s="90"/>
      <c r="F47" s="42">
        <f>SUM(F48:F51)</f>
        <v>0</v>
      </c>
    </row>
    <row r="48" spans="1:6" ht="48.75" customHeight="1" x14ac:dyDescent="0.25">
      <c r="A48" s="28" t="s">
        <v>119</v>
      </c>
      <c r="B48" s="29" t="s">
        <v>120</v>
      </c>
      <c r="C48" s="30" t="s">
        <v>9</v>
      </c>
      <c r="D48" s="36">
        <v>31</v>
      </c>
      <c r="E48" s="89"/>
      <c r="F48" s="31">
        <f t="shared" ref="F48:F83" si="1">+ROUND(D48*E48,0)</f>
        <v>0</v>
      </c>
    </row>
    <row r="49" spans="1:6" ht="67.5" customHeight="1" x14ac:dyDescent="0.25">
      <c r="A49" s="28" t="s">
        <v>121</v>
      </c>
      <c r="B49" s="29" t="s">
        <v>122</v>
      </c>
      <c r="C49" s="30" t="s">
        <v>9</v>
      </c>
      <c r="D49" s="36">
        <v>97</v>
      </c>
      <c r="E49" s="89"/>
      <c r="F49" s="31">
        <f t="shared" si="1"/>
        <v>0</v>
      </c>
    </row>
    <row r="50" spans="1:6" ht="54" x14ac:dyDescent="0.25">
      <c r="A50" s="28" t="s">
        <v>123</v>
      </c>
      <c r="B50" s="29" t="s">
        <v>124</v>
      </c>
      <c r="C50" s="30" t="s">
        <v>1</v>
      </c>
      <c r="D50" s="36">
        <v>1</v>
      </c>
      <c r="E50" s="89"/>
      <c r="F50" s="31">
        <f t="shared" si="1"/>
        <v>0</v>
      </c>
    </row>
    <row r="51" spans="1:6" ht="69.75" customHeight="1" x14ac:dyDescent="0.25">
      <c r="A51" s="28" t="s">
        <v>125</v>
      </c>
      <c r="B51" s="29" t="s">
        <v>200</v>
      </c>
      <c r="C51" s="30" t="s">
        <v>1</v>
      </c>
      <c r="D51" s="36">
        <v>4</v>
      </c>
      <c r="E51" s="89"/>
      <c r="F51" s="31">
        <f t="shared" si="1"/>
        <v>0</v>
      </c>
    </row>
    <row r="52" spans="1:6" x14ac:dyDescent="0.25">
      <c r="A52" s="40" t="s">
        <v>127</v>
      </c>
      <c r="B52" s="39" t="s">
        <v>128</v>
      </c>
      <c r="C52" s="40"/>
      <c r="D52" s="41"/>
      <c r="E52" s="90"/>
      <c r="F52" s="42">
        <f>SUM(F53:F66)</f>
        <v>0</v>
      </c>
    </row>
    <row r="53" spans="1:6" ht="73.5" customHeight="1" x14ac:dyDescent="0.25">
      <c r="A53" s="28" t="s">
        <v>201</v>
      </c>
      <c r="B53" s="29" t="s">
        <v>202</v>
      </c>
      <c r="C53" s="30" t="s">
        <v>5</v>
      </c>
      <c r="D53" s="36">
        <v>15.5</v>
      </c>
      <c r="E53" s="89"/>
      <c r="F53" s="31">
        <f t="shared" si="1"/>
        <v>0</v>
      </c>
    </row>
    <row r="54" spans="1:6" ht="54" x14ac:dyDescent="0.25">
      <c r="A54" s="28" t="s">
        <v>203</v>
      </c>
      <c r="B54" s="29" t="s">
        <v>204</v>
      </c>
      <c r="C54" s="30" t="s">
        <v>1</v>
      </c>
      <c r="D54" s="36">
        <v>130</v>
      </c>
      <c r="E54" s="89"/>
      <c r="F54" s="31">
        <f t="shared" si="1"/>
        <v>0</v>
      </c>
    </row>
    <row r="55" spans="1:6" ht="54" x14ac:dyDescent="0.25">
      <c r="A55" s="28" t="s">
        <v>205</v>
      </c>
      <c r="B55" s="29" t="s">
        <v>206</v>
      </c>
      <c r="C55" s="30" t="s">
        <v>1</v>
      </c>
      <c r="D55" s="36">
        <v>127</v>
      </c>
      <c r="E55" s="89"/>
      <c r="F55" s="31">
        <f t="shared" si="1"/>
        <v>0</v>
      </c>
    </row>
    <row r="56" spans="1:6" ht="54" x14ac:dyDescent="0.25">
      <c r="A56" s="28" t="s">
        <v>207</v>
      </c>
      <c r="B56" s="29" t="s">
        <v>208</v>
      </c>
      <c r="C56" s="30" t="s">
        <v>1</v>
      </c>
      <c r="D56" s="36">
        <v>29</v>
      </c>
      <c r="E56" s="89"/>
      <c r="F56" s="31">
        <f t="shared" si="1"/>
        <v>0</v>
      </c>
    </row>
    <row r="57" spans="1:6" ht="102" customHeight="1" x14ac:dyDescent="0.25">
      <c r="A57" s="28" t="s">
        <v>209</v>
      </c>
      <c r="B57" s="29" t="s">
        <v>210</v>
      </c>
      <c r="C57" s="30" t="s">
        <v>1</v>
      </c>
      <c r="D57" s="36">
        <v>1</v>
      </c>
      <c r="E57" s="89"/>
      <c r="F57" s="31">
        <f t="shared" si="1"/>
        <v>0</v>
      </c>
    </row>
    <row r="58" spans="1:6" ht="57" customHeight="1" x14ac:dyDescent="0.25">
      <c r="A58" s="28" t="s">
        <v>211</v>
      </c>
      <c r="B58" s="29" t="s">
        <v>212</v>
      </c>
      <c r="C58" s="30" t="s">
        <v>5</v>
      </c>
      <c r="D58" s="36">
        <v>4.8</v>
      </c>
      <c r="E58" s="89"/>
      <c r="F58" s="31">
        <f t="shared" si="1"/>
        <v>0</v>
      </c>
    </row>
    <row r="59" spans="1:6" ht="61.5" customHeight="1" x14ac:dyDescent="0.25">
      <c r="A59" s="28" t="s">
        <v>213</v>
      </c>
      <c r="B59" s="29" t="s">
        <v>214</v>
      </c>
      <c r="C59" s="30" t="s">
        <v>4</v>
      </c>
      <c r="D59" s="36">
        <v>64</v>
      </c>
      <c r="E59" s="89"/>
      <c r="F59" s="31">
        <f t="shared" si="1"/>
        <v>0</v>
      </c>
    </row>
    <row r="60" spans="1:6" ht="61.5" customHeight="1" x14ac:dyDescent="0.25">
      <c r="A60" s="28" t="s">
        <v>215</v>
      </c>
      <c r="B60" s="29" t="s">
        <v>216</v>
      </c>
      <c r="C60" s="30" t="s">
        <v>5</v>
      </c>
      <c r="D60" s="36">
        <v>3.5</v>
      </c>
      <c r="E60" s="89"/>
      <c r="F60" s="31">
        <f t="shared" si="1"/>
        <v>0</v>
      </c>
    </row>
    <row r="61" spans="1:6" ht="63.75" customHeight="1" x14ac:dyDescent="0.25">
      <c r="A61" s="28" t="s">
        <v>217</v>
      </c>
      <c r="B61" s="29" t="s">
        <v>218</v>
      </c>
      <c r="C61" s="30" t="s">
        <v>5</v>
      </c>
      <c r="D61" s="36">
        <v>46.5</v>
      </c>
      <c r="E61" s="89"/>
      <c r="F61" s="31">
        <f t="shared" si="1"/>
        <v>0</v>
      </c>
    </row>
    <row r="62" spans="1:6" ht="81" customHeight="1" x14ac:dyDescent="0.25">
      <c r="A62" s="28" t="s">
        <v>219</v>
      </c>
      <c r="B62" s="29" t="s">
        <v>220</v>
      </c>
      <c r="C62" s="30" t="s">
        <v>1</v>
      </c>
      <c r="D62" s="36">
        <v>4</v>
      </c>
      <c r="E62" s="89"/>
      <c r="F62" s="31">
        <f t="shared" si="1"/>
        <v>0</v>
      </c>
    </row>
    <row r="63" spans="1:6" ht="85.5" customHeight="1" x14ac:dyDescent="0.25">
      <c r="A63" s="28" t="s">
        <v>221</v>
      </c>
      <c r="B63" s="29" t="s">
        <v>222</v>
      </c>
      <c r="C63" s="30" t="s">
        <v>1</v>
      </c>
      <c r="D63" s="36">
        <v>2</v>
      </c>
      <c r="E63" s="89"/>
      <c r="F63" s="31">
        <f t="shared" si="1"/>
        <v>0</v>
      </c>
    </row>
    <row r="64" spans="1:6" ht="87.75" customHeight="1" x14ac:dyDescent="0.25">
      <c r="A64" s="28" t="s">
        <v>223</v>
      </c>
      <c r="B64" s="29" t="s">
        <v>224</v>
      </c>
      <c r="C64" s="30" t="s">
        <v>1</v>
      </c>
      <c r="D64" s="36">
        <v>1</v>
      </c>
      <c r="E64" s="89"/>
      <c r="F64" s="31">
        <f t="shared" si="1"/>
        <v>0</v>
      </c>
    </row>
    <row r="65" spans="1:6" ht="51" customHeight="1" x14ac:dyDescent="0.25">
      <c r="A65" s="28" t="s">
        <v>225</v>
      </c>
      <c r="B65" s="29" t="s">
        <v>226</v>
      </c>
      <c r="C65" s="30" t="s">
        <v>6</v>
      </c>
      <c r="D65" s="36">
        <v>1720</v>
      </c>
      <c r="E65" s="89"/>
      <c r="F65" s="31">
        <f t="shared" si="1"/>
        <v>0</v>
      </c>
    </row>
    <row r="66" spans="1:6" ht="40.5" x14ac:dyDescent="0.25">
      <c r="A66" s="28" t="s">
        <v>227</v>
      </c>
      <c r="B66" s="29" t="s">
        <v>228</v>
      </c>
      <c r="C66" s="30" t="s">
        <v>6</v>
      </c>
      <c r="D66" s="36">
        <v>201</v>
      </c>
      <c r="E66" s="89"/>
      <c r="F66" s="31">
        <f t="shared" si="1"/>
        <v>0</v>
      </c>
    </row>
    <row r="67" spans="1:6" x14ac:dyDescent="0.25">
      <c r="A67" s="40" t="s">
        <v>137</v>
      </c>
      <c r="B67" s="39" t="s">
        <v>11</v>
      </c>
      <c r="C67" s="40"/>
      <c r="D67" s="41"/>
      <c r="E67" s="90"/>
      <c r="F67" s="42">
        <f>SUM(F68:F83)</f>
        <v>0</v>
      </c>
    </row>
    <row r="68" spans="1:6" x14ac:dyDescent="0.25">
      <c r="A68" s="28" t="s">
        <v>138</v>
      </c>
      <c r="B68" s="29" t="s">
        <v>229</v>
      </c>
      <c r="C68" s="30" t="s">
        <v>9</v>
      </c>
      <c r="D68" s="36">
        <v>8</v>
      </c>
      <c r="E68" s="89"/>
      <c r="F68" s="31">
        <f t="shared" si="1"/>
        <v>0</v>
      </c>
    </row>
    <row r="69" spans="1:6" x14ac:dyDescent="0.25">
      <c r="A69" s="28" t="s">
        <v>140</v>
      </c>
      <c r="B69" s="29" t="s">
        <v>230</v>
      </c>
      <c r="C69" s="30" t="s">
        <v>8</v>
      </c>
      <c r="D69" s="36">
        <v>1</v>
      </c>
      <c r="E69" s="89"/>
      <c r="F69" s="31">
        <f t="shared" si="1"/>
        <v>0</v>
      </c>
    </row>
    <row r="70" spans="1:6" x14ac:dyDescent="0.25">
      <c r="A70" s="28" t="s">
        <v>142</v>
      </c>
      <c r="B70" s="29" t="s">
        <v>231</v>
      </c>
      <c r="C70" s="30" t="s">
        <v>8</v>
      </c>
      <c r="D70" s="36">
        <v>1</v>
      </c>
      <c r="E70" s="89"/>
      <c r="F70" s="31">
        <f t="shared" si="1"/>
        <v>0</v>
      </c>
    </row>
    <row r="71" spans="1:6" x14ac:dyDescent="0.25">
      <c r="A71" s="28" t="s">
        <v>144</v>
      </c>
      <c r="B71" s="29" t="s">
        <v>232</v>
      </c>
      <c r="C71" s="30" t="s">
        <v>8</v>
      </c>
      <c r="D71" s="36">
        <v>1</v>
      </c>
      <c r="E71" s="89"/>
      <c r="F71" s="31">
        <f t="shared" si="1"/>
        <v>0</v>
      </c>
    </row>
    <row r="72" spans="1:6" ht="27" x14ac:dyDescent="0.25">
      <c r="A72" s="28" t="s">
        <v>146</v>
      </c>
      <c r="B72" s="29" t="s">
        <v>233</v>
      </c>
      <c r="C72" s="30" t="s">
        <v>10</v>
      </c>
      <c r="D72" s="36">
        <v>1</v>
      </c>
      <c r="E72" s="89"/>
      <c r="F72" s="31">
        <f t="shared" si="1"/>
        <v>0</v>
      </c>
    </row>
    <row r="73" spans="1:6" ht="40.5" x14ac:dyDescent="0.25">
      <c r="A73" s="28" t="s">
        <v>148</v>
      </c>
      <c r="B73" s="29" t="s">
        <v>234</v>
      </c>
      <c r="C73" s="30" t="s">
        <v>8</v>
      </c>
      <c r="D73" s="36">
        <v>1</v>
      </c>
      <c r="E73" s="89"/>
      <c r="F73" s="31">
        <f t="shared" si="1"/>
        <v>0</v>
      </c>
    </row>
    <row r="74" spans="1:6" x14ac:dyDescent="0.25">
      <c r="A74" s="28" t="s">
        <v>150</v>
      </c>
      <c r="B74" s="29" t="s">
        <v>235</v>
      </c>
      <c r="C74" s="30" t="s">
        <v>8</v>
      </c>
      <c r="D74" s="36">
        <v>1</v>
      </c>
      <c r="E74" s="89"/>
      <c r="F74" s="31">
        <f t="shared" si="1"/>
        <v>0</v>
      </c>
    </row>
    <row r="75" spans="1:6" x14ac:dyDescent="0.25">
      <c r="A75" s="28" t="s">
        <v>152</v>
      </c>
      <c r="B75" s="29" t="s">
        <v>236</v>
      </c>
      <c r="C75" s="30" t="s">
        <v>9</v>
      </c>
      <c r="D75" s="36">
        <v>540</v>
      </c>
      <c r="E75" s="89"/>
      <c r="F75" s="31">
        <f t="shared" si="1"/>
        <v>0</v>
      </c>
    </row>
    <row r="76" spans="1:6" ht="27" x14ac:dyDescent="0.25">
      <c r="A76" s="28" t="s">
        <v>154</v>
      </c>
      <c r="B76" s="29" t="s">
        <v>237</v>
      </c>
      <c r="C76" s="30" t="s">
        <v>8</v>
      </c>
      <c r="D76" s="36">
        <v>1</v>
      </c>
      <c r="E76" s="89"/>
      <c r="F76" s="31">
        <f t="shared" si="1"/>
        <v>0</v>
      </c>
    </row>
    <row r="77" spans="1:6" ht="27" x14ac:dyDescent="0.25">
      <c r="A77" s="28" t="s">
        <v>156</v>
      </c>
      <c r="B77" s="29" t="s">
        <v>238</v>
      </c>
      <c r="C77" s="30" t="s">
        <v>8</v>
      </c>
      <c r="D77" s="36">
        <v>15</v>
      </c>
      <c r="E77" s="89"/>
      <c r="F77" s="31">
        <f t="shared" si="1"/>
        <v>0</v>
      </c>
    </row>
    <row r="78" spans="1:6" ht="27" x14ac:dyDescent="0.25">
      <c r="A78" s="28" t="s">
        <v>158</v>
      </c>
      <c r="B78" s="29" t="s">
        <v>239</v>
      </c>
      <c r="C78" s="30" t="s">
        <v>8</v>
      </c>
      <c r="D78" s="36">
        <v>6</v>
      </c>
      <c r="E78" s="89"/>
      <c r="F78" s="31">
        <f t="shared" si="1"/>
        <v>0</v>
      </c>
    </row>
    <row r="79" spans="1:6" ht="27" x14ac:dyDescent="0.25">
      <c r="A79" s="28" t="s">
        <v>160</v>
      </c>
      <c r="B79" s="29" t="s">
        <v>240</v>
      </c>
      <c r="C79" s="30" t="s">
        <v>8</v>
      </c>
      <c r="D79" s="36">
        <v>10</v>
      </c>
      <c r="E79" s="89"/>
      <c r="F79" s="31">
        <f t="shared" si="1"/>
        <v>0</v>
      </c>
    </row>
    <row r="80" spans="1:6" x14ac:dyDescent="0.25">
      <c r="A80" s="28" t="s">
        <v>162</v>
      </c>
      <c r="B80" s="29" t="s">
        <v>241</v>
      </c>
      <c r="C80" s="30" t="s">
        <v>8</v>
      </c>
      <c r="D80" s="36">
        <v>15</v>
      </c>
      <c r="E80" s="89"/>
      <c r="F80" s="31">
        <f t="shared" si="1"/>
        <v>0</v>
      </c>
    </row>
    <row r="81" spans="1:6" x14ac:dyDescent="0.25">
      <c r="A81" s="28" t="s">
        <v>164</v>
      </c>
      <c r="B81" s="29" t="s">
        <v>242</v>
      </c>
      <c r="C81" s="30" t="s">
        <v>8</v>
      </c>
      <c r="D81" s="36">
        <v>6</v>
      </c>
      <c r="E81" s="89"/>
      <c r="F81" s="31">
        <f t="shared" si="1"/>
        <v>0</v>
      </c>
    </row>
    <row r="82" spans="1:6" x14ac:dyDescent="0.25">
      <c r="A82" s="28" t="s">
        <v>166</v>
      </c>
      <c r="B82" s="29" t="s">
        <v>243</v>
      </c>
      <c r="C82" s="30" t="s">
        <v>8</v>
      </c>
      <c r="D82" s="36">
        <v>10</v>
      </c>
      <c r="E82" s="89"/>
      <c r="F82" s="31">
        <f t="shared" si="1"/>
        <v>0</v>
      </c>
    </row>
    <row r="83" spans="1:6" x14ac:dyDescent="0.25">
      <c r="A83" s="28" t="s">
        <v>168</v>
      </c>
      <c r="B83" s="29" t="s">
        <v>244</v>
      </c>
      <c r="C83" s="30" t="s">
        <v>8</v>
      </c>
      <c r="D83" s="36">
        <v>16</v>
      </c>
      <c r="E83" s="89"/>
      <c r="F83" s="31">
        <f t="shared" si="1"/>
        <v>0</v>
      </c>
    </row>
    <row r="84" spans="1:6" x14ac:dyDescent="0.25">
      <c r="A84" s="44">
        <v>10</v>
      </c>
      <c r="B84" s="45" t="s">
        <v>13</v>
      </c>
      <c r="C84" s="46"/>
      <c r="D84" s="46"/>
      <c r="E84" s="91"/>
      <c r="F84" s="47">
        <f>+F85</f>
        <v>0</v>
      </c>
    </row>
    <row r="85" spans="1:6" x14ac:dyDescent="0.25">
      <c r="A85" s="28">
        <v>10.1</v>
      </c>
      <c r="B85" s="29" t="s">
        <v>13</v>
      </c>
      <c r="C85" s="28" t="s">
        <v>7</v>
      </c>
      <c r="D85" s="36">
        <v>1</v>
      </c>
      <c r="E85" s="89"/>
      <c r="F85" s="31">
        <f>+ROUND(D85*E85,0)</f>
        <v>0</v>
      </c>
    </row>
    <row r="86" spans="1:6" x14ac:dyDescent="0.25">
      <c r="A86" s="43" t="s">
        <v>246</v>
      </c>
      <c r="B86" s="48"/>
      <c r="C86" s="49"/>
      <c r="D86" s="50"/>
      <c r="E86" s="92"/>
      <c r="F86" s="51">
        <f>+F7+F10+F20+F27+F36+F39+F47+F52+F67+F84</f>
        <v>0</v>
      </c>
    </row>
    <row r="87" spans="1:6" x14ac:dyDescent="0.25">
      <c r="E87" s="93"/>
    </row>
    <row r="88" spans="1:6" x14ac:dyDescent="0.25">
      <c r="A88" s="2"/>
      <c r="B88" s="52" t="s">
        <v>14</v>
      </c>
      <c r="C88" s="53"/>
      <c r="D88" s="53"/>
      <c r="E88" s="94"/>
      <c r="F88" s="55">
        <f>+ROUND($F$86*E88,0)</f>
        <v>0</v>
      </c>
    </row>
    <row r="89" spans="1:6" x14ac:dyDescent="0.25">
      <c r="A89" s="2"/>
      <c r="B89" s="52" t="s">
        <v>15</v>
      </c>
      <c r="C89" s="53"/>
      <c r="D89" s="53"/>
      <c r="E89" s="94"/>
      <c r="F89" s="55">
        <f t="shared" ref="F89:F90" si="2">+ROUND($F$86*E89,0)</f>
        <v>0</v>
      </c>
    </row>
    <row r="90" spans="1:6" x14ac:dyDescent="0.25">
      <c r="A90" s="2"/>
      <c r="B90" s="52" t="s">
        <v>16</v>
      </c>
      <c r="C90" s="53"/>
      <c r="D90" s="53"/>
      <c r="E90" s="94"/>
      <c r="F90" s="55">
        <f t="shared" si="2"/>
        <v>0</v>
      </c>
    </row>
    <row r="91" spans="1:6" x14ac:dyDescent="0.25">
      <c r="A91" s="2"/>
      <c r="B91" s="52" t="s">
        <v>17</v>
      </c>
      <c r="C91" s="53"/>
      <c r="D91" s="53"/>
      <c r="E91" s="54">
        <v>0.16</v>
      </c>
      <c r="F91" s="55">
        <f>+ROUND(F90*E91,0)</f>
        <v>0</v>
      </c>
    </row>
    <row r="92" spans="1:6" ht="16.5" x14ac:dyDescent="0.3">
      <c r="A92" s="43" t="s">
        <v>247</v>
      </c>
      <c r="B92" s="56"/>
      <c r="C92" s="56"/>
      <c r="D92" s="56"/>
      <c r="E92" s="56"/>
      <c r="F92" s="57">
        <f>+F88+F89+F90+F91</f>
        <v>0</v>
      </c>
    </row>
    <row r="94" spans="1:6" x14ac:dyDescent="0.25">
      <c r="A94" s="1"/>
      <c r="B94" s="58" t="s">
        <v>18</v>
      </c>
      <c r="C94" s="59"/>
      <c r="D94" s="59"/>
      <c r="E94" s="59"/>
      <c r="F94" s="60">
        <f>+F95</f>
        <v>10000000</v>
      </c>
    </row>
    <row r="95" spans="1:6" ht="39" x14ac:dyDescent="0.25">
      <c r="A95" s="2"/>
      <c r="B95" s="5" t="s">
        <v>12</v>
      </c>
      <c r="C95" s="2" t="s">
        <v>10</v>
      </c>
      <c r="D95" s="4">
        <v>1</v>
      </c>
      <c r="E95" s="3">
        <v>10000000</v>
      </c>
      <c r="F95" s="3">
        <f>+ROUND(D95*E95,0)</f>
        <v>10000000</v>
      </c>
    </row>
    <row r="97" spans="1:6" ht="15.75" customHeight="1" x14ac:dyDescent="0.25">
      <c r="A97" s="83" t="s">
        <v>19</v>
      </c>
      <c r="B97" s="84"/>
      <c r="C97" s="61"/>
      <c r="D97" s="61"/>
      <c r="E97" s="61"/>
      <c r="F97" s="62">
        <f>+F86+F92+F95</f>
        <v>10000000</v>
      </c>
    </row>
  </sheetData>
  <sheetProtection password="CD80" sheet="1" objects="1" scenarios="1"/>
  <mergeCells count="5">
    <mergeCell ref="A97:B97"/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workbookViewId="0">
      <selection activeCell="A2" sqref="A2:F2"/>
    </sheetView>
  </sheetViews>
  <sheetFormatPr baseColWidth="10" defaultRowHeight="15" x14ac:dyDescent="0.25"/>
  <cols>
    <col min="1" max="1" width="7.7109375" customWidth="1"/>
    <col min="2" max="2" width="50.5703125" style="66" customWidth="1"/>
    <col min="3" max="3" width="6.7109375" style="63" customWidth="1"/>
    <col min="4" max="4" width="9.42578125" style="64" customWidth="1"/>
    <col min="5" max="5" width="13.28515625" style="65" bestFit="1" customWidth="1"/>
    <col min="6" max="6" width="18.7109375" customWidth="1"/>
  </cols>
  <sheetData>
    <row r="1" spans="1:7" ht="32.25" customHeight="1" x14ac:dyDescent="0.25">
      <c r="A1" s="85" t="s">
        <v>260</v>
      </c>
      <c r="B1" s="85"/>
      <c r="C1" s="85"/>
      <c r="D1" s="85"/>
      <c r="E1" s="85"/>
      <c r="F1" s="85"/>
    </row>
    <row r="2" spans="1:7" ht="30" customHeight="1" x14ac:dyDescent="0.25">
      <c r="A2" s="86" t="s">
        <v>174</v>
      </c>
      <c r="B2" s="86"/>
      <c r="C2" s="86"/>
      <c r="D2" s="86"/>
      <c r="E2" s="86"/>
      <c r="F2" s="86"/>
    </row>
    <row r="3" spans="1:7" x14ac:dyDescent="0.25">
      <c r="A3" s="87"/>
      <c r="B3" s="88"/>
      <c r="C3" s="88"/>
      <c r="D3" s="88"/>
      <c r="E3" s="88"/>
      <c r="F3" s="88"/>
    </row>
    <row r="4" spans="1:7" x14ac:dyDescent="0.25">
      <c r="A4" s="85" t="s">
        <v>254</v>
      </c>
      <c r="B4" s="85"/>
      <c r="C4" s="85"/>
      <c r="D4" s="85"/>
      <c r="E4" s="85"/>
      <c r="F4" s="85"/>
    </row>
    <row r="5" spans="1:7" x14ac:dyDescent="0.25">
      <c r="A5" s="17"/>
      <c r="B5" s="19"/>
      <c r="C5" s="18"/>
      <c r="D5" s="33"/>
      <c r="E5" s="20"/>
      <c r="F5" s="20"/>
    </row>
    <row r="6" spans="1:7" x14ac:dyDescent="0.25">
      <c r="A6" s="21" t="s">
        <v>26</v>
      </c>
      <c r="B6" s="22" t="s">
        <v>0</v>
      </c>
      <c r="C6" s="26" t="s">
        <v>27</v>
      </c>
      <c r="D6" s="34" t="s">
        <v>28</v>
      </c>
      <c r="E6" s="23" t="s">
        <v>2</v>
      </c>
      <c r="F6" s="23" t="s">
        <v>29</v>
      </c>
    </row>
    <row r="7" spans="1:7" x14ac:dyDescent="0.25">
      <c r="A7" s="24">
        <v>1</v>
      </c>
      <c r="B7" s="25" t="s">
        <v>30</v>
      </c>
      <c r="C7" s="26"/>
      <c r="D7" s="67"/>
      <c r="E7" s="27" t="s">
        <v>3</v>
      </c>
      <c r="F7" s="68">
        <f>SUM(F8:F9)</f>
        <v>0</v>
      </c>
      <c r="G7" s="17"/>
    </row>
    <row r="8" spans="1:7" ht="54" x14ac:dyDescent="0.25">
      <c r="A8" s="28" t="s">
        <v>31</v>
      </c>
      <c r="B8" s="29" t="s">
        <v>32</v>
      </c>
      <c r="C8" s="30" t="s">
        <v>4</v>
      </c>
      <c r="D8" s="36">
        <v>3672.04</v>
      </c>
      <c r="E8" s="89"/>
      <c r="F8" s="31">
        <f t="shared" ref="F8:F65" si="0">+ROUND(D8*E8,0)</f>
        <v>0</v>
      </c>
      <c r="G8" s="17"/>
    </row>
    <row r="9" spans="1:7" ht="57" customHeight="1" x14ac:dyDescent="0.25">
      <c r="A9" s="28" t="s">
        <v>33</v>
      </c>
      <c r="B9" s="29" t="s">
        <v>34</v>
      </c>
      <c r="C9" s="30" t="s">
        <v>4</v>
      </c>
      <c r="D9" s="36">
        <v>3672.04</v>
      </c>
      <c r="E9" s="89"/>
      <c r="F9" s="31">
        <f t="shared" si="0"/>
        <v>0</v>
      </c>
      <c r="G9" s="17"/>
    </row>
    <row r="10" spans="1:7" x14ac:dyDescent="0.25">
      <c r="A10" s="24" t="s">
        <v>35</v>
      </c>
      <c r="B10" s="25" t="s">
        <v>36</v>
      </c>
      <c r="C10" s="26"/>
      <c r="D10" s="67">
        <v>0</v>
      </c>
      <c r="E10" s="95" t="s">
        <v>3</v>
      </c>
      <c r="F10" s="68">
        <f>SUM(F11:F16)</f>
        <v>0</v>
      </c>
      <c r="G10" s="17"/>
    </row>
    <row r="11" spans="1:7" ht="40.5" x14ac:dyDescent="0.25">
      <c r="A11" s="28" t="s">
        <v>37</v>
      </c>
      <c r="B11" s="29" t="s">
        <v>38</v>
      </c>
      <c r="C11" s="30" t="s">
        <v>5</v>
      </c>
      <c r="D11" s="36">
        <v>6.05</v>
      </c>
      <c r="E11" s="89"/>
      <c r="F11" s="31">
        <f t="shared" si="0"/>
        <v>0</v>
      </c>
      <c r="G11" s="17"/>
    </row>
    <row r="12" spans="1:7" ht="40.5" x14ac:dyDescent="0.25">
      <c r="A12" s="28" t="s">
        <v>39</v>
      </c>
      <c r="B12" s="29" t="s">
        <v>175</v>
      </c>
      <c r="C12" s="30" t="s">
        <v>5</v>
      </c>
      <c r="D12" s="36">
        <v>1096.56</v>
      </c>
      <c r="E12" s="89"/>
      <c r="F12" s="31">
        <f t="shared" si="0"/>
        <v>0</v>
      </c>
      <c r="G12" s="17"/>
    </row>
    <row r="13" spans="1:7" ht="40.5" x14ac:dyDescent="0.25">
      <c r="A13" s="28" t="s">
        <v>40</v>
      </c>
      <c r="B13" s="29" t="s">
        <v>41</v>
      </c>
      <c r="C13" s="30" t="s">
        <v>5</v>
      </c>
      <c r="D13" s="36">
        <v>731.76</v>
      </c>
      <c r="E13" s="89"/>
      <c r="F13" s="31">
        <f t="shared" si="0"/>
        <v>0</v>
      </c>
      <c r="G13" s="17"/>
    </row>
    <row r="14" spans="1:7" ht="40.5" x14ac:dyDescent="0.25">
      <c r="A14" s="28" t="s">
        <v>42</v>
      </c>
      <c r="B14" s="29" t="s">
        <v>43</v>
      </c>
      <c r="C14" s="30" t="s">
        <v>5</v>
      </c>
      <c r="D14" s="36">
        <v>902</v>
      </c>
      <c r="E14" s="89"/>
      <c r="F14" s="31">
        <f t="shared" si="0"/>
        <v>0</v>
      </c>
      <c r="G14" s="17"/>
    </row>
    <row r="15" spans="1:7" ht="27" x14ac:dyDescent="0.25">
      <c r="A15" s="28" t="s">
        <v>44</v>
      </c>
      <c r="B15" s="29" t="s">
        <v>45</v>
      </c>
      <c r="C15" s="30" t="s">
        <v>4</v>
      </c>
      <c r="D15" s="36">
        <v>1206</v>
      </c>
      <c r="E15" s="89"/>
      <c r="F15" s="31">
        <f t="shared" si="0"/>
        <v>0</v>
      </c>
      <c r="G15" s="17"/>
    </row>
    <row r="16" spans="1:7" ht="39.75" customHeight="1" x14ac:dyDescent="0.25">
      <c r="A16" s="28" t="s">
        <v>46</v>
      </c>
      <c r="B16" s="29" t="s">
        <v>257</v>
      </c>
      <c r="C16" s="30" t="s">
        <v>5</v>
      </c>
      <c r="D16" s="36">
        <v>300</v>
      </c>
      <c r="E16" s="89"/>
      <c r="F16" s="31">
        <f t="shared" si="0"/>
        <v>0</v>
      </c>
      <c r="G16" s="17"/>
    </row>
    <row r="17" spans="1:7" ht="45.75" customHeight="1" x14ac:dyDescent="0.25">
      <c r="A17" s="28" t="s">
        <v>251</v>
      </c>
      <c r="B17" s="29" t="str">
        <f>+'ALTOS DE SANTA ELENA'!B18</f>
        <v>RETIRO DE MATERIAL (Incluye cargue, retiro, transporte y disposicion final de escombros a sitio autorizado por la autoridad ambiental y/o autoridad territorial; distancia de retiro mayor a 10 Km)</v>
      </c>
      <c r="C17" s="30" t="s">
        <v>256</v>
      </c>
      <c r="D17" s="36">
        <v>11000</v>
      </c>
      <c r="E17" s="89"/>
      <c r="F17" s="31">
        <f>+ROUND(D17*E17,0)</f>
        <v>0</v>
      </c>
      <c r="G17" s="17"/>
    </row>
    <row r="18" spans="1:7" x14ac:dyDescent="0.25">
      <c r="A18" s="24" t="s">
        <v>48</v>
      </c>
      <c r="B18" s="25" t="s">
        <v>49</v>
      </c>
      <c r="C18" s="26"/>
      <c r="D18" s="67">
        <v>0</v>
      </c>
      <c r="E18" s="95" t="s">
        <v>3</v>
      </c>
      <c r="F18" s="68">
        <f>SUM(F19:F26)</f>
        <v>0</v>
      </c>
      <c r="G18" s="17"/>
    </row>
    <row r="19" spans="1:7" ht="54" x14ac:dyDescent="0.25">
      <c r="A19" s="28" t="s">
        <v>50</v>
      </c>
      <c r="B19" s="29" t="s">
        <v>51</v>
      </c>
      <c r="C19" s="30" t="s">
        <v>4</v>
      </c>
      <c r="D19" s="36">
        <v>598</v>
      </c>
      <c r="E19" s="89"/>
      <c r="F19" s="31">
        <f t="shared" si="0"/>
        <v>0</v>
      </c>
      <c r="G19" s="17"/>
    </row>
    <row r="20" spans="1:7" ht="81" x14ac:dyDescent="0.25">
      <c r="A20" s="28" t="s">
        <v>52</v>
      </c>
      <c r="B20" s="29" t="s">
        <v>53</v>
      </c>
      <c r="C20" s="30" t="s">
        <v>4</v>
      </c>
      <c r="D20" s="36">
        <v>143.59</v>
      </c>
      <c r="E20" s="89"/>
      <c r="F20" s="31">
        <f t="shared" si="0"/>
        <v>0</v>
      </c>
      <c r="G20" s="17"/>
    </row>
    <row r="21" spans="1:7" ht="67.5" x14ac:dyDescent="0.25">
      <c r="A21" s="28" t="s">
        <v>54</v>
      </c>
      <c r="B21" s="29" t="s">
        <v>55</v>
      </c>
      <c r="C21" s="30" t="s">
        <v>4</v>
      </c>
      <c r="D21" s="36">
        <v>56</v>
      </c>
      <c r="E21" s="89"/>
      <c r="F21" s="31">
        <f t="shared" si="0"/>
        <v>0</v>
      </c>
      <c r="G21" s="17"/>
    </row>
    <row r="22" spans="1:7" ht="67.5" x14ac:dyDescent="0.25">
      <c r="A22" s="28" t="s">
        <v>56</v>
      </c>
      <c r="B22" s="29" t="s">
        <v>57</v>
      </c>
      <c r="C22" s="30" t="s">
        <v>4</v>
      </c>
      <c r="D22" s="36">
        <v>53.14</v>
      </c>
      <c r="E22" s="89"/>
      <c r="F22" s="31">
        <f t="shared" si="0"/>
        <v>0</v>
      </c>
      <c r="G22" s="17"/>
    </row>
    <row r="23" spans="1:7" ht="40.5" x14ac:dyDescent="0.25">
      <c r="A23" s="28" t="s">
        <v>58</v>
      </c>
      <c r="B23" s="29" t="s">
        <v>59</v>
      </c>
      <c r="C23" s="30" t="s">
        <v>9</v>
      </c>
      <c r="D23" s="36">
        <v>669</v>
      </c>
      <c r="E23" s="89"/>
      <c r="F23" s="31">
        <f t="shared" si="0"/>
        <v>0</v>
      </c>
      <c r="G23" s="17"/>
    </row>
    <row r="24" spans="1:7" ht="54" x14ac:dyDescent="0.25">
      <c r="A24" s="28" t="s">
        <v>60</v>
      </c>
      <c r="B24" s="29" t="s">
        <v>61</v>
      </c>
      <c r="C24" s="30" t="s">
        <v>4</v>
      </c>
      <c r="D24" s="36">
        <v>500</v>
      </c>
      <c r="E24" s="89"/>
      <c r="F24" s="31">
        <f t="shared" si="0"/>
        <v>0</v>
      </c>
      <c r="G24" s="17"/>
    </row>
    <row r="25" spans="1:7" ht="40.5" x14ac:dyDescent="0.25">
      <c r="A25" s="28" t="s">
        <v>62</v>
      </c>
      <c r="B25" s="29" t="s">
        <v>185</v>
      </c>
      <c r="C25" s="30" t="s">
        <v>1</v>
      </c>
      <c r="D25" s="36">
        <v>15</v>
      </c>
      <c r="E25" s="89"/>
      <c r="F25" s="31">
        <f t="shared" si="0"/>
        <v>0</v>
      </c>
      <c r="G25" s="17"/>
    </row>
    <row r="26" spans="1:7" ht="40.5" x14ac:dyDescent="0.25">
      <c r="A26" s="28" t="s">
        <v>63</v>
      </c>
      <c r="B26" s="29" t="s">
        <v>255</v>
      </c>
      <c r="C26" s="30" t="s">
        <v>1</v>
      </c>
      <c r="D26" s="36">
        <v>6</v>
      </c>
      <c r="E26" s="89"/>
      <c r="F26" s="31">
        <f t="shared" si="0"/>
        <v>0</v>
      </c>
      <c r="G26" s="17"/>
    </row>
    <row r="27" spans="1:7" x14ac:dyDescent="0.25">
      <c r="A27" s="24">
        <v>4</v>
      </c>
      <c r="B27" s="25" t="s">
        <v>64</v>
      </c>
      <c r="C27" s="26"/>
      <c r="D27" s="67">
        <v>0</v>
      </c>
      <c r="E27" s="95" t="s">
        <v>3</v>
      </c>
      <c r="F27" s="68">
        <f>SUM(F28:F39)</f>
        <v>0</v>
      </c>
      <c r="G27" s="17"/>
    </row>
    <row r="28" spans="1:7" ht="40.5" x14ac:dyDescent="0.25">
      <c r="A28" s="28" t="s">
        <v>65</v>
      </c>
      <c r="B28" s="29" t="s">
        <v>66</v>
      </c>
      <c r="C28" s="30" t="s">
        <v>1</v>
      </c>
      <c r="D28" s="36">
        <v>8</v>
      </c>
      <c r="E28" s="89"/>
      <c r="F28" s="31">
        <f t="shared" si="0"/>
        <v>0</v>
      </c>
      <c r="G28" s="17"/>
    </row>
    <row r="29" spans="1:7" ht="40.5" x14ac:dyDescent="0.25">
      <c r="A29" s="28" t="s">
        <v>67</v>
      </c>
      <c r="B29" s="29" t="s">
        <v>68</v>
      </c>
      <c r="C29" s="30" t="s">
        <v>1</v>
      </c>
      <c r="D29" s="36">
        <v>1</v>
      </c>
      <c r="E29" s="89"/>
      <c r="F29" s="31">
        <f t="shared" si="0"/>
        <v>0</v>
      </c>
      <c r="G29" s="17"/>
    </row>
    <row r="30" spans="1:7" ht="81" x14ac:dyDescent="0.25">
      <c r="A30" s="28" t="s">
        <v>69</v>
      </c>
      <c r="B30" s="29" t="s">
        <v>70</v>
      </c>
      <c r="C30" s="30" t="s">
        <v>1</v>
      </c>
      <c r="D30" s="36">
        <v>1</v>
      </c>
      <c r="E30" s="89"/>
      <c r="F30" s="31">
        <f t="shared" si="0"/>
        <v>0</v>
      </c>
      <c r="G30" s="17"/>
    </row>
    <row r="31" spans="1:7" ht="54" x14ac:dyDescent="0.25">
      <c r="A31" s="28" t="s">
        <v>71</v>
      </c>
      <c r="B31" s="29" t="s">
        <v>72</v>
      </c>
      <c r="C31" s="30" t="s">
        <v>73</v>
      </c>
      <c r="D31" s="36">
        <v>1</v>
      </c>
      <c r="E31" s="89"/>
      <c r="F31" s="31">
        <f t="shared" si="0"/>
        <v>0</v>
      </c>
      <c r="G31" s="17"/>
    </row>
    <row r="32" spans="1:7" ht="54" x14ac:dyDescent="0.25">
      <c r="A32" s="28" t="s">
        <v>74</v>
      </c>
      <c r="B32" s="29" t="s">
        <v>75</v>
      </c>
      <c r="C32" s="30" t="s">
        <v>73</v>
      </c>
      <c r="D32" s="36">
        <v>1</v>
      </c>
      <c r="E32" s="89"/>
      <c r="F32" s="31">
        <f t="shared" si="0"/>
        <v>0</v>
      </c>
      <c r="G32" s="17"/>
    </row>
    <row r="33" spans="1:7" ht="40.5" x14ac:dyDescent="0.25">
      <c r="A33" s="28" t="s">
        <v>76</v>
      </c>
      <c r="B33" s="29" t="s">
        <v>77</v>
      </c>
      <c r="C33" s="30" t="s">
        <v>1</v>
      </c>
      <c r="D33" s="36">
        <v>1</v>
      </c>
      <c r="E33" s="89"/>
      <c r="F33" s="31">
        <f t="shared" si="0"/>
        <v>0</v>
      </c>
      <c r="G33" s="17"/>
    </row>
    <row r="34" spans="1:7" ht="27" x14ac:dyDescent="0.25">
      <c r="A34" s="28" t="s">
        <v>78</v>
      </c>
      <c r="B34" s="29" t="s">
        <v>79</v>
      </c>
      <c r="C34" s="30" t="s">
        <v>1</v>
      </c>
      <c r="D34" s="36">
        <v>5</v>
      </c>
      <c r="E34" s="89"/>
      <c r="F34" s="31">
        <f t="shared" si="0"/>
        <v>0</v>
      </c>
      <c r="G34" s="17"/>
    </row>
    <row r="35" spans="1:7" ht="40.5" x14ac:dyDescent="0.25">
      <c r="A35" s="28" t="s">
        <v>80</v>
      </c>
      <c r="B35" s="29" t="s">
        <v>81</v>
      </c>
      <c r="C35" s="30" t="s">
        <v>1</v>
      </c>
      <c r="D35" s="36">
        <v>5</v>
      </c>
      <c r="E35" s="89"/>
      <c r="F35" s="31">
        <f t="shared" si="0"/>
        <v>0</v>
      </c>
      <c r="G35" s="17"/>
    </row>
    <row r="36" spans="1:7" ht="54" x14ac:dyDescent="0.25">
      <c r="A36" s="28" t="s">
        <v>82</v>
      </c>
      <c r="B36" s="29" t="s">
        <v>83</v>
      </c>
      <c r="C36" s="30" t="s">
        <v>4</v>
      </c>
      <c r="D36" s="36">
        <v>608</v>
      </c>
      <c r="E36" s="89"/>
      <c r="F36" s="31">
        <f t="shared" si="0"/>
        <v>0</v>
      </c>
      <c r="G36" s="17"/>
    </row>
    <row r="37" spans="1:7" ht="54" x14ac:dyDescent="0.25">
      <c r="A37" s="28" t="s">
        <v>84</v>
      </c>
      <c r="B37" s="29" t="s">
        <v>85</v>
      </c>
      <c r="C37" s="30" t="s">
        <v>4</v>
      </c>
      <c r="D37" s="36">
        <v>608</v>
      </c>
      <c r="E37" s="89"/>
      <c r="F37" s="31">
        <f t="shared" si="0"/>
        <v>0</v>
      </c>
      <c r="G37" s="17"/>
    </row>
    <row r="38" spans="1:7" ht="54" x14ac:dyDescent="0.25">
      <c r="A38" s="28" t="s">
        <v>86</v>
      </c>
      <c r="B38" s="29" t="s">
        <v>87</v>
      </c>
      <c r="C38" s="30" t="s">
        <v>4</v>
      </c>
      <c r="D38" s="36">
        <v>608</v>
      </c>
      <c r="E38" s="89"/>
      <c r="F38" s="31">
        <f t="shared" si="0"/>
        <v>0</v>
      </c>
      <c r="G38" s="17"/>
    </row>
    <row r="39" spans="1:7" ht="40.5" x14ac:dyDescent="0.25">
      <c r="A39" s="28" t="s">
        <v>88</v>
      </c>
      <c r="B39" s="29" t="s">
        <v>89</v>
      </c>
      <c r="C39" s="30" t="s">
        <v>1</v>
      </c>
      <c r="D39" s="36">
        <v>1</v>
      </c>
      <c r="E39" s="89"/>
      <c r="F39" s="31">
        <f t="shared" si="0"/>
        <v>0</v>
      </c>
      <c r="G39" s="17"/>
    </row>
    <row r="40" spans="1:7" x14ac:dyDescent="0.25">
      <c r="A40" s="24">
        <v>5</v>
      </c>
      <c r="B40" s="25" t="s">
        <v>90</v>
      </c>
      <c r="C40" s="26"/>
      <c r="D40" s="67">
        <v>0</v>
      </c>
      <c r="E40" s="95" t="s">
        <v>3</v>
      </c>
      <c r="F40" s="68">
        <f>SUM(F41:F44)</f>
        <v>0</v>
      </c>
      <c r="G40" s="17"/>
    </row>
    <row r="41" spans="1:7" ht="40.5" x14ac:dyDescent="0.25">
      <c r="A41" s="28" t="s">
        <v>91</v>
      </c>
      <c r="B41" s="29" t="s">
        <v>92</v>
      </c>
      <c r="C41" s="30" t="s">
        <v>9</v>
      </c>
      <c r="D41" s="36">
        <v>48</v>
      </c>
      <c r="E41" s="89"/>
      <c r="F41" s="31">
        <f t="shared" si="0"/>
        <v>0</v>
      </c>
      <c r="G41" s="17"/>
    </row>
    <row r="42" spans="1:7" ht="40.5" x14ac:dyDescent="0.25">
      <c r="A42" s="28" t="s">
        <v>93</v>
      </c>
      <c r="B42" s="29" t="s">
        <v>94</v>
      </c>
      <c r="C42" s="30" t="s">
        <v>9</v>
      </c>
      <c r="D42" s="36">
        <v>49</v>
      </c>
      <c r="E42" s="89"/>
      <c r="F42" s="31">
        <f t="shared" si="0"/>
        <v>0</v>
      </c>
      <c r="G42" s="17"/>
    </row>
    <row r="43" spans="1:7" ht="40.5" x14ac:dyDescent="0.25">
      <c r="A43" s="28" t="s">
        <v>95</v>
      </c>
      <c r="B43" s="29" t="s">
        <v>96</v>
      </c>
      <c r="C43" s="30" t="s">
        <v>9</v>
      </c>
      <c r="D43" s="36">
        <v>103</v>
      </c>
      <c r="E43" s="89"/>
      <c r="F43" s="31">
        <f t="shared" si="0"/>
        <v>0</v>
      </c>
      <c r="G43" s="17"/>
    </row>
    <row r="44" spans="1:7" ht="40.5" x14ac:dyDescent="0.25">
      <c r="A44" s="28" t="s">
        <v>97</v>
      </c>
      <c r="B44" s="29" t="s">
        <v>98</v>
      </c>
      <c r="C44" s="30" t="s">
        <v>9</v>
      </c>
      <c r="D44" s="36">
        <v>35</v>
      </c>
      <c r="E44" s="89"/>
      <c r="F44" s="31">
        <f t="shared" si="0"/>
        <v>0</v>
      </c>
      <c r="G44" s="17"/>
    </row>
    <row r="45" spans="1:7" x14ac:dyDescent="0.25">
      <c r="A45" s="24">
        <v>6</v>
      </c>
      <c r="B45" s="25" t="s">
        <v>99</v>
      </c>
      <c r="C45" s="26"/>
      <c r="D45" s="67">
        <v>0</v>
      </c>
      <c r="E45" s="95" t="s">
        <v>3</v>
      </c>
      <c r="F45" s="68">
        <f>SUM(F46:F53)</f>
        <v>0</v>
      </c>
      <c r="G45" s="17"/>
    </row>
    <row r="46" spans="1:7" ht="40.5" x14ac:dyDescent="0.25">
      <c r="A46" s="28" t="s">
        <v>100</v>
      </c>
      <c r="B46" s="29" t="s">
        <v>38</v>
      </c>
      <c r="C46" s="30" t="s">
        <v>5</v>
      </c>
      <c r="D46" s="36">
        <v>187</v>
      </c>
      <c r="E46" s="89"/>
      <c r="F46" s="31">
        <f t="shared" si="0"/>
        <v>0</v>
      </c>
      <c r="G46" s="17"/>
    </row>
    <row r="47" spans="1:7" ht="40.5" x14ac:dyDescent="0.25">
      <c r="A47" s="28" t="s">
        <v>101</v>
      </c>
      <c r="B47" s="29" t="s">
        <v>102</v>
      </c>
      <c r="C47" s="30" t="s">
        <v>5</v>
      </c>
      <c r="D47" s="36">
        <v>47</v>
      </c>
      <c r="E47" s="89"/>
      <c r="F47" s="31">
        <f t="shared" si="0"/>
        <v>0</v>
      </c>
      <c r="G47" s="17"/>
    </row>
    <row r="48" spans="1:7" ht="27" x14ac:dyDescent="0.25">
      <c r="A48" s="28" t="s">
        <v>103</v>
      </c>
      <c r="B48" s="29" t="s">
        <v>104</v>
      </c>
      <c r="C48" s="30" t="s">
        <v>5</v>
      </c>
      <c r="D48" s="36">
        <v>12</v>
      </c>
      <c r="E48" s="89"/>
      <c r="F48" s="31">
        <f t="shared" si="0"/>
        <v>0</v>
      </c>
      <c r="G48" s="17"/>
    </row>
    <row r="49" spans="1:7" ht="40.5" x14ac:dyDescent="0.25">
      <c r="A49" s="28" t="s">
        <v>105</v>
      </c>
      <c r="B49" s="29" t="s">
        <v>106</v>
      </c>
      <c r="C49" s="30" t="s">
        <v>5</v>
      </c>
      <c r="D49" s="36">
        <v>85</v>
      </c>
      <c r="E49" s="89"/>
      <c r="F49" s="31">
        <f t="shared" si="0"/>
        <v>0</v>
      </c>
      <c r="G49" s="17"/>
    </row>
    <row r="50" spans="1:7" ht="40.5" x14ac:dyDescent="0.25">
      <c r="A50" s="28" t="s">
        <v>107</v>
      </c>
      <c r="B50" s="29" t="s">
        <v>47</v>
      </c>
      <c r="C50" s="30" t="s">
        <v>5</v>
      </c>
      <c r="D50" s="36">
        <v>150</v>
      </c>
      <c r="E50" s="89"/>
      <c r="F50" s="31">
        <f t="shared" si="0"/>
        <v>0</v>
      </c>
      <c r="G50" s="17"/>
    </row>
    <row r="51" spans="1:7" ht="27" x14ac:dyDescent="0.25">
      <c r="A51" s="28" t="s">
        <v>108</v>
      </c>
      <c r="B51" s="29" t="s">
        <v>109</v>
      </c>
      <c r="C51" s="30" t="s">
        <v>9</v>
      </c>
      <c r="D51" s="36">
        <v>316</v>
      </c>
      <c r="E51" s="89"/>
      <c r="F51" s="31">
        <f t="shared" si="0"/>
        <v>0</v>
      </c>
      <c r="G51" s="17"/>
    </row>
    <row r="52" spans="1:7" ht="27" x14ac:dyDescent="0.25">
      <c r="A52" s="28" t="s">
        <v>110</v>
      </c>
      <c r="B52" s="29" t="s">
        <v>111</v>
      </c>
      <c r="C52" s="30" t="s">
        <v>5</v>
      </c>
      <c r="D52" s="36">
        <v>51</v>
      </c>
      <c r="E52" s="89"/>
      <c r="F52" s="31">
        <f t="shared" si="0"/>
        <v>0</v>
      </c>
      <c r="G52" s="17"/>
    </row>
    <row r="53" spans="1:7" ht="27" x14ac:dyDescent="0.25">
      <c r="A53" s="28" t="s">
        <v>112</v>
      </c>
      <c r="B53" s="29" t="s">
        <v>113</v>
      </c>
      <c r="C53" s="30" t="s">
        <v>4</v>
      </c>
      <c r="D53" s="36">
        <v>506</v>
      </c>
      <c r="E53" s="89"/>
      <c r="F53" s="31">
        <f t="shared" si="0"/>
        <v>0</v>
      </c>
      <c r="G53" s="17"/>
    </row>
    <row r="54" spans="1:7" x14ac:dyDescent="0.25">
      <c r="A54" s="24">
        <v>7</v>
      </c>
      <c r="B54" s="25" t="s">
        <v>114</v>
      </c>
      <c r="C54" s="26"/>
      <c r="D54" s="67">
        <v>0</v>
      </c>
      <c r="E54" s="95" t="s">
        <v>3</v>
      </c>
      <c r="F54" s="68">
        <f>SUM(F55:F60)</f>
        <v>0</v>
      </c>
      <c r="G54" s="17"/>
    </row>
    <row r="55" spans="1:7" ht="54" x14ac:dyDescent="0.25">
      <c r="A55" s="28" t="s">
        <v>115</v>
      </c>
      <c r="B55" s="29" t="s">
        <v>116</v>
      </c>
      <c r="C55" s="30" t="s">
        <v>1</v>
      </c>
      <c r="D55" s="36">
        <v>2</v>
      </c>
      <c r="E55" s="89"/>
      <c r="F55" s="31">
        <f t="shared" si="0"/>
        <v>0</v>
      </c>
      <c r="G55" s="17"/>
    </row>
    <row r="56" spans="1:7" ht="54" x14ac:dyDescent="0.25">
      <c r="A56" s="28" t="s">
        <v>117</v>
      </c>
      <c r="B56" s="29" t="s">
        <v>118</v>
      </c>
      <c r="C56" s="30" t="s">
        <v>1</v>
      </c>
      <c r="D56" s="36">
        <v>12</v>
      </c>
      <c r="E56" s="89"/>
      <c r="F56" s="31">
        <f t="shared" si="0"/>
        <v>0</v>
      </c>
      <c r="G56" s="17"/>
    </row>
    <row r="57" spans="1:7" ht="27" x14ac:dyDescent="0.25">
      <c r="A57" s="28" t="s">
        <v>119</v>
      </c>
      <c r="B57" s="29" t="s">
        <v>120</v>
      </c>
      <c r="C57" s="30" t="s">
        <v>9</v>
      </c>
      <c r="D57" s="36">
        <v>208</v>
      </c>
      <c r="E57" s="89"/>
      <c r="F57" s="31">
        <f t="shared" si="0"/>
        <v>0</v>
      </c>
      <c r="G57" s="17"/>
    </row>
    <row r="58" spans="1:7" ht="54" x14ac:dyDescent="0.25">
      <c r="A58" s="28" t="s">
        <v>121</v>
      </c>
      <c r="B58" s="29" t="s">
        <v>122</v>
      </c>
      <c r="C58" s="30" t="s">
        <v>9</v>
      </c>
      <c r="D58" s="36">
        <v>207</v>
      </c>
      <c r="E58" s="89"/>
      <c r="F58" s="31">
        <f t="shared" si="0"/>
        <v>0</v>
      </c>
      <c r="G58" s="17"/>
    </row>
    <row r="59" spans="1:7" ht="54" x14ac:dyDescent="0.25">
      <c r="A59" s="28" t="s">
        <v>123</v>
      </c>
      <c r="B59" s="29" t="s">
        <v>124</v>
      </c>
      <c r="C59" s="30" t="s">
        <v>1</v>
      </c>
      <c r="D59" s="36">
        <v>1</v>
      </c>
      <c r="E59" s="89"/>
      <c r="F59" s="31">
        <f t="shared" si="0"/>
        <v>0</v>
      </c>
      <c r="G59" s="17"/>
    </row>
    <row r="60" spans="1:7" ht="27" x14ac:dyDescent="0.25">
      <c r="A60" s="28" t="s">
        <v>125</v>
      </c>
      <c r="B60" s="29" t="s">
        <v>126</v>
      </c>
      <c r="C60" s="30" t="s">
        <v>8</v>
      </c>
      <c r="D60" s="36">
        <v>10</v>
      </c>
      <c r="E60" s="89"/>
      <c r="F60" s="31">
        <f t="shared" si="0"/>
        <v>0</v>
      </c>
      <c r="G60" s="17"/>
    </row>
    <row r="61" spans="1:7" x14ac:dyDescent="0.25">
      <c r="A61" s="24" t="s">
        <v>127</v>
      </c>
      <c r="B61" s="25" t="s">
        <v>128</v>
      </c>
      <c r="C61" s="26"/>
      <c r="D61" s="67">
        <v>0</v>
      </c>
      <c r="E61" s="95" t="s">
        <v>3</v>
      </c>
      <c r="F61" s="68">
        <f>SUM(F62:F65)</f>
        <v>0</v>
      </c>
      <c r="G61" s="17"/>
    </row>
    <row r="62" spans="1:7" ht="121.5" x14ac:dyDescent="0.25">
      <c r="A62" s="28" t="s">
        <v>129</v>
      </c>
      <c r="B62" s="29" t="s">
        <v>130</v>
      </c>
      <c r="C62" s="30" t="s">
        <v>1</v>
      </c>
      <c r="D62" s="36">
        <v>1</v>
      </c>
      <c r="E62" s="89"/>
      <c r="F62" s="31">
        <f t="shared" si="0"/>
        <v>0</v>
      </c>
      <c r="G62" s="17"/>
    </row>
    <row r="63" spans="1:7" ht="67.5" x14ac:dyDescent="0.25">
      <c r="A63" s="28" t="s">
        <v>131</v>
      </c>
      <c r="B63" s="29" t="s">
        <v>132</v>
      </c>
      <c r="C63" s="30" t="s">
        <v>4</v>
      </c>
      <c r="D63" s="36">
        <v>608</v>
      </c>
      <c r="E63" s="89"/>
      <c r="F63" s="31">
        <f t="shared" si="0"/>
        <v>0</v>
      </c>
      <c r="G63" s="17"/>
    </row>
    <row r="64" spans="1:7" ht="54" x14ac:dyDescent="0.25">
      <c r="A64" s="28" t="s">
        <v>133</v>
      </c>
      <c r="B64" s="29" t="s">
        <v>134</v>
      </c>
      <c r="C64" s="30" t="s">
        <v>1</v>
      </c>
      <c r="D64" s="36">
        <v>83.1</v>
      </c>
      <c r="E64" s="89"/>
      <c r="F64" s="31">
        <f t="shared" si="0"/>
        <v>0</v>
      </c>
      <c r="G64" s="17"/>
    </row>
    <row r="65" spans="1:7" ht="81" x14ac:dyDescent="0.25">
      <c r="A65" s="28" t="s">
        <v>135</v>
      </c>
      <c r="B65" s="29" t="s">
        <v>136</v>
      </c>
      <c r="C65" s="30" t="s">
        <v>9</v>
      </c>
      <c r="D65" s="36">
        <v>71.760000000000005</v>
      </c>
      <c r="E65" s="89"/>
      <c r="F65" s="31">
        <f t="shared" si="0"/>
        <v>0</v>
      </c>
      <c r="G65" s="17"/>
    </row>
    <row r="66" spans="1:7" x14ac:dyDescent="0.25">
      <c r="A66" s="24" t="s">
        <v>137</v>
      </c>
      <c r="B66" s="25" t="s">
        <v>11</v>
      </c>
      <c r="C66" s="26"/>
      <c r="D66" s="67">
        <v>0</v>
      </c>
      <c r="E66" s="95" t="s">
        <v>3</v>
      </c>
      <c r="F66" s="68">
        <f>SUM(F67:F84)</f>
        <v>0</v>
      </c>
      <c r="G66" s="17"/>
    </row>
    <row r="67" spans="1:7" x14ac:dyDescent="0.25">
      <c r="A67" s="28" t="s">
        <v>138</v>
      </c>
      <c r="B67" s="29" t="s">
        <v>139</v>
      </c>
      <c r="C67" s="30" t="s">
        <v>9</v>
      </c>
      <c r="D67" s="36">
        <v>8</v>
      </c>
      <c r="E67" s="89"/>
      <c r="F67" s="31">
        <f t="shared" ref="F67:F84" si="1">+ROUND(D67*E67,0)</f>
        <v>0</v>
      </c>
      <c r="G67" s="17"/>
    </row>
    <row r="68" spans="1:7" x14ac:dyDescent="0.25">
      <c r="A68" s="28" t="s">
        <v>140</v>
      </c>
      <c r="B68" s="29" t="s">
        <v>141</v>
      </c>
      <c r="C68" s="30" t="s">
        <v>8</v>
      </c>
      <c r="D68" s="36">
        <v>1</v>
      </c>
      <c r="E68" s="89"/>
      <c r="F68" s="31">
        <f t="shared" si="1"/>
        <v>0</v>
      </c>
      <c r="G68" s="17"/>
    </row>
    <row r="69" spans="1:7" x14ac:dyDescent="0.25">
      <c r="A69" s="28" t="s">
        <v>142</v>
      </c>
      <c r="B69" s="29" t="s">
        <v>143</v>
      </c>
      <c r="C69" s="30" t="s">
        <v>8</v>
      </c>
      <c r="D69" s="36">
        <v>1</v>
      </c>
      <c r="E69" s="89"/>
      <c r="F69" s="31">
        <f t="shared" si="1"/>
        <v>0</v>
      </c>
      <c r="G69" s="17"/>
    </row>
    <row r="70" spans="1:7" x14ac:dyDescent="0.25">
      <c r="A70" s="28" t="s">
        <v>144</v>
      </c>
      <c r="B70" s="29" t="s">
        <v>145</v>
      </c>
      <c r="C70" s="30" t="s">
        <v>8</v>
      </c>
      <c r="D70" s="36">
        <v>1</v>
      </c>
      <c r="E70" s="89"/>
      <c r="F70" s="31">
        <f t="shared" si="1"/>
        <v>0</v>
      </c>
      <c r="G70" s="17"/>
    </row>
    <row r="71" spans="1:7" ht="27" x14ac:dyDescent="0.25">
      <c r="A71" s="28" t="s">
        <v>146</v>
      </c>
      <c r="B71" s="29" t="s">
        <v>147</v>
      </c>
      <c r="C71" s="30" t="s">
        <v>8</v>
      </c>
      <c r="D71" s="36">
        <v>1</v>
      </c>
      <c r="E71" s="89"/>
      <c r="F71" s="31">
        <f t="shared" si="1"/>
        <v>0</v>
      </c>
      <c r="G71" s="17"/>
    </row>
    <row r="72" spans="1:7" ht="54" x14ac:dyDescent="0.25">
      <c r="A72" s="28" t="s">
        <v>148</v>
      </c>
      <c r="B72" s="29" t="s">
        <v>149</v>
      </c>
      <c r="C72" s="30" t="s">
        <v>8</v>
      </c>
      <c r="D72" s="36">
        <v>1</v>
      </c>
      <c r="E72" s="89"/>
      <c r="F72" s="31">
        <f t="shared" si="1"/>
        <v>0</v>
      </c>
      <c r="G72" s="17"/>
    </row>
    <row r="73" spans="1:7" ht="27" x14ac:dyDescent="0.25">
      <c r="A73" s="28" t="s">
        <v>150</v>
      </c>
      <c r="B73" s="29" t="s">
        <v>151</v>
      </c>
      <c r="C73" s="30" t="s">
        <v>8</v>
      </c>
      <c r="D73" s="36">
        <v>348</v>
      </c>
      <c r="E73" s="89"/>
      <c r="F73" s="31">
        <f t="shared" si="1"/>
        <v>0</v>
      </c>
      <c r="G73" s="17"/>
    </row>
    <row r="74" spans="1:7" ht="27" x14ac:dyDescent="0.25">
      <c r="A74" s="28" t="s">
        <v>152</v>
      </c>
      <c r="B74" s="29" t="s">
        <v>153</v>
      </c>
      <c r="C74" s="30" t="s">
        <v>8</v>
      </c>
      <c r="D74" s="36">
        <v>262</v>
      </c>
      <c r="E74" s="89"/>
      <c r="F74" s="31">
        <f t="shared" si="1"/>
        <v>0</v>
      </c>
      <c r="G74" s="17"/>
    </row>
    <row r="75" spans="1:7" ht="27" x14ac:dyDescent="0.25">
      <c r="A75" s="28" t="s">
        <v>154</v>
      </c>
      <c r="B75" s="29" t="s">
        <v>155</v>
      </c>
      <c r="C75" s="30" t="s">
        <v>8</v>
      </c>
      <c r="D75" s="36">
        <v>19</v>
      </c>
      <c r="E75" s="89"/>
      <c r="F75" s="31">
        <f t="shared" si="1"/>
        <v>0</v>
      </c>
      <c r="G75" s="17"/>
    </row>
    <row r="76" spans="1:7" ht="27" x14ac:dyDescent="0.25">
      <c r="A76" s="28" t="s">
        <v>156</v>
      </c>
      <c r="B76" s="29" t="s">
        <v>157</v>
      </c>
      <c r="C76" s="30" t="s">
        <v>8</v>
      </c>
      <c r="D76" s="36">
        <v>27</v>
      </c>
      <c r="E76" s="89"/>
      <c r="F76" s="31">
        <f t="shared" si="1"/>
        <v>0</v>
      </c>
      <c r="G76" s="17"/>
    </row>
    <row r="77" spans="1:7" x14ac:dyDescent="0.25">
      <c r="A77" s="28" t="s">
        <v>158</v>
      </c>
      <c r="B77" s="29" t="s">
        <v>159</v>
      </c>
      <c r="C77" s="30" t="s">
        <v>8</v>
      </c>
      <c r="D77" s="36">
        <v>4</v>
      </c>
      <c r="E77" s="89"/>
      <c r="F77" s="31">
        <f t="shared" si="1"/>
        <v>0</v>
      </c>
      <c r="G77" s="17"/>
    </row>
    <row r="78" spans="1:7" x14ac:dyDescent="0.25">
      <c r="A78" s="28" t="s">
        <v>160</v>
      </c>
      <c r="B78" s="29" t="s">
        <v>161</v>
      </c>
      <c r="C78" s="30" t="s">
        <v>8</v>
      </c>
      <c r="D78" s="36">
        <v>11</v>
      </c>
      <c r="E78" s="89"/>
      <c r="F78" s="31">
        <f t="shared" si="1"/>
        <v>0</v>
      </c>
      <c r="G78" s="17"/>
    </row>
    <row r="79" spans="1:7" x14ac:dyDescent="0.25">
      <c r="A79" s="28" t="s">
        <v>162</v>
      </c>
      <c r="B79" s="29" t="s">
        <v>163</v>
      </c>
      <c r="C79" s="30" t="s">
        <v>8</v>
      </c>
      <c r="D79" s="36">
        <v>4</v>
      </c>
      <c r="E79" s="89"/>
      <c r="F79" s="31">
        <f t="shared" si="1"/>
        <v>0</v>
      </c>
      <c r="G79" s="17"/>
    </row>
    <row r="80" spans="1:7" x14ac:dyDescent="0.25">
      <c r="A80" s="28" t="s">
        <v>164</v>
      </c>
      <c r="B80" s="29" t="s">
        <v>165</v>
      </c>
      <c r="C80" s="30" t="s">
        <v>8</v>
      </c>
      <c r="D80" s="36">
        <v>11</v>
      </c>
      <c r="E80" s="89"/>
      <c r="F80" s="31">
        <f t="shared" si="1"/>
        <v>0</v>
      </c>
      <c r="G80" s="17"/>
    </row>
    <row r="81" spans="1:7" x14ac:dyDescent="0.25">
      <c r="A81" s="28" t="s">
        <v>166</v>
      </c>
      <c r="B81" s="29" t="s">
        <v>167</v>
      </c>
      <c r="C81" s="30" t="s">
        <v>8</v>
      </c>
      <c r="D81" s="36">
        <v>4</v>
      </c>
      <c r="E81" s="89"/>
      <c r="F81" s="31">
        <f t="shared" si="1"/>
        <v>0</v>
      </c>
      <c r="G81" s="17"/>
    </row>
    <row r="82" spans="1:7" x14ac:dyDescent="0.25">
      <c r="A82" s="28" t="s">
        <v>168</v>
      </c>
      <c r="B82" s="29" t="s">
        <v>169</v>
      </c>
      <c r="C82" s="30" t="s">
        <v>8</v>
      </c>
      <c r="D82" s="36">
        <v>27</v>
      </c>
      <c r="E82" s="89"/>
      <c r="F82" s="31">
        <f t="shared" si="1"/>
        <v>0</v>
      </c>
      <c r="G82" s="17"/>
    </row>
    <row r="83" spans="1:7" x14ac:dyDescent="0.25">
      <c r="A83" s="28" t="s">
        <v>170</v>
      </c>
      <c r="B83" s="29" t="s">
        <v>171</v>
      </c>
      <c r="C83" s="30" t="s">
        <v>8</v>
      </c>
      <c r="D83" s="36">
        <v>17</v>
      </c>
      <c r="E83" s="89"/>
      <c r="F83" s="31">
        <f t="shared" si="1"/>
        <v>0</v>
      </c>
      <c r="G83" s="17"/>
    </row>
    <row r="84" spans="1:7" x14ac:dyDescent="0.25">
      <c r="A84" s="28" t="s">
        <v>172</v>
      </c>
      <c r="B84" s="29" t="s">
        <v>173</v>
      </c>
      <c r="C84" s="30" t="s">
        <v>8</v>
      </c>
      <c r="D84" s="36">
        <v>2.2999999999999998</v>
      </c>
      <c r="E84" s="89"/>
      <c r="F84" s="31">
        <f t="shared" si="1"/>
        <v>0</v>
      </c>
      <c r="G84" s="17"/>
    </row>
    <row r="85" spans="1:7" x14ac:dyDescent="0.25">
      <c r="A85" s="44">
        <v>10</v>
      </c>
      <c r="B85" s="69" t="s">
        <v>13</v>
      </c>
      <c r="C85" s="69"/>
      <c r="D85" s="69"/>
      <c r="E85" s="96"/>
      <c r="F85" s="70">
        <f>+F86</f>
        <v>0</v>
      </c>
      <c r="G85" s="17"/>
    </row>
    <row r="86" spans="1:7" x14ac:dyDescent="0.25">
      <c r="A86" s="28">
        <v>10.1</v>
      </c>
      <c r="B86" s="29" t="s">
        <v>13</v>
      </c>
      <c r="C86" s="28" t="s">
        <v>7</v>
      </c>
      <c r="D86" s="36">
        <v>1</v>
      </c>
      <c r="E86" s="89"/>
      <c r="F86" s="31">
        <f>+ROUND(D86*E86,0)</f>
        <v>0</v>
      </c>
    </row>
    <row r="87" spans="1:7" x14ac:dyDescent="0.25">
      <c r="A87" s="24" t="s">
        <v>246</v>
      </c>
      <c r="B87" s="37"/>
      <c r="C87" s="32"/>
      <c r="D87" s="38"/>
      <c r="E87" s="97"/>
      <c r="F87" s="71">
        <f>+F7+F10+F18+F27+F40+F45+F54+F61+F66+F85</f>
        <v>0</v>
      </c>
    </row>
    <row r="88" spans="1:7" x14ac:dyDescent="0.25">
      <c r="A88" s="17"/>
      <c r="B88" s="19"/>
      <c r="C88" s="18"/>
      <c r="D88" s="35"/>
      <c r="E88" s="93"/>
      <c r="F88" s="20"/>
    </row>
    <row r="89" spans="1:7" x14ac:dyDescent="0.25">
      <c r="A89" s="2"/>
      <c r="B89" s="52" t="s">
        <v>14</v>
      </c>
      <c r="C89" s="53"/>
      <c r="D89" s="53"/>
      <c r="E89" s="94"/>
      <c r="F89" s="55">
        <f>+ROUND($F$87*E89,0)</f>
        <v>0</v>
      </c>
    </row>
    <row r="90" spans="1:7" x14ac:dyDescent="0.25">
      <c r="A90" s="2"/>
      <c r="B90" s="52" t="s">
        <v>15</v>
      </c>
      <c r="C90" s="53"/>
      <c r="D90" s="53"/>
      <c r="E90" s="94"/>
      <c r="F90" s="55">
        <f>+ROUND($F$87*E90,0)</f>
        <v>0</v>
      </c>
    </row>
    <row r="91" spans="1:7" x14ac:dyDescent="0.25">
      <c r="A91" s="2"/>
      <c r="B91" s="52" t="s">
        <v>16</v>
      </c>
      <c r="C91" s="53"/>
      <c r="D91" s="53"/>
      <c r="E91" s="94"/>
      <c r="F91" s="55">
        <f>+ROUND($F$87*E91,0)</f>
        <v>0</v>
      </c>
    </row>
    <row r="92" spans="1:7" x14ac:dyDescent="0.25">
      <c r="A92" s="2"/>
      <c r="B92" s="52" t="s">
        <v>17</v>
      </c>
      <c r="C92" s="53"/>
      <c r="D92" s="53"/>
      <c r="E92" s="54">
        <v>0.16</v>
      </c>
      <c r="F92" s="55">
        <f>+ROUND(F91*E92,0)</f>
        <v>0</v>
      </c>
    </row>
    <row r="93" spans="1:7" ht="16.5" x14ac:dyDescent="0.3">
      <c r="A93" s="43" t="s">
        <v>247</v>
      </c>
      <c r="B93" s="56"/>
      <c r="C93" s="56"/>
      <c r="D93" s="56"/>
      <c r="E93" s="56"/>
      <c r="F93" s="57">
        <f>+F89+F90+F91+F92</f>
        <v>0</v>
      </c>
    </row>
    <row r="94" spans="1:7" x14ac:dyDescent="0.25">
      <c r="A94" s="17"/>
      <c r="B94" s="19"/>
      <c r="C94" s="18"/>
      <c r="D94" s="35"/>
      <c r="E94" s="20"/>
      <c r="F94" s="20"/>
    </row>
    <row r="95" spans="1:7" x14ac:dyDescent="0.25">
      <c r="A95" s="1"/>
      <c r="B95" s="58" t="s">
        <v>18</v>
      </c>
      <c r="C95" s="59"/>
      <c r="D95" s="59"/>
      <c r="E95" s="59"/>
      <c r="F95" s="60">
        <f>+F96</f>
        <v>10000000</v>
      </c>
    </row>
    <row r="96" spans="1:7" ht="39" x14ac:dyDescent="0.25">
      <c r="A96" s="2"/>
      <c r="B96" s="5" t="s">
        <v>12</v>
      </c>
      <c r="C96" s="2" t="s">
        <v>10</v>
      </c>
      <c r="D96" s="4">
        <v>1</v>
      </c>
      <c r="E96" s="3">
        <v>10000000</v>
      </c>
      <c r="F96" s="3">
        <f>+ROUND(D96*E96,0)</f>
        <v>10000000</v>
      </c>
    </row>
    <row r="97" spans="1:6" x14ac:dyDescent="0.25">
      <c r="A97" s="17"/>
      <c r="B97" s="19"/>
      <c r="C97" s="18"/>
      <c r="D97" s="35"/>
      <c r="E97" s="20"/>
      <c r="F97" s="20"/>
    </row>
    <row r="98" spans="1:6" ht="15.75" x14ac:dyDescent="0.25">
      <c r="A98" s="83" t="s">
        <v>19</v>
      </c>
      <c r="B98" s="84"/>
      <c r="C98" s="61"/>
      <c r="D98" s="61"/>
      <c r="E98" s="61"/>
      <c r="F98" s="62">
        <f>+F87+F93+F96</f>
        <v>10000000</v>
      </c>
    </row>
  </sheetData>
  <sheetProtection password="CD80" sheet="1" objects="1" scenarios="1"/>
  <mergeCells count="5">
    <mergeCell ref="A1:F1"/>
    <mergeCell ref="A2:F2"/>
    <mergeCell ref="A3:F3"/>
    <mergeCell ref="A4:F4"/>
    <mergeCell ref="A98:B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RESUMEN</vt:lpstr>
      <vt:lpstr>ALTOS DE SANTA ELENA</vt:lpstr>
      <vt:lpstr>PARQUE SAN ANTONIO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JIMENEZ DAVILA</dc:creator>
  <cp:lastModifiedBy>VANESSA JIMENEZ DAVILA</cp:lastModifiedBy>
  <dcterms:created xsi:type="dcterms:W3CDTF">2015-10-16T01:23:13Z</dcterms:created>
  <dcterms:modified xsi:type="dcterms:W3CDTF">2015-10-24T00:10:24Z</dcterms:modified>
</cp:coreProperties>
</file>