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980" yWindow="105" windowWidth="7995" windowHeight="10035"/>
  </bookViews>
  <sheets>
    <sheet name="RESUMEN" sheetId="10" r:id="rId1"/>
    <sheet name="ALTOS DE LA SABANA" sheetId="6" r:id="rId2"/>
    <sheet name="TIERRA GRATA" sheetId="9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2" i="9" l="1"/>
  <c r="D6" i="10" s="1"/>
  <c r="G108" i="6"/>
  <c r="D5" i="10"/>
  <c r="G91" i="9"/>
  <c r="G107" i="6"/>
  <c r="G101" i="6" l="1"/>
  <c r="G70" i="9" l="1"/>
  <c r="G71" i="9"/>
  <c r="G72" i="9"/>
  <c r="G57" i="9"/>
  <c r="G58" i="9"/>
  <c r="G59" i="9"/>
  <c r="G60" i="9"/>
  <c r="G44" i="9"/>
  <c r="G45" i="9"/>
  <c r="G46" i="9"/>
  <c r="G47" i="9"/>
  <c r="G48" i="9"/>
  <c r="G49" i="9"/>
  <c r="G50" i="9"/>
  <c r="G51" i="9"/>
  <c r="G52" i="9"/>
  <c r="G36" i="9"/>
  <c r="G37" i="9"/>
  <c r="G38" i="9"/>
  <c r="G39" i="9"/>
  <c r="G26" i="9"/>
  <c r="G27" i="9"/>
  <c r="G28" i="9"/>
  <c r="G29" i="9"/>
  <c r="G30" i="9"/>
  <c r="G31" i="9"/>
  <c r="G15" i="9"/>
  <c r="G16" i="9"/>
  <c r="G17" i="9"/>
  <c r="G18" i="9"/>
  <c r="G19" i="9"/>
  <c r="G20" i="9"/>
  <c r="G21" i="9"/>
  <c r="G9" i="9"/>
  <c r="G10" i="9"/>
  <c r="G14" i="9"/>
  <c r="G25" i="9"/>
  <c r="G35" i="9"/>
  <c r="G43" i="9"/>
  <c r="G56" i="9"/>
  <c r="G64" i="9"/>
  <c r="G65" i="9"/>
  <c r="G69" i="9"/>
  <c r="G76" i="9"/>
  <c r="G77" i="9"/>
  <c r="G78" i="9"/>
  <c r="G79" i="9"/>
  <c r="G80" i="9"/>
  <c r="G84" i="9"/>
  <c r="G73" i="9" l="1"/>
  <c r="G61" i="9"/>
  <c r="G53" i="9"/>
  <c r="G40" i="9"/>
  <c r="G22" i="9"/>
  <c r="G32" i="9"/>
  <c r="G79" i="6" l="1"/>
  <c r="G80" i="6"/>
  <c r="G81" i="6"/>
  <c r="G82" i="6"/>
  <c r="G83" i="6"/>
  <c r="G84" i="6"/>
  <c r="G73" i="6"/>
  <c r="G74" i="6"/>
  <c r="G65" i="6"/>
  <c r="G66" i="6"/>
  <c r="G67" i="6"/>
  <c r="G68" i="6"/>
  <c r="G38" i="6"/>
  <c r="G39" i="6"/>
  <c r="G40" i="6"/>
  <c r="G41" i="6"/>
  <c r="G26" i="6"/>
  <c r="G27" i="6"/>
  <c r="G28" i="6"/>
  <c r="G29" i="6"/>
  <c r="G30" i="6"/>
  <c r="G31" i="6"/>
  <c r="G32" i="6"/>
  <c r="G33" i="6"/>
  <c r="G14" i="6"/>
  <c r="G15" i="6"/>
  <c r="G16" i="6"/>
  <c r="G17" i="6"/>
  <c r="G18" i="6"/>
  <c r="G19" i="6"/>
  <c r="G20" i="6"/>
  <c r="G21" i="6"/>
  <c r="G85" i="9" l="1"/>
  <c r="G86" i="9" s="1"/>
  <c r="G81" i="9" l="1"/>
  <c r="G66" i="9"/>
  <c r="G11" i="9"/>
  <c r="G88" i="9" l="1"/>
  <c r="B6" i="10" s="1"/>
  <c r="G97" i="9" l="1"/>
  <c r="G98" i="9" s="1"/>
  <c r="G96" i="9"/>
  <c r="G95" i="9"/>
  <c r="G99" i="9" l="1"/>
  <c r="C6" i="10"/>
  <c r="E6" i="10" s="1"/>
  <c r="G100" i="6" l="1"/>
  <c r="G89" i="6"/>
  <c r="G90" i="6"/>
  <c r="G91" i="6"/>
  <c r="G92" i="6"/>
  <c r="G93" i="6"/>
  <c r="G94" i="6"/>
  <c r="G95" i="6"/>
  <c r="G96" i="6"/>
  <c r="G88" i="6"/>
  <c r="G78" i="6"/>
  <c r="G85" i="6" s="1"/>
  <c r="G72" i="6"/>
  <c r="G64" i="6"/>
  <c r="G69" i="6" s="1"/>
  <c r="G60" i="6"/>
  <c r="G61" i="6" s="1"/>
  <c r="G46" i="6"/>
  <c r="G47" i="6"/>
  <c r="G48" i="6"/>
  <c r="G49" i="6"/>
  <c r="G50" i="6"/>
  <c r="G51" i="6"/>
  <c r="G52" i="6"/>
  <c r="G53" i="6"/>
  <c r="G54" i="6"/>
  <c r="G55" i="6"/>
  <c r="G56" i="6"/>
  <c r="G45" i="6"/>
  <c r="G37" i="6"/>
  <c r="G42" i="6" s="1"/>
  <c r="G25" i="6"/>
  <c r="G34" i="6" s="1"/>
  <c r="G10" i="6"/>
  <c r="G9" i="6"/>
  <c r="G57" i="6" l="1"/>
  <c r="G22" i="6"/>
  <c r="G102" i="6"/>
  <c r="G97" i="6"/>
  <c r="G75" i="6"/>
  <c r="G11" i="6"/>
  <c r="G104" i="6" l="1"/>
  <c r="B5" i="10" l="1"/>
  <c r="G111" i="6"/>
  <c r="G112" i="6"/>
  <c r="G113" i="6"/>
  <c r="G114" i="6" s="1"/>
  <c r="G115" i="6" l="1"/>
  <c r="C5" i="10"/>
  <c r="E5" i="10" s="1"/>
  <c r="C7" i="10" l="1"/>
</calcChain>
</file>

<file path=xl/sharedStrings.xml><?xml version="1.0" encoding="utf-8"?>
<sst xmlns="http://schemas.openxmlformats.org/spreadsheetml/2006/main" count="456" uniqueCount="197">
  <si>
    <t>ENCAB</t>
  </si>
  <si>
    <t>ITEM</t>
  </si>
  <si>
    <t>DESCRIPCION</t>
  </si>
  <si>
    <t>UND</t>
  </si>
  <si>
    <t>CANT.</t>
  </si>
  <si>
    <t>VR. UNIT</t>
  </si>
  <si>
    <t>CAP</t>
  </si>
  <si>
    <t>010202</t>
  </si>
  <si>
    <t>1.01</t>
  </si>
  <si>
    <t>M2</t>
  </si>
  <si>
    <t>010112</t>
  </si>
  <si>
    <t>1.02</t>
  </si>
  <si>
    <t>Localización, trazado y replanteo</t>
  </si>
  <si>
    <t>STCAP</t>
  </si>
  <si>
    <t>SUBTOTAL OBRAS PRELIMINARES</t>
  </si>
  <si>
    <t>060810</t>
  </si>
  <si>
    <t>M3</t>
  </si>
  <si>
    <t>080807</t>
  </si>
  <si>
    <t>2.03</t>
  </si>
  <si>
    <t>010215</t>
  </si>
  <si>
    <t>Nivelación y compactación de la subrasante</t>
  </si>
  <si>
    <t>100604</t>
  </si>
  <si>
    <t>SUBTOTAL MOVIMIENTO DE TIERRAS</t>
  </si>
  <si>
    <t>120214</t>
  </si>
  <si>
    <t>3.01</t>
  </si>
  <si>
    <t>120212</t>
  </si>
  <si>
    <t>3.02</t>
  </si>
  <si>
    <t>3.03</t>
  </si>
  <si>
    <t>kg</t>
  </si>
  <si>
    <t>Ml</t>
  </si>
  <si>
    <t>ML</t>
  </si>
  <si>
    <t>SUBTOTAL CIMENTACIÓN, ESTRUCTURAS EN CONCRETO, ACERO DE REFUERZO Y PREFABRICADOS</t>
  </si>
  <si>
    <t>200127</t>
  </si>
  <si>
    <t>Piso en concreto de 3000 psi espesor 10 cm</t>
  </si>
  <si>
    <t>200435</t>
  </si>
  <si>
    <t>Suministro, transporte y colocacion de  adoquin en rectangular en concreto .10x.20x.06  color según diseño incluye cama de arena de nivelacion E=.05, areana de sello, cortes a maquina y todo lo necesario para su correcta construccion</t>
  </si>
  <si>
    <t>Piso en EPDM para juegos infantiles espesor 25 mm, colores según diseño</t>
  </si>
  <si>
    <t>Sumnistro e instalacion de Loseta Gua Prefabricada tactil para Guia Tactil en concreto .40x.40x.06 color gris, incluye cama de arena .05 y juntas selladas con arena</t>
  </si>
  <si>
    <t>SUBTOTAL PISOS</t>
  </si>
  <si>
    <t>NV0220</t>
  </si>
  <si>
    <t>Tablero de derivacion tipo intemperie para fijacion en poste con protecciones según Diagrama Unifilar</t>
  </si>
  <si>
    <t>Un</t>
  </si>
  <si>
    <t>NV0221</t>
  </si>
  <si>
    <t xml:space="preserve">Ducto subterraneo 2x3/4" incluye excavacion, compactacion y relleno </t>
  </si>
  <si>
    <t>110203</t>
  </si>
  <si>
    <t xml:space="preserve">Registro de inspeccion electrico 70x70 tapa con marco metalico según especificaciones </t>
  </si>
  <si>
    <t>SM0222</t>
  </si>
  <si>
    <t>SM0223</t>
  </si>
  <si>
    <t>SM0225</t>
  </si>
  <si>
    <t>SM0227</t>
  </si>
  <si>
    <t xml:space="preserve">Poste metalico galvanizado x 6 M Brazo doble </t>
  </si>
  <si>
    <t>Poste metalico galvanizado  6mt  brazo sencillo</t>
  </si>
  <si>
    <t xml:space="preserve">Cable de cobre desnudo 1/0 </t>
  </si>
  <si>
    <t xml:space="preserve">Varilla Cooper Weld x 2.4 M 5/8" </t>
  </si>
  <si>
    <t xml:space="preserve">Acometida 2x10+12T THHN </t>
  </si>
  <si>
    <t xml:space="preserve">Paso aereo subterraneo x 6m tuberia IMC 2" incluye capacete </t>
  </si>
  <si>
    <t>UN</t>
  </si>
  <si>
    <t>Inspeccion Retie - Retilap</t>
  </si>
  <si>
    <t>Gl</t>
  </si>
  <si>
    <t>SUBTOTAL INSTALACIONES ELÉCTRICAS</t>
  </si>
  <si>
    <t>180101</t>
  </si>
  <si>
    <t>280412</t>
  </si>
  <si>
    <t>Und</t>
  </si>
  <si>
    <t>NV0235</t>
  </si>
  <si>
    <t>SUBTOTAL MOBILIARIO</t>
  </si>
  <si>
    <t>NV0236</t>
  </si>
  <si>
    <t>280311</t>
  </si>
  <si>
    <t>SM0276</t>
  </si>
  <si>
    <t>SUBTOTAL OTRAS OBRAS</t>
  </si>
  <si>
    <t>9.05</t>
  </si>
  <si>
    <t>SUBTOTAL INSTALACIONES HIDROSANITARIAS - DRENAJES AGUAS LLUVIAS</t>
  </si>
  <si>
    <t>NV0238</t>
  </si>
  <si>
    <t>10.03</t>
  </si>
  <si>
    <t>10.04</t>
  </si>
  <si>
    <t>10.05</t>
  </si>
  <si>
    <t>10.06</t>
  </si>
  <si>
    <t>10.07</t>
  </si>
  <si>
    <t>SUBTOTAL PAISAJISMO</t>
  </si>
  <si>
    <t>310105</t>
  </si>
  <si>
    <t>Aseo de la obra</t>
  </si>
  <si>
    <t>SUBTOTAL ASEO</t>
  </si>
  <si>
    <t>SUBTTL</t>
  </si>
  <si>
    <t>COSTOS INDIRECTOS</t>
  </si>
  <si>
    <t>TOTAL COSTOS DIRECTOS</t>
  </si>
  <si>
    <t>IMPREVISTOS</t>
  </si>
  <si>
    <t>UTILIDAD</t>
  </si>
  <si>
    <t>IVA SOBRE LA UTILIDAD</t>
  </si>
  <si>
    <t>VALOR TOTAL</t>
  </si>
  <si>
    <t>COSTO DIRECTO</t>
  </si>
  <si>
    <t>Limpieza y descapote, incluye retiro a botadero autorizado (espesor: 0.2 m; la distancia al botadero en un radio menor igual a 30 Km)</t>
  </si>
  <si>
    <t>Excavación a mano incluye retiro a botadero autorizado.  La profundidad de la excavación puede variar hasta 1.5  m, el radio para diposición del material excavado menor igual a 30 Km)</t>
  </si>
  <si>
    <t>Excavación mecánica incluye retiro. Radio para diposición del material excavado  menor igual a 30 Km). La profundidad de la excavación puede variar hasta 1.0 m</t>
  </si>
  <si>
    <t>Rellenos con material granular tipo subbase compactado al 95% del PM, espesor variable conforme a los diseños.</t>
  </si>
  <si>
    <t>Relleno en Rajón para mejoramiento de subrasante espesor variable conforme a los diseños.</t>
  </si>
  <si>
    <t xml:space="preserve">Solado en concreto de 2000 psi, espesor 0.05 m.  </t>
  </si>
  <si>
    <t>Zapatas en concreto de 3000 psi.  Incluye formaletas, acarreo, vaciado, vibrado y curado del concreto; así como el desencofrado de la cimentación.  Dimensión según diseño.</t>
  </si>
  <si>
    <t>Pedestal en concreto 3000 PSI.  Comprende el suministro de materiales (mezcla de concreto más acero de refuerzo entre otros), equipo, transporte, preparación de formaletas, transporte, colocación, vibrado, curado y acabados de los concretos de cemento Pórtland. Dimensión según diseño.</t>
  </si>
  <si>
    <t>Acero de refuerzo 280 Mpa y 420 Mpa</t>
  </si>
  <si>
    <t>Suministro e instalación de banca sin espaldar tipo M31 (IDRD) incluye excavación, sub base granular, solado y base de concreto</t>
  </si>
  <si>
    <t>Suministro e instalación de gimnasio biosaludable (11 máquinas), conforme a las especificaciones técnicas.</t>
  </si>
  <si>
    <t>Canecas de basura en acero inoxidable según especificaciones técnicas.</t>
  </si>
  <si>
    <t>Señalización SC 80 Según cartilla mobiliario IDRD</t>
  </si>
  <si>
    <t>Señalización identificación Parque según diseño</t>
  </si>
  <si>
    <t>Red suministro PVC 1/2". Incluye accesorios, como codos, uniones, etc. de acuerdo a las especificaciones de los diseños hidráulicos.</t>
  </si>
  <si>
    <t>Llave terminal jardin 1/2". Incluye accesorios, materiales y equipos necesarios para su correcto funcionamiento.</t>
  </si>
  <si>
    <t xml:space="preserve">Registro .80 x .80 concreto </t>
  </si>
  <si>
    <t>Tabebuia rosea ( Roble Morado) altura minima 2 mts</t>
  </si>
  <si>
    <t>Tabebuia crysantha  ( Roble Amarillo) altura minima 2 mts</t>
  </si>
  <si>
    <t>Maguifera indica (mango) altura minima 2 mts</t>
  </si>
  <si>
    <t>Terminalia catappa ( almendro ) altura minima 2 mts</t>
  </si>
  <si>
    <t>Cassia fistula (lluvia de oro) altura minima 2 mts</t>
  </si>
  <si>
    <t>Adonidia merrelli (Palma Manila) altura minima 2 mts</t>
  </si>
  <si>
    <r>
      <t xml:space="preserve">OBRAS PRELIMINARES.
</t>
    </r>
    <r>
      <rPr>
        <sz val="8"/>
        <rFont val="Arial Narrow"/>
        <family val="2"/>
      </rPr>
      <t>Incluye todos los costos de materiales, equipo y herramienta utilizados, mano de obra, transporte y  todas aquellas actividades que impliquen la correcta y adecuada ejecución de los ítems de este capitulo.</t>
    </r>
  </si>
  <si>
    <r>
      <t xml:space="preserve">MOVIMIENTO DE TIERRAS.
</t>
    </r>
    <r>
      <rPr>
        <sz val="8"/>
        <rFont val="Arial Narrow"/>
        <family val="2"/>
      </rPr>
      <t>Incluye todos los costos de materiales, equipo y herramienta utilizados, mano de obra, transporte y todas aquellas actividades que impliquen la correcta y adecuada ejecución de los ítems de este capitulo.</t>
    </r>
  </si>
  <si>
    <t>080209</t>
  </si>
  <si>
    <r>
      <t xml:space="preserve">CIMENTACIÓN, ESTRUCTURAS EN CONCRETO, ACERO DE REFUERZO Y PREFABRICADOS.
</t>
    </r>
    <r>
      <rPr>
        <sz val="8"/>
        <rFont val="Arial Narrow"/>
        <family val="2"/>
      </rPr>
      <t>Incluye todos los costos de materiales, equipo y herramienta utilizados, mano de obra, transporte y vaciado del concreto y todas aquellas actividades que impliquen la correcta y adecuada ejecución de los ítems de este capitulo.</t>
    </r>
  </si>
  <si>
    <r>
      <t xml:space="preserve">PISOS.
</t>
    </r>
    <r>
      <rPr>
        <sz val="8"/>
        <rFont val="Arial Narrow"/>
        <family val="2"/>
      </rPr>
      <t>Incluye todos los costos de materiales, equipo y herramienta utilizados, mano de obra, transporte y todas aquellas actividades que impliquen la correcta y adecuada ejecución de los ítems de este capitulo.</t>
    </r>
  </si>
  <si>
    <r>
      <t xml:space="preserve">INSTALACIONES ELÉCTRICAS.
</t>
    </r>
    <r>
      <rPr>
        <sz val="8"/>
        <rFont val="Arial Narrow"/>
        <family val="2"/>
      </rPr>
      <t>Incluye todos los costos de materiales, equipo y herramienta utilizados, mano de obra, transporte y todas aquellas actividades que impliquen la correcta y adecuada ejecución de los ítems de este capitulo.</t>
    </r>
  </si>
  <si>
    <t>SM0226-5P</t>
  </si>
  <si>
    <t>SUBTOTAL ESTRUCTURA  METALICA</t>
  </si>
  <si>
    <t>SM0257</t>
  </si>
  <si>
    <r>
      <t xml:space="preserve">INSTALACIONES HIDROSANITARIAS - DRENAJES AGUAS LLUVIAS.
</t>
    </r>
    <r>
      <rPr>
        <sz val="8"/>
        <rFont val="Arial Narrow"/>
        <family val="2"/>
      </rPr>
      <t>Incluye todos los costos de materiales, equipo y herramienta utilizados, mano de obra, transporte y todas aquellas actividades que impliquen la correcta y adecuada ejecución de los ítems de este capitulo.</t>
    </r>
  </si>
  <si>
    <t>170262-8P</t>
  </si>
  <si>
    <r>
      <t xml:space="preserve">PAISAJISMO.
</t>
    </r>
    <r>
      <rPr>
        <sz val="8"/>
        <rFont val="Arial Narrow"/>
        <family val="2"/>
      </rPr>
      <t>Incluye todos los costos de materiales, equipo y herramienta utilizados, mano de obra, transporte y vaciado del concreto y todas aquellas actividades que impliquen la correcta y adecuada ejecución de los ítems de este capitulo.</t>
    </r>
  </si>
  <si>
    <t>OTROS</t>
  </si>
  <si>
    <t>Implementación de planes (plan de manejo ambiental,  plan de gestión social y  plan de manejo de trafico)</t>
  </si>
  <si>
    <t>ADMINISTRACIÓN</t>
  </si>
  <si>
    <t>TOTAL OBRA</t>
  </si>
  <si>
    <r>
      <rPr>
        <b/>
        <sz val="10"/>
        <rFont val="Arial Narrow"/>
        <family val="2"/>
      </rPr>
      <t xml:space="preserve">MOBILIARIO.
</t>
    </r>
    <r>
      <rPr>
        <sz val="8"/>
        <rFont val="Arial Narrow"/>
        <family val="2"/>
      </rPr>
      <t>Incluye todos los costos de materiales, equipo y herramienta utilizados, mano de obra, transporte y todas aquellas actividades que impliquen la correcta y adecuada ejecución de los ítems de este capitulo.</t>
    </r>
  </si>
  <si>
    <t>7.02</t>
  </si>
  <si>
    <t>Sum e instalacion de juegos infantiles tipo m3</t>
  </si>
  <si>
    <t>PARQUE RECREO DEPORTIVO</t>
  </si>
  <si>
    <t>COSTO INDIRECTO</t>
  </si>
  <si>
    <t>TOTAL PROPUESTA</t>
  </si>
  <si>
    <t>URBANIZACIÓN ALTOS DE LA SABANA</t>
  </si>
  <si>
    <t>URBANIZACIÓN TIERRA GRATA II</t>
  </si>
  <si>
    <r>
      <t xml:space="preserve">CONSTRUCCION DE LAS OBRAS DE ESPACIO PUBICO Y PAISAJISMO PARA EL PARQUE URBANIZACION  </t>
    </r>
    <r>
      <rPr>
        <b/>
        <u/>
        <sz val="10"/>
        <color theme="1"/>
        <rFont val="Arial Narrow"/>
        <family val="2"/>
      </rPr>
      <t>ALTOS DE LA SABANA - SINCELEJO (SUCRE).</t>
    </r>
  </si>
  <si>
    <t>Rellenos con material Seleccionado incluye suministro, extension, compactacion y transporte</t>
  </si>
  <si>
    <t>2.04</t>
  </si>
  <si>
    <t>2.07</t>
  </si>
  <si>
    <t>Relleno en grava triturada de 1/2" para filtros de drenaje muro de contencion</t>
  </si>
  <si>
    <t>Geotextil NT 1600 incluye todos los elementos necesario para su correcta ejecucion</t>
  </si>
  <si>
    <t>3.04</t>
  </si>
  <si>
    <t>Muro de contencion concreto 3000 psi, incluye formaletas, acarreo, vaciado, vibrado y curado del concreto; asi como el desenconfrado del muro. Dimension según diseño.</t>
  </si>
  <si>
    <t>3.06</t>
  </si>
  <si>
    <t xml:space="preserve">Bordillo en concreto  3000 PSI .15 x .40 fundido en sitio, incluye formaleta, acarreo, vaciado, vibrado y curado del concreto asi como el desencofrado.  </t>
  </si>
  <si>
    <t>Suministro transporte y colocacion de bordillo tipo A81 IDU prefabricado en concreto .15x.40x.80 incluye excavacion, sub base granular, solado de 2000 PSI e=.05, Mortero de pega y retiro de material producto de la excavacion</t>
  </si>
  <si>
    <t>3.08</t>
  </si>
  <si>
    <t>Bordillo confinamiento concreto 3000 PSI según diseño incluye excavacion, sub base granular, solado de 2000 PSI e=.05, Mortero de pega y retiro de material producto de la excavacion</t>
  </si>
  <si>
    <t>3.09</t>
  </si>
  <si>
    <t>Placa en concreto reforzado e= .10 para grada teatrino 3000 PSI</t>
  </si>
  <si>
    <t>4.04</t>
  </si>
  <si>
    <t>Recubrimiento sintetico tipo plexipave o similar para area de juegos infantiles y gimnasio, incluye todas las activiades necesarias para su correcta ejecucion</t>
  </si>
  <si>
    <t>Placas en concreto para senderos peatonales 3000 PSI e=.10</t>
  </si>
  <si>
    <t xml:space="preserve"> luminaria tipo led  32 modulos leds, voltaje 120/277 ac, luz blanca 4000k, ip66, resistencia al impacto ik 09 (carcasa y vidrio), aislamiento electrico clase i.</t>
  </si>
  <si>
    <t>5.06</t>
  </si>
  <si>
    <t>5.10</t>
  </si>
  <si>
    <t>Acometida 2x8+12T THHN</t>
  </si>
  <si>
    <r>
      <t xml:space="preserve">ESTANCIAS 
</t>
    </r>
    <r>
      <rPr>
        <sz val="8"/>
        <rFont val="Arial Narrow"/>
        <family val="2"/>
      </rPr>
      <t>Incluye todos los costos de materiales, equipo y herramienta utilizados, mano de obra, transporte y  todas aquellas actividades que impliquen la correcta y adecuada ejecución de los ítems de este capitulo.</t>
    </r>
  </si>
  <si>
    <t>6.01</t>
  </si>
  <si>
    <t>Estancia segun diseño piso madera plastica tipo wpc, baranda acero inoxidable y estructura metalica para pergolas  según diseño, incluye todos los elementos necearios para su correcta ejecucion</t>
  </si>
  <si>
    <t>7.01</t>
  </si>
  <si>
    <t xml:space="preserve">Banca de madera con soporte metalico  según diseños </t>
  </si>
  <si>
    <t>Sum e instalacion de juegos infantiles ref mpm 369</t>
  </si>
  <si>
    <t>Suministro e instalación de baranda metálica M 80 (especificaciones IDRD)</t>
  </si>
  <si>
    <t>8.03</t>
  </si>
  <si>
    <t>Columna central circular con pergolas en madera tipo pino inmunizada y pintada incluye excavacion, cimentacion, acero refuerzo y todos los elementos necesarios para su ejecucion</t>
  </si>
  <si>
    <r>
      <rPr>
        <b/>
        <sz val="10"/>
        <rFont val="Arial Narrow"/>
        <family val="2"/>
      </rPr>
      <t xml:space="preserve">OBRAS DE SEÑALIZACIÓN Y ESTRUCTURA CENTRAL
</t>
    </r>
    <r>
      <rPr>
        <sz val="8"/>
        <rFont val="Arial Narrow"/>
        <family val="2"/>
      </rPr>
      <t>Incluye todos los costos de materiales, equipo y herramienta utilizados, mano de obra, transporte y vaciado del concreto y todas aquellas actividades que impliquen la correcta y adecuada ejecución de los ítems de este capitulo</t>
    </r>
    <r>
      <rPr>
        <b/>
        <sz val="10"/>
        <rFont val="Arial Narrow"/>
        <family val="2"/>
      </rPr>
      <t>.</t>
    </r>
  </si>
  <si>
    <t>Anden cuneta concreto 3000 PSI acho .35</t>
  </si>
  <si>
    <t>9.02</t>
  </si>
  <si>
    <t>Tuberia Acuaflex 22.5 mm PE40 RDE 7.5 incluye todos los elementos necesarios para su correcta ejecucion</t>
  </si>
  <si>
    <t>9.03</t>
  </si>
  <si>
    <t>Carcamo en concreto 3000 PSI para proteccion de tuberia aguas lluvias dimensiones según diseño</t>
  </si>
  <si>
    <t>9.06</t>
  </si>
  <si>
    <t>Tuberia PVC 6 sanitaria incluye accesorios, materiales y equipos necesarios para su correcto funcionanamiento</t>
  </si>
  <si>
    <t>Tuberia perforada 4" para drenaje muro de contencion incluye todos los elementos necesarios para su correcta ejecucion</t>
  </si>
  <si>
    <t>ml</t>
  </si>
  <si>
    <t>10.02</t>
  </si>
  <si>
    <t>Melia azadererach (neem) altura minima 2 mts</t>
  </si>
  <si>
    <t>Tabebuia crysantha  ( roble amarillo) altura minima 2 mts</t>
  </si>
  <si>
    <t>Ficus benjamina (laurel) altura minima 2 mts</t>
  </si>
  <si>
    <t>Delonis regia (Acacia Roja) altura minima 2 mts</t>
  </si>
  <si>
    <r>
      <t xml:space="preserve">CONSTRUCCION DE LAS OBRAS DE ESPACIO PUBICO Y PAISAJISMO PARA EL PARQUE URBANIZACION  </t>
    </r>
    <r>
      <rPr>
        <b/>
        <u/>
        <sz val="10"/>
        <color theme="1"/>
        <rFont val="Arial Narrow"/>
        <family val="2"/>
      </rPr>
      <t>TIERRA GRATA II - SINCELEJO (SUCRE)</t>
    </r>
  </si>
  <si>
    <t>3.07</t>
  </si>
  <si>
    <t>4.06</t>
  </si>
  <si>
    <t>Rampa en concreto  3000 psi e=.10 según diseño incluye todos los elementos necesarios para su correcta ejecucion</t>
  </si>
  <si>
    <t xml:space="preserve">Luminiaria Caribe Led 32 66 W incluye fotocelda Roy Alplha o similar </t>
  </si>
  <si>
    <r>
      <rPr>
        <b/>
        <sz val="10"/>
        <rFont val="Arial Narrow"/>
        <family val="2"/>
      </rPr>
      <t xml:space="preserve">OBRAS DE SEÑALIZACIÓN
</t>
    </r>
    <r>
      <rPr>
        <sz val="8"/>
        <rFont val="Arial Narrow"/>
        <family val="2"/>
      </rPr>
      <t>Incluye todos los costos de materiales, equipo y herramienta utilizados, mano de obra, transporte y vaciado del concreto y todas aquellas actividades que impliquen la correcta y adecuada ejecución de los ítems de este capitulo.</t>
    </r>
  </si>
  <si>
    <t>Carcamo de concreto de 3000 PSI para proteccion de tuberia según diseño</t>
  </si>
  <si>
    <t>PROVISION PAGO REEMBOLSABLE CONEXIÓN ELECTRICA PARQUE</t>
  </si>
  <si>
    <t>CONEXIÓN ALUMBRADO PÚBLICO</t>
  </si>
  <si>
    <t>GL</t>
  </si>
  <si>
    <t>SUBTOTAL REEMBOLSABLE CONEXIÓN ELECTRICA</t>
  </si>
  <si>
    <t>COSTOS REEMBOLSABLES</t>
  </si>
  <si>
    <t>CONVOCATORIA N° PAF-PRD-O-020-2015
FORMATO No.4</t>
  </si>
  <si>
    <r>
      <rPr>
        <b/>
        <sz val="10"/>
        <rFont val="Arial Narrow"/>
        <family val="2"/>
      </rPr>
      <t>CONVOCATORIA N° PAF-PRD-O-020-2015</t>
    </r>
    <r>
      <rPr>
        <b/>
        <sz val="10"/>
        <color theme="1"/>
        <rFont val="Arial Narrow"/>
        <family val="2"/>
      </rPr>
      <t xml:space="preserve">
FORMATO No.4</t>
    </r>
  </si>
  <si>
    <t>CONSTRUCCIÓN DE PARQUES RECREO - DEPORTIVOS EN URBANIZACIONES DONDE SE DESARROLLA EL PROGRAMA DE 100.000 VIVIENDAS – ZONA NORTE, GRUPO 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</si>
</sst>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 * #,##0.00_ ;_ * \-#,##0.00_ ;_ * &quot;-&quot;??_ ;_ @_ "/>
    <numFmt numFmtId="166" formatCode="_ * #,##0_ ;_ * \-#,##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2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u/>
      <sz val="10"/>
      <color theme="1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10"/>
      <color indexed="8"/>
      <name val="Arial Narrow"/>
      <family val="2"/>
    </font>
    <font>
      <b/>
      <sz val="11"/>
      <name val="Arial Narrow"/>
      <family val="2"/>
    </font>
    <font>
      <b/>
      <sz val="13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EDEDE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6">
    <xf numFmtId="0" fontId="0" fillId="0" borderId="0" xfId="0"/>
    <xf numFmtId="0" fontId="4" fillId="0" borderId="0" xfId="0" applyFont="1" applyFill="1" applyBorder="1" applyAlignment="1" applyProtection="1">
      <alignment horizontal="center" vertical="top"/>
      <protection hidden="1"/>
    </xf>
    <xf numFmtId="0" fontId="6" fillId="0" borderId="0" xfId="0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vertical="top"/>
    </xf>
    <xf numFmtId="0" fontId="4" fillId="0" borderId="4" xfId="0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Alignment="1" applyProtection="1">
      <alignment vertical="top"/>
    </xf>
    <xf numFmtId="0" fontId="6" fillId="2" borderId="4" xfId="0" applyFont="1" applyFill="1" applyBorder="1" applyProtection="1">
      <protection hidden="1"/>
    </xf>
    <xf numFmtId="0" fontId="3" fillId="0" borderId="4" xfId="0" applyFont="1" applyBorder="1" applyAlignment="1" applyProtection="1">
      <alignment vertical="top" wrapText="1"/>
      <protection hidden="1"/>
    </xf>
    <xf numFmtId="0" fontId="6" fillId="0" borderId="4" xfId="0" applyFont="1" applyBorder="1" applyAlignment="1" applyProtection="1">
      <alignment horizontal="center" vertical="top" wrapText="1"/>
      <protection hidden="1"/>
    </xf>
    <xf numFmtId="166" fontId="6" fillId="0" borderId="4" xfId="4" applyNumberFormat="1" applyFont="1" applyBorder="1" applyAlignment="1" applyProtection="1">
      <alignment horizontal="right" vertical="top"/>
      <protection hidden="1"/>
    </xf>
    <xf numFmtId="0" fontId="6" fillId="0" borderId="4" xfId="0" applyFont="1" applyBorder="1" applyAlignment="1" applyProtection="1">
      <alignment horizontal="center" vertical="center" wrapText="1"/>
      <protection hidden="1"/>
    </xf>
    <xf numFmtId="0" fontId="6" fillId="0" borderId="4" xfId="0" quotePrefix="1" applyFont="1" applyFill="1" applyBorder="1" applyAlignment="1" applyProtection="1">
      <alignment horizontal="center" vertical="top"/>
      <protection hidden="1"/>
    </xf>
    <xf numFmtId="0" fontId="6" fillId="0" borderId="4" xfId="0" applyFont="1" applyBorder="1" applyAlignment="1" applyProtection="1">
      <alignment horizontal="center" vertical="top"/>
      <protection hidden="1"/>
    </xf>
    <xf numFmtId="0" fontId="4" fillId="4" borderId="4" xfId="0" applyFont="1" applyFill="1" applyBorder="1" applyAlignment="1" applyProtection="1">
      <alignment vertical="top" wrapText="1"/>
      <protection hidden="1"/>
    </xf>
    <xf numFmtId="0" fontId="11" fillId="0" borderId="0" xfId="0" applyFont="1" applyAlignment="1" applyProtection="1">
      <alignment vertical="center"/>
      <protection hidden="1"/>
    </xf>
    <xf numFmtId="43" fontId="11" fillId="0" borderId="0" xfId="4" applyFont="1" applyFill="1" applyBorder="1" applyAlignment="1" applyProtection="1">
      <alignment vertical="top"/>
      <protection hidden="1"/>
    </xf>
    <xf numFmtId="0" fontId="3" fillId="2" borderId="0" xfId="0" applyFont="1" applyFill="1" applyAlignment="1" applyProtection="1">
      <alignment horizontal="center" vertical="center"/>
    </xf>
    <xf numFmtId="0" fontId="6" fillId="0" borderId="0" xfId="0" applyFont="1" applyFill="1" applyBorder="1" applyProtection="1">
      <protection hidden="1"/>
    </xf>
    <xf numFmtId="0" fontId="6" fillId="0" borderId="0" xfId="0" applyFont="1" applyAlignment="1" applyProtection="1">
      <alignment vertical="top"/>
      <protection hidden="1"/>
    </xf>
    <xf numFmtId="0" fontId="6" fillId="0" borderId="0" xfId="0" applyFont="1" applyAlignment="1" applyProtection="1">
      <alignment vertical="top" wrapText="1"/>
      <protection hidden="1"/>
    </xf>
    <xf numFmtId="0" fontId="6" fillId="0" borderId="0" xfId="0" applyFont="1" applyAlignment="1" applyProtection="1">
      <alignment horizontal="center" vertical="top"/>
      <protection hidden="1"/>
    </xf>
    <xf numFmtId="0" fontId="6" fillId="0" borderId="0" xfId="0" applyFont="1" applyAlignment="1" applyProtection="1">
      <alignment horizontal="right" vertical="top"/>
      <protection hidden="1"/>
    </xf>
    <xf numFmtId="0" fontId="6" fillId="0" borderId="0" xfId="0" applyFont="1" applyFill="1" applyBorder="1" applyProtection="1"/>
    <xf numFmtId="0" fontId="6" fillId="0" borderId="4" xfId="0" applyFont="1" applyBorder="1" applyProtection="1">
      <protection hidden="1"/>
    </xf>
    <xf numFmtId="166" fontId="12" fillId="4" borderId="4" xfId="4" applyNumberFormat="1" applyFont="1" applyFill="1" applyBorder="1" applyAlignment="1" applyProtection="1">
      <alignment horizontal="right" vertical="top"/>
      <protection hidden="1"/>
    </xf>
    <xf numFmtId="0" fontId="14" fillId="0" borderId="8" xfId="0" applyFont="1" applyBorder="1"/>
    <xf numFmtId="0" fontId="14" fillId="0" borderId="0" xfId="0" applyFont="1" applyBorder="1"/>
    <xf numFmtId="0" fontId="14" fillId="0" borderId="9" xfId="0" applyFont="1" applyBorder="1"/>
    <xf numFmtId="0" fontId="15" fillId="0" borderId="18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19" xfId="0" applyFont="1" applyBorder="1" applyAlignment="1">
      <alignment horizontal="center"/>
    </xf>
    <xf numFmtId="164" fontId="14" fillId="0" borderId="4" xfId="1" applyFont="1" applyBorder="1"/>
    <xf numFmtId="164" fontId="14" fillId="0" borderId="19" xfId="1" applyFont="1" applyBorder="1"/>
    <xf numFmtId="164" fontId="0" fillId="0" borderId="0" xfId="0" applyNumberFormat="1"/>
    <xf numFmtId="166" fontId="11" fillId="0" borderId="0" xfId="0" applyNumberFormat="1" applyFont="1" applyAlignment="1" applyProtection="1">
      <alignment vertical="center"/>
      <protection hidden="1"/>
    </xf>
    <xf numFmtId="43" fontId="6" fillId="0" borderId="4" xfId="5" applyFont="1" applyBorder="1" applyAlignment="1" applyProtection="1">
      <alignment vertical="top" wrapText="1"/>
      <protection hidden="1"/>
    </xf>
    <xf numFmtId="43" fontId="6" fillId="0" borderId="4" xfId="5" applyFont="1" applyBorder="1" applyAlignment="1" applyProtection="1">
      <alignment horizontal="center" vertical="top"/>
      <protection hidden="1"/>
    </xf>
    <xf numFmtId="43" fontId="6" fillId="0" borderId="4" xfId="5" applyFont="1" applyBorder="1" applyAlignment="1" applyProtection="1">
      <alignment horizontal="right" vertical="top"/>
      <protection hidden="1"/>
    </xf>
    <xf numFmtId="43" fontId="6" fillId="0" borderId="4" xfId="5" applyFont="1" applyFill="1" applyBorder="1" applyProtection="1">
      <protection hidden="1"/>
    </xf>
    <xf numFmtId="43" fontId="6" fillId="0" borderId="4" xfId="5" applyFont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vertical="top"/>
      <protection hidden="1"/>
    </xf>
    <xf numFmtId="0" fontId="6" fillId="0" borderId="4" xfId="0" applyFont="1" applyBorder="1" applyAlignment="1" applyProtection="1">
      <alignment vertical="top" wrapText="1"/>
      <protection hidden="1"/>
    </xf>
    <xf numFmtId="0" fontId="6" fillId="0" borderId="4" xfId="0" applyFont="1" applyBorder="1" applyAlignment="1" applyProtection="1">
      <alignment horizontal="right" vertical="top"/>
      <protection hidden="1"/>
    </xf>
    <xf numFmtId="0" fontId="15" fillId="0" borderId="4" xfId="0" applyFont="1" applyBorder="1" applyAlignment="1">
      <alignment horizontal="center" wrapText="1"/>
    </xf>
    <xf numFmtId="44" fontId="0" fillId="0" borderId="0" xfId="0" applyNumberFormat="1"/>
    <xf numFmtId="166" fontId="4" fillId="4" borderId="4" xfId="4" applyNumberFormat="1" applyFont="1" applyFill="1" applyBorder="1" applyAlignment="1" applyProtection="1">
      <alignment horizontal="right" vertical="top"/>
      <protection hidden="1"/>
    </xf>
    <xf numFmtId="0" fontId="14" fillId="0" borderId="18" xfId="0" applyFont="1" applyBorder="1" applyAlignment="1">
      <alignment wrapText="1"/>
    </xf>
    <xf numFmtId="0" fontId="6" fillId="0" borderId="0" xfId="0" applyFont="1" applyProtection="1"/>
    <xf numFmtId="0" fontId="7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top"/>
    </xf>
    <xf numFmtId="0" fontId="6" fillId="0" borderId="0" xfId="0" applyFont="1" applyBorder="1" applyAlignment="1" applyProtection="1">
      <alignment vertical="top" wrapText="1"/>
    </xf>
    <xf numFmtId="0" fontId="6" fillId="0" borderId="0" xfId="0" applyFont="1" applyBorder="1" applyAlignment="1" applyProtection="1">
      <alignment horizontal="center" vertical="top"/>
    </xf>
    <xf numFmtId="0" fontId="6" fillId="0" borderId="0" xfId="0" applyFont="1" applyBorder="1" applyAlignment="1" applyProtection="1">
      <alignment horizontal="right" vertical="top"/>
    </xf>
    <xf numFmtId="0" fontId="6" fillId="0" borderId="4" xfId="0" applyFont="1" applyBorder="1" applyAlignment="1" applyProtection="1">
      <alignment vertical="top"/>
    </xf>
    <xf numFmtId="0" fontId="6" fillId="0" borderId="4" xfId="0" applyFont="1" applyBorder="1" applyAlignment="1" applyProtection="1">
      <alignment vertical="top" wrapText="1"/>
    </xf>
    <xf numFmtId="0" fontId="6" fillId="0" borderId="4" xfId="0" applyFont="1" applyBorder="1" applyAlignment="1" applyProtection="1">
      <alignment horizontal="center" vertical="top"/>
    </xf>
    <xf numFmtId="0" fontId="6" fillId="0" borderId="4" xfId="0" applyFont="1" applyBorder="1" applyAlignment="1" applyProtection="1">
      <alignment horizontal="right" vertical="top"/>
    </xf>
    <xf numFmtId="0" fontId="6" fillId="3" borderId="5" xfId="0" applyFont="1" applyFill="1" applyBorder="1" applyAlignment="1" applyProtection="1">
      <alignment horizontal="center" vertical="top"/>
    </xf>
    <xf numFmtId="0" fontId="4" fillId="4" borderId="4" xfId="0" applyFont="1" applyFill="1" applyBorder="1" applyAlignment="1" applyProtection="1">
      <alignment horizontal="center" vertical="top" wrapText="1"/>
      <protection hidden="1"/>
    </xf>
    <xf numFmtId="0" fontId="6" fillId="2" borderId="6" xfId="0" applyFont="1" applyFill="1" applyBorder="1" applyAlignment="1" applyProtection="1">
      <alignment horizontal="center" vertical="top" wrapText="1"/>
    </xf>
    <xf numFmtId="0" fontId="3" fillId="0" borderId="4" xfId="0" applyFont="1" applyBorder="1" applyAlignment="1" applyProtection="1">
      <alignment horizontal="center" vertical="top" wrapText="1"/>
      <protection hidden="1"/>
    </xf>
    <xf numFmtId="4" fontId="6" fillId="0" borderId="4" xfId="0" applyNumberFormat="1" applyFont="1" applyBorder="1" applyAlignment="1" applyProtection="1">
      <alignment horizontal="right" vertical="top" wrapText="1"/>
      <protection hidden="1"/>
    </xf>
    <xf numFmtId="0" fontId="6" fillId="2" borderId="7" xfId="0" applyFont="1" applyFill="1" applyBorder="1" applyAlignment="1" applyProtection="1">
      <alignment horizontal="center" vertical="top"/>
    </xf>
    <xf numFmtId="0" fontId="6" fillId="0" borderId="0" xfId="0" applyFont="1" applyAlignment="1" applyProtection="1">
      <alignment vertical="top"/>
    </xf>
    <xf numFmtId="0" fontId="6" fillId="0" borderId="0" xfId="0" applyFont="1" applyAlignment="1" applyProtection="1">
      <alignment vertical="top" wrapText="1"/>
    </xf>
    <xf numFmtId="0" fontId="6" fillId="0" borderId="0" xfId="0" applyFont="1" applyAlignment="1" applyProtection="1">
      <alignment horizontal="center" vertical="top"/>
    </xf>
    <xf numFmtId="0" fontId="6" fillId="0" borderId="0" xfId="0" applyFont="1" applyAlignment="1" applyProtection="1">
      <alignment horizontal="right" vertical="top"/>
    </xf>
    <xf numFmtId="0" fontId="6" fillId="3" borderId="4" xfId="0" applyFont="1" applyFill="1" applyBorder="1" applyAlignment="1" applyProtection="1">
      <alignment horizontal="center" vertical="top"/>
    </xf>
    <xf numFmtId="0" fontId="6" fillId="2" borderId="4" xfId="0" applyFont="1" applyFill="1" applyBorder="1" applyAlignment="1" applyProtection="1">
      <alignment horizontal="center" vertical="top" wrapText="1"/>
    </xf>
    <xf numFmtId="43" fontId="6" fillId="0" borderId="0" xfId="4" applyFont="1" applyProtection="1"/>
    <xf numFmtId="0" fontId="6" fillId="2" borderId="4" xfId="0" applyFont="1" applyFill="1" applyBorder="1" applyAlignment="1" applyProtection="1">
      <alignment horizontal="center" vertical="top"/>
    </xf>
    <xf numFmtId="4" fontId="6" fillId="0" borderId="0" xfId="0" applyNumberFormat="1" applyFont="1" applyProtection="1"/>
    <xf numFmtId="0" fontId="3" fillId="0" borderId="4" xfId="0" applyFont="1" applyBorder="1" applyAlignment="1" applyProtection="1">
      <alignment horizontal="center" vertical="center" wrapText="1"/>
      <protection hidden="1"/>
    </xf>
    <xf numFmtId="0" fontId="6" fillId="2" borderId="4" xfId="0" quotePrefix="1" applyFont="1" applyFill="1" applyBorder="1" applyAlignment="1" applyProtection="1">
      <alignment horizontal="center" vertical="top" wrapText="1"/>
    </xf>
    <xf numFmtId="49" fontId="3" fillId="0" borderId="4" xfId="0" applyNumberFormat="1" applyFont="1" applyBorder="1" applyAlignment="1" applyProtection="1">
      <alignment horizontal="center" vertical="top"/>
    </xf>
    <xf numFmtId="4" fontId="6" fillId="0" borderId="4" xfId="0" applyNumberFormat="1" applyFont="1" applyBorder="1" applyAlignment="1" applyProtection="1">
      <alignment horizontal="right" vertical="top"/>
    </xf>
    <xf numFmtId="0" fontId="6" fillId="2" borderId="14" xfId="0" applyFont="1" applyFill="1" applyBorder="1" applyAlignment="1" applyProtection="1">
      <alignment horizontal="center" vertical="top" wrapText="1"/>
    </xf>
    <xf numFmtId="0" fontId="4" fillId="4" borderId="4" xfId="0" applyFont="1" applyFill="1" applyBorder="1" applyAlignment="1" applyProtection="1">
      <alignment vertical="top"/>
    </xf>
    <xf numFmtId="4" fontId="6" fillId="0" borderId="4" xfId="0" applyNumberFormat="1" applyFont="1" applyBorder="1" applyAlignment="1" applyProtection="1">
      <alignment horizontal="right" vertical="center" wrapText="1"/>
      <protection hidden="1"/>
    </xf>
    <xf numFmtId="0" fontId="6" fillId="0" borderId="0" xfId="0" applyFont="1" applyAlignment="1" applyProtection="1">
      <alignment vertical="center"/>
    </xf>
    <xf numFmtId="0" fontId="6" fillId="0" borderId="4" xfId="0" applyFont="1" applyBorder="1" applyProtection="1"/>
    <xf numFmtId="9" fontId="6" fillId="0" borderId="4" xfId="0" applyNumberFormat="1" applyFont="1" applyBorder="1" applyAlignment="1" applyProtection="1">
      <alignment horizontal="center"/>
    </xf>
    <xf numFmtId="166" fontId="6" fillId="0" borderId="0" xfId="0" applyNumberFormat="1" applyFont="1" applyProtection="1"/>
    <xf numFmtId="166" fontId="6" fillId="0" borderId="4" xfId="4" applyNumberFormat="1" applyFont="1" applyBorder="1" applyAlignment="1" applyProtection="1">
      <alignment horizontal="right" vertical="top"/>
      <protection locked="0" hidden="1"/>
    </xf>
    <xf numFmtId="166" fontId="6" fillId="0" borderId="4" xfId="4" applyNumberFormat="1" applyFont="1" applyBorder="1" applyAlignment="1" applyProtection="1">
      <alignment horizontal="right" vertical="center"/>
      <protection locked="0" hidden="1"/>
    </xf>
    <xf numFmtId="43" fontId="6" fillId="0" borderId="4" xfId="5" applyFont="1" applyBorder="1" applyAlignment="1" applyProtection="1">
      <alignment vertical="top"/>
      <protection locked="0" hidden="1"/>
    </xf>
    <xf numFmtId="10" fontId="6" fillId="0" borderId="4" xfId="2" applyNumberFormat="1" applyFont="1" applyBorder="1" applyAlignment="1" applyProtection="1">
      <alignment horizontal="center" vertical="top"/>
      <protection locked="0" hidden="1"/>
    </xf>
    <xf numFmtId="9" fontId="6" fillId="0" borderId="4" xfId="2" applyFont="1" applyBorder="1" applyAlignment="1" applyProtection="1">
      <alignment horizontal="center" vertical="top"/>
      <protection locked="0" hidden="1"/>
    </xf>
    <xf numFmtId="9" fontId="6" fillId="0" borderId="4" xfId="2" applyFont="1" applyBorder="1" applyAlignment="1" applyProtection="1">
      <alignment horizontal="center"/>
      <protection locked="0"/>
    </xf>
    <xf numFmtId="0" fontId="13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44" fontId="5" fillId="0" borderId="13" xfId="0" applyNumberFormat="1" applyFont="1" applyBorder="1" applyAlignment="1">
      <alignment horizontal="center"/>
    </xf>
    <xf numFmtId="44" fontId="5" fillId="0" borderId="21" xfId="0" applyNumberFormat="1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4" fillId="4" borderId="2" xfId="0" applyFont="1" applyFill="1" applyBorder="1" applyAlignment="1" applyProtection="1">
      <alignment horizontal="left" vertical="top" wrapText="1"/>
    </xf>
    <xf numFmtId="0" fontId="4" fillId="4" borderId="10" xfId="0" applyFont="1" applyFill="1" applyBorder="1" applyAlignment="1" applyProtection="1">
      <alignment horizontal="left" vertical="top" wrapText="1"/>
    </xf>
    <xf numFmtId="0" fontId="4" fillId="4" borderId="11" xfId="0" applyFont="1" applyFill="1" applyBorder="1" applyAlignment="1" applyProtection="1">
      <alignment horizontal="left" vertical="top" wrapText="1"/>
    </xf>
    <xf numFmtId="0" fontId="5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166" fontId="4" fillId="4" borderId="2" xfId="4" applyNumberFormat="1" applyFont="1" applyFill="1" applyBorder="1" applyAlignment="1" applyProtection="1">
      <alignment horizontal="right" vertical="top"/>
      <protection hidden="1"/>
    </xf>
    <xf numFmtId="166" fontId="4" fillId="4" borderId="10" xfId="4" applyNumberFormat="1" applyFont="1" applyFill="1" applyBorder="1" applyAlignment="1" applyProtection="1">
      <alignment horizontal="right" vertical="top"/>
      <protection hidden="1"/>
    </xf>
    <xf numFmtId="166" fontId="4" fillId="4" borderId="11" xfId="4" applyNumberFormat="1" applyFont="1" applyFill="1" applyBorder="1" applyAlignment="1" applyProtection="1">
      <alignment horizontal="right" vertical="top"/>
      <protection hidden="1"/>
    </xf>
    <xf numFmtId="0" fontId="4" fillId="4" borderId="4" xfId="0" applyFont="1" applyFill="1" applyBorder="1" applyAlignment="1" applyProtection="1">
      <alignment horizontal="left" vertical="top" wrapText="1"/>
    </xf>
    <xf numFmtId="0" fontId="10" fillId="4" borderId="4" xfId="0" applyFont="1" applyFill="1" applyBorder="1" applyAlignment="1" applyProtection="1">
      <alignment horizontal="left" vertical="top" wrapText="1"/>
    </xf>
    <xf numFmtId="0" fontId="3" fillId="4" borderId="4" xfId="0" applyFont="1" applyFill="1" applyBorder="1" applyAlignment="1" applyProtection="1">
      <alignment horizontal="left" vertical="top" wrapText="1"/>
    </xf>
    <xf numFmtId="0" fontId="12" fillId="4" borderId="4" xfId="0" applyFont="1" applyFill="1" applyBorder="1" applyAlignment="1" applyProtection="1">
      <alignment horizontal="left" vertical="top"/>
    </xf>
    <xf numFmtId="0" fontId="4" fillId="4" borderId="2" xfId="0" applyFont="1" applyFill="1" applyBorder="1" applyAlignment="1" applyProtection="1">
      <alignment horizontal="left" vertical="top"/>
    </xf>
    <xf numFmtId="0" fontId="4" fillId="4" borderId="10" xfId="0" applyFont="1" applyFill="1" applyBorder="1" applyAlignment="1" applyProtection="1">
      <alignment horizontal="left" vertical="top"/>
    </xf>
    <xf numFmtId="0" fontId="4" fillId="4" borderId="11" xfId="0" applyFont="1" applyFill="1" applyBorder="1" applyAlignment="1" applyProtection="1">
      <alignment horizontal="left" vertical="top"/>
    </xf>
    <xf numFmtId="0" fontId="4" fillId="4" borderId="4" xfId="0" applyFont="1" applyFill="1" applyBorder="1" applyAlignment="1" applyProtection="1">
      <alignment horizontal="left" vertical="top"/>
    </xf>
    <xf numFmtId="0" fontId="3" fillId="0" borderId="2" xfId="0" applyFont="1" applyBorder="1" applyAlignment="1" applyProtection="1">
      <alignment horizontal="left" vertical="top" wrapText="1"/>
      <protection hidden="1"/>
    </xf>
    <xf numFmtId="0" fontId="3" fillId="0" borderId="10" xfId="0" applyFont="1" applyBorder="1" applyAlignment="1" applyProtection="1">
      <alignment horizontal="left" vertical="top" wrapText="1"/>
      <protection hidden="1"/>
    </xf>
    <xf numFmtId="0" fontId="3" fillId="0" borderId="11" xfId="0" applyFont="1" applyBorder="1" applyAlignment="1" applyProtection="1">
      <alignment horizontal="left" vertical="top" wrapText="1"/>
      <protection hidden="1"/>
    </xf>
    <xf numFmtId="0" fontId="6" fillId="0" borderId="2" xfId="0" applyFont="1" applyBorder="1" applyAlignment="1" applyProtection="1">
      <alignment horizontal="left"/>
    </xf>
    <xf numFmtId="0" fontId="6" fillId="0" borderId="10" xfId="0" applyFont="1" applyBorder="1" applyAlignment="1" applyProtection="1">
      <alignment horizontal="left"/>
    </xf>
    <xf numFmtId="0" fontId="6" fillId="0" borderId="11" xfId="0" applyFont="1" applyBorder="1" applyAlignment="1" applyProtection="1">
      <alignment horizontal="left"/>
    </xf>
    <xf numFmtId="0" fontId="4" fillId="4" borderId="2" xfId="0" applyFont="1" applyFill="1" applyBorder="1" applyAlignment="1" applyProtection="1">
      <alignment vertical="top"/>
    </xf>
    <xf numFmtId="0" fontId="4" fillId="4" borderId="10" xfId="0" applyFont="1" applyFill="1" applyBorder="1" applyAlignment="1" applyProtection="1">
      <alignment vertical="top"/>
    </xf>
    <xf numFmtId="0" fontId="4" fillId="4" borderId="11" xfId="0" applyFont="1" applyFill="1" applyBorder="1" applyAlignment="1" applyProtection="1">
      <alignment vertical="top"/>
    </xf>
    <xf numFmtId="166" fontId="4" fillId="4" borderId="4" xfId="4" applyNumberFormat="1" applyFont="1" applyFill="1" applyBorder="1" applyAlignment="1" applyProtection="1">
      <alignment horizontal="right" vertical="top"/>
      <protection hidden="1"/>
    </xf>
  </cellXfs>
  <cellStyles count="6">
    <cellStyle name="Millares" xfId="5" builtinId="3"/>
    <cellStyle name="Millares 2" xfId="3"/>
    <cellStyle name="Millares 3" xfId="4"/>
    <cellStyle name="Moneda" xfId="1" builtinId="4"/>
    <cellStyle name="Normal" xfId="0" builtinId="0"/>
    <cellStyle name="Porcentaje" xfId="2" builtinId="5"/>
  </cellStyles>
  <dxfs count="50"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zoomScale="70" zoomScaleNormal="70" workbookViewId="0">
      <selection activeCell="D12" sqref="D12"/>
    </sheetView>
  </sheetViews>
  <sheetFormatPr baseColWidth="10" defaultRowHeight="15" x14ac:dyDescent="0.25"/>
  <cols>
    <col min="1" max="1" width="36.42578125" customWidth="1"/>
    <col min="2" max="2" width="21.85546875" customWidth="1"/>
    <col min="3" max="3" width="22.140625" customWidth="1"/>
    <col min="4" max="4" width="23" customWidth="1"/>
    <col min="5" max="5" width="20.5703125" customWidth="1"/>
  </cols>
  <sheetData>
    <row r="1" spans="1:6" ht="63" customHeight="1" x14ac:dyDescent="0.25">
      <c r="A1" s="89" t="s">
        <v>196</v>
      </c>
      <c r="B1" s="90"/>
      <c r="C1" s="90"/>
      <c r="D1" s="90"/>
      <c r="E1" s="91"/>
    </row>
    <row r="2" spans="1:6" ht="33.75" customHeight="1" x14ac:dyDescent="0.25">
      <c r="A2" s="92" t="s">
        <v>194</v>
      </c>
      <c r="B2" s="93"/>
      <c r="C2" s="93"/>
      <c r="D2" s="93"/>
      <c r="E2" s="94"/>
    </row>
    <row r="3" spans="1:6" ht="16.5" x14ac:dyDescent="0.3">
      <c r="A3" s="25"/>
      <c r="B3" s="26"/>
      <c r="C3" s="26"/>
      <c r="D3" s="26"/>
      <c r="E3" s="27"/>
    </row>
    <row r="4" spans="1:6" ht="33" x14ac:dyDescent="0.3">
      <c r="A4" s="28" t="s">
        <v>131</v>
      </c>
      <c r="B4" s="29" t="s">
        <v>88</v>
      </c>
      <c r="C4" s="29" t="s">
        <v>132</v>
      </c>
      <c r="D4" s="43" t="s">
        <v>193</v>
      </c>
      <c r="E4" s="30" t="s">
        <v>87</v>
      </c>
    </row>
    <row r="5" spans="1:6" ht="34.5" customHeight="1" x14ac:dyDescent="0.3">
      <c r="A5" s="46" t="s">
        <v>134</v>
      </c>
      <c r="B5" s="31">
        <f>+'ALTOS DE LA SABANA'!G104</f>
        <v>0</v>
      </c>
      <c r="C5" s="31">
        <f>+'ALTOS DE LA SABANA'!G111+'ALTOS DE LA SABANA'!G112+'ALTOS DE LA SABANA'!G113+'ALTOS DE LA SABANA'!G114</f>
        <v>0</v>
      </c>
      <c r="D5" s="31">
        <f>+'ALTOS DE LA SABANA'!G108</f>
        <v>0</v>
      </c>
      <c r="E5" s="32">
        <f>+B5+C5+D5</f>
        <v>0</v>
      </c>
      <c r="F5" s="33"/>
    </row>
    <row r="6" spans="1:6" ht="16.5" x14ac:dyDescent="0.3">
      <c r="A6" s="46" t="s">
        <v>135</v>
      </c>
      <c r="B6" s="31">
        <f>+'TIERRA GRATA'!G88</f>
        <v>0</v>
      </c>
      <c r="C6" s="31">
        <f>+'TIERRA GRATA'!G95+'TIERRA GRATA'!G96+'TIERRA GRATA'!G97+'TIERRA GRATA'!G98</f>
        <v>0</v>
      </c>
      <c r="D6" s="31">
        <f>+'TIERRA GRATA'!G92</f>
        <v>0</v>
      </c>
      <c r="E6" s="32">
        <f>+B6+C6+D6</f>
        <v>0</v>
      </c>
      <c r="F6" s="33"/>
    </row>
    <row r="7" spans="1:6" ht="16.5" thickBot="1" x14ac:dyDescent="0.3">
      <c r="A7" s="95" t="s">
        <v>133</v>
      </c>
      <c r="B7" s="96"/>
      <c r="C7" s="97">
        <f>+E5+E6</f>
        <v>0</v>
      </c>
      <c r="D7" s="98"/>
      <c r="E7" s="99"/>
    </row>
    <row r="8" spans="1:6" x14ac:dyDescent="0.25">
      <c r="B8" s="33"/>
    </row>
    <row r="9" spans="1:6" x14ac:dyDescent="0.25">
      <c r="E9" s="44"/>
    </row>
    <row r="10" spans="1:6" x14ac:dyDescent="0.25">
      <c r="B10" s="44"/>
    </row>
    <row r="11" spans="1:6" x14ac:dyDescent="0.25">
      <c r="B11" s="33"/>
    </row>
  </sheetData>
  <sheetProtection password="9CBA" sheet="1" objects="1" scenarios="1"/>
  <mergeCells count="4">
    <mergeCell ref="A1:E1"/>
    <mergeCell ref="A2:E2"/>
    <mergeCell ref="A7:B7"/>
    <mergeCell ref="C7:E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8"/>
  <sheetViews>
    <sheetView topLeftCell="B83" zoomScale="70" zoomScaleNormal="70" workbookViewId="0">
      <selection activeCell="G109" sqref="G109"/>
    </sheetView>
  </sheetViews>
  <sheetFormatPr baseColWidth="10" defaultRowHeight="12.75" x14ac:dyDescent="0.2"/>
  <cols>
    <col min="1" max="1" width="0" style="47" hidden="1" customWidth="1"/>
    <col min="2" max="2" width="9" style="47" customWidth="1"/>
    <col min="3" max="3" width="41.5703125" style="47" customWidth="1"/>
    <col min="4" max="4" width="6.140625" style="47" customWidth="1"/>
    <col min="5" max="5" width="12.7109375" style="47" customWidth="1"/>
    <col min="6" max="6" width="13.5703125" style="47" customWidth="1"/>
    <col min="7" max="7" width="16.140625" style="47" customWidth="1"/>
    <col min="8" max="9" width="11.42578125" style="47" customWidth="1"/>
    <col min="10" max="16384" width="11.42578125" style="47"/>
  </cols>
  <sheetData>
    <row r="1" spans="1:9" ht="46.5" customHeight="1" x14ac:dyDescent="0.2">
      <c r="A1" s="103" t="s">
        <v>196</v>
      </c>
      <c r="B1" s="103"/>
      <c r="C1" s="103"/>
      <c r="D1" s="103"/>
      <c r="E1" s="103"/>
      <c r="F1" s="103"/>
      <c r="G1" s="103"/>
      <c r="H1" s="1"/>
      <c r="I1" s="1"/>
    </row>
    <row r="2" spans="1:9" ht="29.25" customHeight="1" x14ac:dyDescent="0.2">
      <c r="A2" s="104" t="s">
        <v>195</v>
      </c>
      <c r="B2" s="104"/>
      <c r="C2" s="104"/>
      <c r="D2" s="104"/>
      <c r="E2" s="104"/>
      <c r="F2" s="104"/>
      <c r="G2" s="104"/>
      <c r="H2" s="1"/>
      <c r="I2" s="1"/>
    </row>
    <row r="3" spans="1:9" ht="11.25" customHeight="1" x14ac:dyDescent="0.2">
      <c r="A3" s="48"/>
      <c r="B3" s="48"/>
      <c r="C3" s="48"/>
      <c r="D3" s="48"/>
      <c r="E3" s="48"/>
      <c r="F3" s="48"/>
      <c r="G3" s="48"/>
      <c r="H3" s="1"/>
      <c r="I3" s="1"/>
    </row>
    <row r="4" spans="1:9" ht="24.75" customHeight="1" x14ac:dyDescent="0.2">
      <c r="A4" s="48"/>
      <c r="B4" s="104" t="s">
        <v>136</v>
      </c>
      <c r="C4" s="104"/>
      <c r="D4" s="104"/>
      <c r="E4" s="104"/>
      <c r="F4" s="104"/>
      <c r="G4" s="104"/>
      <c r="H4" s="1"/>
      <c r="I4" s="1"/>
    </row>
    <row r="5" spans="1:9" ht="14.25" customHeight="1" x14ac:dyDescent="0.2">
      <c r="A5" s="2"/>
      <c r="B5" s="49"/>
      <c r="C5" s="50"/>
      <c r="D5" s="51"/>
      <c r="E5" s="52"/>
      <c r="F5" s="49"/>
    </row>
    <row r="6" spans="1:9" ht="33.75" customHeight="1" thickBot="1" x14ac:dyDescent="0.25">
      <c r="A6" s="3" t="s">
        <v>0</v>
      </c>
      <c r="B6" s="4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87</v>
      </c>
    </row>
    <row r="7" spans="1:9" ht="12.75" hidden="1" customHeight="1" x14ac:dyDescent="0.2">
      <c r="A7" s="5"/>
      <c r="B7" s="53"/>
      <c r="C7" s="54"/>
      <c r="D7" s="55"/>
      <c r="E7" s="56"/>
      <c r="F7" s="53"/>
      <c r="G7" s="6"/>
    </row>
    <row r="8" spans="1:9" ht="42" customHeight="1" x14ac:dyDescent="0.2">
      <c r="A8" s="57" t="s">
        <v>6</v>
      </c>
      <c r="B8" s="58">
        <v>1</v>
      </c>
      <c r="C8" s="100" t="s">
        <v>112</v>
      </c>
      <c r="D8" s="101"/>
      <c r="E8" s="101"/>
      <c r="F8" s="101"/>
      <c r="G8" s="102"/>
    </row>
    <row r="9" spans="1:9" ht="38.25" x14ac:dyDescent="0.2">
      <c r="A9" s="59" t="s">
        <v>7</v>
      </c>
      <c r="B9" s="60" t="s">
        <v>8</v>
      </c>
      <c r="C9" s="7" t="s">
        <v>89</v>
      </c>
      <c r="D9" s="8" t="s">
        <v>9</v>
      </c>
      <c r="E9" s="61">
        <v>4650</v>
      </c>
      <c r="F9" s="83"/>
      <c r="G9" s="9">
        <f>+ROUND(E9*F9,0)</f>
        <v>0</v>
      </c>
    </row>
    <row r="10" spans="1:9" ht="12.75" customHeight="1" x14ac:dyDescent="0.2">
      <c r="A10" s="59" t="s">
        <v>10</v>
      </c>
      <c r="B10" s="60" t="s">
        <v>11</v>
      </c>
      <c r="C10" s="7" t="s">
        <v>12</v>
      </c>
      <c r="D10" s="8" t="s">
        <v>9</v>
      </c>
      <c r="E10" s="61">
        <v>4650</v>
      </c>
      <c r="F10" s="83"/>
      <c r="G10" s="9">
        <f t="shared" ref="G10" si="0">+ROUND(E10*F10,0)</f>
        <v>0</v>
      </c>
    </row>
    <row r="11" spans="1:9" ht="15.75" customHeight="1" thickBot="1" x14ac:dyDescent="0.25">
      <c r="A11" s="62" t="s">
        <v>13</v>
      </c>
      <c r="B11" s="105" t="s">
        <v>14</v>
      </c>
      <c r="C11" s="106"/>
      <c r="D11" s="106"/>
      <c r="E11" s="106"/>
      <c r="F11" s="107"/>
      <c r="G11" s="45">
        <f>SUM(G9:G10)</f>
        <v>0</v>
      </c>
    </row>
    <row r="12" spans="1:9" x14ac:dyDescent="0.2">
      <c r="A12" s="5"/>
      <c r="B12" s="63"/>
      <c r="C12" s="64"/>
      <c r="D12" s="65"/>
      <c r="E12" s="66"/>
      <c r="F12" s="63"/>
      <c r="G12" s="63"/>
    </row>
    <row r="13" spans="1:9" ht="45" customHeight="1" x14ac:dyDescent="0.2">
      <c r="A13" s="67" t="s">
        <v>6</v>
      </c>
      <c r="B13" s="58">
        <v>2</v>
      </c>
      <c r="C13" s="108" t="s">
        <v>113</v>
      </c>
      <c r="D13" s="108"/>
      <c r="E13" s="108"/>
      <c r="F13" s="108"/>
      <c r="G13" s="108"/>
    </row>
    <row r="14" spans="1:9" ht="51" x14ac:dyDescent="0.2">
      <c r="A14" s="68" t="s">
        <v>15</v>
      </c>
      <c r="B14" s="60">
        <v>2.0099999999999998</v>
      </c>
      <c r="C14" s="7" t="s">
        <v>90</v>
      </c>
      <c r="D14" s="8" t="s">
        <v>16</v>
      </c>
      <c r="E14" s="61">
        <v>156.346</v>
      </c>
      <c r="F14" s="83"/>
      <c r="G14" s="9">
        <f>+ROUND(E14*F14,0)</f>
        <v>0</v>
      </c>
    </row>
    <row r="15" spans="1:9" ht="38.25" x14ac:dyDescent="0.2">
      <c r="A15" s="68"/>
      <c r="B15" s="60">
        <v>2.02</v>
      </c>
      <c r="C15" s="7" t="s">
        <v>91</v>
      </c>
      <c r="D15" s="8" t="s">
        <v>16</v>
      </c>
      <c r="E15" s="61">
        <v>1422.75</v>
      </c>
      <c r="F15" s="83"/>
      <c r="G15" s="9">
        <f t="shared" ref="G15:G21" si="1">+ROUND(E15*F15,0)</f>
        <v>0</v>
      </c>
    </row>
    <row r="16" spans="1:9" ht="25.5" x14ac:dyDescent="0.2">
      <c r="A16" s="68"/>
      <c r="B16" s="60" t="s">
        <v>18</v>
      </c>
      <c r="C16" s="7" t="s">
        <v>137</v>
      </c>
      <c r="D16" s="8" t="s">
        <v>16</v>
      </c>
      <c r="E16" s="61">
        <v>225</v>
      </c>
      <c r="F16" s="83"/>
      <c r="G16" s="9">
        <f t="shared" si="1"/>
        <v>0</v>
      </c>
    </row>
    <row r="17" spans="1:9" ht="25.5" x14ac:dyDescent="0.2">
      <c r="A17" s="68"/>
      <c r="B17" s="60" t="s">
        <v>138</v>
      </c>
      <c r="C17" s="7" t="s">
        <v>92</v>
      </c>
      <c r="D17" s="8" t="s">
        <v>16</v>
      </c>
      <c r="E17" s="61">
        <v>567.6</v>
      </c>
      <c r="F17" s="83"/>
      <c r="G17" s="9">
        <f t="shared" si="1"/>
        <v>0</v>
      </c>
    </row>
    <row r="18" spans="1:9" x14ac:dyDescent="0.2">
      <c r="A18" s="68" t="s">
        <v>17</v>
      </c>
      <c r="B18" s="60">
        <v>2.0499999999999998</v>
      </c>
      <c r="C18" s="7" t="s">
        <v>20</v>
      </c>
      <c r="D18" s="8" t="s">
        <v>9</v>
      </c>
      <c r="E18" s="61">
        <v>1967</v>
      </c>
      <c r="F18" s="83"/>
      <c r="G18" s="9">
        <f t="shared" si="1"/>
        <v>0</v>
      </c>
    </row>
    <row r="19" spans="1:9" ht="25.5" x14ac:dyDescent="0.2">
      <c r="A19" s="68" t="s">
        <v>114</v>
      </c>
      <c r="B19" s="60">
        <v>2.06</v>
      </c>
      <c r="C19" s="7" t="s">
        <v>93</v>
      </c>
      <c r="D19" s="8" t="s">
        <v>16</v>
      </c>
      <c r="E19" s="61">
        <v>855.15</v>
      </c>
      <c r="F19" s="83"/>
      <c r="G19" s="9">
        <f t="shared" si="1"/>
        <v>0</v>
      </c>
    </row>
    <row r="20" spans="1:9" ht="25.5" x14ac:dyDescent="0.2">
      <c r="A20" s="68" t="s">
        <v>19</v>
      </c>
      <c r="B20" s="60" t="s">
        <v>139</v>
      </c>
      <c r="C20" s="7" t="s">
        <v>140</v>
      </c>
      <c r="D20" s="8" t="s">
        <v>16</v>
      </c>
      <c r="E20" s="61">
        <v>43.2</v>
      </c>
      <c r="F20" s="83"/>
      <c r="G20" s="9">
        <f t="shared" si="1"/>
        <v>0</v>
      </c>
    </row>
    <row r="21" spans="1:9" ht="25.5" x14ac:dyDescent="0.2">
      <c r="A21" s="68" t="s">
        <v>21</v>
      </c>
      <c r="B21" s="60">
        <v>2.08</v>
      </c>
      <c r="C21" s="7" t="s">
        <v>141</v>
      </c>
      <c r="D21" s="8" t="s">
        <v>9</v>
      </c>
      <c r="E21" s="61">
        <v>72</v>
      </c>
      <c r="F21" s="83"/>
      <c r="G21" s="9">
        <f t="shared" si="1"/>
        <v>0</v>
      </c>
      <c r="I21" s="69"/>
    </row>
    <row r="22" spans="1:9" ht="15" customHeight="1" x14ac:dyDescent="0.2">
      <c r="A22" s="70" t="s">
        <v>13</v>
      </c>
      <c r="B22" s="105" t="s">
        <v>22</v>
      </c>
      <c r="C22" s="106"/>
      <c r="D22" s="106"/>
      <c r="E22" s="106"/>
      <c r="F22" s="107"/>
      <c r="G22" s="45">
        <f>SUM(G14:G21)</f>
        <v>0</v>
      </c>
    </row>
    <row r="23" spans="1:9" x14ac:dyDescent="0.2">
      <c r="A23" s="5"/>
      <c r="B23" s="63"/>
      <c r="C23" s="64"/>
      <c r="D23" s="65"/>
      <c r="E23" s="66"/>
      <c r="F23" s="63"/>
      <c r="G23" s="63"/>
    </row>
    <row r="24" spans="1:9" ht="46.5" customHeight="1" x14ac:dyDescent="0.2">
      <c r="A24" s="67" t="s">
        <v>6</v>
      </c>
      <c r="B24" s="58">
        <v>3</v>
      </c>
      <c r="C24" s="108" t="s">
        <v>115</v>
      </c>
      <c r="D24" s="108"/>
      <c r="E24" s="108"/>
      <c r="F24" s="108"/>
      <c r="G24" s="108"/>
    </row>
    <row r="25" spans="1:9" x14ac:dyDescent="0.2">
      <c r="A25" s="68" t="s">
        <v>23</v>
      </c>
      <c r="B25" s="60" t="s">
        <v>24</v>
      </c>
      <c r="C25" s="7" t="s">
        <v>94</v>
      </c>
      <c r="D25" s="8" t="s">
        <v>9</v>
      </c>
      <c r="E25" s="61">
        <v>81.99499999999999</v>
      </c>
      <c r="F25" s="83"/>
      <c r="G25" s="9">
        <f>+ROUND(E25*F25,0)</f>
        <v>0</v>
      </c>
    </row>
    <row r="26" spans="1:9" ht="51" x14ac:dyDescent="0.2">
      <c r="A26" s="68"/>
      <c r="B26" s="60" t="s">
        <v>26</v>
      </c>
      <c r="C26" s="7" t="s">
        <v>95</v>
      </c>
      <c r="D26" s="8" t="s">
        <v>16</v>
      </c>
      <c r="E26" s="61">
        <v>21.369325</v>
      </c>
      <c r="F26" s="83"/>
      <c r="G26" s="9">
        <f t="shared" ref="G26:G33" si="2">+ROUND(E26*F26,0)</f>
        <v>0</v>
      </c>
    </row>
    <row r="27" spans="1:9" ht="63.75" x14ac:dyDescent="0.2">
      <c r="A27" s="68"/>
      <c r="B27" s="60" t="s">
        <v>27</v>
      </c>
      <c r="C27" s="7" t="s">
        <v>96</v>
      </c>
      <c r="D27" s="8" t="s">
        <v>16</v>
      </c>
      <c r="E27" s="61">
        <v>0.40499999999999997</v>
      </c>
      <c r="F27" s="83"/>
      <c r="G27" s="9">
        <f t="shared" si="2"/>
        <v>0</v>
      </c>
    </row>
    <row r="28" spans="1:9" ht="38.25" x14ac:dyDescent="0.2">
      <c r="A28" s="68"/>
      <c r="B28" s="60" t="s">
        <v>142</v>
      </c>
      <c r="C28" s="7" t="s">
        <v>143</v>
      </c>
      <c r="D28" s="8" t="s">
        <v>16</v>
      </c>
      <c r="E28" s="61">
        <v>22.103200000000001</v>
      </c>
      <c r="F28" s="83"/>
      <c r="G28" s="9">
        <f t="shared" si="2"/>
        <v>0</v>
      </c>
    </row>
    <row r="29" spans="1:9" x14ac:dyDescent="0.2">
      <c r="A29" s="68"/>
      <c r="B29" s="60">
        <v>3.05</v>
      </c>
      <c r="C29" s="7" t="s">
        <v>97</v>
      </c>
      <c r="D29" s="8" t="s">
        <v>28</v>
      </c>
      <c r="E29" s="61">
        <v>4510.0600000000004</v>
      </c>
      <c r="F29" s="83"/>
      <c r="G29" s="9">
        <f t="shared" si="2"/>
        <v>0</v>
      </c>
    </row>
    <row r="30" spans="1:9" ht="38.25" x14ac:dyDescent="0.2">
      <c r="A30" s="68"/>
      <c r="B30" s="60" t="s">
        <v>144</v>
      </c>
      <c r="C30" s="7" t="s">
        <v>145</v>
      </c>
      <c r="D30" s="8" t="s">
        <v>30</v>
      </c>
      <c r="E30" s="61">
        <v>585</v>
      </c>
      <c r="F30" s="83"/>
      <c r="G30" s="9">
        <f t="shared" si="2"/>
        <v>0</v>
      </c>
    </row>
    <row r="31" spans="1:9" ht="51" x14ac:dyDescent="0.2">
      <c r="A31" s="68"/>
      <c r="B31" s="60">
        <v>3.07</v>
      </c>
      <c r="C31" s="7" t="s">
        <v>146</v>
      </c>
      <c r="D31" s="8" t="s">
        <v>29</v>
      </c>
      <c r="E31" s="61">
        <v>45</v>
      </c>
      <c r="F31" s="83"/>
      <c r="G31" s="9">
        <f t="shared" si="2"/>
        <v>0</v>
      </c>
    </row>
    <row r="32" spans="1:9" ht="51" x14ac:dyDescent="0.2">
      <c r="A32" s="68"/>
      <c r="B32" s="60" t="s">
        <v>147</v>
      </c>
      <c r="C32" s="7" t="s">
        <v>148</v>
      </c>
      <c r="D32" s="8" t="s">
        <v>30</v>
      </c>
      <c r="E32" s="61">
        <v>90</v>
      </c>
      <c r="F32" s="83"/>
      <c r="G32" s="9">
        <f t="shared" si="2"/>
        <v>0</v>
      </c>
    </row>
    <row r="33" spans="1:8" ht="25.5" x14ac:dyDescent="0.2">
      <c r="A33" s="68"/>
      <c r="B33" s="60" t="s">
        <v>149</v>
      </c>
      <c r="C33" s="7" t="s">
        <v>150</v>
      </c>
      <c r="D33" s="8" t="s">
        <v>30</v>
      </c>
      <c r="E33" s="61">
        <v>90</v>
      </c>
      <c r="F33" s="83"/>
      <c r="G33" s="9">
        <f t="shared" si="2"/>
        <v>0</v>
      </c>
    </row>
    <row r="34" spans="1:8" ht="15" customHeight="1" x14ac:dyDescent="0.2">
      <c r="A34" s="70" t="s">
        <v>13</v>
      </c>
      <c r="B34" s="105" t="s">
        <v>31</v>
      </c>
      <c r="C34" s="106"/>
      <c r="D34" s="106"/>
      <c r="E34" s="106"/>
      <c r="F34" s="107"/>
      <c r="G34" s="45">
        <f>SUM(G25:G33)</f>
        <v>0</v>
      </c>
    </row>
    <row r="35" spans="1:8" x14ac:dyDescent="0.2">
      <c r="A35" s="5"/>
      <c r="B35" s="63"/>
      <c r="C35" s="64"/>
      <c r="D35" s="65"/>
      <c r="E35" s="66"/>
      <c r="F35" s="63"/>
      <c r="G35" s="63"/>
    </row>
    <row r="36" spans="1:8" ht="36.75" customHeight="1" x14ac:dyDescent="0.2">
      <c r="A36" s="67" t="s">
        <v>6</v>
      </c>
      <c r="B36" s="58">
        <v>4</v>
      </c>
      <c r="C36" s="108" t="s">
        <v>116</v>
      </c>
      <c r="D36" s="108"/>
      <c r="E36" s="108"/>
      <c r="F36" s="108"/>
      <c r="G36" s="108"/>
    </row>
    <row r="37" spans="1:8" x14ac:dyDescent="0.2">
      <c r="A37" s="68" t="s">
        <v>32</v>
      </c>
      <c r="B37" s="60">
        <v>4.01</v>
      </c>
      <c r="C37" s="7" t="s">
        <v>33</v>
      </c>
      <c r="D37" s="8" t="s">
        <v>9</v>
      </c>
      <c r="E37" s="61">
        <v>300</v>
      </c>
      <c r="F37" s="83"/>
      <c r="G37" s="9">
        <f>+ROUND(E37*F37,0)</f>
        <v>0</v>
      </c>
    </row>
    <row r="38" spans="1:8" ht="63.75" x14ac:dyDescent="0.2">
      <c r="A38" s="68"/>
      <c r="B38" s="60">
        <v>4.0199999999999996</v>
      </c>
      <c r="C38" s="7" t="s">
        <v>35</v>
      </c>
      <c r="D38" s="8" t="s">
        <v>9</v>
      </c>
      <c r="E38" s="61">
        <v>1250</v>
      </c>
      <c r="F38" s="83"/>
      <c r="G38" s="9">
        <f t="shared" ref="G38:G41" si="3">+ROUND(E38*F38,0)</f>
        <v>0</v>
      </c>
    </row>
    <row r="39" spans="1:8" ht="25.5" x14ac:dyDescent="0.2">
      <c r="A39" s="68"/>
      <c r="B39" s="60">
        <v>4.03</v>
      </c>
      <c r="C39" s="7" t="s">
        <v>36</v>
      </c>
      <c r="D39" s="8" t="s">
        <v>9</v>
      </c>
      <c r="E39" s="61">
        <v>150</v>
      </c>
      <c r="F39" s="83"/>
      <c r="G39" s="9">
        <f t="shared" si="3"/>
        <v>0</v>
      </c>
    </row>
    <row r="40" spans="1:8" ht="38.25" x14ac:dyDescent="0.2">
      <c r="A40" s="68"/>
      <c r="B40" s="60" t="s">
        <v>151</v>
      </c>
      <c r="C40" s="7" t="s">
        <v>152</v>
      </c>
      <c r="D40" s="8" t="s">
        <v>9</v>
      </c>
      <c r="E40" s="61">
        <v>150</v>
      </c>
      <c r="F40" s="83"/>
      <c r="G40" s="9">
        <f t="shared" si="3"/>
        <v>0</v>
      </c>
      <c r="H40" s="71"/>
    </row>
    <row r="41" spans="1:8" ht="25.5" x14ac:dyDescent="0.2">
      <c r="A41" s="68" t="s">
        <v>34</v>
      </c>
      <c r="B41" s="60">
        <v>4.05</v>
      </c>
      <c r="C41" s="7" t="s">
        <v>153</v>
      </c>
      <c r="D41" s="8" t="s">
        <v>41</v>
      </c>
      <c r="E41" s="61">
        <v>110</v>
      </c>
      <c r="F41" s="83"/>
      <c r="G41" s="9">
        <f t="shared" si="3"/>
        <v>0</v>
      </c>
    </row>
    <row r="42" spans="1:8" ht="15" customHeight="1" x14ac:dyDescent="0.2">
      <c r="A42" s="70" t="s">
        <v>13</v>
      </c>
      <c r="B42" s="105" t="s">
        <v>38</v>
      </c>
      <c r="C42" s="106"/>
      <c r="D42" s="106"/>
      <c r="E42" s="106"/>
      <c r="F42" s="107"/>
      <c r="G42" s="45">
        <f>SUM(G37:G41)</f>
        <v>0</v>
      </c>
    </row>
    <row r="43" spans="1:8" x14ac:dyDescent="0.2">
      <c r="A43" s="5"/>
      <c r="B43" s="63"/>
      <c r="C43" s="64"/>
      <c r="D43" s="65"/>
      <c r="E43" s="66"/>
      <c r="F43" s="63"/>
      <c r="G43" s="63"/>
    </row>
    <row r="44" spans="1:8" ht="38.25" customHeight="1" x14ac:dyDescent="0.2">
      <c r="A44" s="67" t="s">
        <v>6</v>
      </c>
      <c r="B44" s="58">
        <v>5</v>
      </c>
      <c r="C44" s="100" t="s">
        <v>117</v>
      </c>
      <c r="D44" s="101"/>
      <c r="E44" s="101"/>
      <c r="F44" s="101"/>
      <c r="G44" s="102"/>
    </row>
    <row r="45" spans="1:8" ht="25.5" x14ac:dyDescent="0.2">
      <c r="A45" s="68" t="s">
        <v>39</v>
      </c>
      <c r="B45" s="72">
        <v>5.01</v>
      </c>
      <c r="C45" s="7" t="s">
        <v>40</v>
      </c>
      <c r="D45" s="8" t="s">
        <v>41</v>
      </c>
      <c r="E45" s="61">
        <v>1</v>
      </c>
      <c r="F45" s="83"/>
      <c r="G45" s="9">
        <f>+ROUND(E45*F45,0)</f>
        <v>0</v>
      </c>
    </row>
    <row r="46" spans="1:8" ht="25.5" x14ac:dyDescent="0.2">
      <c r="A46" s="68" t="s">
        <v>42</v>
      </c>
      <c r="B46" s="72">
        <v>5.0199999999999996</v>
      </c>
      <c r="C46" s="7" t="s">
        <v>43</v>
      </c>
      <c r="D46" s="8" t="s">
        <v>30</v>
      </c>
      <c r="E46" s="61">
        <v>501</v>
      </c>
      <c r="F46" s="83"/>
      <c r="G46" s="9">
        <f t="shared" ref="G46:G56" si="4">+ROUND(E46*F46,0)</f>
        <v>0</v>
      </c>
    </row>
    <row r="47" spans="1:8" ht="25.5" x14ac:dyDescent="0.2">
      <c r="A47" s="68" t="s">
        <v>44</v>
      </c>
      <c r="B47" s="72">
        <v>5.03</v>
      </c>
      <c r="C47" s="7" t="s">
        <v>45</v>
      </c>
      <c r="D47" s="8" t="s">
        <v>41</v>
      </c>
      <c r="E47" s="61">
        <v>23</v>
      </c>
      <c r="F47" s="83"/>
      <c r="G47" s="9">
        <f t="shared" si="4"/>
        <v>0</v>
      </c>
    </row>
    <row r="48" spans="1:8" ht="38.25" x14ac:dyDescent="0.2">
      <c r="A48" s="68" t="s">
        <v>46</v>
      </c>
      <c r="B48" s="72">
        <v>5.04</v>
      </c>
      <c r="C48" s="7" t="s">
        <v>154</v>
      </c>
      <c r="D48" s="8" t="s">
        <v>41</v>
      </c>
      <c r="E48" s="61">
        <v>39</v>
      </c>
      <c r="F48" s="83"/>
      <c r="G48" s="9">
        <f t="shared" si="4"/>
        <v>0</v>
      </c>
    </row>
    <row r="49" spans="1:7" x14ac:dyDescent="0.2">
      <c r="A49" s="68" t="s">
        <v>47</v>
      </c>
      <c r="B49" s="72">
        <v>5.05</v>
      </c>
      <c r="C49" s="7" t="s">
        <v>50</v>
      </c>
      <c r="D49" s="8" t="s">
        <v>41</v>
      </c>
      <c r="E49" s="61">
        <v>17</v>
      </c>
      <c r="F49" s="83"/>
      <c r="G49" s="9">
        <f t="shared" si="4"/>
        <v>0</v>
      </c>
    </row>
    <row r="50" spans="1:7" x14ac:dyDescent="0.2">
      <c r="A50" s="68" t="s">
        <v>48</v>
      </c>
      <c r="B50" s="72" t="s">
        <v>155</v>
      </c>
      <c r="C50" s="7" t="s">
        <v>51</v>
      </c>
      <c r="D50" s="8" t="s">
        <v>3</v>
      </c>
      <c r="E50" s="61">
        <v>5</v>
      </c>
      <c r="F50" s="83"/>
      <c r="G50" s="9">
        <f t="shared" si="4"/>
        <v>0</v>
      </c>
    </row>
    <row r="51" spans="1:7" x14ac:dyDescent="0.2">
      <c r="A51" s="73" t="s">
        <v>118</v>
      </c>
      <c r="B51" s="72">
        <v>5.07</v>
      </c>
      <c r="C51" s="7" t="s">
        <v>52</v>
      </c>
      <c r="D51" s="8" t="s">
        <v>30</v>
      </c>
      <c r="E51" s="61">
        <v>370</v>
      </c>
      <c r="F51" s="83"/>
      <c r="G51" s="9">
        <f t="shared" si="4"/>
        <v>0</v>
      </c>
    </row>
    <row r="52" spans="1:7" x14ac:dyDescent="0.2">
      <c r="A52" s="68" t="s">
        <v>49</v>
      </c>
      <c r="B52" s="72">
        <v>5.08</v>
      </c>
      <c r="C52" s="7" t="s">
        <v>53</v>
      </c>
      <c r="D52" s="8" t="s">
        <v>41</v>
      </c>
      <c r="E52" s="61">
        <v>23</v>
      </c>
      <c r="F52" s="83"/>
      <c r="G52" s="9">
        <f t="shared" si="4"/>
        <v>0</v>
      </c>
    </row>
    <row r="53" spans="1:7" x14ac:dyDescent="0.2">
      <c r="A53" s="68"/>
      <c r="B53" s="72">
        <v>5.09</v>
      </c>
      <c r="C53" s="7" t="s">
        <v>54</v>
      </c>
      <c r="D53" s="8" t="s">
        <v>30</v>
      </c>
      <c r="E53" s="61">
        <v>200</v>
      </c>
      <c r="F53" s="83"/>
      <c r="G53" s="9">
        <f t="shared" si="4"/>
        <v>0</v>
      </c>
    </row>
    <row r="54" spans="1:7" x14ac:dyDescent="0.2">
      <c r="A54" s="68"/>
      <c r="B54" s="72" t="s">
        <v>156</v>
      </c>
      <c r="C54" s="7" t="s">
        <v>157</v>
      </c>
      <c r="D54" s="8" t="s">
        <v>30</v>
      </c>
      <c r="E54" s="61">
        <v>900</v>
      </c>
      <c r="F54" s="83"/>
      <c r="G54" s="9">
        <f t="shared" si="4"/>
        <v>0</v>
      </c>
    </row>
    <row r="55" spans="1:7" ht="25.5" x14ac:dyDescent="0.2">
      <c r="A55" s="68"/>
      <c r="B55" s="72">
        <v>5.1100000000000003</v>
      </c>
      <c r="C55" s="7" t="s">
        <v>55</v>
      </c>
      <c r="D55" s="8" t="s">
        <v>56</v>
      </c>
      <c r="E55" s="61">
        <v>50</v>
      </c>
      <c r="F55" s="83"/>
      <c r="G55" s="9">
        <f t="shared" si="4"/>
        <v>0</v>
      </c>
    </row>
    <row r="56" spans="1:7" x14ac:dyDescent="0.2">
      <c r="A56" s="68"/>
      <c r="B56" s="72">
        <v>5.12</v>
      </c>
      <c r="C56" s="7" t="s">
        <v>57</v>
      </c>
      <c r="D56" s="8" t="s">
        <v>58</v>
      </c>
      <c r="E56" s="61">
        <v>1</v>
      </c>
      <c r="F56" s="83"/>
      <c r="G56" s="9">
        <f t="shared" si="4"/>
        <v>0</v>
      </c>
    </row>
    <row r="57" spans="1:7" ht="15" customHeight="1" x14ac:dyDescent="0.2">
      <c r="A57" s="70" t="s">
        <v>13</v>
      </c>
      <c r="B57" s="105" t="s">
        <v>59</v>
      </c>
      <c r="C57" s="106"/>
      <c r="D57" s="106"/>
      <c r="E57" s="106"/>
      <c r="F57" s="107"/>
      <c r="G57" s="45">
        <f>SUM(G45:G56)</f>
        <v>0</v>
      </c>
    </row>
    <row r="58" spans="1:7" ht="15" customHeight="1" x14ac:dyDescent="0.2">
      <c r="A58" s="5"/>
      <c r="B58" s="63"/>
      <c r="C58" s="64"/>
      <c r="D58" s="65"/>
      <c r="E58" s="66"/>
      <c r="F58" s="63"/>
      <c r="G58" s="63"/>
    </row>
    <row r="59" spans="1:7" ht="45.75" customHeight="1" x14ac:dyDescent="0.2">
      <c r="A59" s="67" t="s">
        <v>6</v>
      </c>
      <c r="B59" s="58">
        <v>6</v>
      </c>
      <c r="C59" s="108" t="s">
        <v>158</v>
      </c>
      <c r="D59" s="108"/>
      <c r="E59" s="108"/>
      <c r="F59" s="108"/>
      <c r="G59" s="108"/>
    </row>
    <row r="60" spans="1:7" ht="51" x14ac:dyDescent="0.2">
      <c r="A60" s="68" t="s">
        <v>60</v>
      </c>
      <c r="B60" s="60" t="s">
        <v>159</v>
      </c>
      <c r="C60" s="7" t="s">
        <v>160</v>
      </c>
      <c r="D60" s="8" t="s">
        <v>3</v>
      </c>
      <c r="E60" s="61">
        <v>3</v>
      </c>
      <c r="F60" s="83"/>
      <c r="G60" s="9">
        <f>+ROUND(E60*F60,0)</f>
        <v>0</v>
      </c>
    </row>
    <row r="61" spans="1:7" ht="15" customHeight="1" x14ac:dyDescent="0.2">
      <c r="A61" s="70" t="s">
        <v>13</v>
      </c>
      <c r="B61" s="105" t="s">
        <v>119</v>
      </c>
      <c r="C61" s="106"/>
      <c r="D61" s="106"/>
      <c r="E61" s="106"/>
      <c r="F61" s="107"/>
      <c r="G61" s="45">
        <f>SUM(G60:G60)</f>
        <v>0</v>
      </c>
    </row>
    <row r="62" spans="1:7" x14ac:dyDescent="0.2">
      <c r="A62" s="5"/>
      <c r="B62" s="63"/>
      <c r="C62" s="64"/>
      <c r="D62" s="65"/>
      <c r="E62" s="66"/>
      <c r="F62" s="63"/>
      <c r="G62" s="63"/>
    </row>
    <row r="63" spans="1:7" ht="41.25" customHeight="1" x14ac:dyDescent="0.2">
      <c r="A63" s="67" t="s">
        <v>6</v>
      </c>
      <c r="B63" s="58">
        <v>7</v>
      </c>
      <c r="C63" s="109" t="s">
        <v>128</v>
      </c>
      <c r="D63" s="108"/>
      <c r="E63" s="108"/>
      <c r="F63" s="108"/>
      <c r="G63" s="108"/>
    </row>
    <row r="64" spans="1:7" x14ac:dyDescent="0.2">
      <c r="A64" s="68" t="s">
        <v>61</v>
      </c>
      <c r="B64" s="60" t="s">
        <v>161</v>
      </c>
      <c r="C64" s="7" t="s">
        <v>162</v>
      </c>
      <c r="D64" s="10" t="s">
        <v>3</v>
      </c>
      <c r="E64" s="61">
        <v>25</v>
      </c>
      <c r="F64" s="83"/>
      <c r="G64" s="9">
        <f>+ROUND(E64*F64,0)</f>
        <v>0</v>
      </c>
    </row>
    <row r="65" spans="1:7" x14ac:dyDescent="0.2">
      <c r="A65" s="68"/>
      <c r="B65" s="60" t="s">
        <v>129</v>
      </c>
      <c r="C65" s="7" t="s">
        <v>163</v>
      </c>
      <c r="D65" s="10" t="s">
        <v>3</v>
      </c>
      <c r="E65" s="61">
        <v>1</v>
      </c>
      <c r="F65" s="83"/>
      <c r="G65" s="9">
        <f t="shared" ref="G65:G68" si="5">+ROUND(E65*F65,0)</f>
        <v>0</v>
      </c>
    </row>
    <row r="66" spans="1:7" ht="25.5" x14ac:dyDescent="0.2">
      <c r="A66" s="68"/>
      <c r="B66" s="60">
        <v>7.03</v>
      </c>
      <c r="C66" s="7" t="s">
        <v>99</v>
      </c>
      <c r="D66" s="10" t="s">
        <v>41</v>
      </c>
      <c r="E66" s="61">
        <v>1</v>
      </c>
      <c r="F66" s="83"/>
      <c r="G66" s="9">
        <f t="shared" si="5"/>
        <v>0</v>
      </c>
    </row>
    <row r="67" spans="1:7" ht="25.5" x14ac:dyDescent="0.2">
      <c r="A67" s="68" t="s">
        <v>120</v>
      </c>
      <c r="B67" s="60">
        <v>7.04</v>
      </c>
      <c r="C67" s="7" t="s">
        <v>100</v>
      </c>
      <c r="D67" s="10" t="s">
        <v>41</v>
      </c>
      <c r="E67" s="61">
        <v>10</v>
      </c>
      <c r="F67" s="83"/>
      <c r="G67" s="9">
        <f t="shared" si="5"/>
        <v>0</v>
      </c>
    </row>
    <row r="68" spans="1:7" ht="27" customHeight="1" x14ac:dyDescent="0.2">
      <c r="A68" s="68" t="s">
        <v>63</v>
      </c>
      <c r="B68" s="60">
        <v>7.05</v>
      </c>
      <c r="C68" s="7" t="s">
        <v>164</v>
      </c>
      <c r="D68" s="10" t="s">
        <v>29</v>
      </c>
      <c r="E68" s="61">
        <v>99</v>
      </c>
      <c r="F68" s="83"/>
      <c r="G68" s="9">
        <f t="shared" si="5"/>
        <v>0</v>
      </c>
    </row>
    <row r="69" spans="1:7" ht="15" customHeight="1" x14ac:dyDescent="0.2">
      <c r="A69" s="70" t="s">
        <v>13</v>
      </c>
      <c r="B69" s="105" t="s">
        <v>64</v>
      </c>
      <c r="C69" s="106"/>
      <c r="D69" s="106"/>
      <c r="E69" s="106"/>
      <c r="F69" s="107"/>
      <c r="G69" s="45">
        <f>SUM(G64:G68)</f>
        <v>0</v>
      </c>
    </row>
    <row r="70" spans="1:7" x14ac:dyDescent="0.2">
      <c r="A70" s="5"/>
      <c r="B70" s="63"/>
      <c r="C70" s="64"/>
      <c r="D70" s="65"/>
      <c r="E70" s="66"/>
      <c r="F70" s="63"/>
      <c r="G70" s="63"/>
    </row>
    <row r="71" spans="1:7" ht="50.25" customHeight="1" x14ac:dyDescent="0.2">
      <c r="A71" s="67" t="s">
        <v>6</v>
      </c>
      <c r="B71" s="58">
        <v>8</v>
      </c>
      <c r="C71" s="110" t="s">
        <v>167</v>
      </c>
      <c r="D71" s="110"/>
      <c r="E71" s="110"/>
      <c r="F71" s="110"/>
      <c r="G71" s="110"/>
    </row>
    <row r="72" spans="1:7" x14ac:dyDescent="0.2">
      <c r="A72" s="68" t="s">
        <v>65</v>
      </c>
      <c r="B72" s="60">
        <v>8.01</v>
      </c>
      <c r="C72" s="7" t="s">
        <v>101</v>
      </c>
      <c r="D72" s="8" t="s">
        <v>41</v>
      </c>
      <c r="E72" s="61">
        <v>10</v>
      </c>
      <c r="F72" s="83"/>
      <c r="G72" s="9">
        <f>+ROUND(E72*F72,0)</f>
        <v>0</v>
      </c>
    </row>
    <row r="73" spans="1:7" x14ac:dyDescent="0.2">
      <c r="A73" s="68" t="s">
        <v>66</v>
      </c>
      <c r="B73" s="60">
        <v>8.02</v>
      </c>
      <c r="C73" s="7" t="s">
        <v>102</v>
      </c>
      <c r="D73" s="8" t="s">
        <v>41</v>
      </c>
      <c r="E73" s="61">
        <v>1</v>
      </c>
      <c r="F73" s="83"/>
      <c r="G73" s="9">
        <f t="shared" ref="G73:G74" si="6">+ROUND(E73*F73,0)</f>
        <v>0</v>
      </c>
    </row>
    <row r="74" spans="1:7" ht="51" x14ac:dyDescent="0.2">
      <c r="A74" s="68" t="s">
        <v>67</v>
      </c>
      <c r="B74" s="60" t="s">
        <v>165</v>
      </c>
      <c r="C74" s="7" t="s">
        <v>166</v>
      </c>
      <c r="D74" s="10" t="s">
        <v>3</v>
      </c>
      <c r="E74" s="61">
        <v>1</v>
      </c>
      <c r="F74" s="83"/>
      <c r="G74" s="9">
        <f t="shared" si="6"/>
        <v>0</v>
      </c>
    </row>
    <row r="75" spans="1:7" ht="15" customHeight="1" x14ac:dyDescent="0.2">
      <c r="A75" s="70" t="s">
        <v>13</v>
      </c>
      <c r="B75" s="105" t="s">
        <v>68</v>
      </c>
      <c r="C75" s="106"/>
      <c r="D75" s="106"/>
      <c r="E75" s="106"/>
      <c r="F75" s="107"/>
      <c r="G75" s="45">
        <f>SUM(G72:G74)</f>
        <v>0</v>
      </c>
    </row>
    <row r="76" spans="1:7" x14ac:dyDescent="0.2">
      <c r="A76" s="5"/>
      <c r="B76" s="63"/>
      <c r="C76" s="64"/>
      <c r="D76" s="65"/>
      <c r="E76" s="66"/>
      <c r="F76" s="63"/>
      <c r="G76" s="63"/>
    </row>
    <row r="77" spans="1:7" ht="42.75" customHeight="1" x14ac:dyDescent="0.2">
      <c r="A77" s="67" t="s">
        <v>6</v>
      </c>
      <c r="B77" s="58">
        <v>9</v>
      </c>
      <c r="C77" s="100" t="s">
        <v>121</v>
      </c>
      <c r="D77" s="101"/>
      <c r="E77" s="101"/>
      <c r="F77" s="101"/>
      <c r="G77" s="102"/>
    </row>
    <row r="78" spans="1:7" x14ac:dyDescent="0.2">
      <c r="A78" s="11" t="s">
        <v>122</v>
      </c>
      <c r="B78" s="74">
        <v>9.01</v>
      </c>
      <c r="C78" s="7" t="s">
        <v>168</v>
      </c>
      <c r="D78" s="12" t="s">
        <v>29</v>
      </c>
      <c r="E78" s="75">
        <v>170</v>
      </c>
      <c r="F78" s="83"/>
      <c r="G78" s="9">
        <f>+ROUND(E78*F78,0)</f>
        <v>0</v>
      </c>
    </row>
    <row r="79" spans="1:7" ht="25.5" x14ac:dyDescent="0.2">
      <c r="A79" s="11"/>
      <c r="B79" s="74" t="s">
        <v>169</v>
      </c>
      <c r="C79" s="7" t="s">
        <v>170</v>
      </c>
      <c r="D79" s="12" t="s">
        <v>29</v>
      </c>
      <c r="E79" s="75">
        <v>280</v>
      </c>
      <c r="F79" s="83"/>
      <c r="G79" s="9">
        <f t="shared" ref="G79:G84" si="7">+ROUND(E79*F79,0)</f>
        <v>0</v>
      </c>
    </row>
    <row r="80" spans="1:7" ht="25.5" x14ac:dyDescent="0.2">
      <c r="A80" s="11"/>
      <c r="B80" s="74" t="s">
        <v>171</v>
      </c>
      <c r="C80" s="7" t="s">
        <v>172</v>
      </c>
      <c r="D80" s="12" t="s">
        <v>29</v>
      </c>
      <c r="E80" s="75">
        <v>6</v>
      </c>
      <c r="F80" s="83"/>
      <c r="G80" s="9">
        <f t="shared" si="7"/>
        <v>0</v>
      </c>
    </row>
    <row r="81" spans="1:7" ht="25.5" x14ac:dyDescent="0.2">
      <c r="A81" s="11"/>
      <c r="B81" s="74">
        <v>9.0399999999999991</v>
      </c>
      <c r="C81" s="7" t="s">
        <v>104</v>
      </c>
      <c r="D81" s="12" t="s">
        <v>41</v>
      </c>
      <c r="E81" s="75">
        <v>3</v>
      </c>
      <c r="F81" s="83"/>
      <c r="G81" s="9">
        <f t="shared" si="7"/>
        <v>0</v>
      </c>
    </row>
    <row r="82" spans="1:7" x14ac:dyDescent="0.2">
      <c r="A82" s="11"/>
      <c r="B82" s="74" t="s">
        <v>69</v>
      </c>
      <c r="C82" s="7" t="s">
        <v>105</v>
      </c>
      <c r="D82" s="12" t="s">
        <v>3</v>
      </c>
      <c r="E82" s="75">
        <v>4</v>
      </c>
      <c r="F82" s="83"/>
      <c r="G82" s="9">
        <f t="shared" si="7"/>
        <v>0</v>
      </c>
    </row>
    <row r="83" spans="1:7" ht="25.5" x14ac:dyDescent="0.2">
      <c r="A83" s="11"/>
      <c r="B83" s="74" t="s">
        <v>173</v>
      </c>
      <c r="C83" s="7" t="s">
        <v>174</v>
      </c>
      <c r="D83" s="12" t="s">
        <v>30</v>
      </c>
      <c r="E83" s="75">
        <v>50</v>
      </c>
      <c r="F83" s="83"/>
      <c r="G83" s="9">
        <f t="shared" si="7"/>
        <v>0</v>
      </c>
    </row>
    <row r="84" spans="1:7" ht="38.25" x14ac:dyDescent="0.2">
      <c r="A84" s="11"/>
      <c r="B84" s="74">
        <v>9.07</v>
      </c>
      <c r="C84" s="7" t="s">
        <v>175</v>
      </c>
      <c r="D84" s="12" t="s">
        <v>176</v>
      </c>
      <c r="E84" s="75">
        <v>60</v>
      </c>
      <c r="F84" s="83"/>
      <c r="G84" s="9">
        <f t="shared" si="7"/>
        <v>0</v>
      </c>
    </row>
    <row r="85" spans="1:7" ht="15" customHeight="1" x14ac:dyDescent="0.2">
      <c r="A85" s="70" t="s">
        <v>13</v>
      </c>
      <c r="B85" s="105" t="s">
        <v>70</v>
      </c>
      <c r="C85" s="106"/>
      <c r="D85" s="106"/>
      <c r="E85" s="106"/>
      <c r="F85" s="107"/>
      <c r="G85" s="45">
        <f>SUM(G78:G84)</f>
        <v>0</v>
      </c>
    </row>
    <row r="86" spans="1:7" ht="13.5" thickBot="1" x14ac:dyDescent="0.25">
      <c r="A86" s="5"/>
      <c r="B86" s="63"/>
      <c r="C86" s="64"/>
      <c r="D86" s="65"/>
      <c r="E86" s="66"/>
      <c r="F86" s="63"/>
      <c r="G86" s="63"/>
    </row>
    <row r="87" spans="1:7" ht="46.5" customHeight="1" x14ac:dyDescent="0.2">
      <c r="A87" s="57" t="s">
        <v>6</v>
      </c>
      <c r="B87" s="58">
        <v>10</v>
      </c>
      <c r="C87" s="108" t="s">
        <v>123</v>
      </c>
      <c r="D87" s="108"/>
      <c r="E87" s="108"/>
      <c r="F87" s="108"/>
      <c r="G87" s="108"/>
    </row>
    <row r="88" spans="1:7" x14ac:dyDescent="0.2">
      <c r="A88" s="76" t="s">
        <v>71</v>
      </c>
      <c r="B88" s="60">
        <v>10.01</v>
      </c>
      <c r="C88" s="7" t="s">
        <v>106</v>
      </c>
      <c r="D88" s="10" t="s">
        <v>41</v>
      </c>
      <c r="E88" s="61">
        <v>9</v>
      </c>
      <c r="F88" s="83"/>
      <c r="G88" s="9">
        <f>+ROUND(E88*F88,0)</f>
        <v>0</v>
      </c>
    </row>
    <row r="89" spans="1:7" x14ac:dyDescent="0.2">
      <c r="A89" s="76"/>
      <c r="B89" s="60" t="s">
        <v>177</v>
      </c>
      <c r="C89" s="7" t="s">
        <v>110</v>
      </c>
      <c r="D89" s="10" t="s">
        <v>3</v>
      </c>
      <c r="E89" s="61">
        <v>9</v>
      </c>
      <c r="F89" s="83"/>
      <c r="G89" s="9">
        <f t="shared" ref="G89:G96" si="8">+ROUND(E89*F89,0)</f>
        <v>0</v>
      </c>
    </row>
    <row r="90" spans="1:7" x14ac:dyDescent="0.2">
      <c r="A90" s="76"/>
      <c r="B90" s="60" t="s">
        <v>72</v>
      </c>
      <c r="C90" s="7" t="s">
        <v>178</v>
      </c>
      <c r="D90" s="10" t="s">
        <v>3</v>
      </c>
      <c r="E90" s="61">
        <v>9</v>
      </c>
      <c r="F90" s="83"/>
      <c r="G90" s="9">
        <f t="shared" si="8"/>
        <v>0</v>
      </c>
    </row>
    <row r="91" spans="1:7" x14ac:dyDescent="0.2">
      <c r="A91" s="76"/>
      <c r="B91" s="60" t="s">
        <v>73</v>
      </c>
      <c r="C91" s="7" t="s">
        <v>179</v>
      </c>
      <c r="D91" s="10" t="s">
        <v>3</v>
      </c>
      <c r="E91" s="61">
        <v>9</v>
      </c>
      <c r="F91" s="83"/>
      <c r="G91" s="9">
        <f t="shared" si="8"/>
        <v>0</v>
      </c>
    </row>
    <row r="92" spans="1:7" x14ac:dyDescent="0.2">
      <c r="A92" s="76"/>
      <c r="B92" s="60" t="s">
        <v>74</v>
      </c>
      <c r="C92" s="7" t="s">
        <v>180</v>
      </c>
      <c r="D92" s="10" t="s">
        <v>3</v>
      </c>
      <c r="E92" s="61">
        <v>11</v>
      </c>
      <c r="F92" s="83"/>
      <c r="G92" s="9">
        <f t="shared" si="8"/>
        <v>0</v>
      </c>
    </row>
    <row r="93" spans="1:7" x14ac:dyDescent="0.2">
      <c r="A93" s="76"/>
      <c r="B93" s="60" t="s">
        <v>75</v>
      </c>
      <c r="C93" s="7" t="s">
        <v>108</v>
      </c>
      <c r="D93" s="10" t="s">
        <v>3</v>
      </c>
      <c r="E93" s="61">
        <v>6</v>
      </c>
      <c r="F93" s="83"/>
      <c r="G93" s="9">
        <f t="shared" si="8"/>
        <v>0</v>
      </c>
    </row>
    <row r="94" spans="1:7" x14ac:dyDescent="0.2">
      <c r="A94" s="76"/>
      <c r="B94" s="60" t="s">
        <v>76</v>
      </c>
      <c r="C94" s="7" t="s">
        <v>109</v>
      </c>
      <c r="D94" s="10" t="s">
        <v>3</v>
      </c>
      <c r="E94" s="61">
        <v>4</v>
      </c>
      <c r="F94" s="83"/>
      <c r="G94" s="9">
        <f t="shared" si="8"/>
        <v>0</v>
      </c>
    </row>
    <row r="95" spans="1:7" x14ac:dyDescent="0.2">
      <c r="A95" s="76"/>
      <c r="B95" s="60">
        <v>10.08</v>
      </c>
      <c r="C95" s="7" t="s">
        <v>181</v>
      </c>
      <c r="D95" s="10" t="s">
        <v>41</v>
      </c>
      <c r="E95" s="61">
        <v>7</v>
      </c>
      <c r="F95" s="83"/>
      <c r="G95" s="9">
        <f t="shared" si="8"/>
        <v>0</v>
      </c>
    </row>
    <row r="96" spans="1:7" x14ac:dyDescent="0.2">
      <c r="A96" s="76"/>
      <c r="B96" s="60">
        <v>10.09</v>
      </c>
      <c r="C96" s="7" t="s">
        <v>111</v>
      </c>
      <c r="D96" s="10" t="s">
        <v>41</v>
      </c>
      <c r="E96" s="61">
        <v>30</v>
      </c>
      <c r="F96" s="83"/>
      <c r="G96" s="9">
        <f t="shared" si="8"/>
        <v>0</v>
      </c>
    </row>
    <row r="97" spans="1:9" ht="15.75" customHeight="1" thickBot="1" x14ac:dyDescent="0.25">
      <c r="A97" s="62" t="s">
        <v>13</v>
      </c>
      <c r="B97" s="105" t="s">
        <v>77</v>
      </c>
      <c r="C97" s="106"/>
      <c r="D97" s="106"/>
      <c r="E97" s="106"/>
      <c r="F97" s="107"/>
      <c r="G97" s="45">
        <f>SUM(G88:G96)</f>
        <v>0</v>
      </c>
    </row>
    <row r="98" spans="1:9" x14ac:dyDescent="0.2">
      <c r="A98" s="5"/>
      <c r="B98" s="63"/>
      <c r="C98" s="64"/>
      <c r="D98" s="65"/>
      <c r="E98" s="66"/>
      <c r="F98" s="63"/>
      <c r="G98" s="63"/>
    </row>
    <row r="99" spans="1:9" x14ac:dyDescent="0.2">
      <c r="A99" s="67" t="s">
        <v>6</v>
      </c>
      <c r="B99" s="58">
        <v>11</v>
      </c>
      <c r="C99" s="77" t="s">
        <v>124</v>
      </c>
      <c r="D99" s="13"/>
      <c r="E99" s="13"/>
      <c r="F99" s="13"/>
      <c r="G99" s="13"/>
    </row>
    <row r="100" spans="1:9" x14ac:dyDescent="0.2">
      <c r="A100" s="68" t="s">
        <v>78</v>
      </c>
      <c r="B100" s="60">
        <v>11.01</v>
      </c>
      <c r="C100" s="7" t="s">
        <v>79</v>
      </c>
      <c r="D100" s="8" t="s">
        <v>9</v>
      </c>
      <c r="E100" s="61">
        <v>840</v>
      </c>
      <c r="F100" s="83"/>
      <c r="G100" s="9">
        <f>+ROUND(E100*F100,0)</f>
        <v>0</v>
      </c>
    </row>
    <row r="101" spans="1:9" ht="25.5" x14ac:dyDescent="0.2">
      <c r="A101" s="68"/>
      <c r="B101" s="72">
        <v>11.02</v>
      </c>
      <c r="C101" s="7" t="s">
        <v>125</v>
      </c>
      <c r="D101" s="10" t="s">
        <v>3</v>
      </c>
      <c r="E101" s="78">
        <v>1</v>
      </c>
      <c r="F101" s="84"/>
      <c r="G101" s="9">
        <f>+ROUND(F101*E101,0)</f>
        <v>0</v>
      </c>
    </row>
    <row r="102" spans="1:9" s="79" customFormat="1" ht="15" customHeight="1" x14ac:dyDescent="0.25">
      <c r="A102" s="70" t="s">
        <v>13</v>
      </c>
      <c r="B102" s="105" t="s">
        <v>80</v>
      </c>
      <c r="C102" s="106"/>
      <c r="D102" s="106"/>
      <c r="E102" s="106"/>
      <c r="F102" s="107"/>
      <c r="G102" s="45">
        <f>SUM(G100:G101)</f>
        <v>0</v>
      </c>
      <c r="H102" s="34"/>
      <c r="I102" s="14"/>
    </row>
    <row r="103" spans="1:9" x14ac:dyDescent="0.2">
      <c r="A103" s="5"/>
      <c r="B103" s="63"/>
      <c r="C103" s="64"/>
      <c r="D103" s="65"/>
      <c r="E103" s="66"/>
      <c r="F103" s="63"/>
      <c r="G103" s="63"/>
      <c r="H103" s="15"/>
      <c r="I103" s="15"/>
    </row>
    <row r="104" spans="1:9" x14ac:dyDescent="0.2">
      <c r="A104" s="16" t="s">
        <v>81</v>
      </c>
      <c r="B104" s="112" t="s">
        <v>83</v>
      </c>
      <c r="C104" s="113"/>
      <c r="D104" s="113"/>
      <c r="E104" s="113"/>
      <c r="F104" s="114"/>
      <c r="G104" s="45">
        <f>+G11+G22+G34+G42+G57+G61+G69+G75+G85+G97+G102</f>
        <v>0</v>
      </c>
      <c r="H104" s="17"/>
      <c r="I104" s="17"/>
    </row>
    <row r="105" spans="1:9" x14ac:dyDescent="0.2">
      <c r="A105" s="5"/>
      <c r="B105" s="18"/>
      <c r="C105" s="19"/>
      <c r="D105" s="20"/>
      <c r="E105" s="21"/>
      <c r="F105" s="18"/>
      <c r="G105" s="17"/>
      <c r="H105" s="17"/>
      <c r="I105" s="17"/>
    </row>
    <row r="106" spans="1:9" ht="16.5" customHeight="1" x14ac:dyDescent="0.2">
      <c r="A106" s="5"/>
      <c r="B106" s="58">
        <v>12</v>
      </c>
      <c r="C106" s="112" t="s">
        <v>189</v>
      </c>
      <c r="D106" s="113"/>
      <c r="E106" s="113"/>
      <c r="F106" s="113"/>
      <c r="G106" s="114"/>
      <c r="H106" s="17"/>
      <c r="I106" s="17"/>
    </row>
    <row r="107" spans="1:9" x14ac:dyDescent="0.2">
      <c r="A107" s="5"/>
      <c r="B107" s="40">
        <v>12.1</v>
      </c>
      <c r="C107" s="41" t="s">
        <v>190</v>
      </c>
      <c r="D107" s="12" t="s">
        <v>191</v>
      </c>
      <c r="E107" s="42">
        <v>1</v>
      </c>
      <c r="F107" s="85">
        <v>0</v>
      </c>
      <c r="G107" s="38">
        <f>+ROUND(E107*F107,0)</f>
        <v>0</v>
      </c>
      <c r="H107" s="17"/>
      <c r="I107" s="17"/>
    </row>
    <row r="108" spans="1:9" x14ac:dyDescent="0.2">
      <c r="A108" s="5"/>
      <c r="B108" s="105" t="s">
        <v>192</v>
      </c>
      <c r="C108" s="106"/>
      <c r="D108" s="106"/>
      <c r="E108" s="106"/>
      <c r="F108" s="107"/>
      <c r="G108" s="45">
        <f>+G107</f>
        <v>0</v>
      </c>
      <c r="H108" s="17"/>
      <c r="I108" s="17"/>
    </row>
    <row r="109" spans="1:9" x14ac:dyDescent="0.2">
      <c r="A109" s="5"/>
      <c r="B109" s="18"/>
      <c r="C109" s="19"/>
      <c r="D109" s="20"/>
      <c r="E109" s="21"/>
      <c r="F109" s="18"/>
      <c r="G109" s="17"/>
      <c r="H109" s="17"/>
      <c r="I109" s="17"/>
    </row>
    <row r="110" spans="1:9" x14ac:dyDescent="0.2">
      <c r="A110" s="22"/>
      <c r="B110" s="115" t="s">
        <v>82</v>
      </c>
      <c r="C110" s="115"/>
      <c r="D110" s="115"/>
      <c r="E110" s="115"/>
      <c r="F110" s="115"/>
      <c r="G110" s="115"/>
      <c r="H110" s="17"/>
      <c r="I110" s="17"/>
    </row>
    <row r="111" spans="1:9" x14ac:dyDescent="0.2">
      <c r="A111" s="22"/>
      <c r="B111" s="23"/>
      <c r="C111" s="116" t="s">
        <v>126</v>
      </c>
      <c r="D111" s="117"/>
      <c r="E111" s="118"/>
      <c r="F111" s="86"/>
      <c r="G111" s="9">
        <f>+ROUND(G104*F111,0)</f>
        <v>0</v>
      </c>
    </row>
    <row r="112" spans="1:9" x14ac:dyDescent="0.2">
      <c r="A112" s="22"/>
      <c r="B112" s="23"/>
      <c r="C112" s="116" t="s">
        <v>84</v>
      </c>
      <c r="D112" s="117"/>
      <c r="E112" s="118"/>
      <c r="F112" s="87"/>
      <c r="G112" s="9">
        <f>+ROUND(G104*F112,0)</f>
        <v>0</v>
      </c>
    </row>
    <row r="113" spans="2:7" x14ac:dyDescent="0.2">
      <c r="B113" s="80"/>
      <c r="C113" s="119" t="s">
        <v>85</v>
      </c>
      <c r="D113" s="120"/>
      <c r="E113" s="121"/>
      <c r="F113" s="88"/>
      <c r="G113" s="9">
        <f>ROUND(G104*F113,0)</f>
        <v>0</v>
      </c>
    </row>
    <row r="114" spans="2:7" x14ac:dyDescent="0.2">
      <c r="B114" s="80"/>
      <c r="C114" s="119" t="s">
        <v>86</v>
      </c>
      <c r="D114" s="120"/>
      <c r="E114" s="121"/>
      <c r="F114" s="81">
        <v>0.16</v>
      </c>
      <c r="G114" s="9">
        <f>+ROUND(G113*F114,0)</f>
        <v>0</v>
      </c>
    </row>
    <row r="115" spans="2:7" ht="16.5" x14ac:dyDescent="0.2">
      <c r="B115" s="111" t="s">
        <v>127</v>
      </c>
      <c r="C115" s="111"/>
      <c r="D115" s="111"/>
      <c r="E115" s="111"/>
      <c r="F115" s="111"/>
      <c r="G115" s="24">
        <f>+G104+G111+G112+G113+G114+G108</f>
        <v>0</v>
      </c>
    </row>
    <row r="118" spans="2:7" x14ac:dyDescent="0.2">
      <c r="G118" s="82"/>
    </row>
  </sheetData>
  <sheetProtection password="9CBA" sheet="1" objects="1" scenarios="1"/>
  <mergeCells count="33">
    <mergeCell ref="B115:F115"/>
    <mergeCell ref="B104:F104"/>
    <mergeCell ref="B110:G110"/>
    <mergeCell ref="C111:E111"/>
    <mergeCell ref="C112:E112"/>
    <mergeCell ref="C113:E113"/>
    <mergeCell ref="C114:E114"/>
    <mergeCell ref="C106:G106"/>
    <mergeCell ref="B108:F108"/>
    <mergeCell ref="B102:F102"/>
    <mergeCell ref="B57:F57"/>
    <mergeCell ref="C59:G59"/>
    <mergeCell ref="B61:F61"/>
    <mergeCell ref="C63:G63"/>
    <mergeCell ref="B69:F69"/>
    <mergeCell ref="C71:G71"/>
    <mergeCell ref="B75:F75"/>
    <mergeCell ref="C77:G77"/>
    <mergeCell ref="B85:F85"/>
    <mergeCell ref="C87:G87"/>
    <mergeCell ref="B97:F97"/>
    <mergeCell ref="C44:G44"/>
    <mergeCell ref="A1:G1"/>
    <mergeCell ref="A2:G2"/>
    <mergeCell ref="B4:G4"/>
    <mergeCell ref="C8:G8"/>
    <mergeCell ref="B11:F11"/>
    <mergeCell ref="C13:G13"/>
    <mergeCell ref="B22:F22"/>
    <mergeCell ref="C24:G24"/>
    <mergeCell ref="B34:F34"/>
    <mergeCell ref="C36:G36"/>
    <mergeCell ref="B42:F42"/>
  </mergeCells>
  <conditionalFormatting sqref="B8">
    <cfRule type="cellIs" dxfId="49" priority="26" operator="equal">
      <formula>"ESCRIBA AQUÍ EL NOMBRE DEL CAPITULO"</formula>
    </cfRule>
  </conditionalFormatting>
  <conditionalFormatting sqref="B13">
    <cfRule type="cellIs" dxfId="48" priority="25" operator="equal">
      <formula>"ESCRIBA AQUÍ EL NOMBRE DEL CAPITULO"</formula>
    </cfRule>
  </conditionalFormatting>
  <conditionalFormatting sqref="B24">
    <cfRule type="cellIs" dxfId="47" priority="24" operator="equal">
      <formula>"ESCRIBA AQUÍ EL NOMBRE DEL CAPITULO"</formula>
    </cfRule>
  </conditionalFormatting>
  <conditionalFormatting sqref="B36">
    <cfRule type="cellIs" dxfId="46" priority="23" operator="equal">
      <formula>"ESCRIBA AQUÍ EL NOMBRE DEL CAPITULO"</formula>
    </cfRule>
  </conditionalFormatting>
  <conditionalFormatting sqref="B44">
    <cfRule type="cellIs" dxfId="45" priority="22" operator="equal">
      <formula>"ESCRIBA AQUÍ EL NOMBRE DEL CAPITULO"</formula>
    </cfRule>
  </conditionalFormatting>
  <conditionalFormatting sqref="B59">
    <cfRule type="cellIs" dxfId="44" priority="21" operator="equal">
      <formula>"ESCRIBA AQUÍ EL NOMBRE DEL CAPITULO"</formula>
    </cfRule>
  </conditionalFormatting>
  <conditionalFormatting sqref="B63">
    <cfRule type="cellIs" dxfId="43" priority="20" operator="equal">
      <formula>"ESCRIBA AQUÍ EL NOMBRE DEL CAPITULO"</formula>
    </cfRule>
  </conditionalFormatting>
  <conditionalFormatting sqref="B71">
    <cfRule type="cellIs" dxfId="42" priority="19" operator="equal">
      <formula>"ESCRIBA AQUÍ EL NOMBRE DEL CAPITULO"</formula>
    </cfRule>
  </conditionalFormatting>
  <conditionalFormatting sqref="B77">
    <cfRule type="cellIs" dxfId="41" priority="18" operator="equal">
      <formula>"ESCRIBA AQUÍ EL NOMBRE DEL CAPITULO"</formula>
    </cfRule>
  </conditionalFormatting>
  <conditionalFormatting sqref="B87">
    <cfRule type="cellIs" dxfId="40" priority="17" operator="equal">
      <formula>"ESCRIBA AQUÍ EL NOMBRE DEL CAPITULO"</formula>
    </cfRule>
  </conditionalFormatting>
  <conditionalFormatting sqref="B99:C99">
    <cfRule type="cellIs" dxfId="39" priority="16" operator="equal">
      <formula>"ESCRIBA AQUÍ EL NOMBRE DEL CAPITULO"</formula>
    </cfRule>
  </conditionalFormatting>
  <conditionalFormatting sqref="C8">
    <cfRule type="cellIs" dxfId="38" priority="15" operator="equal">
      <formula>"ESCRIBA AQUÍ EL NOMBRE DEL CAPITULO"</formula>
    </cfRule>
  </conditionalFormatting>
  <conditionalFormatting sqref="C13">
    <cfRule type="cellIs" dxfId="37" priority="14" operator="equal">
      <formula>"ESCRIBA AQUÍ EL NOMBRE DEL CAPITULO"</formula>
    </cfRule>
  </conditionalFormatting>
  <conditionalFormatting sqref="C24">
    <cfRule type="cellIs" dxfId="36" priority="13" operator="equal">
      <formula>"ESCRIBA AQUÍ EL NOMBRE DEL CAPITULO"</formula>
    </cfRule>
  </conditionalFormatting>
  <conditionalFormatting sqref="C36">
    <cfRule type="cellIs" dxfId="35" priority="12" operator="equal">
      <formula>"ESCRIBA AQUÍ EL NOMBRE DEL CAPITULO"</formula>
    </cfRule>
  </conditionalFormatting>
  <conditionalFormatting sqref="C44">
    <cfRule type="cellIs" dxfId="34" priority="11" operator="equal">
      <formula>"ESCRIBA AQUÍ EL NOMBRE DEL CAPITULO"</formula>
    </cfRule>
  </conditionalFormatting>
  <conditionalFormatting sqref="C59">
    <cfRule type="cellIs" dxfId="33" priority="10" operator="equal">
      <formula>"ESCRIBA AQUÍ EL NOMBRE DEL CAPITULO"</formula>
    </cfRule>
  </conditionalFormatting>
  <conditionalFormatting sqref="C77">
    <cfRule type="cellIs" dxfId="32" priority="7" operator="equal">
      <formula>"ESCRIBA AQUÍ EL NOMBRE DEL CAPITULO"</formula>
    </cfRule>
  </conditionalFormatting>
  <conditionalFormatting sqref="C63">
    <cfRule type="cellIs" dxfId="31" priority="9" operator="equal">
      <formula>"ESCRIBA AQUÍ EL NOMBRE DEL CAPITULO"</formula>
    </cfRule>
  </conditionalFormatting>
  <conditionalFormatting sqref="C71">
    <cfRule type="cellIs" dxfId="30" priority="8" operator="equal">
      <formula>"ESCRIBA AQUÍ EL NOMBRE DEL CAPITULO"</formula>
    </cfRule>
  </conditionalFormatting>
  <conditionalFormatting sqref="C87">
    <cfRule type="cellIs" dxfId="29" priority="6" operator="equal">
      <formula>"ESCRIBA AQUÍ EL NOMBRE DEL CAPITULO"</formula>
    </cfRule>
  </conditionalFormatting>
  <conditionalFormatting sqref="B104">
    <cfRule type="cellIs" dxfId="28" priority="5" operator="equal">
      <formula>"ESCRIBA AQUÍ EL NOMBRE DEL CAPITULO"</formula>
    </cfRule>
  </conditionalFormatting>
  <conditionalFormatting sqref="B110">
    <cfRule type="cellIs" dxfId="27" priority="4" operator="equal">
      <formula>"ESCRIBA AQUÍ EL NOMBRE DEL CAPITULO"</formula>
    </cfRule>
  </conditionalFormatting>
  <conditionalFormatting sqref="B115">
    <cfRule type="cellIs" dxfId="26" priority="3" operator="equal">
      <formula>"ESCRIBA AQUÍ EL NOMBRE DEL CAPITULO"</formula>
    </cfRule>
  </conditionalFormatting>
  <conditionalFormatting sqref="B106">
    <cfRule type="cellIs" dxfId="25" priority="2" operator="equal">
      <formula>"ESCRIBA AQUÍ EL NOMBRE DEL CAPITULO"</formula>
    </cfRule>
  </conditionalFormatting>
  <conditionalFormatting sqref="C106">
    <cfRule type="cellIs" dxfId="24" priority="1" operator="equal">
      <formula>"ESCRIBA AQUÍ EL NOMBRE DEL CAPITULO"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2"/>
  <sheetViews>
    <sheetView topLeftCell="B68" zoomScale="70" zoomScaleNormal="70" workbookViewId="0">
      <selection activeCell="G93" sqref="G93"/>
    </sheetView>
  </sheetViews>
  <sheetFormatPr baseColWidth="10" defaultRowHeight="12.75" x14ac:dyDescent="0.2"/>
  <cols>
    <col min="1" max="1" width="0" style="47" hidden="1" customWidth="1"/>
    <col min="2" max="2" width="9" style="47" customWidth="1"/>
    <col min="3" max="3" width="41.5703125" style="47" customWidth="1"/>
    <col min="4" max="4" width="6.140625" style="47" customWidth="1"/>
    <col min="5" max="5" width="12.7109375" style="47" customWidth="1"/>
    <col min="6" max="6" width="13.5703125" style="47" customWidth="1"/>
    <col min="7" max="7" width="17.5703125" style="47" customWidth="1"/>
    <col min="8" max="8" width="11.42578125" style="47" customWidth="1"/>
    <col min="9" max="9" width="12.85546875" style="47" bestFit="1" customWidth="1"/>
    <col min="10" max="16384" width="11.42578125" style="47"/>
  </cols>
  <sheetData>
    <row r="1" spans="1:8" ht="46.5" customHeight="1" x14ac:dyDescent="0.2">
      <c r="A1" s="103" t="s">
        <v>196</v>
      </c>
      <c r="B1" s="103"/>
      <c r="C1" s="103"/>
      <c r="D1" s="103"/>
      <c r="E1" s="103"/>
      <c r="F1" s="103"/>
      <c r="G1" s="103"/>
      <c r="H1" s="1"/>
    </row>
    <row r="2" spans="1:8" ht="29.25" customHeight="1" x14ac:dyDescent="0.2">
      <c r="A2" s="104" t="s">
        <v>195</v>
      </c>
      <c r="B2" s="104"/>
      <c r="C2" s="104"/>
      <c r="D2" s="104"/>
      <c r="E2" s="104"/>
      <c r="F2" s="104"/>
      <c r="G2" s="104"/>
      <c r="H2" s="1"/>
    </row>
    <row r="3" spans="1:8" ht="11.25" customHeight="1" x14ac:dyDescent="0.2">
      <c r="A3" s="48"/>
      <c r="B3" s="48"/>
      <c r="C3" s="48"/>
      <c r="D3" s="48"/>
      <c r="E3" s="48"/>
      <c r="F3" s="48"/>
      <c r="G3" s="48"/>
      <c r="H3" s="1"/>
    </row>
    <row r="4" spans="1:8" ht="24.75" customHeight="1" x14ac:dyDescent="0.2">
      <c r="A4" s="48"/>
      <c r="B4" s="104" t="s">
        <v>182</v>
      </c>
      <c r="C4" s="104"/>
      <c r="D4" s="104"/>
      <c r="E4" s="104"/>
      <c r="F4" s="104"/>
      <c r="G4" s="104"/>
      <c r="H4" s="1"/>
    </row>
    <row r="5" spans="1:8" ht="14.25" customHeight="1" x14ac:dyDescent="0.2">
      <c r="A5" s="2"/>
      <c r="B5" s="49"/>
      <c r="C5" s="50"/>
      <c r="D5" s="51"/>
      <c r="E5" s="52"/>
      <c r="F5" s="49"/>
    </row>
    <row r="6" spans="1:8" ht="33.75" customHeight="1" thickBot="1" x14ac:dyDescent="0.25">
      <c r="A6" s="3" t="s">
        <v>0</v>
      </c>
      <c r="B6" s="4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87</v>
      </c>
    </row>
    <row r="7" spans="1:8" ht="12.75" hidden="1" customHeight="1" x14ac:dyDescent="0.25">
      <c r="A7" s="5"/>
      <c r="B7" s="53"/>
      <c r="C7" s="54"/>
      <c r="D7" s="55"/>
      <c r="E7" s="56"/>
      <c r="F7" s="53"/>
      <c r="G7" s="6"/>
    </row>
    <row r="8" spans="1:8" ht="42" customHeight="1" x14ac:dyDescent="0.2">
      <c r="A8" s="57" t="s">
        <v>6</v>
      </c>
      <c r="B8" s="58">
        <v>1</v>
      </c>
      <c r="C8" s="100" t="s">
        <v>112</v>
      </c>
      <c r="D8" s="101"/>
      <c r="E8" s="101"/>
      <c r="F8" s="101"/>
      <c r="G8" s="102"/>
    </row>
    <row r="9" spans="1:8" ht="38.25" x14ac:dyDescent="0.2">
      <c r="A9" s="59" t="s">
        <v>7</v>
      </c>
      <c r="B9" s="60" t="s">
        <v>8</v>
      </c>
      <c r="C9" s="7" t="s">
        <v>89</v>
      </c>
      <c r="D9" s="8" t="s">
        <v>9</v>
      </c>
      <c r="E9" s="61">
        <v>1647</v>
      </c>
      <c r="F9" s="83"/>
      <c r="G9" s="9">
        <f>+ROUND(E9*F9,0)</f>
        <v>0</v>
      </c>
    </row>
    <row r="10" spans="1:8" ht="12.75" customHeight="1" x14ac:dyDescent="0.2">
      <c r="A10" s="59" t="s">
        <v>10</v>
      </c>
      <c r="B10" s="60" t="s">
        <v>11</v>
      </c>
      <c r="C10" s="7" t="s">
        <v>12</v>
      </c>
      <c r="D10" s="8" t="s">
        <v>9</v>
      </c>
      <c r="E10" s="61">
        <v>1647</v>
      </c>
      <c r="F10" s="83"/>
      <c r="G10" s="9">
        <f>+ROUND(E10*F10,0)</f>
        <v>0</v>
      </c>
    </row>
    <row r="11" spans="1:8" ht="15.75" customHeight="1" thickBot="1" x14ac:dyDescent="0.25">
      <c r="A11" s="62" t="s">
        <v>13</v>
      </c>
      <c r="B11" s="105" t="s">
        <v>14</v>
      </c>
      <c r="C11" s="106"/>
      <c r="D11" s="106"/>
      <c r="E11" s="106"/>
      <c r="F11" s="107"/>
      <c r="G11" s="45">
        <f>SUM(G9:G10)</f>
        <v>0</v>
      </c>
    </row>
    <row r="12" spans="1:8" x14ac:dyDescent="0.2">
      <c r="A12" s="5"/>
      <c r="B12" s="63"/>
      <c r="C12" s="64"/>
      <c r="D12" s="65"/>
      <c r="E12" s="66"/>
      <c r="F12" s="63"/>
      <c r="G12" s="63"/>
    </row>
    <row r="13" spans="1:8" ht="45" customHeight="1" x14ac:dyDescent="0.2">
      <c r="A13" s="67" t="s">
        <v>6</v>
      </c>
      <c r="B13" s="58">
        <v>2</v>
      </c>
      <c r="C13" s="108" t="s">
        <v>113</v>
      </c>
      <c r="D13" s="108"/>
      <c r="E13" s="108"/>
      <c r="F13" s="108"/>
      <c r="G13" s="108"/>
    </row>
    <row r="14" spans="1:8" ht="51" x14ac:dyDescent="0.2">
      <c r="A14" s="68" t="s">
        <v>15</v>
      </c>
      <c r="B14" s="60">
        <v>2.0099999999999998</v>
      </c>
      <c r="C14" s="7" t="s">
        <v>90</v>
      </c>
      <c r="D14" s="8" t="s">
        <v>16</v>
      </c>
      <c r="E14" s="61">
        <v>239.19749999999999</v>
      </c>
      <c r="F14" s="83"/>
      <c r="G14" s="9">
        <f>+ROUND(E14*F14,0)</f>
        <v>0</v>
      </c>
    </row>
    <row r="15" spans="1:8" ht="38.25" x14ac:dyDescent="0.2">
      <c r="A15" s="68"/>
      <c r="B15" s="60">
        <v>2.02</v>
      </c>
      <c r="C15" s="7" t="s">
        <v>91</v>
      </c>
      <c r="D15" s="8" t="s">
        <v>16</v>
      </c>
      <c r="E15" s="61">
        <v>480.875</v>
      </c>
      <c r="F15" s="83"/>
      <c r="G15" s="9">
        <f t="shared" ref="G15:G21" si="0">+ROUND(E15*F15,0)</f>
        <v>0</v>
      </c>
    </row>
    <row r="16" spans="1:8" ht="25.5" x14ac:dyDescent="0.2">
      <c r="A16" s="68"/>
      <c r="B16" s="60" t="s">
        <v>18</v>
      </c>
      <c r="C16" s="7" t="s">
        <v>137</v>
      </c>
      <c r="D16" s="8" t="s">
        <v>16</v>
      </c>
      <c r="E16" s="61">
        <v>205.5</v>
      </c>
      <c r="F16" s="83"/>
      <c r="G16" s="9">
        <f t="shared" si="0"/>
        <v>0</v>
      </c>
    </row>
    <row r="17" spans="1:7" ht="25.5" x14ac:dyDescent="0.2">
      <c r="A17" s="68"/>
      <c r="B17" s="60" t="s">
        <v>138</v>
      </c>
      <c r="C17" s="7" t="s">
        <v>92</v>
      </c>
      <c r="D17" s="8" t="s">
        <v>16</v>
      </c>
      <c r="E17" s="61">
        <v>186.45</v>
      </c>
      <c r="F17" s="83"/>
      <c r="G17" s="9">
        <f t="shared" si="0"/>
        <v>0</v>
      </c>
    </row>
    <row r="18" spans="1:7" x14ac:dyDescent="0.2">
      <c r="A18" s="68" t="s">
        <v>17</v>
      </c>
      <c r="B18" s="60">
        <v>2.0499999999999998</v>
      </c>
      <c r="C18" s="7" t="s">
        <v>20</v>
      </c>
      <c r="D18" s="8" t="s">
        <v>9</v>
      </c>
      <c r="E18" s="61">
        <v>665</v>
      </c>
      <c r="F18" s="83"/>
      <c r="G18" s="9">
        <f t="shared" si="0"/>
        <v>0</v>
      </c>
    </row>
    <row r="19" spans="1:7" ht="25.5" x14ac:dyDescent="0.2">
      <c r="A19" s="68" t="s">
        <v>114</v>
      </c>
      <c r="B19" s="60">
        <v>2.06</v>
      </c>
      <c r="C19" s="7" t="s">
        <v>93</v>
      </c>
      <c r="D19" s="8" t="s">
        <v>16</v>
      </c>
      <c r="E19" s="61">
        <v>301.5</v>
      </c>
      <c r="F19" s="83"/>
      <c r="G19" s="9">
        <f t="shared" si="0"/>
        <v>0</v>
      </c>
    </row>
    <row r="20" spans="1:7" ht="25.5" x14ac:dyDescent="0.2">
      <c r="A20" s="68" t="s">
        <v>19</v>
      </c>
      <c r="B20" s="60" t="s">
        <v>139</v>
      </c>
      <c r="C20" s="7" t="s">
        <v>140</v>
      </c>
      <c r="D20" s="8" t="s">
        <v>16</v>
      </c>
      <c r="E20" s="61">
        <v>97.2</v>
      </c>
      <c r="F20" s="83"/>
      <c r="G20" s="9">
        <f t="shared" si="0"/>
        <v>0</v>
      </c>
    </row>
    <row r="21" spans="1:7" ht="25.5" x14ac:dyDescent="0.2">
      <c r="A21" s="68" t="s">
        <v>21</v>
      </c>
      <c r="B21" s="60">
        <v>2.08</v>
      </c>
      <c r="C21" s="7" t="s">
        <v>141</v>
      </c>
      <c r="D21" s="8" t="s">
        <v>9</v>
      </c>
      <c r="E21" s="61">
        <v>162</v>
      </c>
      <c r="F21" s="83"/>
      <c r="G21" s="9">
        <f t="shared" si="0"/>
        <v>0</v>
      </c>
    </row>
    <row r="22" spans="1:7" ht="15" customHeight="1" x14ac:dyDescent="0.2">
      <c r="A22" s="70" t="s">
        <v>13</v>
      </c>
      <c r="B22" s="105" t="s">
        <v>22</v>
      </c>
      <c r="C22" s="106"/>
      <c r="D22" s="106"/>
      <c r="E22" s="106"/>
      <c r="F22" s="107"/>
      <c r="G22" s="45">
        <f>SUM(G14:G21)</f>
        <v>0</v>
      </c>
    </row>
    <row r="23" spans="1:7" x14ac:dyDescent="0.2">
      <c r="A23" s="5"/>
      <c r="B23" s="63"/>
      <c r="C23" s="64"/>
      <c r="D23" s="65"/>
      <c r="E23" s="66"/>
      <c r="F23" s="63"/>
      <c r="G23" s="63"/>
    </row>
    <row r="24" spans="1:7" ht="46.5" customHeight="1" x14ac:dyDescent="0.2">
      <c r="A24" s="67" t="s">
        <v>6</v>
      </c>
      <c r="B24" s="58">
        <v>3</v>
      </c>
      <c r="C24" s="108" t="s">
        <v>115</v>
      </c>
      <c r="D24" s="108"/>
      <c r="E24" s="108"/>
      <c r="F24" s="108"/>
      <c r="G24" s="108"/>
    </row>
    <row r="25" spans="1:7" x14ac:dyDescent="0.2">
      <c r="A25" s="68" t="s">
        <v>23</v>
      </c>
      <c r="B25" s="60" t="s">
        <v>24</v>
      </c>
      <c r="C25" s="7" t="s">
        <v>94</v>
      </c>
      <c r="D25" s="8" t="s">
        <v>9</v>
      </c>
      <c r="E25" s="61">
        <v>112.5</v>
      </c>
      <c r="F25" s="83"/>
      <c r="G25" s="9">
        <f>+ROUND(E25*F25,0)</f>
        <v>0</v>
      </c>
    </row>
    <row r="26" spans="1:7" ht="51" x14ac:dyDescent="0.2">
      <c r="A26" s="68"/>
      <c r="B26" s="60" t="s">
        <v>26</v>
      </c>
      <c r="C26" s="7" t="s">
        <v>95</v>
      </c>
      <c r="D26" s="8" t="s">
        <v>16</v>
      </c>
      <c r="E26" s="61">
        <v>29.25</v>
      </c>
      <c r="F26" s="83"/>
      <c r="G26" s="9">
        <f t="shared" ref="G26:G31" si="1">+ROUND(E26*F26,0)</f>
        <v>0</v>
      </c>
    </row>
    <row r="27" spans="1:7" ht="38.25" x14ac:dyDescent="0.2">
      <c r="A27" s="68"/>
      <c r="B27" s="60" t="s">
        <v>27</v>
      </c>
      <c r="C27" s="7" t="s">
        <v>143</v>
      </c>
      <c r="D27" s="8" t="s">
        <v>16</v>
      </c>
      <c r="E27" s="61">
        <v>48.32800000000001</v>
      </c>
      <c r="F27" s="83"/>
      <c r="G27" s="9">
        <f t="shared" si="1"/>
        <v>0</v>
      </c>
    </row>
    <row r="28" spans="1:7" x14ac:dyDescent="0.2">
      <c r="A28" s="68"/>
      <c r="B28" s="60">
        <v>3.04</v>
      </c>
      <c r="C28" s="7" t="s">
        <v>97</v>
      </c>
      <c r="D28" s="8" t="s">
        <v>28</v>
      </c>
      <c r="E28" s="61">
        <v>6248</v>
      </c>
      <c r="F28" s="83"/>
      <c r="G28" s="9">
        <f t="shared" si="1"/>
        <v>0</v>
      </c>
    </row>
    <row r="29" spans="1:7" ht="51" x14ac:dyDescent="0.2">
      <c r="A29" s="68"/>
      <c r="B29" s="60">
        <v>3.05</v>
      </c>
      <c r="C29" s="7" t="s">
        <v>146</v>
      </c>
      <c r="D29" s="8" t="s">
        <v>29</v>
      </c>
      <c r="E29" s="61">
        <v>490</v>
      </c>
      <c r="F29" s="83"/>
      <c r="G29" s="9">
        <f t="shared" si="1"/>
        <v>0</v>
      </c>
    </row>
    <row r="30" spans="1:7" ht="51" x14ac:dyDescent="0.2">
      <c r="A30" s="68"/>
      <c r="B30" s="60" t="s">
        <v>144</v>
      </c>
      <c r="C30" s="7" t="s">
        <v>148</v>
      </c>
      <c r="D30" s="8" t="s">
        <v>30</v>
      </c>
      <c r="E30" s="61">
        <v>7.2</v>
      </c>
      <c r="F30" s="83"/>
      <c r="G30" s="9">
        <f t="shared" si="1"/>
        <v>0</v>
      </c>
    </row>
    <row r="31" spans="1:7" ht="25.5" x14ac:dyDescent="0.2">
      <c r="A31" s="68" t="s">
        <v>25</v>
      </c>
      <c r="B31" s="60" t="s">
        <v>183</v>
      </c>
      <c r="C31" s="7" t="s">
        <v>150</v>
      </c>
      <c r="D31" s="8" t="s">
        <v>16</v>
      </c>
      <c r="E31" s="61">
        <v>0.95000000000000007</v>
      </c>
      <c r="F31" s="83"/>
      <c r="G31" s="9">
        <f t="shared" si="1"/>
        <v>0</v>
      </c>
    </row>
    <row r="32" spans="1:7" ht="15" customHeight="1" x14ac:dyDescent="0.2">
      <c r="A32" s="70" t="s">
        <v>13</v>
      </c>
      <c r="B32" s="105" t="s">
        <v>31</v>
      </c>
      <c r="C32" s="106"/>
      <c r="D32" s="106"/>
      <c r="E32" s="106"/>
      <c r="F32" s="107"/>
      <c r="G32" s="45">
        <f>SUM(G25:G31)</f>
        <v>0</v>
      </c>
    </row>
    <row r="33" spans="1:7" x14ac:dyDescent="0.2">
      <c r="A33" s="5"/>
      <c r="B33" s="63"/>
      <c r="C33" s="64"/>
      <c r="D33" s="65"/>
      <c r="E33" s="66"/>
      <c r="F33" s="63"/>
      <c r="G33" s="63"/>
    </row>
    <row r="34" spans="1:7" ht="36.75" customHeight="1" x14ac:dyDescent="0.2">
      <c r="A34" s="67" t="s">
        <v>6</v>
      </c>
      <c r="B34" s="58">
        <v>4</v>
      </c>
      <c r="C34" s="108" t="s">
        <v>116</v>
      </c>
      <c r="D34" s="108"/>
      <c r="E34" s="108"/>
      <c r="F34" s="108"/>
      <c r="G34" s="108"/>
    </row>
    <row r="35" spans="1:7" x14ac:dyDescent="0.2">
      <c r="A35" s="68" t="s">
        <v>32</v>
      </c>
      <c r="B35" s="60">
        <v>4.01</v>
      </c>
      <c r="C35" s="7" t="s">
        <v>33</v>
      </c>
      <c r="D35" s="8" t="s">
        <v>9</v>
      </c>
      <c r="E35" s="61">
        <v>345</v>
      </c>
      <c r="F35" s="83"/>
      <c r="G35" s="9">
        <f>+ROUND(E35*F35,0)</f>
        <v>0</v>
      </c>
    </row>
    <row r="36" spans="1:7" ht="63.75" x14ac:dyDescent="0.2">
      <c r="A36" s="68"/>
      <c r="B36" s="60">
        <v>4.0199999999999996</v>
      </c>
      <c r="C36" s="7" t="s">
        <v>35</v>
      </c>
      <c r="D36" s="8" t="s">
        <v>9</v>
      </c>
      <c r="E36" s="61">
        <v>245</v>
      </c>
      <c r="F36" s="83"/>
      <c r="G36" s="9">
        <f t="shared" ref="G36:G39" si="2">+ROUND(E36*F36,0)</f>
        <v>0</v>
      </c>
    </row>
    <row r="37" spans="1:7" ht="25.5" x14ac:dyDescent="0.2">
      <c r="A37" s="68"/>
      <c r="B37" s="60">
        <v>4.04</v>
      </c>
      <c r="C37" s="7" t="s">
        <v>36</v>
      </c>
      <c r="D37" s="8" t="s">
        <v>9</v>
      </c>
      <c r="E37" s="61">
        <v>35</v>
      </c>
      <c r="F37" s="83"/>
      <c r="G37" s="9">
        <f t="shared" si="2"/>
        <v>0</v>
      </c>
    </row>
    <row r="38" spans="1:7" ht="38.25" x14ac:dyDescent="0.2">
      <c r="A38" s="68"/>
      <c r="B38" s="60">
        <v>4.05</v>
      </c>
      <c r="C38" s="7" t="s">
        <v>37</v>
      </c>
      <c r="D38" s="8" t="s">
        <v>29</v>
      </c>
      <c r="E38" s="61">
        <v>165</v>
      </c>
      <c r="F38" s="83"/>
      <c r="G38" s="9">
        <f t="shared" si="2"/>
        <v>0</v>
      </c>
    </row>
    <row r="39" spans="1:7" ht="25.5" x14ac:dyDescent="0.2">
      <c r="A39" s="68"/>
      <c r="B39" s="60" t="s">
        <v>184</v>
      </c>
      <c r="C39" s="7" t="s">
        <v>185</v>
      </c>
      <c r="D39" s="8" t="s">
        <v>9</v>
      </c>
      <c r="E39" s="61">
        <v>36</v>
      </c>
      <c r="F39" s="83"/>
      <c r="G39" s="9">
        <f t="shared" si="2"/>
        <v>0</v>
      </c>
    </row>
    <row r="40" spans="1:7" ht="15" customHeight="1" x14ac:dyDescent="0.2">
      <c r="A40" s="70" t="s">
        <v>13</v>
      </c>
      <c r="B40" s="105" t="s">
        <v>38</v>
      </c>
      <c r="C40" s="106"/>
      <c r="D40" s="106"/>
      <c r="E40" s="106"/>
      <c r="F40" s="107"/>
      <c r="G40" s="45">
        <f>SUM(G35:G39)</f>
        <v>0</v>
      </c>
    </row>
    <row r="41" spans="1:7" x14ac:dyDescent="0.2">
      <c r="A41" s="5"/>
      <c r="B41" s="63"/>
      <c r="C41" s="64"/>
      <c r="D41" s="65"/>
      <c r="E41" s="66"/>
      <c r="F41" s="63"/>
      <c r="G41" s="63"/>
    </row>
    <row r="42" spans="1:7" ht="38.25" customHeight="1" x14ac:dyDescent="0.2">
      <c r="A42" s="67" t="s">
        <v>6</v>
      </c>
      <c r="B42" s="58">
        <v>5</v>
      </c>
      <c r="C42" s="100" t="s">
        <v>117</v>
      </c>
      <c r="D42" s="101"/>
      <c r="E42" s="101"/>
      <c r="F42" s="101"/>
      <c r="G42" s="102"/>
    </row>
    <row r="43" spans="1:7" ht="25.5" x14ac:dyDescent="0.2">
      <c r="A43" s="68" t="s">
        <v>39</v>
      </c>
      <c r="B43" s="72">
        <v>5.01</v>
      </c>
      <c r="C43" s="7" t="s">
        <v>40</v>
      </c>
      <c r="D43" s="8" t="s">
        <v>41</v>
      </c>
      <c r="E43" s="61">
        <v>1</v>
      </c>
      <c r="F43" s="83"/>
      <c r="G43" s="9">
        <f>+ROUND(E43*F43,0)</f>
        <v>0</v>
      </c>
    </row>
    <row r="44" spans="1:7" ht="25.5" x14ac:dyDescent="0.2">
      <c r="A44" s="68" t="s">
        <v>42</v>
      </c>
      <c r="B44" s="72">
        <v>5.0199999999999996</v>
      </c>
      <c r="C44" s="7" t="s">
        <v>43</v>
      </c>
      <c r="D44" s="8" t="s">
        <v>30</v>
      </c>
      <c r="E44" s="61">
        <v>185</v>
      </c>
      <c r="F44" s="83"/>
      <c r="G44" s="9">
        <f t="shared" ref="G44:G52" si="3">+ROUND(E44*F44,0)</f>
        <v>0</v>
      </c>
    </row>
    <row r="45" spans="1:7" ht="25.5" x14ac:dyDescent="0.2">
      <c r="A45" s="68" t="s">
        <v>44</v>
      </c>
      <c r="B45" s="72">
        <v>5.03</v>
      </c>
      <c r="C45" s="7" t="s">
        <v>45</v>
      </c>
      <c r="D45" s="8" t="s">
        <v>41</v>
      </c>
      <c r="E45" s="61">
        <v>11</v>
      </c>
      <c r="F45" s="83"/>
      <c r="G45" s="9">
        <f t="shared" si="3"/>
        <v>0</v>
      </c>
    </row>
    <row r="46" spans="1:7" ht="25.5" x14ac:dyDescent="0.2">
      <c r="A46" s="68"/>
      <c r="B46" s="72">
        <v>5.0599999999999996</v>
      </c>
      <c r="C46" s="7" t="s">
        <v>186</v>
      </c>
      <c r="D46" s="8" t="s">
        <v>41</v>
      </c>
      <c r="E46" s="61">
        <v>20</v>
      </c>
      <c r="F46" s="83"/>
      <c r="G46" s="9">
        <f t="shared" si="3"/>
        <v>0</v>
      </c>
    </row>
    <row r="47" spans="1:7" x14ac:dyDescent="0.2">
      <c r="A47" s="68"/>
      <c r="B47" s="72">
        <v>5.07</v>
      </c>
      <c r="C47" s="7" t="s">
        <v>50</v>
      </c>
      <c r="D47" s="8" t="s">
        <v>41</v>
      </c>
      <c r="E47" s="61">
        <v>10</v>
      </c>
      <c r="F47" s="83"/>
      <c r="G47" s="9">
        <f t="shared" si="3"/>
        <v>0</v>
      </c>
    </row>
    <row r="48" spans="1:7" x14ac:dyDescent="0.2">
      <c r="A48" s="68"/>
      <c r="B48" s="72">
        <v>5.08</v>
      </c>
      <c r="C48" s="7" t="s">
        <v>52</v>
      </c>
      <c r="D48" s="8" t="s">
        <v>30</v>
      </c>
      <c r="E48" s="61">
        <v>200</v>
      </c>
      <c r="F48" s="83"/>
      <c r="G48" s="9">
        <f t="shared" si="3"/>
        <v>0</v>
      </c>
    </row>
    <row r="49" spans="1:7" x14ac:dyDescent="0.2">
      <c r="A49" s="68"/>
      <c r="B49" s="72">
        <v>5.09</v>
      </c>
      <c r="C49" s="7" t="s">
        <v>53</v>
      </c>
      <c r="D49" s="8" t="s">
        <v>41</v>
      </c>
      <c r="E49" s="61">
        <v>11</v>
      </c>
      <c r="F49" s="83"/>
      <c r="G49" s="9">
        <f t="shared" si="3"/>
        <v>0</v>
      </c>
    </row>
    <row r="50" spans="1:7" x14ac:dyDescent="0.2">
      <c r="A50" s="68" t="s">
        <v>46</v>
      </c>
      <c r="B50" s="72">
        <v>5.0999999999999996</v>
      </c>
      <c r="C50" s="7" t="s">
        <v>54</v>
      </c>
      <c r="D50" s="8" t="s">
        <v>30</v>
      </c>
      <c r="E50" s="61">
        <v>400</v>
      </c>
      <c r="F50" s="83"/>
      <c r="G50" s="9">
        <f t="shared" si="3"/>
        <v>0</v>
      </c>
    </row>
    <row r="51" spans="1:7" ht="25.5" x14ac:dyDescent="0.2">
      <c r="A51" s="68" t="s">
        <v>47</v>
      </c>
      <c r="B51" s="72">
        <v>5.12</v>
      </c>
      <c r="C51" s="7" t="s">
        <v>55</v>
      </c>
      <c r="D51" s="8" t="s">
        <v>56</v>
      </c>
      <c r="E51" s="61">
        <v>1</v>
      </c>
      <c r="F51" s="83"/>
      <c r="G51" s="9">
        <f t="shared" si="3"/>
        <v>0</v>
      </c>
    </row>
    <row r="52" spans="1:7" x14ac:dyDescent="0.2">
      <c r="A52" s="68" t="s">
        <v>48</v>
      </c>
      <c r="B52" s="72">
        <v>5.13</v>
      </c>
      <c r="C52" s="7" t="s">
        <v>57</v>
      </c>
      <c r="D52" s="8" t="s">
        <v>58</v>
      </c>
      <c r="E52" s="61">
        <v>1</v>
      </c>
      <c r="F52" s="83"/>
      <c r="G52" s="9">
        <f t="shared" si="3"/>
        <v>0</v>
      </c>
    </row>
    <row r="53" spans="1:7" ht="15" customHeight="1" x14ac:dyDescent="0.2">
      <c r="A53" s="70" t="s">
        <v>13</v>
      </c>
      <c r="B53" s="105" t="s">
        <v>59</v>
      </c>
      <c r="C53" s="106"/>
      <c r="D53" s="106"/>
      <c r="E53" s="106"/>
      <c r="F53" s="107"/>
      <c r="G53" s="45">
        <f>SUM(G43:G52)</f>
        <v>0</v>
      </c>
    </row>
    <row r="54" spans="1:7" ht="15" customHeight="1" x14ac:dyDescent="0.2">
      <c r="A54" s="5"/>
      <c r="B54" s="63"/>
      <c r="C54" s="64"/>
      <c r="D54" s="65"/>
      <c r="E54" s="66"/>
      <c r="F54" s="63"/>
      <c r="G54" s="63"/>
    </row>
    <row r="55" spans="1:7" ht="41.25" customHeight="1" x14ac:dyDescent="0.2">
      <c r="A55" s="67" t="s">
        <v>6</v>
      </c>
      <c r="B55" s="58">
        <v>6</v>
      </c>
      <c r="C55" s="109" t="s">
        <v>128</v>
      </c>
      <c r="D55" s="108"/>
      <c r="E55" s="108"/>
      <c r="F55" s="108"/>
      <c r="G55" s="108"/>
    </row>
    <row r="56" spans="1:7" ht="38.25" x14ac:dyDescent="0.2">
      <c r="A56" s="68" t="s">
        <v>61</v>
      </c>
      <c r="B56" s="60">
        <v>7.01</v>
      </c>
      <c r="C56" s="7" t="s">
        <v>98</v>
      </c>
      <c r="D56" s="10" t="s">
        <v>62</v>
      </c>
      <c r="E56" s="61">
        <v>11</v>
      </c>
      <c r="F56" s="83"/>
      <c r="G56" s="9">
        <f>+ROUND(E56*F56,0)</f>
        <v>0</v>
      </c>
    </row>
    <row r="57" spans="1:7" x14ac:dyDescent="0.2">
      <c r="A57" s="68"/>
      <c r="B57" s="60" t="s">
        <v>129</v>
      </c>
      <c r="C57" s="7" t="s">
        <v>130</v>
      </c>
      <c r="D57" s="10" t="s">
        <v>3</v>
      </c>
      <c r="E57" s="61">
        <v>1</v>
      </c>
      <c r="F57" s="83"/>
      <c r="G57" s="9">
        <f t="shared" ref="G57:G60" si="4">+ROUND(E57*F57,0)</f>
        <v>0</v>
      </c>
    </row>
    <row r="58" spans="1:7" ht="25.5" x14ac:dyDescent="0.2">
      <c r="A58" s="68"/>
      <c r="B58" s="60">
        <v>7.03</v>
      </c>
      <c r="C58" s="7" t="s">
        <v>99</v>
      </c>
      <c r="D58" s="10" t="s">
        <v>41</v>
      </c>
      <c r="E58" s="61">
        <v>1</v>
      </c>
      <c r="F58" s="83"/>
      <c r="G58" s="9">
        <f t="shared" si="4"/>
        <v>0</v>
      </c>
    </row>
    <row r="59" spans="1:7" ht="25.5" x14ac:dyDescent="0.2">
      <c r="A59" s="68"/>
      <c r="B59" s="60">
        <v>7.04</v>
      </c>
      <c r="C59" s="7" t="s">
        <v>100</v>
      </c>
      <c r="D59" s="10" t="s">
        <v>41</v>
      </c>
      <c r="E59" s="61">
        <v>7</v>
      </c>
      <c r="F59" s="83"/>
      <c r="G59" s="9">
        <f t="shared" si="4"/>
        <v>0</v>
      </c>
    </row>
    <row r="60" spans="1:7" ht="25.5" x14ac:dyDescent="0.2">
      <c r="A60" s="68"/>
      <c r="B60" s="60">
        <v>7.05</v>
      </c>
      <c r="C60" s="7" t="s">
        <v>164</v>
      </c>
      <c r="D60" s="10" t="s">
        <v>29</v>
      </c>
      <c r="E60" s="61">
        <v>90</v>
      </c>
      <c r="F60" s="83"/>
      <c r="G60" s="9">
        <f t="shared" si="4"/>
        <v>0</v>
      </c>
    </row>
    <row r="61" spans="1:7" ht="15" customHeight="1" x14ac:dyDescent="0.2">
      <c r="A61" s="70" t="s">
        <v>13</v>
      </c>
      <c r="B61" s="105" t="s">
        <v>64</v>
      </c>
      <c r="C61" s="106"/>
      <c r="D61" s="106"/>
      <c r="E61" s="106"/>
      <c r="F61" s="107"/>
      <c r="G61" s="45">
        <f>SUM(G56:G60)</f>
        <v>0</v>
      </c>
    </row>
    <row r="62" spans="1:7" x14ac:dyDescent="0.2">
      <c r="A62" s="5"/>
      <c r="B62" s="63"/>
      <c r="C62" s="64"/>
      <c r="D62" s="65"/>
      <c r="E62" s="66"/>
      <c r="F62" s="63"/>
      <c r="G62" s="63"/>
    </row>
    <row r="63" spans="1:7" ht="50.25" customHeight="1" x14ac:dyDescent="0.2">
      <c r="A63" s="67" t="s">
        <v>6</v>
      </c>
      <c r="B63" s="58">
        <v>7</v>
      </c>
      <c r="C63" s="110" t="s">
        <v>187</v>
      </c>
      <c r="D63" s="110"/>
      <c r="E63" s="110"/>
      <c r="F63" s="110"/>
      <c r="G63" s="110"/>
    </row>
    <row r="64" spans="1:7" x14ac:dyDescent="0.2">
      <c r="A64" s="68" t="s">
        <v>65</v>
      </c>
      <c r="B64" s="60">
        <v>8.0299999999999994</v>
      </c>
      <c r="C64" s="7" t="s">
        <v>101</v>
      </c>
      <c r="D64" s="8" t="s">
        <v>41</v>
      </c>
      <c r="E64" s="61">
        <v>7</v>
      </c>
      <c r="F64" s="83"/>
      <c r="G64" s="9">
        <f>+ROUND(E64*F64,0)</f>
        <v>0</v>
      </c>
    </row>
    <row r="65" spans="1:7" x14ac:dyDescent="0.2">
      <c r="A65" s="68" t="s">
        <v>66</v>
      </c>
      <c r="B65" s="60">
        <v>8.0399999999999991</v>
      </c>
      <c r="C65" s="7" t="s">
        <v>102</v>
      </c>
      <c r="D65" s="8" t="s">
        <v>41</v>
      </c>
      <c r="E65" s="61">
        <v>1</v>
      </c>
      <c r="F65" s="83"/>
      <c r="G65" s="9">
        <f>+ROUND(E65*F65,0)</f>
        <v>0</v>
      </c>
    </row>
    <row r="66" spans="1:7" ht="15" customHeight="1" x14ac:dyDescent="0.2">
      <c r="A66" s="70" t="s">
        <v>13</v>
      </c>
      <c r="B66" s="105" t="s">
        <v>68</v>
      </c>
      <c r="C66" s="106"/>
      <c r="D66" s="106"/>
      <c r="E66" s="106"/>
      <c r="F66" s="107"/>
      <c r="G66" s="45">
        <f>SUM(G64:G65)</f>
        <v>0</v>
      </c>
    </row>
    <row r="67" spans="1:7" x14ac:dyDescent="0.2">
      <c r="A67" s="5"/>
      <c r="B67" s="63"/>
      <c r="C67" s="64"/>
      <c r="D67" s="65"/>
      <c r="E67" s="66"/>
      <c r="F67" s="63"/>
      <c r="G67" s="63"/>
    </row>
    <row r="68" spans="1:7" ht="42.75" customHeight="1" x14ac:dyDescent="0.2">
      <c r="A68" s="67" t="s">
        <v>6</v>
      </c>
      <c r="B68" s="58">
        <v>8</v>
      </c>
      <c r="C68" s="100" t="s">
        <v>121</v>
      </c>
      <c r="D68" s="101"/>
      <c r="E68" s="101"/>
      <c r="F68" s="101"/>
      <c r="G68" s="102"/>
    </row>
    <row r="69" spans="1:7" ht="25.5" x14ac:dyDescent="0.2">
      <c r="A69" s="11" t="s">
        <v>122</v>
      </c>
      <c r="B69" s="74">
        <v>9.01</v>
      </c>
      <c r="C69" s="7" t="s">
        <v>104</v>
      </c>
      <c r="D69" s="12" t="s">
        <v>41</v>
      </c>
      <c r="E69" s="75">
        <v>3</v>
      </c>
      <c r="F69" s="83"/>
      <c r="G69" s="9">
        <f>+ROUND(E69*F69,0)</f>
        <v>0</v>
      </c>
    </row>
    <row r="70" spans="1:7" ht="38.25" x14ac:dyDescent="0.2">
      <c r="A70" s="11"/>
      <c r="B70" s="74">
        <v>9.02</v>
      </c>
      <c r="C70" s="7" t="s">
        <v>103</v>
      </c>
      <c r="D70" s="12" t="s">
        <v>41</v>
      </c>
      <c r="E70" s="75">
        <v>90</v>
      </c>
      <c r="F70" s="83"/>
      <c r="G70" s="9">
        <f t="shared" ref="G70:G72" si="5">+ROUND(E70*F70,0)</f>
        <v>0</v>
      </c>
    </row>
    <row r="71" spans="1:7" ht="38.25" x14ac:dyDescent="0.2">
      <c r="A71" s="11"/>
      <c r="B71" s="74">
        <v>9.0299999999999994</v>
      </c>
      <c r="C71" s="7" t="s">
        <v>175</v>
      </c>
      <c r="D71" s="12" t="s">
        <v>176</v>
      </c>
      <c r="E71" s="75">
        <v>90</v>
      </c>
      <c r="F71" s="83"/>
      <c r="G71" s="9">
        <f t="shared" si="5"/>
        <v>0</v>
      </c>
    </row>
    <row r="72" spans="1:7" ht="25.5" x14ac:dyDescent="0.2">
      <c r="A72" s="11"/>
      <c r="B72" s="74">
        <v>9.0399999999999991</v>
      </c>
      <c r="C72" s="7" t="s">
        <v>188</v>
      </c>
      <c r="D72" s="12" t="s">
        <v>176</v>
      </c>
      <c r="E72" s="75">
        <v>15</v>
      </c>
      <c r="F72" s="83"/>
      <c r="G72" s="9">
        <f t="shared" si="5"/>
        <v>0</v>
      </c>
    </row>
    <row r="73" spans="1:7" ht="15" customHeight="1" x14ac:dyDescent="0.2">
      <c r="A73" s="70" t="s">
        <v>13</v>
      </c>
      <c r="B73" s="105" t="s">
        <v>70</v>
      </c>
      <c r="C73" s="106"/>
      <c r="D73" s="106"/>
      <c r="E73" s="106"/>
      <c r="F73" s="107"/>
      <c r="G73" s="45">
        <f>SUM(G69:G72)</f>
        <v>0</v>
      </c>
    </row>
    <row r="74" spans="1:7" ht="13.5" thickBot="1" x14ac:dyDescent="0.25">
      <c r="A74" s="5"/>
      <c r="B74" s="63"/>
      <c r="C74" s="64"/>
      <c r="D74" s="65"/>
      <c r="E74" s="66"/>
      <c r="F74" s="63"/>
      <c r="G74" s="63"/>
    </row>
    <row r="75" spans="1:7" ht="46.5" customHeight="1" x14ac:dyDescent="0.2">
      <c r="A75" s="57" t="s">
        <v>6</v>
      </c>
      <c r="B75" s="58">
        <v>9</v>
      </c>
      <c r="C75" s="108" t="s">
        <v>123</v>
      </c>
      <c r="D75" s="108"/>
      <c r="E75" s="108"/>
      <c r="F75" s="108"/>
      <c r="G75" s="108"/>
    </row>
    <row r="76" spans="1:7" x14ac:dyDescent="0.2">
      <c r="A76" s="76" t="s">
        <v>71</v>
      </c>
      <c r="B76" s="60">
        <v>10.01</v>
      </c>
      <c r="C76" s="7" t="s">
        <v>106</v>
      </c>
      <c r="D76" s="10" t="s">
        <v>41</v>
      </c>
      <c r="E76" s="61">
        <v>3</v>
      </c>
      <c r="F76" s="83"/>
      <c r="G76" s="9">
        <f>+ROUND(E76*F76,0)</f>
        <v>0</v>
      </c>
    </row>
    <row r="77" spans="1:7" x14ac:dyDescent="0.2">
      <c r="A77" s="76"/>
      <c r="B77" s="60">
        <v>10.02</v>
      </c>
      <c r="C77" s="7" t="s">
        <v>107</v>
      </c>
      <c r="D77" s="10" t="s">
        <v>41</v>
      </c>
      <c r="E77" s="61">
        <v>1</v>
      </c>
      <c r="F77" s="83"/>
      <c r="G77" s="9">
        <f t="shared" ref="G77:G80" si="6">+ROUND(E77*F77,0)</f>
        <v>0</v>
      </c>
    </row>
    <row r="78" spans="1:7" x14ac:dyDescent="0.2">
      <c r="A78" s="76"/>
      <c r="B78" s="60">
        <v>10.029999999999999</v>
      </c>
      <c r="C78" s="7" t="s">
        <v>181</v>
      </c>
      <c r="D78" s="10" t="s">
        <v>41</v>
      </c>
      <c r="E78" s="61">
        <v>1</v>
      </c>
      <c r="F78" s="83"/>
      <c r="G78" s="9">
        <f t="shared" si="6"/>
        <v>0</v>
      </c>
    </row>
    <row r="79" spans="1:7" x14ac:dyDescent="0.2">
      <c r="A79" s="76"/>
      <c r="B79" s="60" t="s">
        <v>73</v>
      </c>
      <c r="C79" s="7" t="s">
        <v>109</v>
      </c>
      <c r="D79" s="10" t="s">
        <v>3</v>
      </c>
      <c r="E79" s="61">
        <v>5</v>
      </c>
      <c r="F79" s="83"/>
      <c r="G79" s="9">
        <f t="shared" si="6"/>
        <v>0</v>
      </c>
    </row>
    <row r="80" spans="1:7" x14ac:dyDescent="0.2">
      <c r="A80" s="76"/>
      <c r="B80" s="60" t="s">
        <v>74</v>
      </c>
      <c r="C80" s="7" t="s">
        <v>180</v>
      </c>
      <c r="D80" s="10" t="s">
        <v>3</v>
      </c>
      <c r="E80" s="61">
        <v>3</v>
      </c>
      <c r="F80" s="83"/>
      <c r="G80" s="9">
        <f t="shared" si="6"/>
        <v>0</v>
      </c>
    </row>
    <row r="81" spans="1:8" ht="15.75" customHeight="1" thickBot="1" x14ac:dyDescent="0.25">
      <c r="A81" s="62" t="s">
        <v>13</v>
      </c>
      <c r="B81" s="105" t="s">
        <v>77</v>
      </c>
      <c r="C81" s="106"/>
      <c r="D81" s="106"/>
      <c r="E81" s="106"/>
      <c r="F81" s="107"/>
      <c r="G81" s="45">
        <f>SUM(G76:G80)</f>
        <v>0</v>
      </c>
    </row>
    <row r="82" spans="1:8" x14ac:dyDescent="0.2">
      <c r="A82" s="5"/>
      <c r="B82" s="63"/>
      <c r="C82" s="64"/>
      <c r="D82" s="65"/>
      <c r="E82" s="66"/>
      <c r="F82" s="63"/>
      <c r="G82" s="63"/>
    </row>
    <row r="83" spans="1:8" x14ac:dyDescent="0.2">
      <c r="A83" s="67" t="s">
        <v>6</v>
      </c>
      <c r="B83" s="58">
        <v>10</v>
      </c>
      <c r="C83" s="122" t="s">
        <v>124</v>
      </c>
      <c r="D83" s="123"/>
      <c r="E83" s="123"/>
      <c r="F83" s="123"/>
      <c r="G83" s="124"/>
    </row>
    <row r="84" spans="1:8" x14ac:dyDescent="0.2">
      <c r="A84" s="67"/>
      <c r="B84" s="60">
        <v>10.01</v>
      </c>
      <c r="C84" s="7" t="s">
        <v>79</v>
      </c>
      <c r="D84" s="10" t="s">
        <v>9</v>
      </c>
      <c r="E84" s="78">
        <v>840</v>
      </c>
      <c r="F84" s="84"/>
      <c r="G84" s="9">
        <f>+ROUND(E84*F84,0)</f>
        <v>0</v>
      </c>
    </row>
    <row r="85" spans="1:8" ht="25.5" x14ac:dyDescent="0.2">
      <c r="A85" s="67"/>
      <c r="B85" s="60">
        <v>10.02</v>
      </c>
      <c r="C85" s="7" t="s">
        <v>125</v>
      </c>
      <c r="D85" s="10" t="s">
        <v>3</v>
      </c>
      <c r="E85" s="78">
        <v>1</v>
      </c>
      <c r="F85" s="84"/>
      <c r="G85" s="9">
        <f>+ROUND(E85*F85,0)</f>
        <v>0</v>
      </c>
    </row>
    <row r="86" spans="1:8" s="79" customFormat="1" ht="15" customHeight="1" x14ac:dyDescent="0.25">
      <c r="A86" s="70" t="s">
        <v>13</v>
      </c>
      <c r="B86" s="105" t="s">
        <v>80</v>
      </c>
      <c r="C86" s="106"/>
      <c r="D86" s="106"/>
      <c r="E86" s="106"/>
      <c r="F86" s="107"/>
      <c r="G86" s="45">
        <f>SUM(G84:G85)</f>
        <v>0</v>
      </c>
      <c r="H86" s="34"/>
    </row>
    <row r="87" spans="1:8" x14ac:dyDescent="0.2">
      <c r="A87" s="5"/>
      <c r="B87" s="63"/>
      <c r="C87" s="64"/>
      <c r="D87" s="65"/>
      <c r="E87" s="66"/>
      <c r="F87" s="63"/>
      <c r="G87" s="63"/>
      <c r="H87" s="15"/>
    </row>
    <row r="88" spans="1:8" x14ac:dyDescent="0.2">
      <c r="A88" s="16" t="s">
        <v>81</v>
      </c>
      <c r="B88" s="112" t="s">
        <v>83</v>
      </c>
      <c r="C88" s="113"/>
      <c r="D88" s="113"/>
      <c r="E88" s="113"/>
      <c r="F88" s="114"/>
      <c r="G88" s="45">
        <f>+G11+G22+G32+G40+G53+G61+G66+G73+G81+G86</f>
        <v>0</v>
      </c>
      <c r="H88" s="17"/>
    </row>
    <row r="89" spans="1:8" x14ac:dyDescent="0.2">
      <c r="A89" s="5"/>
      <c r="B89" s="18"/>
      <c r="C89" s="19"/>
      <c r="D89" s="20"/>
      <c r="E89" s="21"/>
      <c r="F89" s="18"/>
      <c r="G89" s="17"/>
      <c r="H89" s="17"/>
    </row>
    <row r="90" spans="1:8" ht="14.25" customHeight="1" x14ac:dyDescent="0.2">
      <c r="A90" s="5"/>
      <c r="B90" s="58">
        <v>11</v>
      </c>
      <c r="C90" s="112" t="s">
        <v>189</v>
      </c>
      <c r="D90" s="113"/>
      <c r="E90" s="113"/>
      <c r="F90" s="113"/>
      <c r="G90" s="114"/>
      <c r="H90" s="17"/>
    </row>
    <row r="91" spans="1:8" x14ac:dyDescent="0.2">
      <c r="A91" s="5"/>
      <c r="B91" s="39">
        <v>11.1</v>
      </c>
      <c r="C91" s="35" t="s">
        <v>190</v>
      </c>
      <c r="D91" s="36" t="s">
        <v>191</v>
      </c>
      <c r="E91" s="37">
        <v>1</v>
      </c>
      <c r="F91" s="85">
        <v>0</v>
      </c>
      <c r="G91" s="38">
        <f>+ROUND(E91*F91,0)</f>
        <v>0</v>
      </c>
      <c r="H91" s="17"/>
    </row>
    <row r="92" spans="1:8" x14ac:dyDescent="0.2">
      <c r="A92" s="5"/>
      <c r="B92" s="125" t="s">
        <v>192</v>
      </c>
      <c r="C92" s="125"/>
      <c r="D92" s="125"/>
      <c r="E92" s="125"/>
      <c r="F92" s="125"/>
      <c r="G92" s="45">
        <f>+G91</f>
        <v>0</v>
      </c>
      <c r="H92" s="17"/>
    </row>
    <row r="93" spans="1:8" x14ac:dyDescent="0.2">
      <c r="A93" s="5"/>
      <c r="B93" s="18"/>
      <c r="C93" s="19"/>
      <c r="D93" s="20"/>
      <c r="E93" s="21"/>
      <c r="F93" s="18"/>
      <c r="G93" s="17"/>
      <c r="H93" s="17"/>
    </row>
    <row r="94" spans="1:8" x14ac:dyDescent="0.2">
      <c r="A94" s="22"/>
      <c r="B94" s="115" t="s">
        <v>82</v>
      </c>
      <c r="C94" s="115"/>
      <c r="D94" s="115"/>
      <c r="E94" s="115"/>
      <c r="F94" s="115"/>
      <c r="G94" s="115"/>
      <c r="H94" s="17"/>
    </row>
    <row r="95" spans="1:8" x14ac:dyDescent="0.2">
      <c r="A95" s="22"/>
      <c r="B95" s="23"/>
      <c r="C95" s="116" t="s">
        <v>126</v>
      </c>
      <c r="D95" s="117"/>
      <c r="E95" s="118"/>
      <c r="F95" s="86">
        <v>0.15790000000000001</v>
      </c>
      <c r="G95" s="9">
        <f>+ROUND(G88*F95,0)</f>
        <v>0</v>
      </c>
    </row>
    <row r="96" spans="1:8" x14ac:dyDescent="0.2">
      <c r="A96" s="22"/>
      <c r="B96" s="23"/>
      <c r="C96" s="116" t="s">
        <v>84</v>
      </c>
      <c r="D96" s="117"/>
      <c r="E96" s="118"/>
      <c r="F96" s="87">
        <v>0.03</v>
      </c>
      <c r="G96" s="9">
        <f>+ROUND(G88*F96,0)</f>
        <v>0</v>
      </c>
    </row>
    <row r="97" spans="2:7" x14ac:dyDescent="0.2">
      <c r="B97" s="80"/>
      <c r="C97" s="119" t="s">
        <v>85</v>
      </c>
      <c r="D97" s="120"/>
      <c r="E97" s="121"/>
      <c r="F97" s="88">
        <v>0.05</v>
      </c>
      <c r="G97" s="9">
        <f>ROUND(G88*F97,0)</f>
        <v>0</v>
      </c>
    </row>
    <row r="98" spans="2:7" x14ac:dyDescent="0.2">
      <c r="B98" s="80"/>
      <c r="C98" s="119" t="s">
        <v>86</v>
      </c>
      <c r="D98" s="120"/>
      <c r="E98" s="121"/>
      <c r="F98" s="81">
        <v>0.16</v>
      </c>
      <c r="G98" s="9">
        <f>+ROUND(G97*F98,0)</f>
        <v>0</v>
      </c>
    </row>
    <row r="99" spans="2:7" ht="16.5" x14ac:dyDescent="0.2">
      <c r="B99" s="111" t="s">
        <v>127</v>
      </c>
      <c r="C99" s="111"/>
      <c r="D99" s="111"/>
      <c r="E99" s="111"/>
      <c r="F99" s="111"/>
      <c r="G99" s="24">
        <f>+G88+G95+G96+G97+G98+G92</f>
        <v>0</v>
      </c>
    </row>
    <row r="102" spans="2:7" x14ac:dyDescent="0.2">
      <c r="G102" s="82"/>
    </row>
  </sheetData>
  <sheetProtection password="9CBA" sheet="1" objects="1" scenarios="1"/>
  <mergeCells count="32">
    <mergeCell ref="B99:F99"/>
    <mergeCell ref="B88:F88"/>
    <mergeCell ref="B94:G94"/>
    <mergeCell ref="C95:E95"/>
    <mergeCell ref="C96:E96"/>
    <mergeCell ref="C97:E97"/>
    <mergeCell ref="C98:E98"/>
    <mergeCell ref="C90:G90"/>
    <mergeCell ref="B92:F92"/>
    <mergeCell ref="B86:F86"/>
    <mergeCell ref="B53:F53"/>
    <mergeCell ref="C55:G55"/>
    <mergeCell ref="B61:F61"/>
    <mergeCell ref="C63:G63"/>
    <mergeCell ref="B66:F66"/>
    <mergeCell ref="C68:G68"/>
    <mergeCell ref="B73:F73"/>
    <mergeCell ref="C75:G75"/>
    <mergeCell ref="B81:F81"/>
    <mergeCell ref="C83:G83"/>
    <mergeCell ref="C42:G42"/>
    <mergeCell ref="A1:G1"/>
    <mergeCell ref="A2:G2"/>
    <mergeCell ref="B4:G4"/>
    <mergeCell ref="C8:G8"/>
    <mergeCell ref="B11:F11"/>
    <mergeCell ref="C13:G13"/>
    <mergeCell ref="B22:F22"/>
    <mergeCell ref="C24:G24"/>
    <mergeCell ref="B32:F32"/>
    <mergeCell ref="C34:G34"/>
    <mergeCell ref="B40:F40"/>
  </mergeCells>
  <conditionalFormatting sqref="B8">
    <cfRule type="cellIs" dxfId="23" priority="26" operator="equal">
      <formula>"ESCRIBA AQUÍ EL NOMBRE DEL CAPITULO"</formula>
    </cfRule>
  </conditionalFormatting>
  <conditionalFormatting sqref="B13">
    <cfRule type="cellIs" dxfId="22" priority="25" operator="equal">
      <formula>"ESCRIBA AQUÍ EL NOMBRE DEL CAPITULO"</formula>
    </cfRule>
  </conditionalFormatting>
  <conditionalFormatting sqref="B24">
    <cfRule type="cellIs" dxfId="21" priority="24" operator="equal">
      <formula>"ESCRIBA AQUÍ EL NOMBRE DEL CAPITULO"</formula>
    </cfRule>
  </conditionalFormatting>
  <conditionalFormatting sqref="B34">
    <cfRule type="cellIs" dxfId="20" priority="23" operator="equal">
      <formula>"ESCRIBA AQUÍ EL NOMBRE DEL CAPITULO"</formula>
    </cfRule>
  </conditionalFormatting>
  <conditionalFormatting sqref="B42">
    <cfRule type="cellIs" dxfId="19" priority="22" operator="equal">
      <formula>"ESCRIBA AQUÍ EL NOMBRE DEL CAPITULO"</formula>
    </cfRule>
  </conditionalFormatting>
  <conditionalFormatting sqref="B55">
    <cfRule type="cellIs" dxfId="18" priority="20" operator="equal">
      <formula>"ESCRIBA AQUÍ EL NOMBRE DEL CAPITULO"</formula>
    </cfRule>
  </conditionalFormatting>
  <conditionalFormatting sqref="B63">
    <cfRule type="cellIs" dxfId="17" priority="19" operator="equal">
      <formula>"ESCRIBA AQUÍ EL NOMBRE DEL CAPITULO"</formula>
    </cfRule>
  </conditionalFormatting>
  <conditionalFormatting sqref="B68">
    <cfRule type="cellIs" dxfId="16" priority="18" operator="equal">
      <formula>"ESCRIBA AQUÍ EL NOMBRE DEL CAPITULO"</formula>
    </cfRule>
  </conditionalFormatting>
  <conditionalFormatting sqref="B75">
    <cfRule type="cellIs" dxfId="15" priority="17" operator="equal">
      <formula>"ESCRIBA AQUÍ EL NOMBRE DEL CAPITULO"</formula>
    </cfRule>
  </conditionalFormatting>
  <conditionalFormatting sqref="B83:C83">
    <cfRule type="cellIs" dxfId="14" priority="16" operator="equal">
      <formula>"ESCRIBA AQUÍ EL NOMBRE DEL CAPITULO"</formula>
    </cfRule>
  </conditionalFormatting>
  <conditionalFormatting sqref="C8">
    <cfRule type="cellIs" dxfId="13" priority="15" operator="equal">
      <formula>"ESCRIBA AQUÍ EL NOMBRE DEL CAPITULO"</formula>
    </cfRule>
  </conditionalFormatting>
  <conditionalFormatting sqref="C13">
    <cfRule type="cellIs" dxfId="12" priority="14" operator="equal">
      <formula>"ESCRIBA AQUÍ EL NOMBRE DEL CAPITULO"</formula>
    </cfRule>
  </conditionalFormatting>
  <conditionalFormatting sqref="C24">
    <cfRule type="cellIs" dxfId="11" priority="13" operator="equal">
      <formula>"ESCRIBA AQUÍ EL NOMBRE DEL CAPITULO"</formula>
    </cfRule>
  </conditionalFormatting>
  <conditionalFormatting sqref="C34">
    <cfRule type="cellIs" dxfId="10" priority="12" operator="equal">
      <formula>"ESCRIBA AQUÍ EL NOMBRE DEL CAPITULO"</formula>
    </cfRule>
  </conditionalFormatting>
  <conditionalFormatting sqref="C42">
    <cfRule type="cellIs" dxfId="9" priority="11" operator="equal">
      <formula>"ESCRIBA AQUÍ EL NOMBRE DEL CAPITULO"</formula>
    </cfRule>
  </conditionalFormatting>
  <conditionalFormatting sqref="C68">
    <cfRule type="cellIs" dxfId="8" priority="7" operator="equal">
      <formula>"ESCRIBA AQUÍ EL NOMBRE DEL CAPITULO"</formula>
    </cfRule>
  </conditionalFormatting>
  <conditionalFormatting sqref="C55">
    <cfRule type="cellIs" dxfId="7" priority="9" operator="equal">
      <formula>"ESCRIBA AQUÍ EL NOMBRE DEL CAPITULO"</formula>
    </cfRule>
  </conditionalFormatting>
  <conditionalFormatting sqref="C63">
    <cfRule type="cellIs" dxfId="6" priority="8" operator="equal">
      <formula>"ESCRIBA AQUÍ EL NOMBRE DEL CAPITULO"</formula>
    </cfRule>
  </conditionalFormatting>
  <conditionalFormatting sqref="C75">
    <cfRule type="cellIs" dxfId="5" priority="6" operator="equal">
      <formula>"ESCRIBA AQUÍ EL NOMBRE DEL CAPITULO"</formula>
    </cfRule>
  </conditionalFormatting>
  <conditionalFormatting sqref="B88">
    <cfRule type="cellIs" dxfId="4" priority="5" operator="equal">
      <formula>"ESCRIBA AQUÍ EL NOMBRE DEL CAPITULO"</formula>
    </cfRule>
  </conditionalFormatting>
  <conditionalFormatting sqref="B94">
    <cfRule type="cellIs" dxfId="3" priority="4" operator="equal">
      <formula>"ESCRIBA AQUÍ EL NOMBRE DEL CAPITULO"</formula>
    </cfRule>
  </conditionalFormatting>
  <conditionalFormatting sqref="B99">
    <cfRule type="cellIs" dxfId="2" priority="3" operator="equal">
      <formula>"ESCRIBA AQUÍ EL NOMBRE DEL CAPITULO"</formula>
    </cfRule>
  </conditionalFormatting>
  <conditionalFormatting sqref="B90">
    <cfRule type="cellIs" dxfId="1" priority="2" operator="equal">
      <formula>"ESCRIBA AQUÍ EL NOMBRE DEL CAPITULO"</formula>
    </cfRule>
  </conditionalFormatting>
  <conditionalFormatting sqref="C90">
    <cfRule type="cellIs" dxfId="0" priority="1" operator="equal">
      <formula>"ESCRIBA AQUÍ EL NOMBRE DEL CAPITULO"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RESUMEN</vt:lpstr>
      <vt:lpstr>ALTOS DE LA SABANA</vt:lpstr>
      <vt:lpstr>TIERRA GRATA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VANESSA JIMENEZ DAVILA</cp:lastModifiedBy>
  <cp:lastPrinted>2015-09-24T22:02:26Z</cp:lastPrinted>
  <dcterms:created xsi:type="dcterms:W3CDTF">2015-09-22T03:27:58Z</dcterms:created>
  <dcterms:modified xsi:type="dcterms:W3CDTF">2015-10-14T00:09:13Z</dcterms:modified>
</cp:coreProperties>
</file>