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segura\SSegura\SSS\DOCUMENTOS\Docs\PROYECTO TIPO EDUCACION 10-05-2017\ANEXO 1 DISEÑOS\DISEÑO ARQUITECTONICO\"/>
    </mc:Choice>
  </mc:AlternateContent>
  <bookViews>
    <workbookView xWindow="0" yWindow="0" windowWidth="20490" windowHeight="7365"/>
  </bookViews>
  <sheets>
    <sheet name="MODULOS" sheetId="1" r:id="rId1"/>
    <sheet name="COLEGIOTIP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22" i="2"/>
  <c r="G23" i="2"/>
  <c r="G16" i="2"/>
  <c r="H40" i="2" l="1"/>
  <c r="C63" i="1"/>
  <c r="H36" i="2" s="1"/>
  <c r="H34" i="2"/>
  <c r="G20" i="2"/>
  <c r="G15" i="2"/>
  <c r="H21" i="2"/>
  <c r="H26" i="2" s="1"/>
  <c r="H22" i="2"/>
  <c r="H23" i="2"/>
  <c r="H24" i="2"/>
  <c r="H25" i="2"/>
  <c r="H20" i="2"/>
  <c r="H16" i="2"/>
  <c r="H17" i="2"/>
  <c r="H15" i="2"/>
  <c r="H18" i="2" s="1"/>
  <c r="H6" i="2"/>
  <c r="H7" i="2"/>
  <c r="H8" i="2"/>
  <c r="H9" i="2"/>
  <c r="H10" i="2"/>
  <c r="H11" i="2"/>
  <c r="H12" i="2"/>
  <c r="H5" i="2"/>
  <c r="H13" i="2" s="1"/>
  <c r="H35" i="2" s="1"/>
  <c r="G5" i="2"/>
  <c r="C59" i="1"/>
  <c r="C50" i="1"/>
  <c r="C40" i="1"/>
  <c r="C32" i="1"/>
  <c r="C25" i="1"/>
  <c r="C19" i="1" l="1"/>
  <c r="C65" i="1" s="1"/>
  <c r="C17" i="1"/>
  <c r="C7" i="1"/>
  <c r="C64" i="1" s="1"/>
  <c r="H37" i="2" s="1"/>
  <c r="H38" i="2" s="1"/>
  <c r="H39" i="2" s="1"/>
</calcChain>
</file>

<file path=xl/sharedStrings.xml><?xml version="1.0" encoding="utf-8"?>
<sst xmlns="http://schemas.openxmlformats.org/spreadsheetml/2006/main" count="102" uniqueCount="73">
  <si>
    <t>Lavado</t>
  </si>
  <si>
    <t>Servicio</t>
  </si>
  <si>
    <t>Preparación</t>
  </si>
  <si>
    <t xml:space="preserve">Almacén </t>
  </si>
  <si>
    <t>Recibo</t>
  </si>
  <si>
    <t>Basuras</t>
  </si>
  <si>
    <t>Baño</t>
  </si>
  <si>
    <t>COCINA</t>
  </si>
  <si>
    <t>Subtotal cocina</t>
  </si>
  <si>
    <t>Aula multiple-comedor</t>
  </si>
  <si>
    <t>Aula basica/media</t>
  </si>
  <si>
    <t>Aula preescolar  + deposito</t>
  </si>
  <si>
    <t>Baños</t>
  </si>
  <si>
    <t>Cuarto técnico</t>
  </si>
  <si>
    <t>Circulación</t>
  </si>
  <si>
    <t>Baño movilidad reducida</t>
  </si>
  <si>
    <t>Area administrativa</t>
  </si>
  <si>
    <t>Baños Hombres</t>
  </si>
  <si>
    <t>Baños Mujeres</t>
  </si>
  <si>
    <t>Baños movilidad reducida</t>
  </si>
  <si>
    <t>Baño Hombres</t>
  </si>
  <si>
    <t>Baño Mujeres</t>
  </si>
  <si>
    <t xml:space="preserve"> Total modulo 1</t>
  </si>
  <si>
    <t>Total modulo 3</t>
  </si>
  <si>
    <t>Subtotal comedor</t>
  </si>
  <si>
    <t>circulacion</t>
  </si>
  <si>
    <t>Estructura, muros ,ductos y voladizos</t>
  </si>
  <si>
    <t>Total modulo 2B</t>
  </si>
  <si>
    <t>Total modulo 2A</t>
  </si>
  <si>
    <t>Total modulo 4A</t>
  </si>
  <si>
    <t>Total modulo 4B</t>
  </si>
  <si>
    <t>CUADRO DE AREAS - MODULOS EDUCACION</t>
  </si>
  <si>
    <t>SECTOR</t>
  </si>
  <si>
    <t>ESPACIO</t>
  </si>
  <si>
    <t>SUBESPACIO</t>
  </si>
  <si>
    <t>M2/AL.</t>
  </si>
  <si>
    <t>CANT.</t>
  </si>
  <si>
    <t>CIRE</t>
  </si>
  <si>
    <t>COMEDOR</t>
  </si>
  <si>
    <t>PRE-ESCOLAR</t>
  </si>
  <si>
    <t>ACCESO Y CAMINERIAS EXTERIORES</t>
  </si>
  <si>
    <t>SUBTOTAL</t>
  </si>
  <si>
    <t>Alumnos</t>
  </si>
  <si>
    <t>Circulaciones</t>
  </si>
  <si>
    <t>Estructura, muros, ductos y voladizos</t>
  </si>
  <si>
    <t>total circulaciones colegio</t>
  </si>
  <si>
    <t>total estructura y muros colegio</t>
  </si>
  <si>
    <t>Modulo 4B - BAÑOS (m2)</t>
  </si>
  <si>
    <t>Modulo 4A BAÑOS - SALON PROFESORES (m2)</t>
  </si>
  <si>
    <t>Modulo 3 - AULA PREESCOLAR (m2)</t>
  </si>
  <si>
    <t>Modulo 2B AULA BASICA MEDIA (m2)</t>
  </si>
  <si>
    <t>Modulo 2A - AULAS BASICA/MEDIA (m2)</t>
  </si>
  <si>
    <t>Modulo 1 COCINA-COMEDOR (m2)</t>
  </si>
  <si>
    <t>AREA TOTAL COLEGIO</t>
  </si>
  <si>
    <t>Total áreas exteriores</t>
  </si>
  <si>
    <t>CUADRO DE ÁREAS - MÓDULOS EDUCACIÓN</t>
  </si>
  <si>
    <t>CAP.,</t>
  </si>
  <si>
    <t>ÁREA M2</t>
  </si>
  <si>
    <t xml:space="preserve">ÁREA TOTAL M2 </t>
  </si>
  <si>
    <t>EDUCACIÓN BÁSICA/MEDIA</t>
  </si>
  <si>
    <t>Aula Multigrado básica/media</t>
  </si>
  <si>
    <t>Salón de profesores</t>
  </si>
  <si>
    <t>ÁREAS EXTERIORES</t>
  </si>
  <si>
    <t>CANCHA MÚLTIPLE</t>
  </si>
  <si>
    <t>FRANJA ADOQUÍN ECOLÓGICO</t>
  </si>
  <si>
    <t>Total área construida</t>
  </si>
  <si>
    <t>Área construida por alumno</t>
  </si>
  <si>
    <t>Baños 2 unidades sanitarias + ducha</t>
  </si>
  <si>
    <t>Baños Hombres 3 unidades sanitarias</t>
  </si>
  <si>
    <t>Baños Mujeres 3 unidades sanitarias</t>
  </si>
  <si>
    <t>Tanque Elevado</t>
  </si>
  <si>
    <t>Total área sin circulaciones</t>
  </si>
  <si>
    <t>PLANTA ARQUITECTÓNICA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</si>
</sst>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1" fillId="0" borderId="0" xfId="0" applyFont="1"/>
    <xf numFmtId="2" fontId="3" fillId="3" borderId="1" xfId="0" applyNumberFormat="1" applyFont="1" applyFill="1" applyBorder="1"/>
    <xf numFmtId="0" fontId="1" fillId="0" borderId="0" xfId="0" applyFont="1" applyFill="1" applyBorder="1"/>
    <xf numFmtId="0" fontId="2" fillId="0" borderId="5" xfId="0" applyFont="1" applyBorder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/>
    <xf numFmtId="2" fontId="3" fillId="3" borderId="3" xfId="0" applyNumberFormat="1" applyFont="1" applyFill="1" applyBorder="1"/>
    <xf numFmtId="2" fontId="2" fillId="0" borderId="1" xfId="0" applyNumberFormat="1" applyFont="1" applyFill="1" applyBorder="1"/>
    <xf numFmtId="164" fontId="2" fillId="0" borderId="1" xfId="0" applyNumberFormat="1" applyFont="1" applyBorder="1"/>
    <xf numFmtId="2" fontId="3" fillId="4" borderId="1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Fill="1" applyBorder="1"/>
    <xf numFmtId="0" fontId="3" fillId="0" borderId="5" xfId="0" applyFont="1" applyFill="1" applyBorder="1"/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2" fontId="3" fillId="0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4</xdr:row>
      <xdr:rowOff>57149</xdr:rowOff>
    </xdr:from>
    <xdr:to>
      <xdr:col>4</xdr:col>
      <xdr:colOff>3448050</xdr:colOff>
      <xdr:row>18</xdr:row>
      <xdr:rowOff>55874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3" t="10113" r="27553" b="7433"/>
        <a:stretch/>
      </xdr:blipFill>
      <xdr:spPr>
        <a:xfrm>
          <a:off x="3286125" y="676274"/>
          <a:ext cx="4133850" cy="2932425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21</xdr:row>
      <xdr:rowOff>28575</xdr:rowOff>
    </xdr:from>
    <xdr:to>
      <xdr:col>4</xdr:col>
      <xdr:colOff>3352800</xdr:colOff>
      <xdr:row>26</xdr:row>
      <xdr:rowOff>1661698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841" t="12381" r="31033" b="10864"/>
        <a:stretch/>
      </xdr:blipFill>
      <xdr:spPr>
        <a:xfrm>
          <a:off x="3762375" y="4400550"/>
          <a:ext cx="3857625" cy="2680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5"/>
  <sheetViews>
    <sheetView tabSelected="1" topLeftCell="A7" workbookViewId="0">
      <selection activeCell="F27" sqref="F27"/>
    </sheetView>
  </sheetViews>
  <sheetFormatPr baseColWidth="10" defaultRowHeight="15" x14ac:dyDescent="0.25"/>
  <cols>
    <col min="1" max="1" width="4.42578125" customWidth="1"/>
    <col min="2" max="2" width="37" customWidth="1"/>
    <col min="3" max="3" width="11.140625" customWidth="1"/>
    <col min="5" max="5" width="54.140625" customWidth="1"/>
    <col min="6" max="6" width="14.85546875" customWidth="1"/>
    <col min="7" max="7" width="14.140625" customWidth="1"/>
  </cols>
  <sheetData>
    <row r="2" spans="2:5" ht="15.75" x14ac:dyDescent="0.25">
      <c r="B2" s="54" t="s">
        <v>31</v>
      </c>
      <c r="C2" s="37"/>
      <c r="D2" s="37"/>
      <c r="E2" s="37"/>
    </row>
    <row r="3" spans="2:5" s="1" customFormat="1" ht="16.5" x14ac:dyDescent="0.3">
      <c r="B3" s="17"/>
      <c r="C3" s="19"/>
    </row>
    <row r="4" spans="2:5" ht="16.5" x14ac:dyDescent="0.3">
      <c r="B4" s="29" t="s">
        <v>52</v>
      </c>
      <c r="C4" s="30"/>
      <c r="D4" s="29" t="s">
        <v>72</v>
      </c>
      <c r="E4" s="30"/>
    </row>
    <row r="5" spans="2:5" ht="16.5" x14ac:dyDescent="0.3">
      <c r="B5" s="2" t="s">
        <v>9</v>
      </c>
      <c r="C5" s="2">
        <v>95.23</v>
      </c>
      <c r="D5" s="55"/>
      <c r="E5" s="55"/>
    </row>
    <row r="6" spans="2:5" ht="16.5" x14ac:dyDescent="0.3">
      <c r="B6" s="6" t="s">
        <v>14</v>
      </c>
      <c r="C6" s="7">
        <v>25.25</v>
      </c>
      <c r="D6" s="55"/>
      <c r="E6" s="55"/>
    </row>
    <row r="7" spans="2:5" ht="16.5" x14ac:dyDescent="0.3">
      <c r="B7" s="6" t="s">
        <v>26</v>
      </c>
      <c r="C7" s="7">
        <f>SUM(C8)-(C5+C6)</f>
        <v>16.920000000000002</v>
      </c>
      <c r="D7" s="55"/>
      <c r="E7" s="55"/>
    </row>
    <row r="8" spans="2:5" ht="16.5" x14ac:dyDescent="0.3">
      <c r="B8" s="11" t="s">
        <v>24</v>
      </c>
      <c r="C8" s="4">
        <v>137.4</v>
      </c>
      <c r="D8" s="55"/>
      <c r="E8" s="55"/>
    </row>
    <row r="9" spans="2:5" ht="16.5" x14ac:dyDescent="0.3">
      <c r="B9" s="2" t="s">
        <v>4</v>
      </c>
      <c r="C9" s="2">
        <v>4.1399999999999997</v>
      </c>
      <c r="D9" s="55"/>
      <c r="E9" s="55"/>
    </row>
    <row r="10" spans="2:5" ht="16.5" x14ac:dyDescent="0.3">
      <c r="B10" s="2" t="s">
        <v>3</v>
      </c>
      <c r="C10" s="2">
        <v>6.76</v>
      </c>
      <c r="D10" s="55"/>
      <c r="E10" s="55"/>
    </row>
    <row r="11" spans="2:5" ht="16.5" x14ac:dyDescent="0.3">
      <c r="B11" s="2" t="s">
        <v>2</v>
      </c>
      <c r="C11" s="2">
        <v>8.3000000000000007</v>
      </c>
      <c r="D11" s="55"/>
      <c r="E11" s="55"/>
    </row>
    <row r="12" spans="2:5" ht="16.5" x14ac:dyDescent="0.3">
      <c r="B12" s="2" t="s">
        <v>1</v>
      </c>
      <c r="C12" s="2">
        <v>9.5500000000000007</v>
      </c>
      <c r="D12" s="55"/>
      <c r="E12" s="55"/>
    </row>
    <row r="13" spans="2:5" ht="16.5" x14ac:dyDescent="0.3">
      <c r="B13" s="2" t="s">
        <v>0</v>
      </c>
      <c r="C13" s="2">
        <v>7.11</v>
      </c>
      <c r="D13" s="55"/>
      <c r="E13" s="55"/>
    </row>
    <row r="14" spans="2:5" ht="16.5" x14ac:dyDescent="0.3">
      <c r="B14" s="2" t="s">
        <v>5</v>
      </c>
      <c r="C14" s="2">
        <v>2.93</v>
      </c>
      <c r="D14" s="55"/>
      <c r="E14" s="55"/>
    </row>
    <row r="15" spans="2:5" ht="16.5" x14ac:dyDescent="0.3">
      <c r="B15" s="2" t="s">
        <v>6</v>
      </c>
      <c r="C15" s="2">
        <v>2.54</v>
      </c>
      <c r="D15" s="55"/>
      <c r="E15" s="55"/>
    </row>
    <row r="16" spans="2:5" ht="16.5" x14ac:dyDescent="0.3">
      <c r="B16" s="2" t="s">
        <v>25</v>
      </c>
      <c r="C16" s="2">
        <v>3.8</v>
      </c>
      <c r="D16" s="55"/>
      <c r="E16" s="55"/>
    </row>
    <row r="17" spans="2:5" ht="16.5" x14ac:dyDescent="0.3">
      <c r="B17" s="6" t="s">
        <v>26</v>
      </c>
      <c r="C17" s="2">
        <f>SUM(C18)-(C9+C10+C11+C12+C13+C14+C15+C16)</f>
        <v>6.3800000000000026</v>
      </c>
      <c r="D17" s="55"/>
      <c r="E17" s="55"/>
    </row>
    <row r="18" spans="2:5" ht="16.5" x14ac:dyDescent="0.3">
      <c r="B18" s="5" t="s">
        <v>8</v>
      </c>
      <c r="C18" s="4">
        <v>51.51</v>
      </c>
      <c r="D18" s="55"/>
      <c r="E18" s="55"/>
    </row>
    <row r="19" spans="2:5" s="14" customFormat="1" ht="16.5" x14ac:dyDescent="0.3">
      <c r="B19" s="12" t="s">
        <v>22</v>
      </c>
      <c r="C19" s="13">
        <f>SUM(C18,C8)</f>
        <v>188.91</v>
      </c>
      <c r="D19" s="55"/>
      <c r="E19" s="55"/>
    </row>
    <row r="20" spans="2:5" s="1" customFormat="1" ht="16.5" x14ac:dyDescent="0.3">
      <c r="B20" s="17"/>
      <c r="C20" s="19"/>
    </row>
    <row r="21" spans="2:5" ht="16.5" x14ac:dyDescent="0.3">
      <c r="B21" s="29" t="s">
        <v>51</v>
      </c>
      <c r="C21" s="30"/>
      <c r="D21" s="29" t="s">
        <v>72</v>
      </c>
      <c r="E21" s="30"/>
    </row>
    <row r="22" spans="2:5" ht="16.5" x14ac:dyDescent="0.3">
      <c r="B22" s="2" t="s">
        <v>10</v>
      </c>
      <c r="C22" s="2">
        <v>69.14</v>
      </c>
      <c r="D22" s="53"/>
      <c r="E22" s="53"/>
    </row>
    <row r="23" spans="2:5" ht="16.5" x14ac:dyDescent="0.3">
      <c r="B23" s="2" t="s">
        <v>10</v>
      </c>
      <c r="C23" s="2">
        <v>69.14</v>
      </c>
      <c r="D23" s="52"/>
      <c r="E23" s="52"/>
    </row>
    <row r="24" spans="2:5" ht="16.5" x14ac:dyDescent="0.3">
      <c r="B24" s="2" t="s">
        <v>14</v>
      </c>
      <c r="C24" s="2">
        <v>34.090000000000003</v>
      </c>
      <c r="D24" s="52"/>
      <c r="E24" s="52"/>
    </row>
    <row r="25" spans="2:5" ht="16.5" x14ac:dyDescent="0.3">
      <c r="B25" s="6" t="s">
        <v>26</v>
      </c>
      <c r="C25" s="2">
        <f>SUM(C26)-(C22+C23+C24)</f>
        <v>25.629999999999995</v>
      </c>
      <c r="D25" s="52"/>
      <c r="E25" s="52"/>
    </row>
    <row r="26" spans="2:5" ht="16.5" x14ac:dyDescent="0.3">
      <c r="B26" s="12" t="s">
        <v>28</v>
      </c>
      <c r="C26" s="15">
        <v>198</v>
      </c>
      <c r="D26" s="52"/>
      <c r="E26" s="52"/>
    </row>
    <row r="27" spans="2:5" ht="132" customHeight="1" x14ac:dyDescent="0.3">
      <c r="B27" s="56"/>
      <c r="C27" s="57"/>
      <c r="D27" s="52"/>
      <c r="E27" s="52"/>
    </row>
    <row r="28" spans="2:5" s="1" customFormat="1" ht="16.5" x14ac:dyDescent="0.3">
      <c r="B28" s="17"/>
      <c r="C28" s="19"/>
    </row>
    <row r="29" spans="2:5" ht="16.5" x14ac:dyDescent="0.3">
      <c r="B29" s="29" t="s">
        <v>50</v>
      </c>
      <c r="C29" s="30"/>
    </row>
    <row r="30" spans="2:5" ht="16.5" x14ac:dyDescent="0.3">
      <c r="B30" s="2" t="s">
        <v>10</v>
      </c>
      <c r="C30" s="2">
        <v>70.63</v>
      </c>
    </row>
    <row r="31" spans="2:5" ht="16.5" x14ac:dyDescent="0.3">
      <c r="B31" s="2" t="s">
        <v>14</v>
      </c>
      <c r="C31" s="2">
        <v>17.62</v>
      </c>
    </row>
    <row r="32" spans="2:5" ht="16.5" x14ac:dyDescent="0.3">
      <c r="B32" s="6" t="s">
        <v>26</v>
      </c>
      <c r="C32" s="2">
        <f>SUM(C33)-(C30+C31)</f>
        <v>14.469999999999999</v>
      </c>
    </row>
    <row r="33" spans="2:3" ht="16.5" x14ac:dyDescent="0.3">
      <c r="B33" s="12" t="s">
        <v>27</v>
      </c>
      <c r="C33" s="13">
        <v>102.72</v>
      </c>
    </row>
    <row r="34" spans="2:3" s="1" customFormat="1" ht="16.5" x14ac:dyDescent="0.3">
      <c r="B34" s="17"/>
      <c r="C34" s="19"/>
    </row>
    <row r="35" spans="2:3" ht="16.5" x14ac:dyDescent="0.3">
      <c r="B35" s="29" t="s">
        <v>49</v>
      </c>
      <c r="C35" s="30"/>
    </row>
    <row r="36" spans="2:3" ht="16.5" x14ac:dyDescent="0.3">
      <c r="B36" s="2" t="s">
        <v>11</v>
      </c>
      <c r="C36" s="2">
        <v>49.18</v>
      </c>
    </row>
    <row r="37" spans="2:3" ht="16.5" x14ac:dyDescent="0.3">
      <c r="B37" s="2" t="s">
        <v>15</v>
      </c>
      <c r="C37" s="2">
        <v>3.96</v>
      </c>
    </row>
    <row r="38" spans="2:3" ht="16.5" x14ac:dyDescent="0.3">
      <c r="B38" s="2" t="s">
        <v>12</v>
      </c>
      <c r="C38" s="2">
        <v>14.52</v>
      </c>
    </row>
    <row r="39" spans="2:3" ht="16.5" x14ac:dyDescent="0.3">
      <c r="B39" s="2" t="s">
        <v>14</v>
      </c>
      <c r="C39" s="2">
        <v>18.649999999999999</v>
      </c>
    </row>
    <row r="40" spans="2:3" ht="16.5" x14ac:dyDescent="0.3">
      <c r="B40" s="6" t="s">
        <v>26</v>
      </c>
      <c r="C40" s="2">
        <f>SUM(C41)-(C36+C37+C38+C39)</f>
        <v>16.409999999999997</v>
      </c>
    </row>
    <row r="41" spans="2:3" ht="16.5" x14ac:dyDescent="0.3">
      <c r="B41" s="12" t="s">
        <v>23</v>
      </c>
      <c r="C41" s="13">
        <v>102.72</v>
      </c>
    </row>
    <row r="42" spans="2:3" s="1" customFormat="1" ht="16.5" x14ac:dyDescent="0.3">
      <c r="B42" s="17"/>
      <c r="C42" s="19"/>
    </row>
    <row r="43" spans="2:3" ht="16.5" x14ac:dyDescent="0.3">
      <c r="B43" s="29" t="s">
        <v>48</v>
      </c>
      <c r="C43" s="30"/>
    </row>
    <row r="44" spans="2:3" ht="16.5" x14ac:dyDescent="0.3">
      <c r="B44" s="2" t="s">
        <v>16</v>
      </c>
      <c r="C44" s="2">
        <v>17</v>
      </c>
    </row>
    <row r="45" spans="2:3" ht="16.5" x14ac:dyDescent="0.3">
      <c r="B45" s="2" t="s">
        <v>17</v>
      </c>
      <c r="C45" s="2">
        <v>13.98</v>
      </c>
    </row>
    <row r="46" spans="2:3" ht="16.5" x14ac:dyDescent="0.3">
      <c r="B46" s="2" t="s">
        <v>18</v>
      </c>
      <c r="C46" s="2">
        <v>14.7</v>
      </c>
    </row>
    <row r="47" spans="2:3" ht="16.5" x14ac:dyDescent="0.3">
      <c r="B47" s="2" t="s">
        <v>19</v>
      </c>
      <c r="C47" s="2">
        <v>3.84</v>
      </c>
    </row>
    <row r="48" spans="2:3" ht="16.5" x14ac:dyDescent="0.3">
      <c r="B48" s="2" t="s">
        <v>13</v>
      </c>
      <c r="C48" s="2">
        <v>2.4</v>
      </c>
    </row>
    <row r="49" spans="2:3" ht="16.5" x14ac:dyDescent="0.3">
      <c r="B49" s="2" t="s">
        <v>14</v>
      </c>
      <c r="C49" s="2">
        <v>21.33</v>
      </c>
    </row>
    <row r="50" spans="2:3" ht="16.5" x14ac:dyDescent="0.3">
      <c r="B50" s="6" t="s">
        <v>26</v>
      </c>
      <c r="C50" s="2">
        <f>SUM(C51)-(C44+C45+C46+C47+C48+C49)</f>
        <v>16.209999999999994</v>
      </c>
    </row>
    <row r="51" spans="2:3" ht="16.5" x14ac:dyDescent="0.3">
      <c r="B51" s="12" t="s">
        <v>29</v>
      </c>
      <c r="C51" s="13">
        <v>89.46</v>
      </c>
    </row>
    <row r="52" spans="2:3" s="1" customFormat="1" ht="16.5" x14ac:dyDescent="0.3">
      <c r="B52" s="17"/>
      <c r="C52" s="19"/>
    </row>
    <row r="53" spans="2:3" ht="16.5" x14ac:dyDescent="0.3">
      <c r="B53" s="29" t="s">
        <v>47</v>
      </c>
      <c r="C53" s="30"/>
    </row>
    <row r="54" spans="2:3" ht="16.5" x14ac:dyDescent="0.3">
      <c r="B54" s="2" t="s">
        <v>20</v>
      </c>
      <c r="C54" s="2">
        <v>10.06</v>
      </c>
    </row>
    <row r="55" spans="2:3" ht="16.5" x14ac:dyDescent="0.3">
      <c r="B55" s="2" t="s">
        <v>21</v>
      </c>
      <c r="C55" s="2">
        <v>10.06</v>
      </c>
    </row>
    <row r="56" spans="2:3" ht="16.5" x14ac:dyDescent="0.3">
      <c r="B56" s="2" t="s">
        <v>15</v>
      </c>
      <c r="C56" s="2">
        <v>3.84</v>
      </c>
    </row>
    <row r="57" spans="2:3" ht="16.5" x14ac:dyDescent="0.3">
      <c r="B57" s="2" t="s">
        <v>13</v>
      </c>
      <c r="C57" s="8">
        <v>1.6</v>
      </c>
    </row>
    <row r="58" spans="2:3" ht="16.5" x14ac:dyDescent="0.3">
      <c r="B58" s="9" t="s">
        <v>14</v>
      </c>
      <c r="C58" s="10">
        <v>17.88</v>
      </c>
    </row>
    <row r="59" spans="2:3" ht="16.5" x14ac:dyDescent="0.3">
      <c r="B59" s="6" t="s">
        <v>26</v>
      </c>
      <c r="C59" s="10">
        <f>SUM(C60)-(C54+C55+C56+C57+C58)</f>
        <v>11.32</v>
      </c>
    </row>
    <row r="60" spans="2:3" ht="16.5" x14ac:dyDescent="0.3">
      <c r="B60" s="12" t="s">
        <v>30</v>
      </c>
      <c r="C60" s="13">
        <v>54.76</v>
      </c>
    </row>
    <row r="61" spans="2:3" x14ac:dyDescent="0.25">
      <c r="B61" s="1"/>
      <c r="C61" s="1"/>
    </row>
    <row r="63" spans="2:3" x14ac:dyDescent="0.25">
      <c r="B63" t="s">
        <v>45</v>
      </c>
      <c r="C63">
        <f>SUM(C6,C16,D24,C39,C49)</f>
        <v>69.03</v>
      </c>
    </row>
    <row r="64" spans="2:3" x14ac:dyDescent="0.25">
      <c r="B64" t="s">
        <v>46</v>
      </c>
      <c r="C64">
        <f>SUM(C7,C17,D25,C40,C50)</f>
        <v>55.919999999999995</v>
      </c>
    </row>
    <row r="65" spans="2:3" x14ac:dyDescent="0.25">
      <c r="B65" t="s">
        <v>53</v>
      </c>
      <c r="C65">
        <f>SUM(C19,D26,C41,C51)</f>
        <v>381.09</v>
      </c>
    </row>
  </sheetData>
  <mergeCells count="11">
    <mergeCell ref="D5:E19"/>
    <mergeCell ref="D21:E21"/>
    <mergeCell ref="D22:E27"/>
    <mergeCell ref="D4:E4"/>
    <mergeCell ref="B2:E2"/>
    <mergeCell ref="B4:C4"/>
    <mergeCell ref="B53:C53"/>
    <mergeCell ref="B43:C43"/>
    <mergeCell ref="B35:C35"/>
    <mergeCell ref="B29:C29"/>
    <mergeCell ref="B21:C21"/>
  </mergeCells>
  <pageMargins left="0.23622047244094491" right="0.23622047244094491" top="0.74803149606299213" bottom="0.74803149606299213" header="0.31496062992125984" footer="0.31496062992125984"/>
  <pageSetup paperSize="138" scale="4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opLeftCell="A13" workbookViewId="0">
      <selection activeCell="L38" sqref="L38"/>
    </sheetView>
  </sheetViews>
  <sheetFormatPr baseColWidth="10" defaultRowHeight="15" x14ac:dyDescent="0.25"/>
  <cols>
    <col min="1" max="1" width="29.28515625" customWidth="1"/>
    <col min="2" max="2" width="31.85546875" customWidth="1"/>
    <col min="3" max="3" width="15.5703125" customWidth="1"/>
    <col min="4" max="4" width="5.85546875" customWidth="1"/>
    <col min="5" max="5" width="10.85546875" customWidth="1"/>
    <col min="6" max="6" width="10.140625" customWidth="1"/>
    <col min="7" max="7" width="10.85546875" customWidth="1"/>
    <col min="8" max="8" width="16.7109375" customWidth="1"/>
    <col min="9" max="9" width="14.140625" customWidth="1"/>
  </cols>
  <sheetData>
    <row r="2" spans="1:8" ht="15.75" x14ac:dyDescent="0.25">
      <c r="A2" s="37" t="s">
        <v>55</v>
      </c>
      <c r="B2" s="37"/>
      <c r="C2" s="37"/>
      <c r="D2" s="37"/>
      <c r="E2" s="37"/>
      <c r="F2" s="37"/>
      <c r="G2" s="37"/>
      <c r="H2" s="37"/>
    </row>
    <row r="3" spans="1:8" ht="15.75" customHeight="1" x14ac:dyDescent="0.3">
      <c r="A3" s="47"/>
      <c r="B3" s="47"/>
      <c r="C3" s="47"/>
      <c r="D3" s="47"/>
      <c r="E3" s="47"/>
      <c r="F3" s="47"/>
      <c r="G3" s="47"/>
      <c r="H3" s="47"/>
    </row>
    <row r="4" spans="1:8" ht="16.5" x14ac:dyDescent="0.3">
      <c r="A4" s="2" t="s">
        <v>32</v>
      </c>
      <c r="B4" s="2" t="s">
        <v>33</v>
      </c>
      <c r="C4" s="2" t="s">
        <v>34</v>
      </c>
      <c r="D4" s="2" t="s">
        <v>56</v>
      </c>
      <c r="E4" s="3" t="s">
        <v>57</v>
      </c>
      <c r="F4" s="20" t="s">
        <v>36</v>
      </c>
      <c r="G4" s="20" t="s">
        <v>35</v>
      </c>
      <c r="H4" s="21" t="s">
        <v>58</v>
      </c>
    </row>
    <row r="5" spans="1:8" ht="16.5" x14ac:dyDescent="0.3">
      <c r="A5" s="38" t="s">
        <v>37</v>
      </c>
      <c r="B5" s="2" t="s">
        <v>38</v>
      </c>
      <c r="C5" s="2"/>
      <c r="D5" s="3">
        <v>60</v>
      </c>
      <c r="E5" s="2">
        <v>95.23</v>
      </c>
      <c r="F5" s="2">
        <v>1</v>
      </c>
      <c r="G5" s="22">
        <f>SUM(E5/D5)</f>
        <v>1.5871666666666668</v>
      </c>
      <c r="H5" s="22">
        <f>SUM(F5*E5)</f>
        <v>95.23</v>
      </c>
    </row>
    <row r="6" spans="1:8" ht="16.5" x14ac:dyDescent="0.3">
      <c r="A6" s="39"/>
      <c r="B6" s="2" t="s">
        <v>7</v>
      </c>
      <c r="C6" s="2" t="s">
        <v>4</v>
      </c>
      <c r="D6" s="2"/>
      <c r="E6" s="2">
        <v>4.1399999999999997</v>
      </c>
      <c r="F6" s="2">
        <v>1</v>
      </c>
      <c r="G6" s="2"/>
      <c r="H6" s="22">
        <f t="shared" ref="H6:H12" si="0">SUM(F6*E6)</f>
        <v>4.1399999999999997</v>
      </c>
    </row>
    <row r="7" spans="1:8" ht="16.5" x14ac:dyDescent="0.3">
      <c r="A7" s="39"/>
      <c r="B7" s="2"/>
      <c r="C7" s="2" t="s">
        <v>3</v>
      </c>
      <c r="D7" s="2"/>
      <c r="E7" s="2">
        <v>6.76</v>
      </c>
      <c r="F7" s="2">
        <v>1</v>
      </c>
      <c r="G7" s="2"/>
      <c r="H7" s="22">
        <f t="shared" si="0"/>
        <v>6.76</v>
      </c>
    </row>
    <row r="8" spans="1:8" ht="16.5" x14ac:dyDescent="0.3">
      <c r="A8" s="39"/>
      <c r="B8" s="2"/>
      <c r="C8" s="2" t="s">
        <v>2</v>
      </c>
      <c r="D8" s="2"/>
      <c r="E8" s="2">
        <v>8.3000000000000007</v>
      </c>
      <c r="F8" s="2">
        <v>1</v>
      </c>
      <c r="G8" s="2"/>
      <c r="H8" s="22">
        <f t="shared" si="0"/>
        <v>8.3000000000000007</v>
      </c>
    </row>
    <row r="9" spans="1:8" ht="16.5" x14ac:dyDescent="0.3">
      <c r="A9" s="39"/>
      <c r="B9" s="2"/>
      <c r="C9" s="2" t="s">
        <v>1</v>
      </c>
      <c r="D9" s="2"/>
      <c r="E9" s="2">
        <v>9.5500000000000007</v>
      </c>
      <c r="F9" s="2">
        <v>1</v>
      </c>
      <c r="G9" s="2"/>
      <c r="H9" s="22">
        <f t="shared" si="0"/>
        <v>9.5500000000000007</v>
      </c>
    </row>
    <row r="10" spans="1:8" ht="16.5" x14ac:dyDescent="0.3">
      <c r="A10" s="39"/>
      <c r="B10" s="2"/>
      <c r="C10" s="2" t="s">
        <v>0</v>
      </c>
      <c r="D10" s="2"/>
      <c r="E10" s="2">
        <v>7.11</v>
      </c>
      <c r="F10" s="2">
        <v>1</v>
      </c>
      <c r="G10" s="2"/>
      <c r="H10" s="22">
        <f t="shared" si="0"/>
        <v>7.11</v>
      </c>
    </row>
    <row r="11" spans="1:8" ht="16.5" x14ac:dyDescent="0.3">
      <c r="A11" s="39"/>
      <c r="B11" s="2"/>
      <c r="C11" s="2" t="s">
        <v>5</v>
      </c>
      <c r="D11" s="2"/>
      <c r="E11" s="2">
        <v>2.93</v>
      </c>
      <c r="F11" s="2">
        <v>1</v>
      </c>
      <c r="G11" s="2"/>
      <c r="H11" s="22">
        <f t="shared" si="0"/>
        <v>2.93</v>
      </c>
    </row>
    <row r="12" spans="1:8" ht="16.5" x14ac:dyDescent="0.3">
      <c r="A12" s="39"/>
      <c r="B12" s="2"/>
      <c r="C12" s="9" t="s">
        <v>6</v>
      </c>
      <c r="D12" s="23">
        <v>1</v>
      </c>
      <c r="E12" s="9">
        <v>2.54</v>
      </c>
      <c r="F12" s="9">
        <v>1</v>
      </c>
      <c r="G12" s="9"/>
      <c r="H12" s="24">
        <f t="shared" si="0"/>
        <v>2.54</v>
      </c>
    </row>
    <row r="13" spans="1:8" s="14" customFormat="1" ht="16.5" x14ac:dyDescent="0.3">
      <c r="A13" s="40"/>
      <c r="B13" s="42" t="s">
        <v>41</v>
      </c>
      <c r="C13" s="43"/>
      <c r="D13" s="43"/>
      <c r="E13" s="43"/>
      <c r="F13" s="43"/>
      <c r="G13" s="43"/>
      <c r="H13" s="25">
        <f>SUM(H5:H12)</f>
        <v>136.56</v>
      </c>
    </row>
    <row r="14" spans="1:8" s="16" customFormat="1" ht="16.5" x14ac:dyDescent="0.3">
      <c r="A14" s="48"/>
      <c r="B14" s="48"/>
      <c r="C14" s="48"/>
      <c r="D14" s="48"/>
      <c r="E14" s="48"/>
      <c r="F14" s="48"/>
      <c r="G14" s="48"/>
      <c r="H14" s="48"/>
    </row>
    <row r="15" spans="1:8" s="16" customFormat="1" ht="16.5" x14ac:dyDescent="0.3">
      <c r="A15" s="38" t="s">
        <v>39</v>
      </c>
      <c r="B15" s="2" t="s">
        <v>11</v>
      </c>
      <c r="C15" s="2"/>
      <c r="D15" s="18">
        <v>20</v>
      </c>
      <c r="E15" s="2">
        <v>49.18</v>
      </c>
      <c r="F15" s="7">
        <v>1</v>
      </c>
      <c r="G15" s="26">
        <f>SUM(E15/D15)</f>
        <v>2.4590000000000001</v>
      </c>
      <c r="H15" s="26">
        <f>SUM(F15*E15)</f>
        <v>49.18</v>
      </c>
    </row>
    <row r="16" spans="1:8" s="16" customFormat="1" ht="16.5" x14ac:dyDescent="0.3">
      <c r="A16" s="39"/>
      <c r="B16" s="2" t="s">
        <v>67</v>
      </c>
      <c r="C16" s="2"/>
      <c r="D16" s="3">
        <v>2</v>
      </c>
      <c r="E16" s="2">
        <v>14.52</v>
      </c>
      <c r="F16" s="7">
        <v>1</v>
      </c>
      <c r="G16" s="7">
        <f>SUM(E16/D16)</f>
        <v>7.26</v>
      </c>
      <c r="H16" s="26">
        <f t="shared" ref="H16:H17" si="1">SUM(F16*E16)</f>
        <v>14.52</v>
      </c>
    </row>
    <row r="17" spans="1:8" s="16" customFormat="1" ht="16.5" x14ac:dyDescent="0.3">
      <c r="A17" s="39"/>
      <c r="B17" s="9" t="s">
        <v>15</v>
      </c>
      <c r="C17" s="9"/>
      <c r="D17" s="23">
        <v>1</v>
      </c>
      <c r="E17" s="9">
        <v>3.96</v>
      </c>
      <c r="F17" s="7">
        <v>1</v>
      </c>
      <c r="G17" s="7"/>
      <c r="H17" s="26">
        <f t="shared" si="1"/>
        <v>3.96</v>
      </c>
    </row>
    <row r="18" spans="1:8" s="16" customFormat="1" ht="16.5" x14ac:dyDescent="0.3">
      <c r="A18" s="40"/>
      <c r="B18" s="42" t="s">
        <v>41</v>
      </c>
      <c r="C18" s="43"/>
      <c r="D18" s="43"/>
      <c r="E18" s="43"/>
      <c r="F18" s="43"/>
      <c r="G18" s="44"/>
      <c r="H18" s="15">
        <f>SUM(H15:H17)</f>
        <v>67.66</v>
      </c>
    </row>
    <row r="19" spans="1:8" s="16" customFormat="1" ht="16.5" x14ac:dyDescent="0.3">
      <c r="A19" s="49"/>
      <c r="B19" s="49"/>
      <c r="C19" s="49"/>
      <c r="D19" s="49"/>
      <c r="E19" s="49"/>
      <c r="F19" s="49"/>
      <c r="G19" s="49"/>
      <c r="H19" s="49"/>
    </row>
    <row r="20" spans="1:8" ht="16.5" x14ac:dyDescent="0.3">
      <c r="A20" s="38" t="s">
        <v>59</v>
      </c>
      <c r="B20" s="2" t="s">
        <v>60</v>
      </c>
      <c r="C20" s="2"/>
      <c r="D20" s="3">
        <v>40</v>
      </c>
      <c r="E20" s="2">
        <v>69.14</v>
      </c>
      <c r="F20" s="7">
        <v>4</v>
      </c>
      <c r="G20" s="22">
        <f>SUM(E20/D20)</f>
        <v>1.7284999999999999</v>
      </c>
      <c r="H20" s="22">
        <f>SUM(F20*E20)</f>
        <v>276.56</v>
      </c>
    </row>
    <row r="21" spans="1:8" ht="16.5" x14ac:dyDescent="0.3">
      <c r="A21" s="39"/>
      <c r="B21" s="2" t="s">
        <v>61</v>
      </c>
      <c r="C21" s="2"/>
      <c r="D21" s="3">
        <v>5</v>
      </c>
      <c r="E21" s="2">
        <v>17</v>
      </c>
      <c r="F21" s="7">
        <v>1</v>
      </c>
      <c r="G21" s="2">
        <f>SUM(E21/D21)</f>
        <v>3.4</v>
      </c>
      <c r="H21" s="22">
        <f t="shared" ref="H21:H25" si="2">SUM(F21*E21)</f>
        <v>17</v>
      </c>
    </row>
    <row r="22" spans="1:8" ht="16.5" x14ac:dyDescent="0.3">
      <c r="A22" s="39"/>
      <c r="B22" s="2" t="s">
        <v>68</v>
      </c>
      <c r="C22" s="2"/>
      <c r="D22" s="3">
        <v>3</v>
      </c>
      <c r="E22" s="2">
        <v>13.98</v>
      </c>
      <c r="F22" s="7">
        <v>1</v>
      </c>
      <c r="G22" s="2">
        <f>SUM(E22/D22)</f>
        <v>4.66</v>
      </c>
      <c r="H22" s="22">
        <f t="shared" si="2"/>
        <v>13.98</v>
      </c>
    </row>
    <row r="23" spans="1:8" ht="16.5" x14ac:dyDescent="0.3">
      <c r="A23" s="39"/>
      <c r="B23" s="2" t="s">
        <v>69</v>
      </c>
      <c r="C23" s="2"/>
      <c r="D23" s="3">
        <v>3</v>
      </c>
      <c r="E23" s="2">
        <v>14.7</v>
      </c>
      <c r="F23" s="7">
        <v>1</v>
      </c>
      <c r="G23" s="2">
        <f>SUM(E23/D23)</f>
        <v>4.8999999999999995</v>
      </c>
      <c r="H23" s="22">
        <f t="shared" si="2"/>
        <v>14.7</v>
      </c>
    </row>
    <row r="24" spans="1:8" ht="16.5" x14ac:dyDescent="0.3">
      <c r="A24" s="39"/>
      <c r="B24" s="2" t="s">
        <v>19</v>
      </c>
      <c r="C24" s="2"/>
      <c r="D24" s="3">
        <v>1</v>
      </c>
      <c r="E24" s="2">
        <v>3.84</v>
      </c>
      <c r="F24" s="7">
        <v>1</v>
      </c>
      <c r="G24" s="2"/>
      <c r="H24" s="22">
        <f t="shared" si="2"/>
        <v>3.84</v>
      </c>
    </row>
    <row r="25" spans="1:8" ht="16.5" x14ac:dyDescent="0.3">
      <c r="A25" s="39"/>
      <c r="B25" s="2" t="s">
        <v>13</v>
      </c>
      <c r="C25" s="2"/>
      <c r="D25" s="3"/>
      <c r="E25" s="2">
        <v>2.4</v>
      </c>
      <c r="F25" s="7">
        <v>1</v>
      </c>
      <c r="G25" s="2"/>
      <c r="H25" s="22">
        <f t="shared" si="2"/>
        <v>2.4</v>
      </c>
    </row>
    <row r="26" spans="1:8" ht="16.5" x14ac:dyDescent="0.3">
      <c r="A26" s="40"/>
      <c r="B26" s="45" t="s">
        <v>41</v>
      </c>
      <c r="C26" s="45"/>
      <c r="D26" s="45"/>
      <c r="E26" s="45"/>
      <c r="F26" s="45"/>
      <c r="G26" s="45"/>
      <c r="H26" s="15">
        <f>SUM(H20:H25)</f>
        <v>328.47999999999996</v>
      </c>
    </row>
    <row r="27" spans="1:8" ht="16.5" x14ac:dyDescent="0.3">
      <c r="A27" s="49"/>
      <c r="B27" s="49"/>
      <c r="C27" s="49"/>
      <c r="D27" s="49"/>
      <c r="E27" s="49"/>
      <c r="F27" s="49"/>
      <c r="G27" s="49"/>
      <c r="H27" s="49"/>
    </row>
    <row r="28" spans="1:8" ht="16.5" x14ac:dyDescent="0.3">
      <c r="A28" s="50" t="s">
        <v>70</v>
      </c>
      <c r="B28" s="50"/>
      <c r="C28" s="50"/>
      <c r="D28" s="50"/>
      <c r="E28" s="50"/>
      <c r="F28" s="50"/>
      <c r="G28" s="50"/>
      <c r="H28" s="2">
        <v>9</v>
      </c>
    </row>
    <row r="29" spans="1:8" ht="16.5" x14ac:dyDescent="0.3">
      <c r="A29" s="51"/>
      <c r="B29" s="51"/>
      <c r="C29" s="51"/>
      <c r="D29" s="51"/>
      <c r="E29" s="51"/>
      <c r="F29" s="51"/>
      <c r="G29" s="51"/>
      <c r="H29" s="51"/>
    </row>
    <row r="30" spans="1:8" ht="16.5" x14ac:dyDescent="0.3">
      <c r="A30" s="38" t="s">
        <v>62</v>
      </c>
      <c r="B30" s="41" t="s">
        <v>63</v>
      </c>
      <c r="C30" s="41"/>
      <c r="D30" s="41"/>
      <c r="E30" s="41"/>
      <c r="F30" s="41"/>
      <c r="G30" s="41"/>
      <c r="H30" s="22">
        <v>540</v>
      </c>
    </row>
    <row r="31" spans="1:8" ht="16.5" x14ac:dyDescent="0.3">
      <c r="A31" s="39"/>
      <c r="B31" s="41" t="s">
        <v>40</v>
      </c>
      <c r="C31" s="41"/>
      <c r="D31" s="41"/>
      <c r="E31" s="41"/>
      <c r="F31" s="41"/>
      <c r="G31" s="41"/>
      <c r="H31" s="22">
        <v>152.69999999999999</v>
      </c>
    </row>
    <row r="32" spans="1:8" ht="16.5" x14ac:dyDescent="0.3">
      <c r="A32" s="40"/>
      <c r="B32" s="41" t="s">
        <v>64</v>
      </c>
      <c r="C32" s="41"/>
      <c r="D32" s="41"/>
      <c r="E32" s="41"/>
      <c r="F32" s="41"/>
      <c r="G32" s="41"/>
      <c r="H32" s="22">
        <v>76</v>
      </c>
    </row>
    <row r="33" spans="1:8" ht="16.5" x14ac:dyDescent="0.3">
      <c r="A33" s="46"/>
      <c r="B33" s="46"/>
      <c r="C33" s="46"/>
      <c r="D33" s="46"/>
      <c r="E33" s="46"/>
      <c r="F33" s="46"/>
      <c r="G33" s="46"/>
      <c r="H33" s="46"/>
    </row>
    <row r="34" spans="1:8" ht="16.5" x14ac:dyDescent="0.3">
      <c r="A34" s="31" t="s">
        <v>42</v>
      </c>
      <c r="B34" s="32"/>
      <c r="C34" s="32"/>
      <c r="D34" s="32"/>
      <c r="E34" s="32"/>
      <c r="F34" s="32"/>
      <c r="G34" s="33"/>
      <c r="H34" s="2">
        <f>SUM(D15)+(D20*F20)</f>
        <v>180</v>
      </c>
    </row>
    <row r="35" spans="1:8" ht="16.5" x14ac:dyDescent="0.3">
      <c r="A35" s="31" t="s">
        <v>71</v>
      </c>
      <c r="B35" s="32"/>
      <c r="C35" s="32"/>
      <c r="D35" s="32"/>
      <c r="E35" s="32"/>
      <c r="F35" s="32"/>
      <c r="G35" s="33"/>
      <c r="H35" s="22">
        <f>SUM(H13,H18,H26,H28)</f>
        <v>541.69999999999993</v>
      </c>
    </row>
    <row r="36" spans="1:8" ht="16.5" x14ac:dyDescent="0.3">
      <c r="A36" s="31" t="s">
        <v>43</v>
      </c>
      <c r="B36" s="32"/>
      <c r="C36" s="32"/>
      <c r="D36" s="32"/>
      <c r="E36" s="32"/>
      <c r="F36" s="32"/>
      <c r="G36" s="33"/>
      <c r="H36" s="2">
        <f>MODULOS!C63</f>
        <v>69.03</v>
      </c>
    </row>
    <row r="37" spans="1:8" ht="16.5" x14ac:dyDescent="0.3">
      <c r="A37" s="31" t="s">
        <v>44</v>
      </c>
      <c r="B37" s="32"/>
      <c r="C37" s="32"/>
      <c r="D37" s="32"/>
      <c r="E37" s="32"/>
      <c r="F37" s="32"/>
      <c r="G37" s="33"/>
      <c r="H37" s="2">
        <f>MODULOS!C64</f>
        <v>55.919999999999995</v>
      </c>
    </row>
    <row r="38" spans="1:8" ht="16.5" x14ac:dyDescent="0.3">
      <c r="A38" s="34" t="s">
        <v>65</v>
      </c>
      <c r="B38" s="35"/>
      <c r="C38" s="35"/>
      <c r="D38" s="35"/>
      <c r="E38" s="35"/>
      <c r="F38" s="35"/>
      <c r="G38" s="36"/>
      <c r="H38" s="28">
        <f>SUM(H35:H37)</f>
        <v>666.64999999999986</v>
      </c>
    </row>
    <row r="39" spans="1:8" ht="16.5" x14ac:dyDescent="0.3">
      <c r="A39" s="31" t="s">
        <v>66</v>
      </c>
      <c r="B39" s="32"/>
      <c r="C39" s="32"/>
      <c r="D39" s="32"/>
      <c r="E39" s="32"/>
      <c r="F39" s="32"/>
      <c r="G39" s="33"/>
      <c r="H39" s="27">
        <f>SUM(H38/H34)</f>
        <v>3.7036111111111105</v>
      </c>
    </row>
    <row r="40" spans="1:8" ht="16.5" x14ac:dyDescent="0.3">
      <c r="A40" s="31" t="s">
        <v>54</v>
      </c>
      <c r="B40" s="32"/>
      <c r="C40" s="32"/>
      <c r="D40" s="32"/>
      <c r="E40" s="32"/>
      <c r="F40" s="32"/>
      <c r="G40" s="33"/>
      <c r="H40" s="22">
        <f>SUM(H30:H32)</f>
        <v>768.7</v>
      </c>
    </row>
  </sheetData>
  <mergeCells count="25">
    <mergeCell ref="A33:H33"/>
    <mergeCell ref="A30:A32"/>
    <mergeCell ref="A3:H3"/>
    <mergeCell ref="A14:H14"/>
    <mergeCell ref="A19:H19"/>
    <mergeCell ref="A27:H27"/>
    <mergeCell ref="A28:G28"/>
    <mergeCell ref="A29:H29"/>
    <mergeCell ref="A2:H2"/>
    <mergeCell ref="A5:A13"/>
    <mergeCell ref="A15:A18"/>
    <mergeCell ref="A20:A26"/>
    <mergeCell ref="B32:G32"/>
    <mergeCell ref="B13:G13"/>
    <mergeCell ref="B18:G18"/>
    <mergeCell ref="B26:G26"/>
    <mergeCell ref="B30:G30"/>
    <mergeCell ref="B31:G31"/>
    <mergeCell ref="A40:G40"/>
    <mergeCell ref="A34:G34"/>
    <mergeCell ref="A35:G35"/>
    <mergeCell ref="A36:G36"/>
    <mergeCell ref="A37:G37"/>
    <mergeCell ref="A38:G38"/>
    <mergeCell ref="A39:G39"/>
  </mergeCells>
  <pageMargins left="0.23622047244094491" right="0.23622047244094491" top="0.74803149606299213" bottom="0.74803149606299213" header="0.31496062992125984" footer="0.31496062992125984"/>
  <pageSetup paperSize="138" scale="4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MODULOS</vt:lpstr>
      <vt:lpstr>COLEGIOTIPO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Sergio Michel Segura Sarmiento</cp:lastModifiedBy>
  <cp:lastPrinted>2017-04-11T22:37:00Z</cp:lastPrinted>
  <dcterms:created xsi:type="dcterms:W3CDTF">2017-03-29T15:28:30Z</dcterms:created>
  <dcterms:modified xsi:type="dcterms:W3CDTF">2017-08-01T16:57:50Z</dcterms:modified>
</cp:coreProperties>
</file>