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defaultThemeVersion="124226"/>
  <mc:AlternateContent xmlns:mc="http://schemas.openxmlformats.org/markup-compatibility/2006">
    <mc:Choice Requires="x15">
      <x15ac:absPath xmlns:x15ac="http://schemas.microsoft.com/office/spreadsheetml/2010/11/ac" url="C:\Users\amarevalo\Documents\FINDETER\INVIAS\COMITÉ TECNICO\"/>
    </mc:Choice>
  </mc:AlternateContent>
  <xr:revisionPtr revIDLastSave="0" documentId="8_{B8F3DA07-1D63-4731-8D55-08B91CCA8962}" xr6:coauthVersionLast="47" xr6:coauthVersionMax="47" xr10:uidLastSave="{00000000-0000-0000-0000-000000000000}"/>
  <bookViews>
    <workbookView xWindow="-120" yWindow="-120" windowWidth="20730" windowHeight="11160" tabRatio="670" activeTab="2" xr2:uid="{00000000-000D-0000-FFFF-FFFF00000000}"/>
  </bookViews>
  <sheets>
    <sheet name="Instrucciones" sheetId="9" r:id="rId1"/>
    <sheet name="LISTA DE PROCESOS" sheetId="10" r:id="rId2"/>
    <sheet name="Formato Matriz" sheetId="7" r:id="rId3"/>
    <sheet name="RIESGO DEL PROYECTO" sheetId="6" r:id="rId4"/>
    <sheet name="Prob. e Impacto" sheetId="5" r:id="rId5"/>
  </sheets>
  <definedNames>
    <definedName name="_xlnm._FilterDatabase" localSheetId="2" hidden="1">'Formato Matriz'!$B$5:$U$65</definedName>
    <definedName name="_xlnm.Print_Area" localSheetId="2">'Formato Matriz'!$B$1:$Q$65</definedName>
    <definedName name="_xlnm.Print_Area" localSheetId="4">'Prob. e Impacto'!$A$1:$K$18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54" i="7" l="1"/>
  <c r="N54" i="7"/>
  <c r="P54" i="7"/>
  <c r="O54" i="7"/>
  <c r="M26" i="7"/>
  <c r="N26" i="7"/>
  <c r="P26" i="7"/>
  <c r="O26" i="7"/>
  <c r="M27" i="7"/>
  <c r="N27" i="7"/>
  <c r="P27" i="7"/>
  <c r="O27" i="7"/>
  <c r="U5" i="7"/>
  <c r="U4" i="7"/>
  <c r="M56" i="7"/>
  <c r="N56" i="7"/>
  <c r="P56" i="7"/>
  <c r="O56" i="7"/>
  <c r="M57" i="7"/>
  <c r="N57" i="7"/>
  <c r="P57" i="7"/>
  <c r="O57" i="7"/>
  <c r="M58" i="7"/>
  <c r="N58" i="7"/>
  <c r="P58" i="7"/>
  <c r="O58" i="7"/>
  <c r="M55" i="7"/>
  <c r="N55" i="7"/>
  <c r="P55" i="7"/>
  <c r="O55" i="7"/>
  <c r="M45" i="7"/>
  <c r="N45" i="7"/>
  <c r="P45" i="7"/>
  <c r="O45" i="7"/>
  <c r="O22" i="7"/>
  <c r="N22" i="7"/>
  <c r="P22" i="7"/>
  <c r="M22" i="7"/>
  <c r="M31" i="7"/>
  <c r="N31" i="7"/>
  <c r="P31" i="7"/>
  <c r="O31" i="7"/>
  <c r="O6" i="7"/>
  <c r="N6" i="7"/>
  <c r="M6" i="7"/>
  <c r="O19" i="7"/>
  <c r="N19" i="7"/>
  <c r="P19" i="7"/>
  <c r="M19" i="7"/>
  <c r="O18" i="7"/>
  <c r="N18" i="7"/>
  <c r="P18" i="7"/>
  <c r="M18" i="7"/>
  <c r="O30" i="7"/>
  <c r="N30" i="7"/>
  <c r="P30" i="7"/>
  <c r="M30" i="7"/>
  <c r="O52" i="7"/>
  <c r="N52" i="7"/>
  <c r="P52" i="7"/>
  <c r="M52" i="7"/>
  <c r="O36" i="7"/>
  <c r="M36" i="7"/>
  <c r="M35" i="7"/>
  <c r="N34" i="7"/>
  <c r="N35" i="7"/>
  <c r="M16" i="7"/>
  <c r="O28" i="7"/>
  <c r="N28" i="7"/>
  <c r="P28" i="7"/>
  <c r="M28" i="7"/>
  <c r="O51" i="7"/>
  <c r="N51" i="7"/>
  <c r="P51" i="7"/>
  <c r="O17" i="7"/>
  <c r="N17" i="7"/>
  <c r="P17" i="7"/>
  <c r="M17" i="7"/>
  <c r="M13" i="7"/>
  <c r="N13" i="7"/>
  <c r="P13" i="7"/>
  <c r="O13" i="7"/>
  <c r="M14" i="7"/>
  <c r="N14" i="7"/>
  <c r="P14" i="7"/>
  <c r="O14" i="7"/>
  <c r="M15" i="7"/>
  <c r="N15" i="7"/>
  <c r="P15" i="7"/>
  <c r="O15" i="7"/>
  <c r="N16" i="7"/>
  <c r="P16" i="7"/>
  <c r="O16" i="7"/>
  <c r="M20" i="7"/>
  <c r="N20" i="7"/>
  <c r="P20" i="7"/>
  <c r="O20" i="7"/>
  <c r="M21" i="7"/>
  <c r="N21" i="7"/>
  <c r="P21" i="7"/>
  <c r="O21" i="7"/>
  <c r="M23" i="7"/>
  <c r="N23" i="7"/>
  <c r="P23" i="7"/>
  <c r="O23" i="7"/>
  <c r="M24" i="7"/>
  <c r="N24" i="7"/>
  <c r="P24" i="7"/>
  <c r="O24" i="7"/>
  <c r="M25" i="7"/>
  <c r="N25" i="7"/>
  <c r="P25" i="7"/>
  <c r="O25" i="7"/>
  <c r="M29" i="7"/>
  <c r="N29" i="7"/>
  <c r="P29" i="7"/>
  <c r="O29" i="7"/>
  <c r="M32" i="7"/>
  <c r="N32" i="7"/>
  <c r="P32" i="7"/>
  <c r="O32" i="7"/>
  <c r="M33" i="7"/>
  <c r="N33" i="7"/>
  <c r="P33" i="7"/>
  <c r="O33" i="7"/>
  <c r="M34" i="7"/>
  <c r="P34" i="7"/>
  <c r="O34" i="7"/>
  <c r="P35" i="7"/>
  <c r="O35" i="7"/>
  <c r="M37" i="7"/>
  <c r="N37" i="7"/>
  <c r="P37" i="7"/>
  <c r="O37" i="7"/>
  <c r="M38" i="7"/>
  <c r="N38" i="7"/>
  <c r="P38" i="7"/>
  <c r="O38" i="7"/>
  <c r="M39" i="7"/>
  <c r="N39" i="7"/>
  <c r="P39" i="7"/>
  <c r="O39" i="7"/>
  <c r="M40" i="7"/>
  <c r="N40" i="7"/>
  <c r="P40" i="7"/>
  <c r="O40" i="7"/>
  <c r="M41" i="7"/>
  <c r="N41" i="7"/>
  <c r="P41" i="7"/>
  <c r="O41" i="7"/>
  <c r="M42" i="7"/>
  <c r="N42" i="7"/>
  <c r="P42" i="7"/>
  <c r="O42" i="7"/>
  <c r="M43" i="7"/>
  <c r="N43" i="7"/>
  <c r="P43" i="7"/>
  <c r="O43" i="7"/>
  <c r="M44" i="7"/>
  <c r="N44" i="7"/>
  <c r="P44" i="7"/>
  <c r="O44" i="7"/>
  <c r="M46" i="7"/>
  <c r="N46" i="7"/>
  <c r="P46" i="7"/>
  <c r="O46" i="7"/>
  <c r="M47" i="7"/>
  <c r="N47" i="7"/>
  <c r="P47" i="7"/>
  <c r="O47" i="7"/>
  <c r="M48" i="7"/>
  <c r="N48" i="7"/>
  <c r="P48" i="7"/>
  <c r="O48" i="7"/>
  <c r="M49" i="7"/>
  <c r="N49" i="7"/>
  <c r="P49" i="7"/>
  <c r="O49" i="7"/>
  <c r="M50" i="7"/>
  <c r="N50" i="7"/>
  <c r="P50" i="7"/>
  <c r="O50" i="7"/>
  <c r="M53" i="7"/>
  <c r="N53" i="7"/>
  <c r="P53" i="7"/>
  <c r="O53" i="7"/>
  <c r="N11" i="7"/>
  <c r="P11" i="7"/>
  <c r="O11" i="7"/>
  <c r="N10" i="7"/>
  <c r="P10" i="7"/>
  <c r="O10" i="7"/>
  <c r="M10" i="7"/>
  <c r="M11" i="7"/>
  <c r="M12" i="7"/>
  <c r="M7" i="7"/>
  <c r="M8" i="7"/>
  <c r="M9" i="7"/>
  <c r="P6" i="7"/>
  <c r="U2" i="7"/>
  <c r="U12" i="7"/>
  <c r="N7" i="7"/>
  <c r="O7" i="7"/>
  <c r="O8" i="7"/>
  <c r="O9" i="7"/>
  <c r="O12" i="7"/>
  <c r="U3" i="7"/>
  <c r="P7" i="7"/>
  <c r="N12" i="7"/>
  <c r="N9" i="7"/>
  <c r="N8" i="7"/>
  <c r="P8" i="7"/>
  <c r="P9" i="7"/>
  <c r="P12" i="7"/>
  <c r="D3" i="6"/>
  <c r="F3" i="6"/>
  <c r="D5" i="6"/>
  <c r="D7" i="6"/>
  <c r="F6" i="6"/>
  <c r="G6" i="6"/>
  <c r="E7" i="6"/>
  <c r="F5" i="6"/>
  <c r="E4" i="6"/>
  <c r="D4" i="6"/>
  <c r="H3" i="6"/>
  <c r="G3" i="6"/>
  <c r="E5" i="6"/>
  <c r="H5" i="6"/>
  <c r="G5" i="6"/>
  <c r="G4" i="6"/>
  <c r="H7" i="6"/>
  <c r="H4" i="6"/>
  <c r="H6" i="6"/>
  <c r="F7" i="6"/>
  <c r="F4" i="6"/>
  <c r="E6" i="6"/>
  <c r="D6" i="6"/>
  <c r="E3" i="6"/>
  <c r="G7" i="6"/>
</calcChain>
</file>

<file path=xl/sharedStrings.xml><?xml version="1.0" encoding="utf-8"?>
<sst xmlns="http://schemas.openxmlformats.org/spreadsheetml/2006/main" count="385" uniqueCount="257">
  <si>
    <t>Contratista</t>
  </si>
  <si>
    <t>IMPACTO</t>
  </si>
  <si>
    <t>Impacto</t>
  </si>
  <si>
    <t>No.</t>
  </si>
  <si>
    <t>CALIFICACIÓN</t>
  </si>
  <si>
    <t>DESCRIPCIÓN</t>
  </si>
  <si>
    <t>DEFINICIÓN</t>
  </si>
  <si>
    <t>RARO</t>
  </si>
  <si>
    <t>No se espera que ocurra en este proyecto</t>
  </si>
  <si>
    <t>IMPROBABLE</t>
  </si>
  <si>
    <t>Baja probabilidad pero puede ocurrir durante el proyecto</t>
  </si>
  <si>
    <t>POSIBLE</t>
  </si>
  <si>
    <t>Es posible que ocurra durante el proyecto.</t>
  </si>
  <si>
    <t>PROBABLE</t>
  </si>
  <si>
    <t>Probablemente ocurrirá una vez en algún momento durante el proyecto.</t>
  </si>
  <si>
    <t>CERTEZA</t>
  </si>
  <si>
    <t>DESCRIPTOR</t>
  </si>
  <si>
    <t xml:space="preserve">ALCANCE </t>
  </si>
  <si>
    <t>CALIDAD</t>
  </si>
  <si>
    <t xml:space="preserve">
REPUTACIONAL
</t>
  </si>
  <si>
    <t>LEGAL</t>
  </si>
  <si>
    <t>INSIGNIFICANTE</t>
  </si>
  <si>
    <t>Incremento  &lt; 5%</t>
  </si>
  <si>
    <t>Retraso  &lt;5%
95%&lt;SPI&lt;100%</t>
  </si>
  <si>
    <t>No es perceptible o importante</t>
  </si>
  <si>
    <t>Disminución de la calidad apenas perceptible</t>
  </si>
  <si>
    <t>MENOR</t>
  </si>
  <si>
    <t xml:space="preserve">Incremento &gt;5,1% &lt;10%
</t>
  </si>
  <si>
    <t>Retraso &gt;5% &lt;10%
90&lt;SPI&lt;95%</t>
  </si>
  <si>
    <t>El proyecto sigue a pesar de</t>
  </si>
  <si>
    <t>Disminución de la calidad mínima, no afecta en forma significativa los resultados del proyecto</t>
  </si>
  <si>
    <t>MODERADO</t>
  </si>
  <si>
    <t xml:space="preserve">Incremento del  &gt;10,1% -  &lt;15% 
</t>
  </si>
  <si>
    <t>Retraso del  &gt;10% -  &lt;15% 
85&lt;SPI&lt;90</t>
  </si>
  <si>
    <t xml:space="preserve">El proyecto se afecta </t>
  </si>
  <si>
    <t>La reducción de  la calidad requiere la aprobación del cliente</t>
  </si>
  <si>
    <r>
      <rPr>
        <b/>
        <sz val="10"/>
        <rFont val="Calibri"/>
        <family val="2"/>
        <scheme val="minor"/>
      </rPr>
      <t>Publicidad Negativa</t>
    </r>
    <r>
      <rPr>
        <sz val="10"/>
        <rFont val="Calibri"/>
        <family val="2"/>
        <scheme val="minor"/>
      </rPr>
      <t xml:space="preserve">
* Afecta medianamente la imagen de la Entidad ante las partes interesadas a nivel Regional
* Posibilidad de perdida de algunos clientes
* Incremento significativo del volumen de quejas.</t>
    </r>
  </si>
  <si>
    <t>* Saciones por parte de los Entes de control
* Acciones judiciales por parte de terceros</t>
  </si>
  <si>
    <t>MAYOR</t>
  </si>
  <si>
    <t xml:space="preserve">Incremento &gt;15,1% - &lt;20%
</t>
  </si>
  <si>
    <t>Retraso &gt;15% - &lt;20%
85%&lt;SPI=&lt;80%</t>
  </si>
  <si>
    <t>No se cumple con los entregables</t>
  </si>
  <si>
    <t>Reducción de la calidad inaceptable para el cliente</t>
  </si>
  <si>
    <t>CATASTROFICO</t>
  </si>
  <si>
    <t xml:space="preserve">Incremento &gt;20%
</t>
  </si>
  <si>
    <t>Retraso &gt;20%
SPI&lt;80%</t>
  </si>
  <si>
    <t>Compromete la continuidad del proyecto</t>
  </si>
  <si>
    <t>El entregable terminado es inaceptable para el cliente</t>
  </si>
  <si>
    <r>
      <rPr>
        <b/>
        <sz val="10"/>
        <rFont val="Calibri"/>
        <family val="2"/>
        <scheme val="minor"/>
      </rPr>
      <t>Desprestigio</t>
    </r>
    <r>
      <rPr>
        <sz val="10"/>
        <rFont val="Calibri"/>
        <family val="2"/>
        <scheme val="minor"/>
      </rPr>
      <t xml:space="preserve">
* Afecta gravemente la imagen de la Entidad ante las partes interesadas a nivel Nacional e Internacional.
* Imposibilidad de conseguir nuevos clientes.</t>
    </r>
  </si>
  <si>
    <t>* La entidad será intervenida por parte de la SFC
* Se declara el siniestro del proyecto</t>
  </si>
  <si>
    <t>MAPA DE RIESGOS - COLORIMETRÍA</t>
  </si>
  <si>
    <t>PROBABILIDAD</t>
  </si>
  <si>
    <t>Inusual</t>
  </si>
  <si>
    <t>menor igual a 1</t>
  </si>
  <si>
    <t>Bajo</t>
  </si>
  <si>
    <t>2 y 3</t>
  </si>
  <si>
    <t>Medio</t>
  </si>
  <si>
    <t>4 y 8</t>
  </si>
  <si>
    <t>Alto</t>
  </si>
  <si>
    <t>9 a 16</t>
  </si>
  <si>
    <t>Extremo</t>
  </si>
  <si>
    <t>17 a 25</t>
  </si>
  <si>
    <t>SPI: Indicador de desempeño del cronograma</t>
  </si>
  <si>
    <t>Responsable</t>
  </si>
  <si>
    <t>Nivel de Riesgo</t>
  </si>
  <si>
    <t xml:space="preserve">Alcance </t>
  </si>
  <si>
    <t>Calidad</t>
  </si>
  <si>
    <t>Reputacional</t>
  </si>
  <si>
    <t>Legal</t>
  </si>
  <si>
    <t>Daños causados a bienes o propiedades de terceros debido a la ejecución propia del contrato.</t>
  </si>
  <si>
    <t>Retraso en el inicio del contrato debido a la falta de cumplimiento de los requisitos previos a la firma del acta de inicio.</t>
  </si>
  <si>
    <t>COSTO DEL PROYECTO</t>
  </si>
  <si>
    <t>TIEMPO DEL PROYECTO</t>
  </si>
  <si>
    <t>Costo del contrato</t>
  </si>
  <si>
    <t>Tiempo del contrato</t>
  </si>
  <si>
    <r>
      <rPr>
        <b/>
        <sz val="10"/>
        <rFont val="Calibri"/>
        <family val="2"/>
        <scheme val="minor"/>
      </rPr>
      <t>Comentarios al interior del Gremio</t>
    </r>
    <r>
      <rPr>
        <sz val="10"/>
        <rFont val="Calibri"/>
        <family val="2"/>
        <scheme val="minor"/>
      </rPr>
      <t xml:space="preserve">
Afecta en menor grado la imagen de la Entidad ante las partes interesadas.</t>
    </r>
  </si>
  <si>
    <r>
      <rPr>
        <b/>
        <sz val="10"/>
        <rFont val="Calibri"/>
        <family val="2"/>
        <scheme val="minor"/>
      </rPr>
      <t>Comentarios al interior de la Entidad</t>
    </r>
    <r>
      <rPr>
        <sz val="10"/>
        <rFont val="Calibri"/>
        <family val="2"/>
        <scheme val="minor"/>
      </rPr>
      <t xml:space="preserve">
No afecta la imagen de la entidad ante las partes interesadas externas.</t>
    </r>
  </si>
  <si>
    <t>*Glosa o llamado de atención por parte de entes de control externos</t>
  </si>
  <si>
    <t>Muy alta probabilidad de ocurrencia durante el proyecto y/o ha ocurrido varias veces en proyectos similares.</t>
  </si>
  <si>
    <r>
      <rPr>
        <b/>
        <sz val="10"/>
        <rFont val="Calibri"/>
        <family val="2"/>
        <scheme val="minor"/>
      </rPr>
      <t>Mala Imagen</t>
    </r>
    <r>
      <rPr>
        <sz val="10"/>
        <rFont val="Calibri"/>
        <family val="2"/>
        <scheme val="minor"/>
      </rPr>
      <t xml:space="preserve">
* Afecta altamente la imagen de la Entidad ante las partes interesadas a nivel nacional
* Posibilidad de perdida masiva de clientes.</t>
    </r>
  </si>
  <si>
    <t>*Multa pecuniaria a favor del Tesoro
*Nacional u otros terceros.</t>
  </si>
  <si>
    <t>CRITERIOS DE PROBABILIDAD</t>
  </si>
  <si>
    <t>CRITERIOS DE IMPACTO</t>
  </si>
  <si>
    <t>Sobrecostos en la ejecución del contrato debido al alza inesperada de insumos no regulados.</t>
  </si>
  <si>
    <t>Falta de disponibilidad de predios y servidumbres debido a la deficiencia en la verificación o legalización de la titularidad de los predios y servidumbres.</t>
  </si>
  <si>
    <t>Pérdida de la información física o electrónica debido a errores humanos, almacenamiento inadecuado o fallas en los sistemas de información.</t>
  </si>
  <si>
    <t>Riesgo/Causa</t>
  </si>
  <si>
    <t xml:space="preserve">Dificultades, parálisis o imposibilidad en la ejecución del contrato debido a grupos al margen de la ley. </t>
  </si>
  <si>
    <t>Deficiencias en la elaboración de la propuesta a Findeter debido a desconocimiento de las condiciones reales y actuales del mercado o falta de experticia.</t>
  </si>
  <si>
    <t>1. En la pestaña "Formato Matriz" diligencie la columna "Riesgo/Causa". Utilice la base de riesgos en la pestaña "Riesgos" para identificar los riesgos que aplican.</t>
  </si>
  <si>
    <t>INSTRUCCIONES</t>
  </si>
  <si>
    <t>2. Teniendo en cuenta la información en la pestaña "Prob. E Impacto", valore los riesgos que identificó.</t>
  </si>
  <si>
    <t>Afectación a los derechos humanos del personal del contratista/interventor debido a deficiencias en sus políticas y procesos de contratación.</t>
  </si>
  <si>
    <t>RIESGOS ASOCIADOS A LA INFORMACIÓN</t>
  </si>
  <si>
    <t>RIESGOS LEGALES</t>
  </si>
  <si>
    <t>RIESGOS AMBIENTALES</t>
  </si>
  <si>
    <t>RIESGOS LABORALES</t>
  </si>
  <si>
    <t>RIESGOS FINANCIEROS</t>
  </si>
  <si>
    <t>Sobrecostos en la ejecución del contrato debido a la estimación errada de los costos inherentes a la ejecución del mismo.</t>
  </si>
  <si>
    <t>RIESGOS DE MANO DE OBRA, MATERIALES Y EQUIPOS</t>
  </si>
  <si>
    <t>RIESGOS DE CONTRATACIÓN</t>
  </si>
  <si>
    <t>RIESGOS ASOCIADOS A LOS ENTREGABLES</t>
  </si>
  <si>
    <t>Compartido</t>
  </si>
  <si>
    <t>Ausencia del personal del contratista debido al inoportuno pago de salarios, prestaciones sociales e indemnizaciones.</t>
  </si>
  <si>
    <t>Radicación incorrecta de las cuentas de cobro (correctamente diligenciadas, firmadas y a tiempo).</t>
  </si>
  <si>
    <t>Probabilidad</t>
  </si>
  <si>
    <t>RIESGO REGULATORIO Y POLITICO</t>
  </si>
  <si>
    <t>P</t>
  </si>
  <si>
    <t>I</t>
  </si>
  <si>
    <t>* Glosas de interventoria 
* Glosas  de Auditoría interna y/o  Revisoría fiscal</t>
  </si>
  <si>
    <t>Reproceso en las convocatorias debido a que la convocatoria resulta desierta.</t>
  </si>
  <si>
    <t>Afectación a la ejecución del contrato debido a la existencia de características o condiciones del terreno adversas.</t>
  </si>
  <si>
    <t>Afectación a la ejecución del contrato debido a retrasos en las autorizaciones requeridas por parte de un tercero.</t>
  </si>
  <si>
    <t>Afectación a la ejecución del contrato debido a falta de Coordinación Interinstitucional.</t>
  </si>
  <si>
    <t>Afectación a la ejecución del contrato debido a la falta de disponibilidad de equipo técnico calificado en el momento de inicio del mismo.</t>
  </si>
  <si>
    <t>Afectación a la ejecución del contrato debido a escasez de materiales y equipos requeridos.</t>
  </si>
  <si>
    <t>Afectación a la ejecución del contrato debido a insolvencia económica del contratista/interventor.</t>
  </si>
  <si>
    <t>Afectación a la ejecución del contrato debido a retrasos en la gestión administrativa a cargo de la Fiducia.</t>
  </si>
  <si>
    <t>Afectación a la ejecución del contrato debido a entregables insuficientes, defectuosos, y/o incompletos según el alcance y las especificaciones técnicas establecidas.</t>
  </si>
  <si>
    <t>Afectación a la ejecución del contrato debido a dificultad en el acceso a las fuentes de información.</t>
  </si>
  <si>
    <t>Modificaciones de algunos de los productos a entregar y/o modificaciones de algunos de los alcances del contrato sin aprobación de la supervisión/interventoría.</t>
  </si>
  <si>
    <t>LAS CELDAS QUE ENCUENTRE EN ESTE COLOR, SON CELDAS A DILIGENCIAR</t>
  </si>
  <si>
    <t>3. Si considera que uno de los riesgos expuestos en la hoja "Formato Matriz" no aplica al proyecto, elimine la fila que lo contiene.</t>
  </si>
  <si>
    <t>4. Si considera que hace falta algún riesgo diferente a los expuestos en la tabla, puede incluirlo y realizar la valoración. Extienda las celdas que estan formuladas.</t>
  </si>
  <si>
    <t>Raro</t>
  </si>
  <si>
    <t>Improbable</t>
  </si>
  <si>
    <t>Posible</t>
  </si>
  <si>
    <t>Probable</t>
  </si>
  <si>
    <t>Certeza</t>
  </si>
  <si>
    <t>PROCESO INVOLUCRADO</t>
  </si>
  <si>
    <t>PARTICIPA EN EL PROYECTO</t>
  </si>
  <si>
    <t>N</t>
  </si>
  <si>
    <t>SI</t>
  </si>
  <si>
    <t>NO</t>
  </si>
  <si>
    <t>Indique en esta lista cuales procesos se veran involucrados en la realización de su proyecto</t>
  </si>
  <si>
    <t>Direccionamiento y Planeación</t>
  </si>
  <si>
    <t>Estrategia Financiera</t>
  </si>
  <si>
    <t>Gestión de Riesgos</t>
  </si>
  <si>
    <t>Control de Gestión Interinstitucional</t>
  </si>
  <si>
    <t>Gestión Comercial</t>
  </si>
  <si>
    <t>Gestión de Operaciones Activas</t>
  </si>
  <si>
    <t>Gestión de Operaciones Pasivas</t>
  </si>
  <si>
    <t>Asesoría al Desarrollo Territorial Integrado</t>
  </si>
  <si>
    <t>Inicio</t>
  </si>
  <si>
    <t>Planeación</t>
  </si>
  <si>
    <t>Ejecución</t>
  </si>
  <si>
    <t>Cierre</t>
  </si>
  <si>
    <t>Monitoreo y Control</t>
  </si>
  <si>
    <t>Gestión de Tecnología</t>
  </si>
  <si>
    <t>Gestión Jurídica</t>
  </si>
  <si>
    <t>Gestión Contractual</t>
  </si>
  <si>
    <t>Gestión de Cartera</t>
  </si>
  <si>
    <t>Gestión Administrativa</t>
  </si>
  <si>
    <t>Gestión de Talento Humano</t>
  </si>
  <si>
    <t>Operaciones Financieras</t>
  </si>
  <si>
    <t>Gestión de Contabilidad</t>
  </si>
  <si>
    <t>Gestión de Mejoramiento Continuo</t>
  </si>
  <si>
    <t>Afectaciones en la ejecución del contrato debido a cambios de Gobierno o Administradores en la entidad contratante.</t>
  </si>
  <si>
    <t>5. En la pestaña "Lista de Procesos" por favor indique los procesos que serán usados para desarrollar el proyecto.</t>
  </si>
  <si>
    <t>Afectación a la ejecución del contrato debido daños o fallos en los equipos o instalaciones necesarias en la ejecución del contrato</t>
  </si>
  <si>
    <t>Pérdida de personal calificado o experimentado debido a muerte, accidente, rotación constante o retiro del mismo.</t>
  </si>
  <si>
    <t>Afectación a la ejecución del contrato y sus derivados (interventoría) debido al abandono del mismo</t>
  </si>
  <si>
    <t>Afectación a la ejecución del contrato debido a demandas o condenas instauradas por diferentes actores al contratista/interventor.</t>
  </si>
  <si>
    <t>Contratante</t>
  </si>
  <si>
    <t>Mitigantes Sugeridos</t>
  </si>
  <si>
    <t>Análisis del sector y estudio de mercado por parte de la entidad contratante.</t>
  </si>
  <si>
    <t>Afectación a la ejecución del contrato debido a cambios tecnológicos en los equipos requeridos para la ejecución del mismo.</t>
  </si>
  <si>
    <t>Utilización indebida o revelación de información confidencial a un tercero no autorizado por parte del contratista/interventor.</t>
  </si>
  <si>
    <t>El contratista deberá contemplar planes de contingencia y continuidad del negocio.</t>
  </si>
  <si>
    <t>Moderado</t>
  </si>
  <si>
    <t>Elaboración de planes de contingencia frente a posibles situaciones de afectación a terceros que se presente en el marco de la ejecución contractual</t>
  </si>
  <si>
    <t>Realizar pruebas y ensayos pertinentes de la efectividad de las metodologías propuestas.</t>
  </si>
  <si>
    <t>Verificar el cumplimiento de los requisitos establecidos, previo a la entrega de los productos.</t>
  </si>
  <si>
    <t>Asumir los sobrecostos derivados de la materialización de este riesgo.</t>
  </si>
  <si>
    <t>Verificar el cumplimiento a lo estipulado en el Manual Operativo previo a la radicación de las cuentas de cobro.</t>
  </si>
  <si>
    <t xml:space="preserve">El contratista deberá detentar una capacidad financiera suficiente para ejecutar el objeto contractual, lo cual es verificado en la oferta presentada, y así mismo deberá estructurar un plan financiero que permita cumplir con el objeto y las obligaciones pactadas. </t>
  </si>
  <si>
    <t>El contratista deberá presentar al momento de radicar su respectiva factura o cuenta de cobro, soportes de pagos de salarios y prestaciones sociales.</t>
  </si>
  <si>
    <t xml:space="preserve">La contratante deberá cumplir, de conformidad con las directrices internas, con los tiempos de respuestas contemplados en el marco de sus trámites administrativos. </t>
  </si>
  <si>
    <t xml:space="preserve">El contratista presentará las garantías respectivas y requeridas dentro del contrato las cuales aseguraran el cumplimiento del objeto contractual y de sus obligaciones. </t>
  </si>
  <si>
    <t>Instalación de mesas de trabajo entre el contratista y el contratante, en las cuales se revisen este tipo de situaciones.</t>
  </si>
  <si>
    <t xml:space="preserve">Deberá implementar controles y inventarios y back ups de la información originada en el marco de la ejecución del objeto contractual.  </t>
  </si>
  <si>
    <t>Deberá ceñirse a la normatividad legal Colombiana en material laboral, así mismo el contratista deberá presentar, al momento de radicar su respectiva factura o cuenta de cobro, soportes de pagos de salarios y prestaciones sociales.</t>
  </si>
  <si>
    <t xml:space="preserve">Implementará acuerdos de confidencialidad en el manejo de la información reservada. </t>
  </si>
  <si>
    <t xml:space="preserve">El contratista implementará diferentes mecanismos de búsqueda de información que permitan obtener los datos necesarios para la ejecución del objeto contractual. </t>
  </si>
  <si>
    <t xml:space="preserve">Estructurar la oferta de conformidad el estado y la condiciones del mercado y con su capacidad técnica, económica y jurídica. </t>
  </si>
  <si>
    <t>Observaciones Vp. Riesgos Findeter</t>
  </si>
  <si>
    <t>Evaluación Probabilidad Inherente</t>
  </si>
  <si>
    <t>Evaluación Impacto Inherente</t>
  </si>
  <si>
    <t>Evaluación Probabilidad Residual</t>
  </si>
  <si>
    <t>Evaluación Impacto Residual</t>
  </si>
  <si>
    <t>Deberá asumir el costo por entrega de productos que presenten deficiencias o fallas.</t>
  </si>
  <si>
    <t xml:space="preserve">El contratista se obliga a mantener indemne a la Contratante, al cliente y a Findeter en cualquier reclamación o proceso judicial causado por actos u omisiones de este. </t>
  </si>
  <si>
    <r>
      <t xml:space="preserve">1. La matriz de riesgos contractuales hace parte integral de los términos de referencia y por lo tanto del contrato que se suscriba. Éste es resultado de un ejercicio de identificación, valoración y distribución de dichos riesgos.
2. Los proponentes declaran que para la preparación y presentación de su oferta conocieron, aceptaron, valoraron e incluyeron los riesgos contractuales contenidos en la matriz.
3. Esta estructura de matriz de riesgo previsibles se ha elaborado como resultado de un proceso de gestión del conocimiento y lecciones aprendidas, retroalimentado por el equipo técnico y jurídico de FINDETER, en el marco de la estrategia de asistencia técnica - gestión del conocimiento de Findeter.
4. En el elemento de la asignación de riesgos, al indicar a una de las partes contractuales se entiende que ésta asume el 100% del riesgo.
5.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
6.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CONSULTOR en dicha etapa.
</t>
    </r>
    <r>
      <rPr>
        <sz val="11"/>
        <color rgb="FFFF0000"/>
        <rFont val="Calibri"/>
        <family val="2"/>
        <scheme val="minor"/>
      </rPr>
      <t>7. Los mitigantes sugeridos al Contratista corresponden a tratamientos idicativos o sugeridos, sin prejuicio de que el Contratista pueda definir unos de mejor cobertura frente a la gestión de la probabilidad o impacto de los riesgos identificados.</t>
    </r>
    <r>
      <rPr>
        <sz val="11"/>
        <color theme="1"/>
        <rFont val="Calibri"/>
        <family val="2"/>
        <scheme val="minor"/>
      </rPr>
      <t xml:space="preserve">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t>
    </r>
  </si>
  <si>
    <t>Seguimiento en materia  ambiental a la ejecución del contrato y emisión de alertas tempranas.</t>
  </si>
  <si>
    <t>Terremotos, huracanes, tornados, volcanes, inundaciones fluviales, deslizamientos exorbitantes, vientos exorbitantes, incendios no provocados y/o demás fuerzas de la naturaleza.</t>
  </si>
  <si>
    <t xml:space="preserve">Afectación a la ejecución del contrato debido a condiciones climáticas de la zona. </t>
  </si>
  <si>
    <t>Se deberá adoptar las medidas contractules necesarias para ajustar la ejecución del contrato a la situación y los hechos que generaron la necesidad de modificación de las condiciones inicialmente pactadas.</t>
  </si>
  <si>
    <t>RIESGOS DE LA EJECUCIÓN</t>
  </si>
  <si>
    <t>RIESGOS ASOCIADOS CON TERCEROS</t>
  </si>
  <si>
    <t xml:space="preserve">Afectación a la ejecución del contrato debido a declaratorias de estado de emergencia de cualquier indole en el territorio nacional. </t>
  </si>
  <si>
    <t>Deberá asumir el costo de los mayores tiempos ocasionados por estas demoras.</t>
  </si>
  <si>
    <t>El contratista contemplará, al momento de presentar la oferta, la totalidad de los requisitos previos a  la suscripción el acta de inicio. 
Las partes deberán tener en cuenta los términos contractuales para la entrega y  aprobación de los requisitos previos a la suscripción del acta de inicio.</t>
  </si>
  <si>
    <t>1. La matriz de riesgos contractuales hace parte integral de los términos de referencia y por lo tanto del contrato que se suscriba. Éste es resultado de un ejercicio de identificación, valoración y distribución de dichos riesgos.</t>
  </si>
  <si>
    <t>2. Los proponentes declaran que para la preparación y presentación de su oferta conocieron, aceptaron, valoraron e incluyeron los riesgos contractuales contenidos en la matriz.</t>
  </si>
  <si>
    <t>3. La matriz de riesgos incluye controles sugeridos para que el oferente ejecute. Estos controles pueden ser mejorados por el oferente toda vez que tiene la capacidad para hacerlo.</t>
  </si>
  <si>
    <t>4. Esta estructura de matriz de riesgo previsibles se ha elaborado como resultado de un proceso de gestión del conocimiento y lecciones aprendidas, retroalimentado por el equipo técnico y jurídico de FINDETER, en el marco de la estrategia de asistencia técnica - gestión del conocimiento de Findeter.</t>
  </si>
  <si>
    <t>5. En el elemento de la asignación de riesgos, al indicar a una de las partes contractuales se entiende que ésta asume el 100% del riesgo.</t>
  </si>
  <si>
    <t>6.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t>
  </si>
  <si>
    <t>7.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CONTRATISTA en dicha etapa.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 
*Control sugerido: es el control mínimo que se sugiere al contratista para gestionar el riesgo asociado.</t>
  </si>
  <si>
    <t>Emitir alertas a la entidad Contratante sobre mayores cantidades de obra o items que afecten el presupuesto con su debida justificación.
Suscripción de los documentos modificatorios correspondientes.</t>
  </si>
  <si>
    <t>Afectación en la ejecución del contrato debido a errores o fallas en las metodologías adoptadas por el contratista.</t>
  </si>
  <si>
    <t>Solicitud de pago de prebendas para permitir el desarrollo del contrato debido a presencia de grupos al margen de la ley en la zona.</t>
  </si>
  <si>
    <t>Afectación a la ejecución del contrato debido a alteraciones o factores de orden público (paros, huelgas sindicales, etc).</t>
  </si>
  <si>
    <t xml:space="preserve">El contratista tiene que realizar todas las gestiones necesarias para la entrega de las edificaciones y/o áreas a intervenir.
El contratista deberá contemplar dentro de su modelo de negocio y cronograma de ejecución contractual situaciones relacionadas con este riesgo. </t>
  </si>
  <si>
    <t xml:space="preserve">Efectuar la socialización del proyecto, para conocimiento de autoridades y comunidad. Control y Gestión con los solicitantes, para que los cambios en la ubicación de obras menores  afecten en menor medida  o no afecten las previsiones del proyecto tanto técnicas, como en costos y tiempo. </t>
  </si>
  <si>
    <t xml:space="preserve">El Interventor debe exigir  el estricto cumplimiento de la normatividad vigente sobre señalización temporal de obras, y seguridad industrial, verificar permanentemente su implementación, recurrir a medidas sancionatorias contractuales de ser necesario. Seguimiento por parte de la Entidad en visitas técnicas. </t>
  </si>
  <si>
    <t xml:space="preserve">Seguimiento por parte del Interventor a los procesos constructivos, para evitar que se generen pasivos ambientales por esta causa, acompañamiento de Especialistas Ambientales del proyecto cuando sea necesario. Una vez causados, exigir el cumplimiento de las medidas compensatorias de los mismos impuestas por la autoridad ambiental. Seguimiento por parte la Supervisión.  De ser necesario llevar a cabo procesos sancionatorios para conminar su cumplimiento o sancionar el incumplimiento. </t>
  </si>
  <si>
    <t>Instalación de mesas de trabajo entre el contratista y el contratante, en las cuales se revisen este tipo de situaciones.
Monitoreo del corredor vial por parte de los Especialistas competentes  para recomendar medidas preventivas, correctivas ó de mitigación  de las condiciones adversaas del terreno. Análisis e implementación de medidas pertinentes con este fin, contemplando de ser necesario la elaboración de estudios respectivos. En las emergencias que se presenten, atención inmediata de las mismas dando prioridad a las obras de transitabilidad y seguridad vial; recomendación de especialistas para solución definitiva, provisional ó de mitigación, análisis e implementación.  En todos los casos, adoptar las medidas contractuales a que haya lugar,  en cuanto a mayores cantidades de obra y plazos si fuere necesario.</t>
  </si>
  <si>
    <t>Tanto la Entidad como el contratista deberán informarse sobre las anomalias en el orden público que puedan afectar el cumplimiento del contrato.
Solicitud de Gestión Gubernamental para solución de conflicto a cargo de las partes, aseguramiento de bienes por parte del contratista, medidas de contingencia para superar atrasos.</t>
  </si>
  <si>
    <t>Seguimiento en materia climática la ejecución del contrato y emisión de alertas tempranas.</t>
  </si>
  <si>
    <t>Anexo No. 1 Matriz de Riesgo
Objeto: GESTION Y MANTENIMIENTO VIAL INTEGRAL DE LAS CARRETERAS PEREIRA – LA VICTORIA Y EL POLLO – LA ROMELIA Y MANTENIMIENTO Y MEJORAMIENTO, DE LA CARRETERA CERRITOS -   CAUYA – LA FELISA EN LOS DEPARTAMENTOS DE CALDAS, RISARALDA Y VALLE DEL CAUCA</t>
  </si>
  <si>
    <t>Afectaciones en el contrato debido a posible ejecución de mayores cantidades con las que se evaluó el alcance del proyecto o ítems no previstos  que afecten el presupuesto  la ejecución del alcance.</t>
  </si>
  <si>
    <t>Afectaciónes al tiempo de ejucución del proyecto debido a fallas en la identificación de los riesgos y consecuente obtención de permisos ambientales derivados de la implementación del Plan de Adaptación de la Guía Ambiental - PAGA debido a las demoras o baja calidad de los documentos soporte presentados.</t>
  </si>
  <si>
    <t>Multas o sanciones derivadas de la falta de ejecución de las acciones necesarias para atender los pasivos ambientales generados en el proceso constructivo.</t>
  </si>
  <si>
    <t>Afectación a la ejecución por descubrimiento de patrimonio cultural en el sitio de la intervención objeto del contrato.</t>
  </si>
  <si>
    <t>Permitir la intervención previa autorización del Instituto Colombiano de Antropología e Historia (ICANH), en caso de requerirse.</t>
  </si>
  <si>
    <t>Afectación en la ejecución contractual por cambios en la ubicación de obras menores debido a peticiones, quejas, reclamos y derechos de petición y demás mecanismos interpuestos por la comunidad o autoridades municipales.</t>
  </si>
  <si>
    <t>Dificultades en la adquisición de predios debido a condiciones jurídicas o problemas en la negociación de los mismos.</t>
  </si>
  <si>
    <t>Afectación a la salud o vida de los trabajadores debido a la falta de disponibilidad de los elementos de protección personal (seguridad y bioseguridad).</t>
  </si>
  <si>
    <t>Afectación a la ejecución del contrato debido a la variación de la TRM o aspectos macroeconómicos</t>
  </si>
  <si>
    <t xml:space="preserve">Afectación en la ejecución del contrato debido a la fluctuación de precios  y/o ajustes ocasionados por el costo de insumos, tarifas, jornales, materiales, asesorías, honorarios, etc, regulados y no regulados por el Gobierno. </t>
  </si>
  <si>
    <t>Afectación a la ejecución del contrato debido a  la Interferencia con las de redes de servicios públicos existentes (presencia de redes existentes, que puedan interferir con el proyecto, afectando el normal desarrollo de las obras).</t>
  </si>
  <si>
    <t>Generación de accidentes debido a la falta y/o deficiencias en la colocación de la señalización preventiva y demás medidas de seguridad.</t>
  </si>
  <si>
    <t>Dificultades en el relacionamiento comunitario que afectan la ejecución, debido a la presencia de comunidades étnicas en la zona de ejecución del proyecto.</t>
  </si>
  <si>
    <t xml:space="preserve">Ejecución de las reuniones de socialización, seguimiento y cierre social, contempladas en los lineamiento de gestión social, ambiental y reputacional. </t>
  </si>
  <si>
    <t>Aplicación de la normatividad ambiental y exigencia de la licencia y/o permisos y/o autorizaciones ambientales al contratista.  Verificación de cumplimiento  del contratista de las obligaciones que emanan de los mismos. De ser necesario llevar a cabo procesos sancionatorios para conminar su cumplimiento o sancionar el incumplimiento.
Realizar comités técnicos y seguimiento a los informes ambientales por parte de la Interventoría.</t>
  </si>
  <si>
    <t>Deberá contemplar dentro de su metodologia y plan de trabajo y de acuerdo al territorio en el cual se llevará a cabo el contrato, la materialización de este riesgo, sin que su constancia impida la realización de mesas de trabajo entre el contratista, interventoría y la contratante con el fin de implemetar acciones que permitan superar la situación.
El contratista de Obra e Interventor deberán adoptar medidas de contingencia para superar los atrasos.</t>
  </si>
  <si>
    <t>Iniciar las acciones jurídicas pertinentes para obtener los predios requeridos y realizar seguimimento a las mismas. El contratista prestará la colaboración requerida en el proceso.</t>
  </si>
  <si>
    <t>Deberá contemplar dentro de su metodologia y plan de trabajo y de acuerdo al territorio en el cual se llevará a cabo el contrato, la materialización de este riesgo, sin que su constancia impida la realización de mesas de trabajo entre el contratista, interventoría y la contratante con el fin de implemetar acciones que permitan superar la situación.</t>
  </si>
  <si>
    <t xml:space="preserve">El contratista deberá contemplar dentro de su modelo de negocio y cronograma de ejecución contractual, posibles situaciones relacionadas con este riesgo. </t>
  </si>
  <si>
    <t xml:space="preserve">Recopilación de datos estadísticos e información sobre comportamiento histórico de precios, durante la etapa precontractual. Atención al comportamiento de precios en la etapa contractual. El contratista deberá contemplar planes de contingencia y continuidad del negocio frente a estas situaciones. </t>
  </si>
  <si>
    <t>Realizar por parte del Contratista proyecciones de acuerdo con los datos históricos y comportamiento en la etapa precontractual con el fin de que el interesado establezca un punto de equilibrio tendiente a disminuir el riesgo. Deberá tener en cuenta dichas variaciones y variables en la estructuración del modelo económico del negocio.</t>
  </si>
  <si>
    <t>Recopilación de datos estadísticos e información sobre comportamiento histórico de precios, durante la etapa precontractual. Atención al comportamiento de precios en la etapa contractual.</t>
  </si>
  <si>
    <t>Desde la fase precontractual y en la etapa contractual  solicitar a las Entidades encargadas de Servicios Públicos informar  con el mayor detalle posible sobre la existencia de redes de servicios que puedan interferir con el proyecto.  En caso de detección de una red no referenciada, gestionar de inmediato lo pertinente con la Empresa de Servicios, para la menor afectación al proyecto.</t>
  </si>
  <si>
    <t>Afectación en la ejecución del contrato debido al incumplimiento de subcontratistas de los servicios asociados a la Gestión Vial Integral SAU y mantenimiento rutinario) .</t>
  </si>
  <si>
    <t>Personal y equipos inadecuados o insuficientes para la atención de accidentes o incidentes y de los servicios prestados en el marco de la Gestión Vial Integral (SAU y mantenimiento rutinario) en los niveles de servicios establecidos.</t>
  </si>
  <si>
    <t>El contratista dede suministrar los elementos de protección personal necesarios a sus trabajadores y realizar el seguimiento al estado de salud de los trabajadores.
Segumiento y control permamente de la interventoría al cumplimiento de las normas de salud y seguridad en el trabajo vigentes y de trabajo en alturas.</t>
  </si>
  <si>
    <t>Exigencia por parte del contratista de pólizas de cumplimiento y de calidad del servicio en su proceso de subcontratación. Supervisión por parte del Contratista en la etapa contractual a sus subcontratistas para el efectivo cumplimiento del alcance del contrato y establecer planes de contingencia ante posibles retrasos.</t>
  </si>
  <si>
    <t>Afectación en el inicio del contrato debido a la demora de trámites y expedición de permisos y licencias ante las entidades competentes.</t>
  </si>
  <si>
    <t xml:space="preserve">Presentación adecuada en tiempo y forma por parte del contratista, de los soportes y estudios requeridos por las Entidades para su aprobación.
Seguimiento por parte del Interventor a la gestión  documentada del contratista para la obtención de licencias, permisos y autorizaciones ambientales.  
Establecer de un cronograma de tiempos y resultados aplicables a esta gestión, teniendo en cuenta los protocolos y procedimientos establecidos por las diferentes entidades.                                                                           </t>
  </si>
  <si>
    <t xml:space="preserve">Revisión estricta por parte del contratista de los requisitos mínimos exigidos para el personal y equipos y mantenerlos a disponibilidad del proyecto, en la cantidad requerida en el plazo de ejecución del contrato.
Seguimiento, vigilancia y control por parte de la interventoría al personal y equipos solcitados para cumplir con las obligaciones contractuales. </t>
  </si>
  <si>
    <t>Seguimiento por parte del Interventor a la gestión  documentada del contratista para la obtención de las autorizaciones. Deberá asumir el costo de los mayores tiempos ocasionados por estas demoras.</t>
  </si>
  <si>
    <t>Retraso en la ejecución del contrato por Por Ajuste y/o Actualizacion  y/o Unificación y/o Modificación de estudios y diseños y/o elaboración de estudios complementarios realizados  por el Contratista.</t>
  </si>
  <si>
    <t>Realizar una interventoría adecuada durante la etapa de Ajuste y/o Actualizacion  y/o Unificación y/o Modificación de estudios y diseños y/o elaboración de estudios complementarios para evitar cambios que impacten negativamente el proyecto. 
Realizar las consultas pertinentes y oportunas cuando se encuentren diferencias o inconsistencias en los diseños.</t>
  </si>
  <si>
    <r>
      <t xml:space="preserve">Afectación a la ejecución del contrato en la etapa de obra con ocasión a retrasos o demoras en la entrega de las </t>
    </r>
    <r>
      <rPr>
        <sz val="10"/>
        <color rgb="FFFF0000"/>
        <rFont val="Calibri"/>
        <family val="2"/>
        <scheme val="minor"/>
      </rPr>
      <t>edificaciones</t>
    </r>
    <r>
      <rPr>
        <sz val="10"/>
        <rFont val="Calibri"/>
        <family val="2"/>
        <scheme val="minor"/>
      </rPr>
      <t xml:space="preserve"> y/o áreas a intervenir.</t>
    </r>
  </si>
  <si>
    <t>Afectacion a la ejecución del contrato por normas, disposiciones o directrices que adopte la administración durante la ejecución del mismo y que sean aplicables con excepcion de las normas tributarias</t>
  </si>
  <si>
    <t>El contratista debe mantenerse actualizado frente a los cambios normativos, disposiciones o directrices que se presenten. Al respecto se resalta que dichos cambios se contemplan periodos de transición lo cual permitirá que el contratista tome las medidas pertinentes.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</si>
</sst>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0.0%"/>
  </numFmts>
  <fonts count="17" x14ac:knownFonts="1">
    <font>
      <sz val="11"/>
      <color theme="1"/>
      <name val="Calibri"/>
      <family val="2"/>
      <scheme val="minor"/>
    </font>
    <font>
      <sz val="11"/>
      <color theme="1"/>
      <name val="Calibri"/>
      <family val="2"/>
      <scheme val="minor"/>
    </font>
    <font>
      <sz val="10"/>
      <name val="Arial"/>
      <family val="2"/>
    </font>
    <font>
      <sz val="11"/>
      <color rgb="FF000000"/>
      <name val="Calibri"/>
      <family val="2"/>
      <charset val="204"/>
    </font>
    <font>
      <sz val="10"/>
      <color theme="1"/>
      <name val="Calibri"/>
      <family val="2"/>
      <scheme val="minor"/>
    </font>
    <font>
      <b/>
      <sz val="10"/>
      <color theme="0"/>
      <name val="Calibri"/>
      <family val="2"/>
      <scheme val="minor"/>
    </font>
    <font>
      <b/>
      <sz val="10"/>
      <color theme="1"/>
      <name val="Calibri"/>
      <family val="2"/>
      <scheme val="minor"/>
    </font>
    <font>
      <b/>
      <sz val="10"/>
      <name val="Calibri"/>
      <family val="2"/>
      <scheme val="minor"/>
    </font>
    <font>
      <sz val="10"/>
      <name val="Calibri"/>
      <family val="2"/>
      <scheme val="minor"/>
    </font>
    <font>
      <sz val="10"/>
      <color rgb="FFFF0000"/>
      <name val="Calibri"/>
      <family val="2"/>
      <scheme val="minor"/>
    </font>
    <font>
      <b/>
      <sz val="11"/>
      <color theme="0"/>
      <name val="Calibri"/>
      <family val="2"/>
      <scheme val="minor"/>
    </font>
    <font>
      <b/>
      <sz val="14"/>
      <name val="Calibri"/>
      <family val="2"/>
      <scheme val="minor"/>
    </font>
    <font>
      <b/>
      <sz val="11"/>
      <name val="Calibri"/>
      <family val="2"/>
      <scheme val="minor"/>
    </font>
    <font>
      <sz val="10"/>
      <color theme="0"/>
      <name val="Calibri"/>
      <family val="2"/>
      <scheme val="minor"/>
    </font>
    <font>
      <sz val="11"/>
      <color rgb="FFFF0000"/>
      <name val="Calibri"/>
      <family val="2"/>
      <scheme val="minor"/>
    </font>
    <font>
      <sz val="10"/>
      <color rgb="FF000000"/>
      <name val="Calibri"/>
      <family val="2"/>
    </font>
    <font>
      <sz val="10"/>
      <color rgb="FF000000"/>
      <name val="Calibri"/>
      <family val="2"/>
      <scheme val="minor"/>
    </font>
  </fonts>
  <fills count="1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FFFFFF"/>
        <bgColor indexed="64"/>
      </patternFill>
    </fill>
    <fill>
      <patternFill patternType="solid">
        <fgColor theme="6" tint="0.7999816888943144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rgb="FFD4D4D4"/>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0"/>
    <xf numFmtId="9" fontId="1" fillId="0" borderId="0" applyFont="0" applyFill="0" applyBorder="0" applyAlignment="0" applyProtection="0"/>
    <xf numFmtId="164" fontId="1" fillId="0" borderId="0" applyFont="0" applyFill="0" applyBorder="0" applyAlignment="0" applyProtection="0"/>
  </cellStyleXfs>
  <cellXfs count="162">
    <xf numFmtId="0" fontId="0" fillId="0" borderId="0" xfId="0"/>
    <xf numFmtId="0" fontId="4" fillId="0" borderId="0" xfId="0" applyFont="1" applyAlignment="1">
      <alignment vertical="center" wrapText="1"/>
    </xf>
    <xf numFmtId="0" fontId="4" fillId="0" borderId="1" xfId="0" applyFont="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Border="1" applyAlignment="1">
      <alignment horizontal="center" vertical="center"/>
    </xf>
    <xf numFmtId="0" fontId="6" fillId="5" borderId="1" xfId="0" applyFont="1" applyFill="1" applyBorder="1" applyAlignment="1">
      <alignment horizontal="center" vertical="center"/>
    </xf>
    <xf numFmtId="0" fontId="6" fillId="6" borderId="0" xfId="0" applyFont="1" applyFill="1" applyAlignment="1">
      <alignment horizontal="center" vertical="center"/>
    </xf>
    <xf numFmtId="0" fontId="6" fillId="7" borderId="1" xfId="0" applyFont="1" applyFill="1" applyBorder="1" applyAlignment="1">
      <alignment horizontal="center" vertical="center"/>
    </xf>
    <xf numFmtId="0" fontId="6" fillId="8" borderId="1" xfId="0" applyFont="1" applyFill="1" applyBorder="1" applyAlignment="1">
      <alignment horizontal="center" vertical="center"/>
    </xf>
    <xf numFmtId="0" fontId="6" fillId="9" borderId="1" xfId="0" applyFont="1" applyFill="1" applyBorder="1" applyAlignment="1">
      <alignment horizontal="center" vertical="center"/>
    </xf>
    <xf numFmtId="0" fontId="4" fillId="0" borderId="0" xfId="0" applyFont="1"/>
    <xf numFmtId="0" fontId="6" fillId="0" borderId="0" xfId="0" applyFont="1"/>
    <xf numFmtId="0" fontId="8" fillId="0" borderId="0" xfId="0" applyFont="1"/>
    <xf numFmtId="0" fontId="9" fillId="0" borderId="0" xfId="0" applyFont="1"/>
    <xf numFmtId="0" fontId="6" fillId="0" borderId="0" xfId="0" applyFont="1" applyBorder="1" applyAlignment="1">
      <alignment horizontal="center" vertical="center" wrapText="1"/>
    </xf>
    <xf numFmtId="0" fontId="6" fillId="0" borderId="1" xfId="0" applyFont="1" applyBorder="1" applyAlignment="1">
      <alignment horizontal="center" vertical="center"/>
    </xf>
    <xf numFmtId="0" fontId="4" fillId="0" borderId="2" xfId="0" applyFont="1" applyBorder="1" applyAlignment="1">
      <alignment horizontal="left" vertical="center" wrapText="1"/>
    </xf>
    <xf numFmtId="0" fontId="8" fillId="0" borderId="1" xfId="0" applyFont="1" applyBorder="1" applyAlignment="1">
      <alignment horizontal="left" vertical="center" wrapText="1" readingOrder="1"/>
    </xf>
    <xf numFmtId="0" fontId="8" fillId="0" borderId="1" xfId="0" applyFont="1" applyFill="1" applyBorder="1" applyAlignment="1">
      <alignment vertical="center" wrapText="1"/>
    </xf>
    <xf numFmtId="0" fontId="4" fillId="0" borderId="0" xfId="0" applyFont="1" applyBorder="1" applyAlignment="1">
      <alignment horizontal="center" vertical="center" wrapText="1"/>
    </xf>
    <xf numFmtId="0" fontId="6" fillId="0" borderId="0" xfId="0" applyFont="1" applyAlignment="1">
      <alignment horizontal="center" vertical="center" wrapText="1"/>
    </xf>
    <xf numFmtId="0" fontId="4" fillId="3" borderId="0" xfId="0" applyFont="1" applyFill="1" applyAlignment="1">
      <alignment vertical="center" wrapText="1"/>
    </xf>
    <xf numFmtId="0" fontId="6" fillId="10" borderId="0" xfId="0" applyFont="1" applyFill="1" applyAlignment="1">
      <alignment horizontal="center" vertical="center" wrapText="1"/>
    </xf>
    <xf numFmtId="0" fontId="6" fillId="3" borderId="0" xfId="0" applyFont="1" applyFill="1" applyAlignment="1">
      <alignment horizontal="center" vertical="center" wrapText="1"/>
    </xf>
    <xf numFmtId="0" fontId="4" fillId="10" borderId="0" xfId="0" applyFont="1" applyFill="1" applyAlignment="1">
      <alignment vertical="center" wrapText="1"/>
    </xf>
    <xf numFmtId="0" fontId="4" fillId="0" borderId="0" xfId="0" applyFont="1" applyAlignment="1">
      <alignment vertical="center"/>
    </xf>
    <xf numFmtId="9" fontId="4" fillId="3" borderId="0" xfId="4" applyFont="1" applyFill="1" applyAlignment="1">
      <alignment vertical="center" wrapText="1"/>
    </xf>
    <xf numFmtId="0" fontId="6"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0" borderId="0" xfId="0" applyFont="1" applyBorder="1" applyAlignment="1">
      <alignment horizontal="center" vertical="center"/>
    </xf>
    <xf numFmtId="0" fontId="4" fillId="0" borderId="0" xfId="0" applyFont="1" applyBorder="1" applyAlignment="1">
      <alignment horizontal="left" vertical="center" wrapText="1"/>
    </xf>
    <xf numFmtId="0" fontId="8" fillId="0" borderId="0" xfId="0" applyFont="1" applyBorder="1" applyAlignment="1">
      <alignment horizontal="left" vertical="center" wrapText="1" readingOrder="1"/>
    </xf>
    <xf numFmtId="0" fontId="8" fillId="0" borderId="0" xfId="0" applyFont="1" applyFill="1" applyBorder="1" applyAlignment="1">
      <alignment vertical="center" wrapText="1"/>
    </xf>
    <xf numFmtId="0" fontId="4" fillId="0" borderId="0" xfId="0" applyFont="1" applyBorder="1" applyAlignment="1">
      <alignment horizontal="left" vertical="center"/>
    </xf>
    <xf numFmtId="0" fontId="6" fillId="6" borderId="1" xfId="0" applyFont="1" applyFill="1" applyBorder="1" applyAlignment="1">
      <alignment horizontal="center" vertical="center"/>
    </xf>
    <xf numFmtId="0" fontId="6" fillId="2" borderId="1" xfId="0" applyFont="1" applyFill="1" applyBorder="1" applyAlignment="1">
      <alignment horizontal="center" vertical="center"/>
    </xf>
    <xf numFmtId="0" fontId="0" fillId="11" borderId="0" xfId="0" applyFill="1"/>
    <xf numFmtId="0" fontId="6" fillId="2" borderId="12" xfId="0" applyFont="1" applyFill="1" applyBorder="1" applyAlignment="1">
      <alignment horizontal="center" vertical="center" wrapText="1"/>
    </xf>
    <xf numFmtId="0" fontId="4" fillId="0" borderId="1" xfId="0" applyFont="1" applyBorder="1" applyAlignment="1">
      <alignment horizontal="center" vertical="center" wrapText="1"/>
    </xf>
    <xf numFmtId="165" fontId="4" fillId="0" borderId="0" xfId="0" applyNumberFormat="1" applyFont="1"/>
    <xf numFmtId="165" fontId="4" fillId="0" borderId="0" xfId="4" applyNumberFormat="1" applyFont="1"/>
    <xf numFmtId="165" fontId="9" fillId="0" borderId="0" xfId="4" applyNumberFormat="1" applyFont="1"/>
    <xf numFmtId="0" fontId="4" fillId="0" borderId="0" xfId="0" applyFont="1" applyAlignment="1">
      <alignment horizontal="center" vertical="center"/>
    </xf>
    <xf numFmtId="0" fontId="4" fillId="0" borderId="0" xfId="0" applyFont="1" applyBorder="1" applyAlignment="1">
      <alignment vertical="center" wrapText="1"/>
    </xf>
    <xf numFmtId="0" fontId="11" fillId="7" borderId="1"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9" borderId="5"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6" fillId="11" borderId="1" xfId="0" applyFont="1" applyFill="1" applyBorder="1" applyAlignment="1">
      <alignment vertical="center" wrapText="1"/>
    </xf>
    <xf numFmtId="0" fontId="10" fillId="4" borderId="12" xfId="0" applyFont="1" applyFill="1" applyBorder="1" applyAlignment="1">
      <alignment horizontal="center" vertical="center"/>
    </xf>
    <xf numFmtId="0" fontId="0" fillId="0" borderId="16" xfId="0" applyFill="1" applyBorder="1"/>
    <xf numFmtId="0" fontId="0" fillId="0" borderId="15" xfId="0" applyFill="1" applyBorder="1"/>
    <xf numFmtId="0" fontId="5" fillId="4" borderId="1" xfId="0" applyFont="1" applyFill="1" applyBorder="1" applyAlignment="1">
      <alignment vertical="center" wrapText="1"/>
    </xf>
    <xf numFmtId="0" fontId="0" fillId="0" borderId="1" xfId="0" applyBorder="1"/>
    <xf numFmtId="0" fontId="12" fillId="12" borderId="0" xfId="0" applyFont="1" applyFill="1"/>
    <xf numFmtId="0" fontId="8" fillId="12" borderId="1" xfId="0" applyFont="1" applyFill="1" applyBorder="1" applyAlignment="1">
      <alignment horizontal="center" vertical="center" wrapText="1"/>
    </xf>
    <xf numFmtId="0" fontId="12" fillId="12" borderId="1" xfId="0" applyFont="1" applyFill="1" applyBorder="1" applyAlignment="1">
      <alignment horizontal="center"/>
    </xf>
    <xf numFmtId="0" fontId="0" fillId="0" borderId="1" xfId="0" applyFill="1" applyBorder="1"/>
    <xf numFmtId="0" fontId="0" fillId="0" borderId="1" xfId="0" applyBorder="1" applyAlignment="1">
      <alignment horizontal="left"/>
    </xf>
    <xf numFmtId="0" fontId="6" fillId="0" borderId="1" xfId="0" applyFont="1" applyBorder="1" applyAlignment="1">
      <alignment horizontal="center" vertical="center" wrapText="1"/>
    </xf>
    <xf numFmtId="0" fontId="7" fillId="0" borderId="0" xfId="0" applyFont="1" applyBorder="1" applyAlignment="1">
      <alignment horizontal="center" vertical="center" wrapText="1"/>
    </xf>
    <xf numFmtId="0" fontId="13" fillId="0" borderId="0" xfId="0" applyFont="1" applyAlignment="1">
      <alignment vertical="center"/>
    </xf>
    <xf numFmtId="0" fontId="4" fillId="3"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0" fillId="0" borderId="0" xfId="0"/>
    <xf numFmtId="0" fontId="4" fillId="0" borderId="0" xfId="0" applyFont="1" applyAlignment="1">
      <alignment vertical="center"/>
    </xf>
    <xf numFmtId="0" fontId="4" fillId="0" borderId="1" xfId="0" applyFont="1" applyBorder="1" applyAlignment="1">
      <alignment horizontal="center" vertical="center" wrapText="1"/>
    </xf>
    <xf numFmtId="0" fontId="8" fillId="1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8" fillId="0" borderId="1" xfId="0" applyFont="1" applyBorder="1" applyAlignment="1">
      <alignment horizontal="center" vertical="center" wrapText="1"/>
    </xf>
    <xf numFmtId="0" fontId="4" fillId="0" borderId="0" xfId="0" applyFont="1" applyFill="1" applyAlignment="1">
      <alignment vertical="center"/>
    </xf>
    <xf numFmtId="0" fontId="8" fillId="0" borderId="1"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4" fillId="0" borderId="1" xfId="0" applyFont="1" applyBorder="1" applyAlignment="1">
      <alignment horizontal="justify" vertical="center" wrapText="1"/>
    </xf>
    <xf numFmtId="0" fontId="16" fillId="0" borderId="0" xfId="0" applyFont="1" applyAlignment="1">
      <alignment horizontal="justify" vertical="center" wrapText="1"/>
    </xf>
    <xf numFmtId="0" fontId="8" fillId="0" borderId="1" xfId="0" applyFont="1" applyBorder="1" applyAlignment="1">
      <alignment horizontal="justify" vertical="center" wrapText="1"/>
    </xf>
    <xf numFmtId="0" fontId="8" fillId="2"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left" vertical="center" wrapText="1"/>
    </xf>
    <xf numFmtId="0" fontId="4" fillId="0" borderId="1" xfId="0" applyFont="1" applyBorder="1" applyAlignment="1">
      <alignment horizontal="left" vertical="center" wrapText="1"/>
    </xf>
    <xf numFmtId="0" fontId="4" fillId="14" borderId="1" xfId="0" applyFont="1" applyFill="1" applyBorder="1" applyAlignment="1">
      <alignment horizontal="center" vertical="center" wrapText="1"/>
    </xf>
    <xf numFmtId="0" fontId="8" fillId="14" borderId="1" xfId="0" applyFont="1" applyFill="1" applyBorder="1" applyAlignment="1">
      <alignment horizontal="center" vertical="center" wrapText="1"/>
    </xf>
    <xf numFmtId="0" fontId="15" fillId="13" borderId="25" xfId="0" applyFont="1" applyFill="1" applyBorder="1" applyAlignment="1">
      <alignment horizontal="justify" vertical="center" wrapText="1"/>
    </xf>
    <xf numFmtId="0" fontId="4" fillId="0" borderId="0" xfId="0" applyFont="1" applyFill="1" applyBorder="1" applyAlignment="1">
      <alignment horizontal="left" vertical="center" wrapText="1"/>
    </xf>
    <xf numFmtId="0" fontId="8" fillId="7" borderId="1" xfId="0" applyFont="1" applyFill="1" applyBorder="1" applyAlignment="1">
      <alignment horizontal="justify" vertical="center" wrapText="1"/>
    </xf>
    <xf numFmtId="0" fontId="4" fillId="7" borderId="1" xfId="0" applyFont="1" applyFill="1" applyBorder="1" applyAlignment="1">
      <alignment horizontal="left" vertical="center" wrapText="1"/>
    </xf>
    <xf numFmtId="0" fontId="4" fillId="7" borderId="1" xfId="0" applyFont="1" applyFill="1" applyBorder="1" applyAlignment="1">
      <alignment horizontal="justify" vertical="center" wrapText="1"/>
    </xf>
    <xf numFmtId="0" fontId="0" fillId="0" borderId="14" xfId="0" applyFont="1" applyBorder="1" applyAlignment="1">
      <alignment horizontal="left" vertical="center" wrapText="1"/>
    </xf>
    <xf numFmtId="0" fontId="0" fillId="0" borderId="15" xfId="0" applyFont="1" applyBorder="1" applyAlignment="1">
      <alignment horizontal="left" vertical="center" wrapText="1"/>
    </xf>
    <xf numFmtId="0" fontId="0" fillId="0" borderId="16" xfId="0" applyFont="1" applyBorder="1" applyAlignment="1">
      <alignment horizontal="left"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8" fillId="0" borderId="12" xfId="0" applyFont="1" applyBorder="1" applyAlignment="1">
      <alignment horizontal="left" vertical="center" wrapText="1"/>
    </xf>
    <xf numFmtId="0" fontId="0" fillId="0" borderId="13" xfId="0" applyBorder="1" applyAlignment="1">
      <alignment horizontal="left" vertical="center" wrapText="1"/>
    </xf>
    <xf numFmtId="0" fontId="0" fillId="0" borderId="5" xfId="0" applyBorder="1" applyAlignment="1">
      <alignment horizontal="left" vertical="center" wrapText="1"/>
    </xf>
    <xf numFmtId="0" fontId="8" fillId="0" borderId="12" xfId="0" applyFont="1" applyFill="1" applyBorder="1" applyAlignment="1">
      <alignment horizontal="left" vertical="center" wrapText="1"/>
    </xf>
    <xf numFmtId="0" fontId="4" fillId="3" borderId="12" xfId="0" applyFont="1" applyFill="1" applyBorder="1" applyAlignment="1">
      <alignment horizontal="left" vertical="center" wrapText="1"/>
    </xf>
    <xf numFmtId="0" fontId="4" fillId="0" borderId="0" xfId="0" applyFont="1" applyFill="1" applyAlignment="1">
      <alignment horizontal="justify" vertical="justify"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5" xfId="0" applyFont="1" applyBorder="1" applyAlignment="1">
      <alignment horizontal="left" vertical="center" wrapText="1"/>
    </xf>
    <xf numFmtId="0" fontId="4" fillId="0" borderId="12"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4" fillId="3" borderId="5"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0" xfId="0" applyFont="1" applyFill="1" applyAlignment="1">
      <alignment horizontal="justify" vertical="center" wrapText="1"/>
    </xf>
    <xf numFmtId="0" fontId="4" fillId="0" borderId="0" xfId="0" applyFont="1" applyFill="1" applyAlignment="1">
      <alignment horizontal="left" vertical="center" wrapText="1"/>
    </xf>
    <xf numFmtId="0" fontId="5" fillId="4" borderId="5"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7" fillId="0" borderId="1" xfId="0" applyFont="1" applyBorder="1" applyAlignment="1">
      <alignment horizontal="center" vertical="center" wrapText="1"/>
    </xf>
    <xf numFmtId="0" fontId="6" fillId="11" borderId="12" xfId="0" applyFont="1" applyFill="1" applyBorder="1" applyAlignment="1">
      <alignment horizontal="center" vertical="center" wrapText="1"/>
    </xf>
    <xf numFmtId="0" fontId="6" fillId="11" borderId="1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11" borderId="6" xfId="0" applyFont="1" applyFill="1" applyBorder="1" applyAlignment="1">
      <alignment horizontal="center" vertical="center" wrapText="1"/>
    </xf>
    <xf numFmtId="0" fontId="6" fillId="11" borderId="7" xfId="0" applyFont="1" applyFill="1" applyBorder="1" applyAlignment="1">
      <alignment horizontal="center" vertical="center" wrapText="1"/>
    </xf>
    <xf numFmtId="0" fontId="6" fillId="11" borderId="8" xfId="0" applyFont="1" applyFill="1" applyBorder="1" applyAlignment="1">
      <alignment horizontal="center" vertical="center" wrapText="1"/>
    </xf>
    <xf numFmtId="0" fontId="6" fillId="11" borderId="9" xfId="0" applyFont="1" applyFill="1" applyBorder="1" applyAlignment="1">
      <alignment horizontal="center" vertical="center" wrapText="1"/>
    </xf>
    <xf numFmtId="0" fontId="8" fillId="0" borderId="13" xfId="0" applyFont="1" applyBorder="1" applyAlignment="1">
      <alignment horizontal="left"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10" borderId="0" xfId="0" applyFont="1" applyFill="1" applyAlignment="1">
      <alignment horizontal="center" vertical="center" textRotation="90" wrapText="1"/>
    </xf>
    <xf numFmtId="0" fontId="6" fillId="10" borderId="0" xfId="0" applyFont="1" applyFill="1" applyAlignment="1">
      <alignment horizontal="center" vertical="center" wrapText="1"/>
    </xf>
    <xf numFmtId="0" fontId="4" fillId="8"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4" fillId="0" borderId="1" xfId="0" applyFont="1" applyBorder="1" applyAlignment="1">
      <alignment horizontal="left" vertical="center" wrapText="1"/>
    </xf>
    <xf numFmtId="0" fontId="6" fillId="2" borderId="1" xfId="0" applyFont="1" applyFill="1" applyBorder="1" applyAlignment="1">
      <alignment horizontal="center" vertical="center"/>
    </xf>
    <xf numFmtId="0" fontId="5" fillId="4" borderId="1" xfId="0" applyFont="1" applyFill="1" applyBorder="1" applyAlignment="1">
      <alignment horizontal="center" vertical="center"/>
    </xf>
  </cellXfs>
  <cellStyles count="6">
    <cellStyle name="Moneda 2" xfId="1" xr:uid="{00000000-0005-0000-0000-000000000000}"/>
    <cellStyle name="Moneda 2 2" xfId="5" xr:uid="{00000000-0005-0000-0000-000001000000}"/>
    <cellStyle name="Normal" xfId="0" builtinId="0"/>
    <cellStyle name="Normal 2" xfId="2" xr:uid="{00000000-0005-0000-0000-000003000000}"/>
    <cellStyle name="Normal 3" xfId="3" xr:uid="{00000000-0005-0000-0000-000004000000}"/>
    <cellStyle name="Porcentaje" xfId="4" builtinId="5"/>
  </cellStyles>
  <dxfs count="70">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86159</xdr:colOff>
      <xdr:row>0</xdr:row>
      <xdr:rowOff>100599</xdr:rowOff>
    </xdr:from>
    <xdr:to>
      <xdr:col>2</xdr:col>
      <xdr:colOff>926041</xdr:colOff>
      <xdr:row>2</xdr:row>
      <xdr:rowOff>100854</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6306" y="324717"/>
          <a:ext cx="1187264" cy="40366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5"/>
  <sheetViews>
    <sheetView showGridLines="0" zoomScale="115" zoomScaleNormal="115" zoomScaleSheetLayoutView="85" zoomScalePageLayoutView="85" workbookViewId="0"/>
  </sheetViews>
  <sheetFormatPr baseColWidth="10" defaultColWidth="11.42578125" defaultRowHeight="15" x14ac:dyDescent="0.25"/>
  <cols>
    <col min="1" max="1" width="4.7109375" customWidth="1"/>
    <col min="2" max="2" width="163.140625" customWidth="1"/>
    <col min="3" max="3" width="5" customWidth="1"/>
  </cols>
  <sheetData>
    <row r="1" spans="1:17" x14ac:dyDescent="0.25">
      <c r="A1" s="37"/>
      <c r="B1" s="57" t="s">
        <v>121</v>
      </c>
      <c r="C1" s="37"/>
    </row>
    <row r="2" spans="1:17" x14ac:dyDescent="0.25">
      <c r="A2" s="37"/>
      <c r="B2" s="52" t="s">
        <v>90</v>
      </c>
      <c r="C2" s="37"/>
    </row>
    <row r="3" spans="1:17" x14ac:dyDescent="0.25">
      <c r="A3" s="37"/>
      <c r="B3" s="54" t="s">
        <v>89</v>
      </c>
      <c r="C3" s="37"/>
    </row>
    <row r="4" spans="1:17" x14ac:dyDescent="0.25">
      <c r="A4" s="37"/>
      <c r="B4" s="54" t="s">
        <v>91</v>
      </c>
      <c r="C4" s="37"/>
    </row>
    <row r="5" spans="1:17" x14ac:dyDescent="0.25">
      <c r="A5" s="37"/>
      <c r="B5" s="54" t="s">
        <v>122</v>
      </c>
      <c r="C5" s="37"/>
    </row>
    <row r="6" spans="1:17" ht="15.75" thickBot="1" x14ac:dyDescent="0.3">
      <c r="B6" s="53" t="s">
        <v>123</v>
      </c>
    </row>
    <row r="7" spans="1:17" ht="15.75" thickBot="1" x14ac:dyDescent="0.3">
      <c r="B7" s="54" t="s">
        <v>158</v>
      </c>
    </row>
    <row r="8" spans="1:17" ht="15" customHeight="1" x14ac:dyDescent="0.25">
      <c r="B8" s="93" t="s">
        <v>192</v>
      </c>
      <c r="C8" s="44"/>
      <c r="D8" s="44"/>
      <c r="E8" s="44"/>
      <c r="F8" s="44"/>
      <c r="G8" s="44"/>
      <c r="H8" s="44"/>
      <c r="I8" s="44"/>
      <c r="J8" s="44"/>
      <c r="K8" s="44"/>
      <c r="L8" s="44"/>
      <c r="M8" s="44"/>
      <c r="N8" s="44"/>
      <c r="O8" s="44"/>
      <c r="P8" s="44"/>
      <c r="Q8" s="44"/>
    </row>
    <row r="9" spans="1:17" x14ac:dyDescent="0.25">
      <c r="B9" s="94"/>
    </row>
    <row r="10" spans="1:17" x14ac:dyDescent="0.25">
      <c r="B10" s="94"/>
    </row>
    <row r="11" spans="1:17" x14ac:dyDescent="0.25">
      <c r="B11" s="94"/>
    </row>
    <row r="12" spans="1:17" x14ac:dyDescent="0.25">
      <c r="B12" s="94"/>
    </row>
    <row r="13" spans="1:17" x14ac:dyDescent="0.25">
      <c r="B13" s="94"/>
    </row>
    <row r="14" spans="1:17" x14ac:dyDescent="0.25">
      <c r="B14" s="94"/>
    </row>
    <row r="15" spans="1:17" x14ac:dyDescent="0.25">
      <c r="B15" s="94"/>
    </row>
    <row r="16" spans="1:17" x14ac:dyDescent="0.25">
      <c r="B16" s="94"/>
    </row>
    <row r="17" spans="2:2" x14ac:dyDescent="0.25">
      <c r="B17" s="94"/>
    </row>
    <row r="18" spans="2:2" x14ac:dyDescent="0.25">
      <c r="B18" s="94"/>
    </row>
    <row r="19" spans="2:2" x14ac:dyDescent="0.25">
      <c r="B19" s="94"/>
    </row>
    <row r="20" spans="2:2" x14ac:dyDescent="0.25">
      <c r="B20" s="94"/>
    </row>
    <row r="21" spans="2:2" x14ac:dyDescent="0.25">
      <c r="B21" s="94"/>
    </row>
    <row r="22" spans="2:2" x14ac:dyDescent="0.25">
      <c r="B22" s="94"/>
    </row>
    <row r="23" spans="2:2" x14ac:dyDescent="0.25">
      <c r="B23" s="94"/>
    </row>
    <row r="24" spans="2:2" x14ac:dyDescent="0.25">
      <c r="B24" s="94"/>
    </row>
    <row r="25" spans="2:2" ht="15.75" thickBot="1" x14ac:dyDescent="0.3">
      <c r="B25" s="95"/>
    </row>
  </sheetData>
  <mergeCells count="1">
    <mergeCell ref="B8:B25"/>
  </mergeCells>
  <pageMargins left="0.7" right="0.7" top="0.75" bottom="0.75" header="0.3" footer="0.3"/>
  <pageSetup scale="5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3"/>
  <sheetViews>
    <sheetView zoomScale="115" zoomScaleNormal="115" workbookViewId="0">
      <pane xSplit="2" ySplit="1" topLeftCell="C9" activePane="bottomRight" state="frozen"/>
      <selection pane="topRight" activeCell="B1" sqref="B1"/>
      <selection pane="bottomLeft" activeCell="A2" sqref="A2"/>
      <selection pane="bottomRight" activeCell="C2" sqref="C2:C23"/>
    </sheetView>
  </sheetViews>
  <sheetFormatPr baseColWidth="10" defaultRowHeight="15" x14ac:dyDescent="0.25"/>
  <cols>
    <col min="2" max="2" width="39" bestFit="1" customWidth="1"/>
    <col min="3" max="3" width="25.42578125" bestFit="1" customWidth="1"/>
  </cols>
  <sheetData>
    <row r="1" spans="1:8" ht="15.75" thickBot="1" x14ac:dyDescent="0.3">
      <c r="A1" s="55" t="s">
        <v>131</v>
      </c>
      <c r="B1" s="55" t="s">
        <v>129</v>
      </c>
      <c r="C1" s="55" t="s">
        <v>130</v>
      </c>
    </row>
    <row r="2" spans="1:8" x14ac:dyDescent="0.25">
      <c r="A2" s="56">
        <v>1</v>
      </c>
      <c r="B2" s="61" t="s">
        <v>135</v>
      </c>
      <c r="C2" s="59" t="s">
        <v>133</v>
      </c>
      <c r="E2" s="96" t="s">
        <v>134</v>
      </c>
      <c r="F2" s="97"/>
      <c r="G2" s="97"/>
      <c r="H2" s="98"/>
    </row>
    <row r="3" spans="1:8" x14ac:dyDescent="0.25">
      <c r="A3" s="56">
        <v>2</v>
      </c>
      <c r="B3" s="61" t="s">
        <v>136</v>
      </c>
      <c r="C3" s="59" t="s">
        <v>133</v>
      </c>
      <c r="E3" s="99"/>
      <c r="F3" s="100"/>
      <c r="G3" s="100"/>
      <c r="H3" s="101"/>
    </row>
    <row r="4" spans="1:8" x14ac:dyDescent="0.25">
      <c r="A4" s="56">
        <v>3</v>
      </c>
      <c r="B4" s="61" t="s">
        <v>137</v>
      </c>
      <c r="C4" s="59" t="s">
        <v>133</v>
      </c>
      <c r="E4" s="99"/>
      <c r="F4" s="100"/>
      <c r="G4" s="100"/>
      <c r="H4" s="101"/>
    </row>
    <row r="5" spans="1:8" x14ac:dyDescent="0.25">
      <c r="A5" s="56">
        <v>4</v>
      </c>
      <c r="B5" s="61" t="s">
        <v>138</v>
      </c>
      <c r="C5" s="59" t="s">
        <v>133</v>
      </c>
      <c r="E5" s="99"/>
      <c r="F5" s="100"/>
      <c r="G5" s="100"/>
      <c r="H5" s="101"/>
    </row>
    <row r="6" spans="1:8" x14ac:dyDescent="0.25">
      <c r="A6" s="56">
        <v>5</v>
      </c>
      <c r="B6" s="61" t="s">
        <v>139</v>
      </c>
      <c r="C6" s="59" t="s">
        <v>133</v>
      </c>
      <c r="E6" s="99"/>
      <c r="F6" s="100"/>
      <c r="G6" s="100"/>
      <c r="H6" s="101"/>
    </row>
    <row r="7" spans="1:8" ht="15.75" thickBot="1" x14ac:dyDescent="0.3">
      <c r="A7" s="56">
        <v>6</v>
      </c>
      <c r="B7" s="61" t="s">
        <v>140</v>
      </c>
      <c r="C7" s="59" t="s">
        <v>133</v>
      </c>
      <c r="E7" s="102"/>
      <c r="F7" s="103"/>
      <c r="G7" s="103"/>
      <c r="H7" s="104"/>
    </row>
    <row r="8" spans="1:8" x14ac:dyDescent="0.25">
      <c r="A8" s="56">
        <v>7</v>
      </c>
      <c r="B8" s="61" t="s">
        <v>141</v>
      </c>
      <c r="C8" s="59" t="s">
        <v>133</v>
      </c>
    </row>
    <row r="9" spans="1:8" x14ac:dyDescent="0.25">
      <c r="A9" s="56">
        <v>8</v>
      </c>
      <c r="B9" s="61" t="s">
        <v>142</v>
      </c>
      <c r="C9" s="59" t="s">
        <v>132</v>
      </c>
    </row>
    <row r="10" spans="1:8" x14ac:dyDescent="0.25">
      <c r="A10" s="56">
        <v>9</v>
      </c>
      <c r="B10" s="61" t="s">
        <v>143</v>
      </c>
      <c r="C10" s="59" t="s">
        <v>132</v>
      </c>
    </row>
    <row r="11" spans="1:8" x14ac:dyDescent="0.25">
      <c r="A11" s="56">
        <v>10</v>
      </c>
      <c r="B11" s="61" t="s">
        <v>144</v>
      </c>
      <c r="C11" s="59" t="s">
        <v>132</v>
      </c>
    </row>
    <row r="12" spans="1:8" x14ac:dyDescent="0.25">
      <c r="A12" s="56">
        <v>11</v>
      </c>
      <c r="B12" s="61" t="s">
        <v>145</v>
      </c>
      <c r="C12" s="59" t="s">
        <v>132</v>
      </c>
    </row>
    <row r="13" spans="1:8" x14ac:dyDescent="0.25">
      <c r="A13" s="56">
        <v>12</v>
      </c>
      <c r="B13" s="61" t="s">
        <v>146</v>
      </c>
      <c r="C13" s="59" t="s">
        <v>132</v>
      </c>
    </row>
    <row r="14" spans="1:8" x14ac:dyDescent="0.25">
      <c r="A14" s="56">
        <v>13</v>
      </c>
      <c r="B14" s="61" t="s">
        <v>147</v>
      </c>
      <c r="C14" s="59" t="s">
        <v>132</v>
      </c>
    </row>
    <row r="15" spans="1:8" x14ac:dyDescent="0.25">
      <c r="A15" s="56">
        <v>14</v>
      </c>
      <c r="B15" s="61" t="s">
        <v>148</v>
      </c>
      <c r="C15" s="59" t="s">
        <v>133</v>
      </c>
    </row>
    <row r="16" spans="1:8" x14ac:dyDescent="0.25">
      <c r="A16" s="56">
        <v>15</v>
      </c>
      <c r="B16" s="61" t="s">
        <v>149</v>
      </c>
      <c r="C16" s="59" t="s">
        <v>133</v>
      </c>
    </row>
    <row r="17" spans="1:3" x14ac:dyDescent="0.25">
      <c r="A17" s="56">
        <v>16</v>
      </c>
      <c r="B17" s="61" t="s">
        <v>150</v>
      </c>
      <c r="C17" s="59" t="s">
        <v>132</v>
      </c>
    </row>
    <row r="18" spans="1:3" x14ac:dyDescent="0.25">
      <c r="A18" s="56">
        <v>17</v>
      </c>
      <c r="B18" s="61" t="s">
        <v>151</v>
      </c>
      <c r="C18" s="59" t="s">
        <v>133</v>
      </c>
    </row>
    <row r="19" spans="1:3" x14ac:dyDescent="0.25">
      <c r="A19" s="56">
        <v>18</v>
      </c>
      <c r="B19" s="61" t="s">
        <v>152</v>
      </c>
      <c r="C19" s="59" t="s">
        <v>133</v>
      </c>
    </row>
    <row r="20" spans="1:3" x14ac:dyDescent="0.25">
      <c r="A20" s="56">
        <v>19</v>
      </c>
      <c r="B20" s="61" t="s">
        <v>153</v>
      </c>
      <c r="C20" s="59" t="s">
        <v>133</v>
      </c>
    </row>
    <row r="21" spans="1:3" x14ac:dyDescent="0.25">
      <c r="A21" s="56">
        <v>20</v>
      </c>
      <c r="B21" s="61" t="s">
        <v>154</v>
      </c>
      <c r="C21" s="59" t="s">
        <v>133</v>
      </c>
    </row>
    <row r="22" spans="1:3" x14ac:dyDescent="0.25">
      <c r="A22" s="56">
        <v>21</v>
      </c>
      <c r="B22" s="61" t="s">
        <v>155</v>
      </c>
      <c r="C22" s="59" t="s">
        <v>133</v>
      </c>
    </row>
    <row r="23" spans="1:3" x14ac:dyDescent="0.25">
      <c r="A23" s="60">
        <v>22</v>
      </c>
      <c r="B23" s="61" t="s">
        <v>156</v>
      </c>
      <c r="C23" s="59" t="s">
        <v>133</v>
      </c>
    </row>
  </sheetData>
  <mergeCells count="1">
    <mergeCell ref="E2:H7"/>
  </mergeCells>
  <dataValidations count="1">
    <dataValidation type="list" allowBlank="1" showInputMessage="1" showErrorMessage="1" sqref="C2:C23" xr:uid="{00000000-0002-0000-0100-000000000000}">
      <formula1>"SI,NO"</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sheetPr>
  <dimension ref="A1:U65"/>
  <sheetViews>
    <sheetView showGridLines="0" tabSelected="1" view="pageBreakPreview" topLeftCell="C1" zoomScaleNormal="100" zoomScaleSheetLayoutView="100" zoomScalePageLayoutView="85" workbookViewId="0">
      <pane ySplit="5" topLeftCell="A33" activePane="bottomLeft" state="frozen"/>
      <selection activeCell="B1" sqref="B1"/>
      <selection pane="bottomLeft" activeCell="Q35" sqref="Q35"/>
    </sheetView>
  </sheetViews>
  <sheetFormatPr baseColWidth="10" defaultColWidth="11.42578125" defaultRowHeight="12.75" x14ac:dyDescent="0.25"/>
  <cols>
    <col min="1" max="1" width="4.140625" style="25" hidden="1" customWidth="1"/>
    <col min="2" max="2" width="5.28515625" style="25" customWidth="1"/>
    <col min="3" max="3" width="14.42578125" style="25" customWidth="1"/>
    <col min="4" max="4" width="44.42578125" style="25" customWidth="1"/>
    <col min="5" max="5" width="12.140625" style="43" customWidth="1"/>
    <col min="6" max="6" width="10.28515625" style="25" customWidth="1"/>
    <col min="7" max="7" width="11.42578125" style="25" customWidth="1"/>
    <col min="8" max="8" width="9.7109375" style="25" customWidth="1"/>
    <col min="9" max="9" width="10.42578125" style="25" customWidth="1"/>
    <col min="10" max="10" width="13.28515625" style="25" customWidth="1"/>
    <col min="11" max="11" width="8.140625" style="25" customWidth="1"/>
    <col min="12" max="12" width="12.85546875" style="25" customWidth="1"/>
    <col min="13" max="13" width="7.7109375" style="43" customWidth="1"/>
    <col min="14" max="14" width="15.140625" style="25" customWidth="1"/>
    <col min="15" max="15" width="4.28515625" style="43" customWidth="1"/>
    <col min="16" max="16" width="11.42578125" style="25" customWidth="1"/>
    <col min="17" max="17" width="46.5703125" style="25" customWidth="1"/>
    <col min="18" max="18" width="26.85546875" style="25" customWidth="1"/>
    <col min="19" max="19" width="4.140625" style="25" customWidth="1"/>
    <col min="20" max="20" width="30.42578125" style="25" customWidth="1"/>
    <col min="21" max="16384" width="11.42578125" style="25"/>
  </cols>
  <sheetData>
    <row r="1" spans="2:21" ht="15.75" customHeight="1" x14ac:dyDescent="0.25">
      <c r="B1" s="135"/>
      <c r="C1" s="136"/>
      <c r="D1" s="129" t="s">
        <v>220</v>
      </c>
      <c r="E1" s="129"/>
      <c r="F1" s="129"/>
      <c r="G1" s="129"/>
      <c r="H1" s="129"/>
      <c r="I1" s="129"/>
      <c r="J1" s="129"/>
      <c r="K1" s="129"/>
      <c r="L1" s="129"/>
      <c r="M1" s="129"/>
      <c r="N1" s="129"/>
      <c r="O1" s="129"/>
      <c r="P1" s="129"/>
      <c r="Q1" s="63"/>
      <c r="R1" s="63"/>
    </row>
    <row r="2" spans="2:21" ht="15.75" customHeight="1" x14ac:dyDescent="0.25">
      <c r="B2" s="137"/>
      <c r="C2" s="138"/>
      <c r="D2" s="129"/>
      <c r="E2" s="129"/>
      <c r="F2" s="129"/>
      <c r="G2" s="129"/>
      <c r="H2" s="129"/>
      <c r="I2" s="129"/>
      <c r="J2" s="129"/>
      <c r="K2" s="129"/>
      <c r="L2" s="129"/>
      <c r="M2" s="129"/>
      <c r="N2" s="129"/>
      <c r="O2" s="129"/>
      <c r="P2" s="129"/>
      <c r="Q2" s="63"/>
      <c r="R2" s="63"/>
      <c r="T2" s="51" t="s">
        <v>186</v>
      </c>
      <c r="U2" s="4">
        <f>INT(AVERAGE(M6:M119))</f>
        <v>2</v>
      </c>
    </row>
    <row r="3" spans="2:21" ht="21.75" customHeight="1" x14ac:dyDescent="0.25">
      <c r="B3" s="139"/>
      <c r="C3" s="140"/>
      <c r="D3" s="129"/>
      <c r="E3" s="129"/>
      <c r="F3" s="129"/>
      <c r="G3" s="129"/>
      <c r="H3" s="129"/>
      <c r="I3" s="129"/>
      <c r="J3" s="129"/>
      <c r="K3" s="129"/>
      <c r="L3" s="129"/>
      <c r="M3" s="129"/>
      <c r="N3" s="129"/>
      <c r="O3" s="129"/>
      <c r="P3" s="129"/>
      <c r="Q3" s="125"/>
      <c r="R3" s="125"/>
      <c r="T3" s="51" t="s">
        <v>187</v>
      </c>
      <c r="U3" s="4">
        <f>INT(AVERAGE(O6:O119))</f>
        <v>2</v>
      </c>
    </row>
    <row r="4" spans="2:21" ht="12.75" customHeight="1" x14ac:dyDescent="0.25">
      <c r="B4" s="130" t="s">
        <v>3</v>
      </c>
      <c r="C4" s="141" t="s">
        <v>86</v>
      </c>
      <c r="D4" s="142"/>
      <c r="E4" s="130" t="s">
        <v>63</v>
      </c>
      <c r="F4" s="132" t="s">
        <v>2</v>
      </c>
      <c r="G4" s="133"/>
      <c r="H4" s="133"/>
      <c r="I4" s="133"/>
      <c r="J4" s="133"/>
      <c r="K4" s="134"/>
      <c r="L4" s="126" t="s">
        <v>105</v>
      </c>
      <c r="M4" s="126" t="s">
        <v>107</v>
      </c>
      <c r="N4" s="126" t="s">
        <v>2</v>
      </c>
      <c r="O4" s="126" t="s">
        <v>108</v>
      </c>
      <c r="P4" s="126" t="s">
        <v>64</v>
      </c>
      <c r="Q4" s="127" t="s">
        <v>164</v>
      </c>
      <c r="R4" s="124" t="s">
        <v>185</v>
      </c>
      <c r="T4" s="51" t="s">
        <v>188</v>
      </c>
      <c r="U4" s="4" t="e">
        <f>+INT(AVERAGE(#REF!))</f>
        <v>#REF!</v>
      </c>
    </row>
    <row r="5" spans="2:21" ht="25.5" x14ac:dyDescent="0.25">
      <c r="B5" s="131"/>
      <c r="C5" s="143"/>
      <c r="D5" s="144"/>
      <c r="E5" s="131"/>
      <c r="F5" s="38" t="s">
        <v>73</v>
      </c>
      <c r="G5" s="38" t="s">
        <v>74</v>
      </c>
      <c r="H5" s="38" t="s">
        <v>65</v>
      </c>
      <c r="I5" s="38" t="s">
        <v>66</v>
      </c>
      <c r="J5" s="38" t="s">
        <v>67</v>
      </c>
      <c r="K5" s="38" t="s">
        <v>68</v>
      </c>
      <c r="L5" s="128"/>
      <c r="M5" s="124"/>
      <c r="N5" s="128"/>
      <c r="O5" s="124"/>
      <c r="P5" s="128"/>
      <c r="Q5" s="127"/>
      <c r="R5" s="125"/>
      <c r="T5" s="51" t="s">
        <v>189</v>
      </c>
      <c r="U5" s="4" t="e">
        <f>+INT(AVERAGE(#REF!))</f>
        <v>#REF!</v>
      </c>
    </row>
    <row r="6" spans="2:21" ht="51" x14ac:dyDescent="0.25">
      <c r="B6" s="72">
        <v>1</v>
      </c>
      <c r="C6" s="145" t="s">
        <v>100</v>
      </c>
      <c r="D6" s="74" t="s">
        <v>88</v>
      </c>
      <c r="E6" s="66" t="s">
        <v>0</v>
      </c>
      <c r="F6" s="70">
        <v>2</v>
      </c>
      <c r="G6" s="70">
        <v>2</v>
      </c>
      <c r="H6" s="70">
        <v>2</v>
      </c>
      <c r="I6" s="70">
        <v>2</v>
      </c>
      <c r="J6" s="70">
        <v>2</v>
      </c>
      <c r="K6" s="58">
        <v>1</v>
      </c>
      <c r="L6" s="58" t="s">
        <v>126</v>
      </c>
      <c r="M6" s="39">
        <f>IF(L6="Raro",1,IF(L6="Improbable",2,IF(L6="Posible",3,IF(L6="Probable",4,IF(L6="Certeza","5")))))</f>
        <v>3</v>
      </c>
      <c r="N6" s="39" t="str">
        <f>IF(MAX(F6:K6)=1,"Insignificante",IF(MAX(F6:K6)=2,"Menor",IF(MAX(F6:K6)=3,"Moderado",IF(MAX(F6:K6)=4,"Mayor",IF(MAX(F6:K6)=5,"Catastrofico","0")))))</f>
        <v>Menor</v>
      </c>
      <c r="O6" s="39">
        <f>MAX(F6:K6)</f>
        <v>2</v>
      </c>
      <c r="P6" s="62" t="str">
        <f>IF(AND(L6="Raro",N6="Insignificante"),"Inusual",IF(AND(L6="Raro",N6="Menor"),"Bajo",IF(AND(L6="Raro",N6="Moderado"),"Medio",IF(AND(L6="Raro",N6="Mayor"),"Medio",IF(AND(L6="Raro",N6="Catastrofico"),"Alto",IF(AND(L6="Improbable",N6="Insignificante"),"Bajo",IF(AND(L6="Improbable",N6="Menor"),"Bajo",IF(AND(L6="Improbable",N6="Moderado"),"Medio",IF(AND(L6="Improbable",N6="Mayor"),"Alto",IF(AND(L6="Improbable",N6="Catastrofico"),"Alto",IF(AND(L6="Posible",N6="Insignificante"),"Bajo",IF(AND(L6="Posible",N6="Menor"),"Bajo",IF(AND(L6="Posible",N6="Moderado"),"Medio",IF(AND(L6="Posible",N6="Mayor"),"Alto",IF(AND(L6="Posible",N6="Catastrofico"),"Extremo",IF(AND(L6="Probable",N6="Insignificante"),"Medio",IF(AND(L6="Probable",N6="Menor"),"Medio",IF(AND(L6="Probable",N6="Moderado"),"Alto",IF(AND(L6="Probable",N6="Mayor"),"Extremo",IF(AND(L6="Probable",N6="Catastrofico"),"Extremo",IF(AND(L6="Certeza",N6="Insignificante"),"Medio",IF(AND(L6="Certeza",N6="Menor"),"Alto",IF(AND(L6="Certeza",N6="Moderado"),"Alto",IF(AND(L6="Certeza",N6="Mayor"),"Extremo",IF(AND(L6="Certeza",N6="Catastrofico"),"Extremo",0)))))))))))))))))))))))))</f>
        <v>Bajo</v>
      </c>
      <c r="Q6" s="75" t="s">
        <v>184</v>
      </c>
      <c r="R6" s="3"/>
      <c r="T6" s="64"/>
      <c r="U6" s="64"/>
    </row>
    <row r="7" spans="2:21" ht="38.25" customHeight="1" x14ac:dyDescent="0.25">
      <c r="B7" s="72">
        <v>2</v>
      </c>
      <c r="C7" s="106"/>
      <c r="D7" s="74" t="s">
        <v>110</v>
      </c>
      <c r="E7" s="66" t="s">
        <v>163</v>
      </c>
      <c r="F7" s="58">
        <v>1</v>
      </c>
      <c r="G7" s="58">
        <v>2</v>
      </c>
      <c r="H7" s="58">
        <v>1</v>
      </c>
      <c r="I7" s="58">
        <v>1</v>
      </c>
      <c r="J7" s="58">
        <v>2</v>
      </c>
      <c r="K7" s="58">
        <v>1</v>
      </c>
      <c r="L7" s="58" t="s">
        <v>126</v>
      </c>
      <c r="M7" s="39">
        <f t="shared" ref="M7:M12" si="0">IF(L7="Raro",1,IF(L7="Improbable",2,IF(L7="Posible",3,IF(L7="Probable",4,IF(L7="Certeza","5")))))</f>
        <v>3</v>
      </c>
      <c r="N7" s="39" t="str">
        <f t="shared" ref="N7:N12" si="1">IF(MAX(F7:K7)=1,"Insignificante",IF(MAX(F7:K7)=2,"Menor",IF(MAX(F7:K7)=3,"Moderado",IF(MAX(F7:K7)=4,"Mayor",IF(MAX(F7:K7)=5,"Catastrofico","0")))))</f>
        <v>Menor</v>
      </c>
      <c r="O7" s="39">
        <f>MAX(F7:K7)</f>
        <v>2</v>
      </c>
      <c r="P7" s="62" t="str">
        <f>IF(AND(L7="Raro",N7="Insignificante"),"Inusual",IF(AND(L7="Raro",N7="Menor"),"Bajo",IF(AND(L7="Raro",N7="Moderado"),"Medio",IF(AND(L7="Raro",N7="Mayor"),"Medio",IF(AND(L7="Raro",N7="Catastrofico"),"Alto",IF(AND(L7="Improbable",N7="Insignificante"),"Bajo",IF(AND(L7="Improbable",N7="Menor"),"Bajo",IF(AND(L7="Improbable",N7="Moderado"),"Medio",IF(AND(L7="Improbable",N7="Mayor"),"Alto",IF(AND(L7="Improbable",N7="Catastrofico"),"Alto",IF(AND(L7="Posible",N7="Insignificante"),"Bajo",IF(AND(L7="Posible",N7="Menor"),"Bajo",IF(AND(L7="Posible",N7="Moderado"),"Medio",IF(AND(L7="Posible",N7="Mayor"),"Alto",IF(AND(L7="Posible",N7="Catastrofico"),"Extremo",IF(AND(L7="Probable",N7="Insignificante"),"Medio",IF(AND(L7="Probable",N7="Menor"),"Medio",IF(AND(L7="Probable",N7="Moderado"),"Alto",IF(AND(L7="Probable",N7="Mayor"),"Extremo",IF(AND(L7="Probable",N7="Catastrofico"),"Extremo",IF(AND(L7="Certeza",N7="Insignificante"),"Medio",IF(AND(L7="Certeza",N7="Menor"),"Alto",IF(AND(L7="Certeza",N7="Moderado"),"Alto",IF(AND(L7="Certeza",N7="Mayor"),"Extremo",IF(AND(L7="Certeza",N7="Catastrofico"),"Extremo",0)))))))))))))))))))))))))</f>
        <v>Bajo</v>
      </c>
      <c r="Q7" s="75" t="s">
        <v>165</v>
      </c>
      <c r="R7" s="3"/>
      <c r="T7" s="64">
        <v>3</v>
      </c>
      <c r="U7" s="64" t="s">
        <v>126</v>
      </c>
    </row>
    <row r="8" spans="2:21" ht="85.5" customHeight="1" x14ac:dyDescent="0.25">
      <c r="B8" s="72">
        <v>3</v>
      </c>
      <c r="C8" s="107"/>
      <c r="D8" s="74" t="s">
        <v>70</v>
      </c>
      <c r="E8" s="66" t="s">
        <v>102</v>
      </c>
      <c r="F8" s="58">
        <v>1</v>
      </c>
      <c r="G8" s="58">
        <v>2</v>
      </c>
      <c r="H8" s="58">
        <v>1</v>
      </c>
      <c r="I8" s="58">
        <v>1</v>
      </c>
      <c r="J8" s="58">
        <v>2</v>
      </c>
      <c r="K8" s="58">
        <v>2</v>
      </c>
      <c r="L8" s="58" t="s">
        <v>126</v>
      </c>
      <c r="M8" s="39">
        <f t="shared" si="0"/>
        <v>3</v>
      </c>
      <c r="N8" s="39" t="str">
        <f t="shared" si="1"/>
        <v>Menor</v>
      </c>
      <c r="O8" s="39">
        <f t="shared" ref="O8:O12" si="2">MAX(F8:K8)</f>
        <v>2</v>
      </c>
      <c r="P8" s="62" t="str">
        <f t="shared" ref="P8:P12" si="3">IF(AND(L8="Raro",N8="Insignificante"),"Inusual",IF(AND(L8="Raro",N8="Menor"),"Bajo",IF(AND(L8="Raro",N8="Moderado"),"Medio",IF(AND(L8="Raro",N8="Mayor"),"Medio",IF(AND(L8="Raro",N8="Catastrofico"),"Alto",IF(AND(L8="Improbable",N8="Insignificante"),"Bajo",IF(AND(L8="Improbable",N8="Menor"),"Bajo",IF(AND(L8="Improbable",N8="Moderado"),"Medio",IF(AND(L8="Improbable",N8="Mayor"),"Alto",IF(AND(L8="Improbable",N8="Catastrofico"),"Alto",IF(AND(L8="Posible",N8="Insignificante"),"Bajo",IF(AND(L8="Posible",N8="Menor"),"Bajo",IF(AND(L8="Posible",N8="Moderado"),"Medio",IF(AND(L8="Posible",N8="Mayor"),"Alto",IF(AND(L8="Posible",N8="Catastrofico"),"Extremo",IF(AND(L8="Probable",N8="Insignificante"),"Medio",IF(AND(L8="Probable",N8="Menor"),"Medio",IF(AND(L8="Probable",N8="Moderado"),"Alto",IF(AND(L8="Probable",N8="Mayor"),"Extremo",IF(AND(L8="Probable",N8="Catastrofico"),"Extremo",IF(AND(L8="Certeza",N8="Insignificante"),"Medio",IF(AND(L8="Certeza",N8="Menor"),"Alto",IF(AND(L8="Certeza",N8="Moderado"),"Alto",IF(AND(L8="Certeza",N8="Mayor"),"Extremo",IF(AND(L8="Certeza",N8="Catastrofico"),"Extremo",0)))))))))))))))))))))))))</f>
        <v>Bajo</v>
      </c>
      <c r="Q8" s="75" t="s">
        <v>201</v>
      </c>
      <c r="R8" s="65"/>
      <c r="T8" s="64">
        <v>4</v>
      </c>
      <c r="U8" s="64" t="s">
        <v>127</v>
      </c>
    </row>
    <row r="9" spans="2:21" ht="51" x14ac:dyDescent="0.25">
      <c r="B9" s="72">
        <v>4</v>
      </c>
      <c r="C9" s="105" t="s">
        <v>101</v>
      </c>
      <c r="D9" s="74" t="s">
        <v>120</v>
      </c>
      <c r="E9" s="66" t="s">
        <v>0</v>
      </c>
      <c r="F9" s="58">
        <v>3</v>
      </c>
      <c r="G9" s="58">
        <v>3</v>
      </c>
      <c r="H9" s="58">
        <v>3</v>
      </c>
      <c r="I9" s="58">
        <v>3</v>
      </c>
      <c r="J9" s="58">
        <v>3</v>
      </c>
      <c r="K9" s="58">
        <v>3</v>
      </c>
      <c r="L9" s="58" t="s">
        <v>126</v>
      </c>
      <c r="M9" s="39">
        <f t="shared" si="0"/>
        <v>3</v>
      </c>
      <c r="N9" s="39" t="str">
        <f t="shared" si="1"/>
        <v>Moderado</v>
      </c>
      <c r="O9" s="39">
        <f t="shared" si="2"/>
        <v>3</v>
      </c>
      <c r="P9" s="62" t="str">
        <f t="shared" si="3"/>
        <v>Medio</v>
      </c>
      <c r="Q9" s="75" t="s">
        <v>190</v>
      </c>
      <c r="R9" s="3"/>
      <c r="T9" s="64">
        <v>5</v>
      </c>
      <c r="U9" s="64" t="s">
        <v>128</v>
      </c>
    </row>
    <row r="10" spans="2:21" ht="68.25" customHeight="1" x14ac:dyDescent="0.25">
      <c r="B10" s="82">
        <v>5</v>
      </c>
      <c r="C10" s="106"/>
      <c r="D10" s="90" t="s">
        <v>221</v>
      </c>
      <c r="E10" s="66" t="s">
        <v>102</v>
      </c>
      <c r="F10" s="58">
        <v>3</v>
      </c>
      <c r="G10" s="58">
        <v>2</v>
      </c>
      <c r="H10" s="58">
        <v>2</v>
      </c>
      <c r="I10" s="58">
        <v>1</v>
      </c>
      <c r="J10" s="58">
        <v>1</v>
      </c>
      <c r="K10" s="58">
        <v>1</v>
      </c>
      <c r="L10" s="58" t="s">
        <v>126</v>
      </c>
      <c r="M10" s="39">
        <f t="shared" si="0"/>
        <v>3</v>
      </c>
      <c r="N10" s="39" t="str">
        <f t="shared" si="1"/>
        <v>Moderado</v>
      </c>
      <c r="O10" s="39">
        <f t="shared" si="2"/>
        <v>3</v>
      </c>
      <c r="P10" s="62" t="str">
        <f t="shared" si="3"/>
        <v>Medio</v>
      </c>
      <c r="Q10" s="75" t="s">
        <v>209</v>
      </c>
      <c r="R10" s="65"/>
      <c r="T10" s="64"/>
      <c r="U10" s="64"/>
    </row>
    <row r="11" spans="2:21" ht="44.25" customHeight="1" x14ac:dyDescent="0.25">
      <c r="B11" s="72">
        <v>6</v>
      </c>
      <c r="C11" s="106"/>
      <c r="D11" s="74" t="s">
        <v>210</v>
      </c>
      <c r="E11" s="66" t="s">
        <v>0</v>
      </c>
      <c r="F11" s="58">
        <v>2</v>
      </c>
      <c r="G11" s="58">
        <v>2</v>
      </c>
      <c r="H11" s="58">
        <v>1</v>
      </c>
      <c r="I11" s="58">
        <v>2</v>
      </c>
      <c r="J11" s="58">
        <v>1</v>
      </c>
      <c r="K11" s="58">
        <v>2</v>
      </c>
      <c r="L11" s="58" t="s">
        <v>125</v>
      </c>
      <c r="M11" s="39">
        <f t="shared" si="0"/>
        <v>2</v>
      </c>
      <c r="N11" s="39" t="str">
        <f t="shared" si="1"/>
        <v>Menor</v>
      </c>
      <c r="O11" s="39">
        <f t="shared" si="2"/>
        <v>2</v>
      </c>
      <c r="P11" s="62" t="str">
        <f t="shared" si="3"/>
        <v>Bajo</v>
      </c>
      <c r="Q11" s="75" t="s">
        <v>171</v>
      </c>
      <c r="R11" s="3"/>
      <c r="T11" s="64"/>
      <c r="U11" s="64"/>
    </row>
    <row r="12" spans="2:21" ht="51" x14ac:dyDescent="0.25">
      <c r="B12" s="82">
        <v>7</v>
      </c>
      <c r="C12" s="107"/>
      <c r="D12" s="74" t="s">
        <v>118</v>
      </c>
      <c r="E12" s="66" t="s">
        <v>0</v>
      </c>
      <c r="F12" s="58">
        <v>3</v>
      </c>
      <c r="G12" s="58">
        <v>3</v>
      </c>
      <c r="H12" s="58">
        <v>3</v>
      </c>
      <c r="I12" s="58">
        <v>3</v>
      </c>
      <c r="J12" s="58">
        <v>3</v>
      </c>
      <c r="K12" s="58">
        <v>3</v>
      </c>
      <c r="L12" s="58" t="s">
        <v>126</v>
      </c>
      <c r="M12" s="39">
        <f t="shared" si="0"/>
        <v>3</v>
      </c>
      <c r="N12" s="39" t="str">
        <f t="shared" si="1"/>
        <v>Moderado</v>
      </c>
      <c r="O12" s="39">
        <f t="shared" si="2"/>
        <v>3</v>
      </c>
      <c r="P12" s="62" t="str">
        <f t="shared" si="3"/>
        <v>Medio</v>
      </c>
      <c r="Q12" s="75" t="s">
        <v>172</v>
      </c>
      <c r="R12" s="3"/>
      <c r="T12" s="64"/>
      <c r="U12" s="64" t="e">
        <f ca="1">VLOOKUP(RANDBETWEEN(1,5),$T$6:$U$9,2,FALSE)</f>
        <v>#N/A</v>
      </c>
    </row>
    <row r="13" spans="2:21" ht="58.5" customHeight="1" x14ac:dyDescent="0.25">
      <c r="B13" s="72">
        <v>8</v>
      </c>
      <c r="C13" s="108" t="s">
        <v>93</v>
      </c>
      <c r="D13" s="74" t="s">
        <v>119</v>
      </c>
      <c r="E13" s="66" t="s">
        <v>0</v>
      </c>
      <c r="F13" s="58">
        <v>1</v>
      </c>
      <c r="G13" s="58">
        <v>2</v>
      </c>
      <c r="H13" s="58">
        <v>2</v>
      </c>
      <c r="I13" s="58">
        <v>1</v>
      </c>
      <c r="J13" s="58">
        <v>1</v>
      </c>
      <c r="K13" s="58">
        <v>1</v>
      </c>
      <c r="L13" s="58" t="s">
        <v>125</v>
      </c>
      <c r="M13" s="39">
        <f t="shared" ref="M13:M53" si="4">IF(L13="Raro",1,IF(L13="Improbable",2,IF(L13="Posible",3,IF(L13="Probable",4,IF(L13="Certeza","5")))))</f>
        <v>2</v>
      </c>
      <c r="N13" s="39" t="str">
        <f t="shared" ref="N13:N53" si="5">IF(MAX(F13:K13)=1,"Insignificante",IF(MAX(F13:K13)=2,"Menor",IF(MAX(F13:K13)=3,"Moderado",IF(MAX(F13:K13)=4,"Mayor",IF(MAX(F13:K13)=5,"Catastrofico","0")))))</f>
        <v>Menor</v>
      </c>
      <c r="O13" s="39">
        <f t="shared" ref="O13:O53" si="6">MAX(F13:K13)</f>
        <v>2</v>
      </c>
      <c r="P13" s="62" t="str">
        <f t="shared" ref="P13:P55" si="7">IF(AND(L13="Raro",N13="Insignificante"),"Inusual",IF(AND(L13="Raro",N13="Menor"),"Bajo",IF(AND(L13="Raro",N13="Moderado"),"Medio",IF(AND(L13="Raro",N13="Mayor"),"Medio",IF(AND(L13="Raro",N13="Catastrofico"),"Alto",IF(AND(L13="Improbable",N13="Insignificante"),"Bajo",IF(AND(L13="Improbable",N13="Menor"),"Bajo",IF(AND(L13="Improbable",N13="Moderado"),"Medio",IF(AND(L13="Improbable",N13="Mayor"),"Alto",IF(AND(L13="Improbable",N13="Catastrofico"),"Alto",IF(AND(L13="Posible",N13="Insignificante"),"Bajo",IF(AND(L13="Posible",N13="Menor"),"Bajo",IF(AND(L13="Posible",N13="Moderado"),"Medio",IF(AND(L13="Posible",N13="Mayor"),"Alto",IF(AND(L13="Posible",N13="Catastrofico"),"Extremo",IF(AND(L13="Probable",N13="Insignificante"),"Medio",IF(AND(L13="Probable",N13="Menor"),"Medio",IF(AND(L13="Probable",N13="Moderado"),"Alto",IF(AND(L13="Probable",N13="Mayor"),"Extremo",IF(AND(L13="Probable",N13="Catastrofico"),"Extremo",IF(AND(L13="Certeza",N13="Insignificante"),"Medio",IF(AND(L13="Certeza",N13="Menor"),"Alto",IF(AND(L13="Certeza",N13="Moderado"),"Alto",IF(AND(L13="Certeza",N13="Mayor"),"Extremo",IF(AND(L13="Certeza",N13="Catastrofico"),"Extremo",0)))))))))))))))))))))))))</f>
        <v>Bajo</v>
      </c>
      <c r="Q13" s="75" t="s">
        <v>183</v>
      </c>
      <c r="R13" s="65"/>
    </row>
    <row r="14" spans="2:21" ht="56.25" customHeight="1" x14ac:dyDescent="0.25">
      <c r="B14" s="72">
        <v>9</v>
      </c>
      <c r="C14" s="118"/>
      <c r="D14" s="74" t="s">
        <v>85</v>
      </c>
      <c r="E14" s="66" t="s">
        <v>0</v>
      </c>
      <c r="F14" s="58">
        <v>1</v>
      </c>
      <c r="G14" s="58">
        <v>2</v>
      </c>
      <c r="H14" s="58">
        <v>1</v>
      </c>
      <c r="I14" s="58">
        <v>2</v>
      </c>
      <c r="J14" s="58">
        <v>2</v>
      </c>
      <c r="K14" s="58">
        <v>1</v>
      </c>
      <c r="L14" s="58" t="s">
        <v>126</v>
      </c>
      <c r="M14" s="39">
        <f t="shared" si="4"/>
        <v>3</v>
      </c>
      <c r="N14" s="39" t="str">
        <f t="shared" si="5"/>
        <v>Menor</v>
      </c>
      <c r="O14" s="39">
        <f t="shared" si="6"/>
        <v>2</v>
      </c>
      <c r="P14" s="62" t="str">
        <f t="shared" si="7"/>
        <v>Bajo</v>
      </c>
      <c r="Q14" s="75" t="s">
        <v>180</v>
      </c>
      <c r="R14" s="3"/>
    </row>
    <row r="15" spans="2:21" ht="47.25" customHeight="1" x14ac:dyDescent="0.25">
      <c r="B15" s="82">
        <v>10</v>
      </c>
      <c r="C15" s="118"/>
      <c r="D15" s="74" t="s">
        <v>167</v>
      </c>
      <c r="E15" s="66" t="s">
        <v>0</v>
      </c>
      <c r="F15" s="58">
        <v>1</v>
      </c>
      <c r="G15" s="58">
        <v>1</v>
      </c>
      <c r="H15" s="58">
        <v>1</v>
      </c>
      <c r="I15" s="58">
        <v>1</v>
      </c>
      <c r="J15" s="58">
        <v>3</v>
      </c>
      <c r="K15" s="58">
        <v>3</v>
      </c>
      <c r="L15" s="58" t="s">
        <v>126</v>
      </c>
      <c r="M15" s="39">
        <f t="shared" si="4"/>
        <v>3</v>
      </c>
      <c r="N15" s="39" t="str">
        <f t="shared" si="5"/>
        <v>Moderado</v>
      </c>
      <c r="O15" s="39">
        <f t="shared" si="6"/>
        <v>3</v>
      </c>
      <c r="P15" s="62" t="str">
        <f t="shared" si="7"/>
        <v>Medio</v>
      </c>
      <c r="Q15" s="75" t="s">
        <v>182</v>
      </c>
      <c r="R15" s="3"/>
    </row>
    <row r="16" spans="2:21" ht="43.5" customHeight="1" x14ac:dyDescent="0.25">
      <c r="B16" s="72">
        <v>11</v>
      </c>
      <c r="C16" s="105" t="s">
        <v>95</v>
      </c>
      <c r="D16" s="74" t="s">
        <v>195</v>
      </c>
      <c r="E16" s="66" t="s">
        <v>0</v>
      </c>
      <c r="F16" s="58">
        <v>3</v>
      </c>
      <c r="G16" s="58">
        <v>3</v>
      </c>
      <c r="H16" s="58">
        <v>1</v>
      </c>
      <c r="I16" s="58">
        <v>1</v>
      </c>
      <c r="J16" s="58">
        <v>1</v>
      </c>
      <c r="K16" s="58">
        <v>1</v>
      </c>
      <c r="L16" s="58" t="s">
        <v>127</v>
      </c>
      <c r="M16" s="39">
        <f t="shared" si="4"/>
        <v>4</v>
      </c>
      <c r="N16" s="39" t="str">
        <f t="shared" si="5"/>
        <v>Moderado</v>
      </c>
      <c r="O16" s="39">
        <f t="shared" si="6"/>
        <v>3</v>
      </c>
      <c r="P16" s="62" t="str">
        <f t="shared" si="7"/>
        <v>Alto</v>
      </c>
      <c r="Q16" s="75" t="s">
        <v>219</v>
      </c>
      <c r="R16" s="65"/>
    </row>
    <row r="17" spans="2:21" ht="63" customHeight="1" x14ac:dyDescent="0.25">
      <c r="B17" s="72">
        <v>12</v>
      </c>
      <c r="C17" s="106"/>
      <c r="D17" s="74" t="s">
        <v>194</v>
      </c>
      <c r="E17" s="66" t="s">
        <v>102</v>
      </c>
      <c r="F17" s="58">
        <v>3</v>
      </c>
      <c r="G17" s="58">
        <v>3</v>
      </c>
      <c r="H17" s="58">
        <v>1</v>
      </c>
      <c r="I17" s="58">
        <v>1</v>
      </c>
      <c r="J17" s="58">
        <v>1</v>
      </c>
      <c r="K17" s="58">
        <v>1</v>
      </c>
      <c r="L17" s="58" t="s">
        <v>127</v>
      </c>
      <c r="M17" s="39">
        <f t="shared" ref="M17:M19" si="8">IF(L17="Raro",1,IF(L17="Improbable",2,IF(L17="Posible",3,IF(L17="Probable",4,IF(L17="Certeza","5")))))</f>
        <v>4</v>
      </c>
      <c r="N17" s="39" t="str">
        <f t="shared" ref="N17:N19" si="9">IF(MAX(F17:K17)=1,"Insignificante",IF(MAX(F17:K17)=2,"Menor",IF(MAX(F17:K17)=3,"Moderado",IF(MAX(F17:K17)=4,"Mayor",IF(MAX(F17:K17)=5,"Catastrofico","0")))))</f>
        <v>Moderado</v>
      </c>
      <c r="O17" s="39">
        <f t="shared" ref="O17:O19" si="10">MAX(F17:K17)</f>
        <v>3</v>
      </c>
      <c r="P17" s="62" t="str">
        <f t="shared" ref="P17:P19" si="11">IF(AND(L17="Raro",N17="Insignificante"),"Inusual",IF(AND(L17="Raro",N17="Menor"),"Bajo",IF(AND(L17="Raro",N17="Moderado"),"Medio",IF(AND(L17="Raro",N17="Mayor"),"Medio",IF(AND(L17="Raro",N17="Catastrofico"),"Alto",IF(AND(L17="Improbable",N17="Insignificante"),"Bajo",IF(AND(L17="Improbable",N17="Menor"),"Bajo",IF(AND(L17="Improbable",N17="Moderado"),"Medio",IF(AND(L17="Improbable",N17="Mayor"),"Alto",IF(AND(L17="Improbable",N17="Catastrofico"),"Alto",IF(AND(L17="Posible",N17="Insignificante"),"Bajo",IF(AND(L17="Posible",N17="Menor"),"Bajo",IF(AND(L17="Posible",N17="Moderado"),"Medio",IF(AND(L17="Posible",N17="Mayor"),"Alto",IF(AND(L17="Posible",N17="Catastrofico"),"Extremo",IF(AND(L17="Probable",N17="Insignificante"),"Medio",IF(AND(L17="Probable",N17="Menor"),"Medio",IF(AND(L17="Probable",N17="Moderado"),"Alto",IF(AND(L17="Probable",N17="Mayor"),"Extremo",IF(AND(L17="Probable",N17="Catastrofico"),"Extremo",IF(AND(L17="Certeza",N17="Insignificante"),"Medio",IF(AND(L17="Certeza",N17="Menor"),"Alto",IF(AND(L17="Certeza",N17="Moderado"),"Alto",IF(AND(L17="Certeza",N17="Mayor"),"Extremo",IF(AND(L17="Certeza",N17="Catastrofico"),"Extremo",0)))))))))))))))))))))))))</f>
        <v>Alto</v>
      </c>
      <c r="Q17" s="75" t="s">
        <v>193</v>
      </c>
      <c r="R17" s="65"/>
    </row>
    <row r="18" spans="2:21" s="68" customFormat="1" ht="151.5" customHeight="1" x14ac:dyDescent="0.25">
      <c r="B18" s="82">
        <v>13</v>
      </c>
      <c r="C18" s="106"/>
      <c r="D18" s="90" t="s">
        <v>222</v>
      </c>
      <c r="E18" s="66" t="s">
        <v>0</v>
      </c>
      <c r="F18" s="70">
        <v>2</v>
      </c>
      <c r="G18" s="70">
        <v>2</v>
      </c>
      <c r="H18" s="70">
        <v>1</v>
      </c>
      <c r="I18" s="70">
        <v>1</v>
      </c>
      <c r="J18" s="70">
        <v>2</v>
      </c>
      <c r="K18" s="70">
        <v>2</v>
      </c>
      <c r="L18" s="70" t="s">
        <v>126</v>
      </c>
      <c r="M18" s="69">
        <f t="shared" si="8"/>
        <v>3</v>
      </c>
      <c r="N18" s="69" t="str">
        <f t="shared" si="9"/>
        <v>Menor</v>
      </c>
      <c r="O18" s="69">
        <f t="shared" si="10"/>
        <v>2</v>
      </c>
      <c r="P18" s="71" t="str">
        <f t="shared" si="11"/>
        <v>Bajo</v>
      </c>
      <c r="Q18" s="75" t="s">
        <v>235</v>
      </c>
      <c r="R18" s="65"/>
    </row>
    <row r="19" spans="2:21" s="68" customFormat="1" ht="128.25" customHeight="1" x14ac:dyDescent="0.25">
      <c r="B19" s="72">
        <v>14</v>
      </c>
      <c r="C19" s="106"/>
      <c r="D19" s="90" t="s">
        <v>223</v>
      </c>
      <c r="E19" s="66" t="s">
        <v>0</v>
      </c>
      <c r="F19" s="70">
        <v>2</v>
      </c>
      <c r="G19" s="70">
        <v>1</v>
      </c>
      <c r="H19" s="70">
        <v>1</v>
      </c>
      <c r="I19" s="70">
        <v>1</v>
      </c>
      <c r="J19" s="70">
        <v>2</v>
      </c>
      <c r="K19" s="70">
        <v>2</v>
      </c>
      <c r="L19" s="70" t="s">
        <v>126</v>
      </c>
      <c r="M19" s="69">
        <f t="shared" si="8"/>
        <v>3</v>
      </c>
      <c r="N19" s="69" t="str">
        <f t="shared" si="9"/>
        <v>Menor</v>
      </c>
      <c r="O19" s="69">
        <f t="shared" si="10"/>
        <v>2</v>
      </c>
      <c r="P19" s="71" t="str">
        <f t="shared" si="11"/>
        <v>Bajo</v>
      </c>
      <c r="Q19" s="75" t="s">
        <v>216</v>
      </c>
      <c r="R19" s="65"/>
    </row>
    <row r="20" spans="2:21" ht="206.25" customHeight="1" x14ac:dyDescent="0.25">
      <c r="B20" s="72">
        <v>15</v>
      </c>
      <c r="C20" s="106"/>
      <c r="D20" s="74" t="s">
        <v>111</v>
      </c>
      <c r="E20" s="66" t="s">
        <v>0</v>
      </c>
      <c r="F20" s="58">
        <v>3</v>
      </c>
      <c r="G20" s="58">
        <v>2</v>
      </c>
      <c r="H20" s="58">
        <v>1</v>
      </c>
      <c r="I20" s="58">
        <v>1</v>
      </c>
      <c r="J20" s="58">
        <v>1</v>
      </c>
      <c r="K20" s="58">
        <v>1</v>
      </c>
      <c r="L20" s="58" t="s">
        <v>126</v>
      </c>
      <c r="M20" s="39">
        <f t="shared" si="4"/>
        <v>3</v>
      </c>
      <c r="N20" s="39" t="str">
        <f t="shared" si="5"/>
        <v>Moderado</v>
      </c>
      <c r="O20" s="39">
        <f t="shared" si="6"/>
        <v>3</v>
      </c>
      <c r="P20" s="62" t="str">
        <f t="shared" si="7"/>
        <v>Medio</v>
      </c>
      <c r="Q20" s="75" t="s">
        <v>217</v>
      </c>
      <c r="R20" s="3"/>
    </row>
    <row r="21" spans="2:21" ht="51" x14ac:dyDescent="0.25">
      <c r="B21" s="82">
        <v>16</v>
      </c>
      <c r="C21" s="106"/>
      <c r="D21" s="74" t="s">
        <v>84</v>
      </c>
      <c r="E21" s="82" t="s">
        <v>0</v>
      </c>
      <c r="F21" s="70">
        <v>3</v>
      </c>
      <c r="G21" s="70">
        <v>4</v>
      </c>
      <c r="H21" s="70">
        <v>3</v>
      </c>
      <c r="I21" s="70">
        <v>2</v>
      </c>
      <c r="J21" s="70">
        <v>1</v>
      </c>
      <c r="K21" s="70">
        <v>1</v>
      </c>
      <c r="L21" s="70" t="s">
        <v>126</v>
      </c>
      <c r="M21" s="72">
        <f t="shared" si="4"/>
        <v>3</v>
      </c>
      <c r="N21" s="72" t="str">
        <f t="shared" si="5"/>
        <v>Mayor</v>
      </c>
      <c r="O21" s="72">
        <f t="shared" si="6"/>
        <v>4</v>
      </c>
      <c r="P21" s="80" t="str">
        <f t="shared" si="7"/>
        <v>Alto</v>
      </c>
      <c r="Q21" s="74" t="s">
        <v>200</v>
      </c>
      <c r="R21" s="81"/>
    </row>
    <row r="22" spans="2:21" s="68" customFormat="1" ht="45" customHeight="1" x14ac:dyDescent="0.25">
      <c r="B22" s="82">
        <v>17</v>
      </c>
      <c r="C22" s="107"/>
      <c r="D22" s="91" t="s">
        <v>224</v>
      </c>
      <c r="E22" s="69" t="s">
        <v>0</v>
      </c>
      <c r="F22" s="86">
        <v>1</v>
      </c>
      <c r="G22" s="86">
        <v>2</v>
      </c>
      <c r="H22" s="86">
        <v>1</v>
      </c>
      <c r="I22" s="86">
        <v>1</v>
      </c>
      <c r="J22" s="86">
        <v>2</v>
      </c>
      <c r="K22" s="86">
        <v>1</v>
      </c>
      <c r="L22" s="87" t="s">
        <v>125</v>
      </c>
      <c r="M22" s="69">
        <f t="shared" ref="M22" si="12">IF(L22="Raro",1,IF(L22="Improbable",2,IF(L22="Posible",3,IF(L22="Probable",4,IF(L22="Certeza",5,IF(L22="",0))))))</f>
        <v>2</v>
      </c>
      <c r="N22" s="69" t="str">
        <f t="shared" si="5"/>
        <v>Menor</v>
      </c>
      <c r="O22" s="69">
        <f t="shared" si="6"/>
        <v>2</v>
      </c>
      <c r="P22" s="71" t="str">
        <f t="shared" si="7"/>
        <v>Bajo</v>
      </c>
      <c r="Q22" s="85" t="s">
        <v>225</v>
      </c>
      <c r="R22" s="81"/>
    </row>
    <row r="23" spans="2:21" s="68" customFormat="1" ht="87" customHeight="1" x14ac:dyDescent="0.25">
      <c r="B23" s="72">
        <v>18</v>
      </c>
      <c r="C23" s="108" t="s">
        <v>198</v>
      </c>
      <c r="D23" s="75" t="s">
        <v>212</v>
      </c>
      <c r="E23" s="66" t="s">
        <v>102</v>
      </c>
      <c r="F23" s="70">
        <v>4</v>
      </c>
      <c r="G23" s="70">
        <v>4</v>
      </c>
      <c r="H23" s="70">
        <v>1</v>
      </c>
      <c r="I23" s="70">
        <v>1</v>
      </c>
      <c r="J23" s="70">
        <v>1</v>
      </c>
      <c r="K23" s="70">
        <v>1</v>
      </c>
      <c r="L23" s="70" t="s">
        <v>126</v>
      </c>
      <c r="M23" s="69">
        <f t="shared" si="4"/>
        <v>3</v>
      </c>
      <c r="N23" s="69" t="str">
        <f t="shared" si="5"/>
        <v>Mayor</v>
      </c>
      <c r="O23" s="69">
        <f t="shared" si="6"/>
        <v>4</v>
      </c>
      <c r="P23" s="71" t="str">
        <f t="shared" si="7"/>
        <v>Alto</v>
      </c>
      <c r="Q23" s="75" t="s">
        <v>218</v>
      </c>
      <c r="R23" s="65"/>
    </row>
    <row r="24" spans="2:21" s="68" customFormat="1" ht="76.5" customHeight="1" x14ac:dyDescent="0.25">
      <c r="B24" s="72">
        <v>19</v>
      </c>
      <c r="C24" s="106"/>
      <c r="D24" s="75" t="s">
        <v>112</v>
      </c>
      <c r="E24" s="66" t="s">
        <v>0</v>
      </c>
      <c r="F24" s="70">
        <v>3</v>
      </c>
      <c r="G24" s="70">
        <v>3</v>
      </c>
      <c r="H24" s="70">
        <v>1</v>
      </c>
      <c r="I24" s="70">
        <v>1</v>
      </c>
      <c r="J24" s="70">
        <v>1</v>
      </c>
      <c r="K24" s="70">
        <v>1</v>
      </c>
      <c r="L24" s="70" t="s">
        <v>126</v>
      </c>
      <c r="M24" s="69">
        <f t="shared" si="4"/>
        <v>3</v>
      </c>
      <c r="N24" s="69" t="str">
        <f t="shared" si="5"/>
        <v>Moderado</v>
      </c>
      <c r="O24" s="69">
        <f t="shared" si="6"/>
        <v>3</v>
      </c>
      <c r="P24" s="71" t="str">
        <f t="shared" si="7"/>
        <v>Medio</v>
      </c>
      <c r="Q24" s="75" t="s">
        <v>251</v>
      </c>
      <c r="R24" s="3"/>
    </row>
    <row r="25" spans="2:21" s="68" customFormat="1" ht="58.5" customHeight="1" x14ac:dyDescent="0.25">
      <c r="B25" s="82">
        <v>20</v>
      </c>
      <c r="C25" s="106"/>
      <c r="D25" s="75" t="s">
        <v>69</v>
      </c>
      <c r="E25" s="66" t="s">
        <v>0</v>
      </c>
      <c r="F25" s="70">
        <v>2</v>
      </c>
      <c r="G25" s="70">
        <v>1</v>
      </c>
      <c r="H25" s="70">
        <v>1</v>
      </c>
      <c r="I25" s="70">
        <v>1</v>
      </c>
      <c r="J25" s="70">
        <v>3</v>
      </c>
      <c r="K25" s="70">
        <v>2</v>
      </c>
      <c r="L25" s="70" t="s">
        <v>126</v>
      </c>
      <c r="M25" s="69">
        <f t="shared" si="4"/>
        <v>3</v>
      </c>
      <c r="N25" s="69" t="str">
        <f t="shared" si="5"/>
        <v>Moderado</v>
      </c>
      <c r="O25" s="69">
        <f t="shared" si="6"/>
        <v>3</v>
      </c>
      <c r="P25" s="71" t="str">
        <f t="shared" si="7"/>
        <v>Medio</v>
      </c>
      <c r="Q25" s="75" t="s">
        <v>170</v>
      </c>
      <c r="R25" s="3"/>
    </row>
    <row r="26" spans="2:21" s="68" customFormat="1" ht="68.25" customHeight="1" x14ac:dyDescent="0.25">
      <c r="B26" s="82">
        <v>21</v>
      </c>
      <c r="C26" s="106"/>
      <c r="D26" s="91" t="s">
        <v>233</v>
      </c>
      <c r="E26" s="66" t="s">
        <v>0</v>
      </c>
      <c r="F26" s="70">
        <v>2</v>
      </c>
      <c r="G26" s="70">
        <v>2</v>
      </c>
      <c r="H26" s="70">
        <v>1</v>
      </c>
      <c r="I26" s="70">
        <v>1</v>
      </c>
      <c r="J26" s="70">
        <v>1</v>
      </c>
      <c r="K26" s="70">
        <v>2</v>
      </c>
      <c r="L26" s="70" t="s">
        <v>126</v>
      </c>
      <c r="M26" s="69">
        <f t="shared" ref="M26" si="13">IF(L26="Raro",1,IF(L26="Improbable",2,IF(L26="Posible",3,IF(L26="Probable",4,IF(L26="Certeza","5")))))</f>
        <v>3</v>
      </c>
      <c r="N26" s="69" t="str">
        <f t="shared" ref="N26" si="14">IF(MAX(F26:K26)=1,"Insignificante",IF(MAX(F26:K26)=2,"Menor",IF(MAX(F26:K26)=3,"Moderado",IF(MAX(F26:K26)=4,"Mayor",IF(MAX(F26:K26)=5,"Catastrofico","0")))))</f>
        <v>Menor</v>
      </c>
      <c r="O26" s="69">
        <f t="shared" ref="O26" si="15">MAX(F26:K26)</f>
        <v>2</v>
      </c>
      <c r="P26" s="71" t="str">
        <f t="shared" ref="P26" si="16">IF(AND(L26="Raro",N26="Insignificante"),"Inusual",IF(AND(L26="Raro",N26="Menor"),"Bajo",IF(AND(L26="Raro",N26="Moderado"),"Medio",IF(AND(L26="Raro",N26="Mayor"),"Medio",IF(AND(L26="Raro",N26="Catastrofico"),"Alto",IF(AND(L26="Improbable",N26="Insignificante"),"Bajo",IF(AND(L26="Improbable",N26="Menor"),"Bajo",IF(AND(L26="Improbable",N26="Moderado"),"Medio",IF(AND(L26="Improbable",N26="Mayor"),"Alto",IF(AND(L26="Improbable",N26="Catastrofico"),"Alto",IF(AND(L26="Posible",N26="Insignificante"),"Bajo",IF(AND(L26="Posible",N26="Menor"),"Bajo",IF(AND(L26="Posible",N26="Moderado"),"Medio",IF(AND(L26="Posible",N26="Mayor"),"Alto",IF(AND(L26="Posible",N26="Catastrofico"),"Extremo",IF(AND(L26="Probable",N26="Insignificante"),"Medio",IF(AND(L26="Probable",N26="Menor"),"Medio",IF(AND(L26="Probable",N26="Moderado"),"Alto",IF(AND(L26="Probable",N26="Mayor"),"Extremo",IF(AND(L26="Probable",N26="Catastrofico"),"Extremo",IF(AND(L26="Certeza",N26="Insignificante"),"Medio",IF(AND(L26="Certeza",N26="Menor"),"Alto",IF(AND(L26="Certeza",N26="Moderado"),"Alto",IF(AND(L26="Certeza",N26="Mayor"),"Extremo",IF(AND(L26="Certeza",N26="Catastrofico"),"Extremo",0)))))))))))))))))))))))))</f>
        <v>Bajo</v>
      </c>
      <c r="Q26" s="85" t="s">
        <v>234</v>
      </c>
      <c r="R26" s="3"/>
    </row>
    <row r="27" spans="2:21" s="68" customFormat="1" ht="129.75" customHeight="1" x14ac:dyDescent="0.25">
      <c r="B27" s="72">
        <v>22</v>
      </c>
      <c r="C27" s="106"/>
      <c r="D27" s="74" t="s">
        <v>248</v>
      </c>
      <c r="E27" s="66" t="s">
        <v>0</v>
      </c>
      <c r="F27" s="70">
        <v>2</v>
      </c>
      <c r="G27" s="70">
        <v>3</v>
      </c>
      <c r="H27" s="70">
        <v>1</v>
      </c>
      <c r="I27" s="70">
        <v>1</v>
      </c>
      <c r="J27" s="70">
        <v>2</v>
      </c>
      <c r="K27" s="70">
        <v>2</v>
      </c>
      <c r="L27" s="70" t="s">
        <v>126</v>
      </c>
      <c r="M27" s="69">
        <f t="shared" ref="M27:M28" si="17">IF(L27="Raro",1,IF(L27="Improbable",2,IF(L27="Posible",3,IF(L27="Probable",4,IF(L27="Certeza","5")))))</f>
        <v>3</v>
      </c>
      <c r="N27" s="69" t="str">
        <f>IF(MAX(F27:K27)=1,"Insignificante",IF(MAX(F27:K27)=2,"Menor",IF(MAX(F27:K27)=3,"Moderado",IF(MAX(F27:K27)=4,"Mayor",IF(MAX(F27:K27)=5,"Catastrofico","0")))))</f>
        <v>Moderado</v>
      </c>
      <c r="O27" s="69">
        <f t="shared" ref="O27:O28" si="18">MAX(F27:K27)</f>
        <v>3</v>
      </c>
      <c r="P27" s="71" t="str">
        <f t="shared" ref="P27:P28" si="19">IF(AND(L27="Raro",N27="Insignificante"),"Inusual",IF(AND(L27="Raro",N27="Menor"),"Bajo",IF(AND(L27="Raro",N27="Moderado"),"Medio",IF(AND(L27="Raro",N27="Mayor"),"Medio",IF(AND(L27="Raro",N27="Catastrofico"),"Alto",IF(AND(L27="Improbable",N27="Insignificante"),"Bajo",IF(AND(L27="Improbable",N27="Menor"),"Bajo",IF(AND(L27="Improbable",N27="Moderado"),"Medio",IF(AND(L27="Improbable",N27="Mayor"),"Alto",IF(AND(L27="Improbable",N27="Catastrofico"),"Alto",IF(AND(L27="Posible",N27="Insignificante"),"Bajo",IF(AND(L27="Posible",N27="Menor"),"Bajo",IF(AND(L27="Posible",N27="Moderado"),"Medio",IF(AND(L27="Posible",N27="Mayor"),"Alto",IF(AND(L27="Posible",N27="Catastrofico"),"Extremo",IF(AND(L27="Probable",N27="Insignificante"),"Medio",IF(AND(L27="Probable",N27="Menor"),"Medio",IF(AND(L27="Probable",N27="Moderado"),"Alto",IF(AND(L27="Probable",N27="Mayor"),"Extremo",IF(AND(L27="Probable",N27="Catastrofico"),"Extremo",IF(AND(L27="Certeza",N27="Insignificante"),"Medio",IF(AND(L27="Certeza",N27="Menor"),"Alto",IF(AND(L27="Certeza",N27="Moderado"),"Alto",IF(AND(L27="Certeza",N27="Mayor"),"Extremo",IF(AND(L27="Certeza",N27="Catastrofico"),"Extremo",0)))))))))))))))))))))))))</f>
        <v>Medio</v>
      </c>
      <c r="Q27" s="75" t="s">
        <v>249</v>
      </c>
      <c r="R27" s="3"/>
    </row>
    <row r="28" spans="2:21" s="68" customFormat="1" ht="80.25" customHeight="1" x14ac:dyDescent="0.25">
      <c r="B28" s="72">
        <v>23</v>
      </c>
      <c r="C28" s="106"/>
      <c r="D28" s="81" t="s">
        <v>254</v>
      </c>
      <c r="E28" s="82" t="s">
        <v>0</v>
      </c>
      <c r="F28" s="79">
        <v>3</v>
      </c>
      <c r="G28" s="79">
        <v>3</v>
      </c>
      <c r="H28" s="79">
        <v>2</v>
      </c>
      <c r="I28" s="79">
        <v>1</v>
      </c>
      <c r="J28" s="79">
        <v>1</v>
      </c>
      <c r="K28" s="79">
        <v>2</v>
      </c>
      <c r="L28" s="79" t="s">
        <v>126</v>
      </c>
      <c r="M28" s="72">
        <f t="shared" si="17"/>
        <v>3</v>
      </c>
      <c r="N28" s="72" t="str">
        <f t="shared" ref="N28" si="20">IF(MAX(F28:K28)=1,"Insignificante",IF(MAX(F28:K28)=2,"Menor",IF(MAX(F28:K28)=3,"Moderado",IF(MAX(F28:K28)=4,"Mayor",IF(MAX(F28:K28)=5,"Catastrofico","0")))))</f>
        <v>Moderado</v>
      </c>
      <c r="O28" s="72">
        <f t="shared" si="18"/>
        <v>3</v>
      </c>
      <c r="P28" s="83" t="str">
        <f t="shared" si="19"/>
        <v>Medio</v>
      </c>
      <c r="Q28" s="84" t="s">
        <v>213</v>
      </c>
      <c r="R28" s="85"/>
    </row>
    <row r="29" spans="2:21" s="68" customFormat="1" ht="113.25" customHeight="1" x14ac:dyDescent="0.25">
      <c r="B29" s="82">
        <v>24</v>
      </c>
      <c r="C29" s="106"/>
      <c r="D29" s="75" t="s">
        <v>87</v>
      </c>
      <c r="E29" s="66" t="s">
        <v>0</v>
      </c>
      <c r="F29" s="70">
        <v>2</v>
      </c>
      <c r="G29" s="70">
        <v>3</v>
      </c>
      <c r="H29" s="70">
        <v>1</v>
      </c>
      <c r="I29" s="70">
        <v>1</v>
      </c>
      <c r="J29" s="70">
        <v>1</v>
      </c>
      <c r="K29" s="70">
        <v>1</v>
      </c>
      <c r="L29" s="70" t="s">
        <v>126</v>
      </c>
      <c r="M29" s="69">
        <f t="shared" si="4"/>
        <v>3</v>
      </c>
      <c r="N29" s="69" t="str">
        <f t="shared" si="5"/>
        <v>Moderado</v>
      </c>
      <c r="O29" s="69">
        <f t="shared" si="6"/>
        <v>3</v>
      </c>
      <c r="P29" s="71" t="str">
        <f t="shared" si="7"/>
        <v>Medio</v>
      </c>
      <c r="Q29" s="75" t="s">
        <v>236</v>
      </c>
      <c r="R29" s="65"/>
    </row>
    <row r="30" spans="2:21" s="68" customFormat="1" ht="86.25" customHeight="1" x14ac:dyDescent="0.25">
      <c r="B30" s="72">
        <v>25</v>
      </c>
      <c r="C30" s="106"/>
      <c r="D30" s="92" t="s">
        <v>226</v>
      </c>
      <c r="E30" s="66" t="s">
        <v>0</v>
      </c>
      <c r="F30" s="70">
        <v>1</v>
      </c>
      <c r="G30" s="70">
        <v>2</v>
      </c>
      <c r="H30" s="70">
        <v>1</v>
      </c>
      <c r="I30" s="70">
        <v>1</v>
      </c>
      <c r="J30" s="70">
        <v>1</v>
      </c>
      <c r="K30" s="70">
        <v>1</v>
      </c>
      <c r="L30" s="70" t="s">
        <v>126</v>
      </c>
      <c r="M30" s="69">
        <f>IF(L30="Raro",1,IF(L30="Improbable",2,IF(L30="Posible",3,IF(L30="Probable",4,IF(L30="Certeza","5")))))</f>
        <v>3</v>
      </c>
      <c r="N30" s="69" t="str">
        <f>IF(MAX(F30:K30)=1,"Insignificante",IF(MAX(F30:K30)=2,"Menor",IF(MAX(F30:K30)=3,"Moderado",IF(MAX(F30:K30)=4,"Mayor",IF(MAX(F30:K30)=5,"Catastrofico","0")))))</f>
        <v>Menor</v>
      </c>
      <c r="O30" s="69">
        <f>MAX(F30:K30)</f>
        <v>2</v>
      </c>
      <c r="P30" s="71" t="str">
        <f>IF(AND(L30="Raro",N30="Insignificante"),"Inusual",IF(AND(L30="Raro",N30="Menor"),"Bajo",IF(AND(L30="Raro",N30="Moderado"),"Medio",IF(AND(L30="Raro",N30="Mayor"),"Medio",IF(AND(L30="Raro",N30="Catastrofico"),"Alto",IF(AND(L30="Improbable",N30="Insignificante"),"Bajo",IF(AND(L30="Improbable",N30="Menor"),"Bajo",IF(AND(L30="Improbable",N30="Moderado"),"Medio",IF(AND(L30="Improbable",N30="Mayor"),"Alto",IF(AND(L30="Improbable",N30="Catastrofico"),"Alto",IF(AND(L30="Posible",N30="Insignificante"),"Bajo",IF(AND(L30="Posible",N30="Menor"),"Bajo",IF(AND(L30="Posible",N30="Moderado"),"Medio",IF(AND(L30="Posible",N30="Mayor"),"Alto",IF(AND(L30="Posible",N30="Catastrofico"),"Extremo",IF(AND(L30="Probable",N30="Insignificante"),"Medio",IF(AND(L30="Probable",N30="Menor"),"Medio",IF(AND(L30="Probable",N30="Moderado"),"Alto",IF(AND(L30="Probable",N30="Mayor"),"Extremo",IF(AND(L30="Probable",N30="Catastrofico"),"Extremo",IF(AND(L30="Certeza",N30="Insignificante"),"Medio",IF(AND(L30="Certeza",N30="Menor"),"Alto",IF(AND(L30="Certeza",N30="Moderado"),"Alto",IF(AND(L30="Certeza",N30="Mayor"),"Extremo",IF(AND(L30="Certeza",N30="Catastrofico"),"Extremo",0)))))))))))))))))))))))))</f>
        <v>Bajo</v>
      </c>
      <c r="Q30" s="75" t="s">
        <v>214</v>
      </c>
      <c r="R30" s="65"/>
      <c r="T30" s="64"/>
      <c r="U30" s="64"/>
    </row>
    <row r="31" spans="2:21" s="68" customFormat="1" ht="51" customHeight="1" x14ac:dyDescent="0.25">
      <c r="B31" s="72">
        <v>26</v>
      </c>
      <c r="C31" s="106"/>
      <c r="D31" s="92" t="s">
        <v>227</v>
      </c>
      <c r="E31" s="66" t="s">
        <v>102</v>
      </c>
      <c r="F31" s="70">
        <v>2</v>
      </c>
      <c r="G31" s="70">
        <v>2</v>
      </c>
      <c r="H31" s="70">
        <v>1</v>
      </c>
      <c r="I31" s="70">
        <v>1</v>
      </c>
      <c r="J31" s="70">
        <v>1</v>
      </c>
      <c r="K31" s="70">
        <v>3</v>
      </c>
      <c r="L31" s="70" t="s">
        <v>126</v>
      </c>
      <c r="M31" s="69">
        <f t="shared" ref="M31" si="21">IF(L31="Raro",1,IF(L31="Improbable",2,IF(L31="Posible",3,IF(L31="Probable",4,IF(L31="Certeza","5")))))</f>
        <v>3</v>
      </c>
      <c r="N31" s="69" t="str">
        <f t="shared" ref="N31" si="22">IF(MAX(F31:K31)=1,"Insignificante",IF(MAX(F31:K31)=2,"Menor",IF(MAX(F31:K31)=3,"Moderado",IF(MAX(F31:K31)=4,"Mayor",IF(MAX(F31:K31)=5,"Catastrofico","0")))))</f>
        <v>Moderado</v>
      </c>
      <c r="O31" s="69">
        <f t="shared" ref="O31" si="23">MAX(F31:K31)</f>
        <v>3</v>
      </c>
      <c r="P31" s="71" t="str">
        <f>IF(AND(L31="Raro",N31="Insignificante"),"Inusual",IF(AND(L31="Raro",N31="Menor"),"Bajo",IF(AND(L31="Raro",N31="Moderado"),"Medio",IF(AND(L31="Raro",N31="Mayor"),"Medio",IF(AND(L31="Raro",N31="Catastrofico"),"Alto",IF(AND(L31="Improbable",N31="Insignificante"),"Bajo",IF(AND(L31="Improbable",N31="Menor"),"Bajo",IF(AND(L31="Improbable",N31="Moderado"),"Medio",IF(AND(L31="Improbable",N31="Mayor"),"Alto",IF(AND(L31="Improbable",N31="Catastrofico"),"Alto",IF(AND(L31="Posible",N31="Insignificante"),"Bajo",IF(AND(L31="Posible",N31="Menor"),"Bajo",IF(AND(L31="Posible",N31="Moderado"),"Medio",IF(AND(L31="Posible",N31="Mayor"),"Alto",IF(AND(L31="Posible",N31="Catastrofico"),"Extremo",IF(AND(L31="Probable",N31="Insignificante"),"Medio",IF(AND(L31="Probable",N31="Menor"),"Medio",IF(AND(L31="Probable",N31="Moderado"),"Alto",IF(AND(L31="Probable",N31="Mayor"),"Extremo",IF(AND(L31="Probable",N31="Catastrofico"),"Extremo",IF(AND(L31="Certeza",N31="Insignificante"),"Medio",IF(AND(L31="Certeza",N31="Menor"),"Alto",IF(AND(L31="Certeza",N31="Moderado"),"Alto",IF(AND(L31="Certeza",N31="Mayor"),"Extremo",IF(AND(L31="Certeza",N31="Catastrofico"),"Extremo",0)))))))))))))))))))))))))</f>
        <v>Medio</v>
      </c>
      <c r="Q31" s="75" t="s">
        <v>237</v>
      </c>
      <c r="R31" s="3"/>
    </row>
    <row r="32" spans="2:21" s="68" customFormat="1" ht="89.25" customHeight="1" x14ac:dyDescent="0.25">
      <c r="B32" s="72">
        <v>27</v>
      </c>
      <c r="C32" s="107"/>
      <c r="D32" s="75" t="s">
        <v>211</v>
      </c>
      <c r="E32" s="66" t="s">
        <v>0</v>
      </c>
      <c r="F32" s="70">
        <v>2</v>
      </c>
      <c r="G32" s="70">
        <v>3</v>
      </c>
      <c r="H32" s="70">
        <v>1</v>
      </c>
      <c r="I32" s="70">
        <v>1</v>
      </c>
      <c r="J32" s="70">
        <v>1</v>
      </c>
      <c r="K32" s="70">
        <v>1</v>
      </c>
      <c r="L32" s="70" t="s">
        <v>126</v>
      </c>
      <c r="M32" s="69">
        <f t="shared" si="4"/>
        <v>3</v>
      </c>
      <c r="N32" s="69" t="str">
        <f t="shared" si="5"/>
        <v>Moderado</v>
      </c>
      <c r="O32" s="69">
        <f t="shared" si="6"/>
        <v>3</v>
      </c>
      <c r="P32" s="71" t="str">
        <f t="shared" si="7"/>
        <v>Medio</v>
      </c>
      <c r="Q32" s="75" t="s">
        <v>238</v>
      </c>
      <c r="R32" s="65"/>
    </row>
    <row r="33" spans="2:18" ht="64.5" customHeight="1" x14ac:dyDescent="0.25">
      <c r="B33" s="72">
        <v>28</v>
      </c>
      <c r="C33" s="111" t="s">
        <v>94</v>
      </c>
      <c r="D33" s="75" t="s">
        <v>162</v>
      </c>
      <c r="E33" s="66" t="s">
        <v>0</v>
      </c>
      <c r="F33" s="58">
        <v>2</v>
      </c>
      <c r="G33" s="58">
        <v>1</v>
      </c>
      <c r="H33" s="58">
        <v>1</v>
      </c>
      <c r="I33" s="58">
        <v>1</v>
      </c>
      <c r="J33" s="58">
        <v>3</v>
      </c>
      <c r="K33" s="58">
        <v>3</v>
      </c>
      <c r="L33" s="58" t="s">
        <v>126</v>
      </c>
      <c r="M33" s="39">
        <f t="shared" si="4"/>
        <v>3</v>
      </c>
      <c r="N33" s="39" t="str">
        <f t="shared" si="5"/>
        <v>Moderado</v>
      </c>
      <c r="O33" s="39">
        <f t="shared" si="6"/>
        <v>3</v>
      </c>
      <c r="P33" s="62" t="str">
        <f t="shared" si="7"/>
        <v>Medio</v>
      </c>
      <c r="Q33" s="75" t="s">
        <v>191</v>
      </c>
      <c r="R33" s="3"/>
    </row>
    <row r="34" spans="2:18" ht="48.75" customHeight="1" x14ac:dyDescent="0.25">
      <c r="B34" s="82">
        <v>29</v>
      </c>
      <c r="C34" s="113"/>
      <c r="D34" s="75" t="s">
        <v>161</v>
      </c>
      <c r="E34" s="66" t="s">
        <v>0</v>
      </c>
      <c r="F34" s="58">
        <v>4</v>
      </c>
      <c r="G34" s="58">
        <v>4</v>
      </c>
      <c r="H34" s="58">
        <v>4</v>
      </c>
      <c r="I34" s="58">
        <v>4</v>
      </c>
      <c r="J34" s="58">
        <v>4</v>
      </c>
      <c r="K34" s="58">
        <v>4</v>
      </c>
      <c r="L34" s="58" t="s">
        <v>124</v>
      </c>
      <c r="M34" s="39">
        <f t="shared" si="4"/>
        <v>1</v>
      </c>
      <c r="N34" s="39" t="str">
        <f>IF(MAX(F34:K34)=1,"Insignificante",IF(MAX(F34:K34)=2,"Menor",IF(MAX(F34:K34)=3,"Moderado",IF(MAX(F34:K34)=4,"Mayor",IF(MAX(F34:K34)=5,"Catastrofico","0")))))</f>
        <v>Mayor</v>
      </c>
      <c r="O34" s="39">
        <f t="shared" si="6"/>
        <v>4</v>
      </c>
      <c r="P34" s="62" t="str">
        <f t="shared" si="7"/>
        <v>Medio</v>
      </c>
      <c r="Q34" s="75" t="s">
        <v>178</v>
      </c>
      <c r="R34" s="3"/>
    </row>
    <row r="35" spans="2:18" ht="81.75" customHeight="1" x14ac:dyDescent="0.25">
      <c r="B35" s="72">
        <v>30</v>
      </c>
      <c r="C35" s="111" t="s">
        <v>106</v>
      </c>
      <c r="D35" s="75" t="s">
        <v>255</v>
      </c>
      <c r="E35" s="66" t="s">
        <v>0</v>
      </c>
      <c r="F35" s="58">
        <v>3</v>
      </c>
      <c r="G35" s="58">
        <v>1</v>
      </c>
      <c r="H35" s="58">
        <v>1</v>
      </c>
      <c r="I35" s="58">
        <v>1</v>
      </c>
      <c r="J35" s="58">
        <v>1</v>
      </c>
      <c r="K35" s="58">
        <v>1</v>
      </c>
      <c r="L35" s="58" t="s">
        <v>124</v>
      </c>
      <c r="M35" s="39">
        <f>IF(L35="Raro",1,IF(L35="Improbable",2,IF(L35="Posible",3,IF(L35="Probable",4,IF(L35="Certeza","5")))))</f>
        <v>1</v>
      </c>
      <c r="N35" s="39" t="str">
        <f>IF(MAX(F35:K35)=1,"Insignificante",IF(MAX(F35:K35)=2,"Menor",IF(MAX(F35:K35)=3,"Moderado",IF(MAX(F35:K35)=4,"Mayor",IF(MAX(F35:K35)=5,"Catastrofico","0")))))</f>
        <v>Moderado</v>
      </c>
      <c r="O35" s="39">
        <f t="shared" si="6"/>
        <v>3</v>
      </c>
      <c r="P35" s="62" t="str">
        <f t="shared" si="7"/>
        <v>Medio</v>
      </c>
      <c r="Q35" s="75" t="s">
        <v>256</v>
      </c>
      <c r="R35" s="65"/>
    </row>
    <row r="36" spans="2:18" ht="75" customHeight="1" x14ac:dyDescent="0.25">
      <c r="B36" s="72">
        <v>31</v>
      </c>
      <c r="C36" s="112"/>
      <c r="D36" s="77" t="s">
        <v>199</v>
      </c>
      <c r="E36" s="66" t="s">
        <v>102</v>
      </c>
      <c r="F36" s="58">
        <v>3</v>
      </c>
      <c r="G36" s="58">
        <v>3</v>
      </c>
      <c r="H36" s="58">
        <v>3</v>
      </c>
      <c r="I36" s="58">
        <v>1</v>
      </c>
      <c r="J36" s="58">
        <v>1</v>
      </c>
      <c r="K36" s="58">
        <v>2</v>
      </c>
      <c r="L36" s="70" t="s">
        <v>127</v>
      </c>
      <c r="M36" s="69">
        <f>IF(L36="Raro",1,IF(L36="Improbable",2,IF(L36="Posible",3,IF(L36="Probable",4,IF(L36="Certeza","5")))))</f>
        <v>4</v>
      </c>
      <c r="N36" s="39" t="s">
        <v>169</v>
      </c>
      <c r="O36" s="69">
        <f t="shared" si="6"/>
        <v>3</v>
      </c>
      <c r="P36" s="62" t="s">
        <v>58</v>
      </c>
      <c r="Q36" s="88" t="s">
        <v>196</v>
      </c>
      <c r="R36" s="3"/>
    </row>
    <row r="37" spans="2:18" ht="50.25" customHeight="1" x14ac:dyDescent="0.25">
      <c r="B37" s="82">
        <v>32</v>
      </c>
      <c r="C37" s="112"/>
      <c r="D37" s="75" t="s">
        <v>157</v>
      </c>
      <c r="E37" s="66" t="s">
        <v>0</v>
      </c>
      <c r="F37" s="58">
        <v>1</v>
      </c>
      <c r="G37" s="58">
        <v>2</v>
      </c>
      <c r="H37" s="58">
        <v>2</v>
      </c>
      <c r="I37" s="58">
        <v>1</v>
      </c>
      <c r="J37" s="58">
        <v>1</v>
      </c>
      <c r="K37" s="58">
        <v>1</v>
      </c>
      <c r="L37" s="58" t="s">
        <v>126</v>
      </c>
      <c r="M37" s="39">
        <f t="shared" si="4"/>
        <v>3</v>
      </c>
      <c r="N37" s="39" t="str">
        <f t="shared" si="5"/>
        <v>Menor</v>
      </c>
      <c r="O37" s="39">
        <f t="shared" si="6"/>
        <v>2</v>
      </c>
      <c r="P37" s="62" t="str">
        <f t="shared" si="7"/>
        <v>Bajo</v>
      </c>
      <c r="Q37" s="88" t="s">
        <v>239</v>
      </c>
      <c r="R37" s="3"/>
    </row>
    <row r="38" spans="2:18" ht="47.25" customHeight="1" x14ac:dyDescent="0.25">
      <c r="B38" s="72">
        <v>33</v>
      </c>
      <c r="C38" s="113"/>
      <c r="D38" s="75" t="s">
        <v>113</v>
      </c>
      <c r="E38" s="66" t="s">
        <v>102</v>
      </c>
      <c r="F38" s="58">
        <v>1</v>
      </c>
      <c r="G38" s="58">
        <v>3</v>
      </c>
      <c r="H38" s="58">
        <v>1</v>
      </c>
      <c r="I38" s="58">
        <v>1</v>
      </c>
      <c r="J38" s="58">
        <v>1</v>
      </c>
      <c r="K38" s="58">
        <v>1</v>
      </c>
      <c r="L38" s="58" t="s">
        <v>126</v>
      </c>
      <c r="M38" s="39">
        <f t="shared" si="4"/>
        <v>3</v>
      </c>
      <c r="N38" s="39" t="str">
        <f t="shared" si="5"/>
        <v>Moderado</v>
      </c>
      <c r="O38" s="39">
        <f t="shared" si="6"/>
        <v>3</v>
      </c>
      <c r="P38" s="62" t="str">
        <f t="shared" si="7"/>
        <v>Medio</v>
      </c>
      <c r="Q38" s="75" t="s">
        <v>179</v>
      </c>
      <c r="R38" s="65"/>
    </row>
    <row r="39" spans="2:18" ht="46.5" customHeight="1" x14ac:dyDescent="0.25">
      <c r="B39" s="72">
        <v>34</v>
      </c>
      <c r="C39" s="114" t="s">
        <v>99</v>
      </c>
      <c r="D39" s="75" t="s">
        <v>114</v>
      </c>
      <c r="E39" s="66" t="s">
        <v>0</v>
      </c>
      <c r="F39" s="58">
        <v>2</v>
      </c>
      <c r="G39" s="58">
        <v>2</v>
      </c>
      <c r="H39" s="58">
        <v>1</v>
      </c>
      <c r="I39" s="58">
        <v>2</v>
      </c>
      <c r="J39" s="58">
        <v>1</v>
      </c>
      <c r="K39" s="58">
        <v>1</v>
      </c>
      <c r="L39" s="58" t="s">
        <v>126</v>
      </c>
      <c r="M39" s="39">
        <f t="shared" si="4"/>
        <v>3</v>
      </c>
      <c r="N39" s="39" t="str">
        <f t="shared" si="5"/>
        <v>Menor</v>
      </c>
      <c r="O39" s="39">
        <f t="shared" si="6"/>
        <v>2</v>
      </c>
      <c r="P39" s="62" t="str">
        <f t="shared" si="7"/>
        <v>Bajo</v>
      </c>
      <c r="Q39" s="75" t="s">
        <v>168</v>
      </c>
      <c r="R39" s="3"/>
    </row>
    <row r="40" spans="2:18" ht="44.25" customHeight="1" x14ac:dyDescent="0.25">
      <c r="B40" s="82">
        <v>35</v>
      </c>
      <c r="C40" s="115"/>
      <c r="D40" s="75" t="s">
        <v>166</v>
      </c>
      <c r="E40" s="66" t="s">
        <v>0</v>
      </c>
      <c r="F40" s="58">
        <v>1</v>
      </c>
      <c r="G40" s="58">
        <v>1</v>
      </c>
      <c r="H40" s="58">
        <v>1</v>
      </c>
      <c r="I40" s="58">
        <v>1</v>
      </c>
      <c r="J40" s="58">
        <v>1</v>
      </c>
      <c r="K40" s="58">
        <v>1</v>
      </c>
      <c r="L40" s="58" t="s">
        <v>124</v>
      </c>
      <c r="M40" s="39">
        <f t="shared" si="4"/>
        <v>1</v>
      </c>
      <c r="N40" s="39" t="str">
        <f t="shared" si="5"/>
        <v>Insignificante</v>
      </c>
      <c r="O40" s="39">
        <f t="shared" si="6"/>
        <v>1</v>
      </c>
      <c r="P40" s="62" t="str">
        <f t="shared" si="7"/>
        <v>Inusual</v>
      </c>
      <c r="Q40" s="75" t="s">
        <v>168</v>
      </c>
      <c r="R40" s="3"/>
    </row>
    <row r="41" spans="2:18" ht="50.25" customHeight="1" x14ac:dyDescent="0.25">
      <c r="B41" s="72">
        <v>36</v>
      </c>
      <c r="C41" s="115"/>
      <c r="D41" s="75" t="s">
        <v>159</v>
      </c>
      <c r="E41" s="66" t="s">
        <v>0</v>
      </c>
      <c r="F41" s="58">
        <v>1</v>
      </c>
      <c r="G41" s="58">
        <v>2</v>
      </c>
      <c r="H41" s="58">
        <v>1</v>
      </c>
      <c r="I41" s="58">
        <v>1</v>
      </c>
      <c r="J41" s="58">
        <v>1</v>
      </c>
      <c r="K41" s="58">
        <v>1</v>
      </c>
      <c r="L41" s="58" t="s">
        <v>124</v>
      </c>
      <c r="M41" s="39">
        <f t="shared" si="4"/>
        <v>1</v>
      </c>
      <c r="N41" s="39" t="str">
        <f t="shared" si="5"/>
        <v>Menor</v>
      </c>
      <c r="O41" s="39">
        <f t="shared" si="6"/>
        <v>2</v>
      </c>
      <c r="P41" s="62" t="str">
        <f t="shared" si="7"/>
        <v>Bajo</v>
      </c>
      <c r="Q41" s="75" t="s">
        <v>168</v>
      </c>
      <c r="R41" s="3"/>
    </row>
    <row r="42" spans="2:18" ht="44.25" customHeight="1" x14ac:dyDescent="0.25">
      <c r="B42" s="72">
        <v>37</v>
      </c>
      <c r="C42" s="115"/>
      <c r="D42" s="75" t="s">
        <v>160</v>
      </c>
      <c r="E42" s="66" t="s">
        <v>0</v>
      </c>
      <c r="F42" s="58">
        <v>1</v>
      </c>
      <c r="G42" s="58">
        <v>2</v>
      </c>
      <c r="H42" s="58">
        <v>1</v>
      </c>
      <c r="I42" s="58">
        <v>2</v>
      </c>
      <c r="J42" s="58">
        <v>1</v>
      </c>
      <c r="K42" s="58">
        <v>1</v>
      </c>
      <c r="L42" s="58" t="s">
        <v>126</v>
      </c>
      <c r="M42" s="39">
        <f t="shared" si="4"/>
        <v>3</v>
      </c>
      <c r="N42" s="39" t="str">
        <f t="shared" si="5"/>
        <v>Menor</v>
      </c>
      <c r="O42" s="39">
        <f t="shared" si="6"/>
        <v>2</v>
      </c>
      <c r="P42" s="62" t="str">
        <f t="shared" si="7"/>
        <v>Bajo</v>
      </c>
      <c r="Q42" s="75" t="s">
        <v>168</v>
      </c>
      <c r="R42" s="3"/>
    </row>
    <row r="43" spans="2:18" ht="39" customHeight="1" x14ac:dyDescent="0.25">
      <c r="B43" s="82">
        <v>38</v>
      </c>
      <c r="C43" s="115"/>
      <c r="D43" s="75" t="s">
        <v>115</v>
      </c>
      <c r="E43" s="66" t="s">
        <v>0</v>
      </c>
      <c r="F43" s="58">
        <v>3</v>
      </c>
      <c r="G43" s="58">
        <v>3</v>
      </c>
      <c r="H43" s="58">
        <v>2</v>
      </c>
      <c r="I43" s="58">
        <v>1</v>
      </c>
      <c r="J43" s="58">
        <v>1</v>
      </c>
      <c r="K43" s="58">
        <v>1</v>
      </c>
      <c r="L43" s="58" t="s">
        <v>126</v>
      </c>
      <c r="M43" s="39">
        <f t="shared" si="4"/>
        <v>3</v>
      </c>
      <c r="N43" s="39" t="str">
        <f t="shared" si="5"/>
        <v>Moderado</v>
      </c>
      <c r="O43" s="39">
        <f t="shared" si="6"/>
        <v>3</v>
      </c>
      <c r="P43" s="62" t="str">
        <f t="shared" si="7"/>
        <v>Medio</v>
      </c>
      <c r="Q43" s="75" t="s">
        <v>168</v>
      </c>
      <c r="R43" s="3"/>
    </row>
    <row r="44" spans="2:18" ht="62.25" customHeight="1" x14ac:dyDescent="0.25">
      <c r="B44" s="72">
        <v>39</v>
      </c>
      <c r="C44" s="109" t="s">
        <v>96</v>
      </c>
      <c r="D44" s="75" t="s">
        <v>92</v>
      </c>
      <c r="E44" s="66" t="s">
        <v>0</v>
      </c>
      <c r="F44" s="58">
        <v>1</v>
      </c>
      <c r="G44" s="58">
        <v>1</v>
      </c>
      <c r="H44" s="58">
        <v>1</v>
      </c>
      <c r="I44" s="58">
        <v>1</v>
      </c>
      <c r="J44" s="58">
        <v>1</v>
      </c>
      <c r="K44" s="58">
        <v>2</v>
      </c>
      <c r="L44" s="58" t="s">
        <v>125</v>
      </c>
      <c r="M44" s="39">
        <f t="shared" si="4"/>
        <v>2</v>
      </c>
      <c r="N44" s="39" t="str">
        <f t="shared" si="5"/>
        <v>Menor</v>
      </c>
      <c r="O44" s="39">
        <f t="shared" si="6"/>
        <v>2</v>
      </c>
      <c r="P44" s="62" t="str">
        <f t="shared" si="7"/>
        <v>Bajo</v>
      </c>
      <c r="Q44" s="75" t="s">
        <v>181</v>
      </c>
      <c r="R44" s="3"/>
    </row>
    <row r="45" spans="2:18" s="68" customFormat="1" ht="90" customHeight="1" x14ac:dyDescent="0.25">
      <c r="B45" s="72">
        <v>40</v>
      </c>
      <c r="C45" s="116"/>
      <c r="D45" s="75" t="s">
        <v>228</v>
      </c>
      <c r="E45" s="66" t="s">
        <v>0</v>
      </c>
      <c r="F45" s="70">
        <v>1</v>
      </c>
      <c r="G45" s="70">
        <v>1</v>
      </c>
      <c r="H45" s="70">
        <v>1</v>
      </c>
      <c r="I45" s="70">
        <v>2</v>
      </c>
      <c r="J45" s="70">
        <v>2</v>
      </c>
      <c r="K45" s="70">
        <v>3</v>
      </c>
      <c r="L45" s="70" t="s">
        <v>125</v>
      </c>
      <c r="M45" s="69">
        <f t="shared" si="4"/>
        <v>2</v>
      </c>
      <c r="N45" s="69" t="str">
        <f t="shared" si="5"/>
        <v>Moderado</v>
      </c>
      <c r="O45" s="69">
        <f t="shared" si="6"/>
        <v>3</v>
      </c>
      <c r="P45" s="71" t="str">
        <f t="shared" si="7"/>
        <v>Medio</v>
      </c>
      <c r="Q45" s="75" t="s">
        <v>246</v>
      </c>
      <c r="R45" s="3"/>
    </row>
    <row r="46" spans="2:18" ht="52.5" customHeight="1" x14ac:dyDescent="0.25">
      <c r="B46" s="72">
        <v>41</v>
      </c>
      <c r="C46" s="117"/>
      <c r="D46" s="75" t="s">
        <v>103</v>
      </c>
      <c r="E46" s="66" t="s">
        <v>0</v>
      </c>
      <c r="F46" s="58">
        <v>1</v>
      </c>
      <c r="G46" s="58">
        <v>1</v>
      </c>
      <c r="H46" s="58">
        <v>1</v>
      </c>
      <c r="I46" s="58">
        <v>1</v>
      </c>
      <c r="J46" s="58">
        <v>1</v>
      </c>
      <c r="K46" s="58">
        <v>2</v>
      </c>
      <c r="L46" s="58" t="s">
        <v>125</v>
      </c>
      <c r="M46" s="39">
        <f t="shared" si="4"/>
        <v>2</v>
      </c>
      <c r="N46" s="39" t="str">
        <f t="shared" si="5"/>
        <v>Menor</v>
      </c>
      <c r="O46" s="39">
        <f t="shared" si="6"/>
        <v>2</v>
      </c>
      <c r="P46" s="62" t="str">
        <f t="shared" si="7"/>
        <v>Bajo</v>
      </c>
      <c r="Q46" s="75" t="s">
        <v>176</v>
      </c>
      <c r="R46" s="3"/>
    </row>
    <row r="47" spans="2:18" s="68" customFormat="1" ht="47.25" customHeight="1" x14ac:dyDescent="0.25">
      <c r="B47" s="82">
        <v>42</v>
      </c>
      <c r="C47" s="109" t="s">
        <v>97</v>
      </c>
      <c r="D47" s="75" t="s">
        <v>98</v>
      </c>
      <c r="E47" s="66" t="s">
        <v>0</v>
      </c>
      <c r="F47" s="70">
        <v>3</v>
      </c>
      <c r="G47" s="70">
        <v>2</v>
      </c>
      <c r="H47" s="70">
        <v>2</v>
      </c>
      <c r="I47" s="70">
        <v>1</v>
      </c>
      <c r="J47" s="70">
        <v>2</v>
      </c>
      <c r="K47" s="70">
        <v>2</v>
      </c>
      <c r="L47" s="70" t="s">
        <v>126</v>
      </c>
      <c r="M47" s="69">
        <f t="shared" si="4"/>
        <v>3</v>
      </c>
      <c r="N47" s="69" t="str">
        <f t="shared" si="5"/>
        <v>Moderado</v>
      </c>
      <c r="O47" s="69">
        <f t="shared" si="6"/>
        <v>3</v>
      </c>
      <c r="P47" s="71" t="str">
        <f t="shared" si="7"/>
        <v>Medio</v>
      </c>
      <c r="Q47" s="75" t="s">
        <v>173</v>
      </c>
      <c r="R47" s="3"/>
    </row>
    <row r="48" spans="2:18" s="68" customFormat="1" ht="84" customHeight="1" x14ac:dyDescent="0.25">
      <c r="B48" s="72">
        <v>43</v>
      </c>
      <c r="C48" s="106"/>
      <c r="D48" s="75" t="s">
        <v>83</v>
      </c>
      <c r="E48" s="66" t="s">
        <v>0</v>
      </c>
      <c r="F48" s="70">
        <v>3</v>
      </c>
      <c r="G48" s="70">
        <v>1</v>
      </c>
      <c r="H48" s="70">
        <v>1</v>
      </c>
      <c r="I48" s="70">
        <v>1</v>
      </c>
      <c r="J48" s="70">
        <v>1</v>
      </c>
      <c r="K48" s="70">
        <v>2</v>
      </c>
      <c r="L48" s="70" t="s">
        <v>126</v>
      </c>
      <c r="M48" s="69">
        <f t="shared" si="4"/>
        <v>3</v>
      </c>
      <c r="N48" s="69" t="str">
        <f t="shared" si="5"/>
        <v>Moderado</v>
      </c>
      <c r="O48" s="69">
        <f t="shared" si="6"/>
        <v>3</v>
      </c>
      <c r="P48" s="71" t="str">
        <f t="shared" si="7"/>
        <v>Medio</v>
      </c>
      <c r="Q48" s="75" t="s">
        <v>240</v>
      </c>
      <c r="R48" s="65"/>
    </row>
    <row r="49" spans="2:21" s="68" customFormat="1" ht="45.75" customHeight="1" x14ac:dyDescent="0.25">
      <c r="B49" s="72">
        <v>44</v>
      </c>
      <c r="C49" s="106"/>
      <c r="D49" s="75" t="s">
        <v>104</v>
      </c>
      <c r="E49" s="66" t="s">
        <v>0</v>
      </c>
      <c r="F49" s="70">
        <v>1</v>
      </c>
      <c r="G49" s="70">
        <v>1</v>
      </c>
      <c r="H49" s="70">
        <v>1</v>
      </c>
      <c r="I49" s="70">
        <v>1</v>
      </c>
      <c r="J49" s="70">
        <v>1</v>
      </c>
      <c r="K49" s="70">
        <v>1</v>
      </c>
      <c r="L49" s="70" t="s">
        <v>126</v>
      </c>
      <c r="M49" s="69">
        <f t="shared" si="4"/>
        <v>3</v>
      </c>
      <c r="N49" s="69" t="str">
        <f t="shared" si="5"/>
        <v>Insignificante</v>
      </c>
      <c r="O49" s="69">
        <f t="shared" si="6"/>
        <v>1</v>
      </c>
      <c r="P49" s="71" t="str">
        <f t="shared" si="7"/>
        <v>Bajo</v>
      </c>
      <c r="Q49" s="75" t="s">
        <v>174</v>
      </c>
      <c r="R49" s="3"/>
    </row>
    <row r="50" spans="2:21" s="68" customFormat="1" ht="76.5" customHeight="1" x14ac:dyDescent="0.25">
      <c r="B50" s="82">
        <v>45</v>
      </c>
      <c r="C50" s="106"/>
      <c r="D50" s="75" t="s">
        <v>116</v>
      </c>
      <c r="E50" s="66" t="s">
        <v>0</v>
      </c>
      <c r="F50" s="70">
        <v>4</v>
      </c>
      <c r="G50" s="70">
        <v>4</v>
      </c>
      <c r="H50" s="70">
        <v>2</v>
      </c>
      <c r="I50" s="70">
        <v>2</v>
      </c>
      <c r="J50" s="70">
        <v>2</v>
      </c>
      <c r="K50" s="70">
        <v>3</v>
      </c>
      <c r="L50" s="70" t="s">
        <v>126</v>
      </c>
      <c r="M50" s="69">
        <f t="shared" si="4"/>
        <v>3</v>
      </c>
      <c r="N50" s="69" t="str">
        <f t="shared" si="5"/>
        <v>Mayor</v>
      </c>
      <c r="O50" s="69">
        <f t="shared" si="6"/>
        <v>4</v>
      </c>
      <c r="P50" s="71" t="str">
        <f t="shared" si="7"/>
        <v>Alto</v>
      </c>
      <c r="Q50" s="75" t="s">
        <v>175</v>
      </c>
      <c r="R50" s="3"/>
    </row>
    <row r="51" spans="2:21" s="68" customFormat="1" ht="84" customHeight="1" x14ac:dyDescent="0.25">
      <c r="B51" s="72">
        <v>46</v>
      </c>
      <c r="C51" s="106"/>
      <c r="D51" s="74" t="s">
        <v>229</v>
      </c>
      <c r="E51" s="72" t="s">
        <v>0</v>
      </c>
      <c r="F51" s="70">
        <v>3</v>
      </c>
      <c r="G51" s="70">
        <v>2</v>
      </c>
      <c r="H51" s="70">
        <v>1</v>
      </c>
      <c r="I51" s="70">
        <v>2</v>
      </c>
      <c r="J51" s="70">
        <v>1</v>
      </c>
      <c r="K51" s="70">
        <v>2</v>
      </c>
      <c r="L51" s="70" t="s">
        <v>126</v>
      </c>
      <c r="M51" s="72">
        <v>3</v>
      </c>
      <c r="N51" s="72" t="str">
        <f t="shared" si="5"/>
        <v>Moderado</v>
      </c>
      <c r="O51" s="72">
        <f t="shared" si="6"/>
        <v>3</v>
      </c>
      <c r="P51" s="83" t="str">
        <f t="shared" si="7"/>
        <v>Medio</v>
      </c>
      <c r="Q51" s="78" t="s">
        <v>241</v>
      </c>
    </row>
    <row r="52" spans="2:21" s="68" customFormat="1" ht="74.25" customHeight="1" x14ac:dyDescent="0.25">
      <c r="B52" s="82">
        <v>47</v>
      </c>
      <c r="C52" s="106"/>
      <c r="D52" s="74" t="s">
        <v>230</v>
      </c>
      <c r="E52" s="66" t="s">
        <v>0</v>
      </c>
      <c r="F52" s="70">
        <v>3</v>
      </c>
      <c r="G52" s="70">
        <v>2</v>
      </c>
      <c r="H52" s="70">
        <v>2</v>
      </c>
      <c r="I52" s="70">
        <v>1</v>
      </c>
      <c r="J52" s="70">
        <v>1</v>
      </c>
      <c r="K52" s="70">
        <v>1</v>
      </c>
      <c r="L52" s="70" t="s">
        <v>126</v>
      </c>
      <c r="M52" s="69">
        <f>IF(L52="Raro",1,IF(L52="Improbable",2,IF(L52="Posible",3,IF(L52="Probable",4,IF(L52="Certeza","5")))))</f>
        <v>3</v>
      </c>
      <c r="N52" s="69" t="str">
        <f>IF(MAX(F52:K52)=1,"Insignificante",IF(MAX(F52:K52)=2,"Menor",IF(MAX(F52:K52)=3,"Moderado",IF(MAX(F52:K52)=4,"Mayor",IF(MAX(F52:K52)=5,"Catastrofico","0")))))</f>
        <v>Moderado</v>
      </c>
      <c r="O52" s="69">
        <f>MAX(F52:K52)</f>
        <v>3</v>
      </c>
      <c r="P52" s="71" t="str">
        <f>IF(AND(L52="Raro",N52="Insignificante"),"Inusual",IF(AND(L52="Raro",N52="Menor"),"Bajo",IF(AND(L52="Raro",N52="Moderado"),"Medio",IF(AND(L52="Raro",N52="Mayor"),"Medio",IF(AND(L52="Raro",N52="Catastrofico"),"Alto",IF(AND(L52="Improbable",N52="Insignificante"),"Bajo",IF(AND(L52="Improbable",N52="Menor"),"Bajo",IF(AND(L52="Improbable",N52="Moderado"),"Medio",IF(AND(L52="Improbable",N52="Mayor"),"Alto",IF(AND(L52="Improbable",N52="Catastrofico"),"Alto",IF(AND(L52="Posible",N52="Insignificante"),"Bajo",IF(AND(L52="Posible",N52="Menor"),"Bajo",IF(AND(L52="Posible",N52="Moderado"),"Medio",IF(AND(L52="Posible",N52="Mayor"),"Alto",IF(AND(L52="Posible",N52="Catastrofico"),"Extremo",IF(AND(L52="Probable",N52="Insignificante"),"Medio",IF(AND(L52="Probable",N52="Menor"),"Medio",IF(AND(L52="Probable",N52="Moderado"),"Alto",IF(AND(L52="Probable",N52="Mayor"),"Extremo",IF(AND(L52="Probable",N52="Catastrofico"),"Extremo",IF(AND(L52="Certeza",N52="Insignificante"),"Medio",IF(AND(L52="Certeza",N52="Menor"),"Alto",IF(AND(L52="Certeza",N52="Moderado"),"Alto",IF(AND(L52="Certeza",N52="Mayor"),"Extremo",IF(AND(L52="Certeza",N52="Catastrofico"),"Extremo",0)))))))))))))))))))))))))</f>
        <v>Medio</v>
      </c>
      <c r="Q52" s="75" t="s">
        <v>242</v>
      </c>
      <c r="R52" s="3"/>
      <c r="T52" s="64"/>
      <c r="U52" s="64"/>
    </row>
    <row r="53" spans="2:21" s="68" customFormat="1" ht="63" customHeight="1" x14ac:dyDescent="0.25">
      <c r="B53" s="72">
        <v>48</v>
      </c>
      <c r="C53" s="107"/>
      <c r="D53" s="74" t="s">
        <v>117</v>
      </c>
      <c r="E53" s="66" t="s">
        <v>163</v>
      </c>
      <c r="F53" s="70">
        <v>1</v>
      </c>
      <c r="G53" s="70">
        <v>2</v>
      </c>
      <c r="H53" s="70">
        <v>1</v>
      </c>
      <c r="I53" s="70">
        <v>1</v>
      </c>
      <c r="J53" s="70">
        <v>2</v>
      </c>
      <c r="K53" s="70">
        <v>1</v>
      </c>
      <c r="L53" s="70" t="s">
        <v>127</v>
      </c>
      <c r="M53" s="69">
        <f t="shared" si="4"/>
        <v>4</v>
      </c>
      <c r="N53" s="69" t="str">
        <f t="shared" si="5"/>
        <v>Menor</v>
      </c>
      <c r="O53" s="69">
        <f t="shared" si="6"/>
        <v>2</v>
      </c>
      <c r="P53" s="71" t="str">
        <f t="shared" si="7"/>
        <v>Medio</v>
      </c>
      <c r="Q53" s="75" t="s">
        <v>177</v>
      </c>
      <c r="R53" s="3"/>
    </row>
    <row r="54" spans="2:21" s="68" customFormat="1" ht="111" customHeight="1" x14ac:dyDescent="0.25">
      <c r="B54" s="72">
        <v>49</v>
      </c>
      <c r="C54" s="119" t="s">
        <v>197</v>
      </c>
      <c r="D54" s="90" t="s">
        <v>252</v>
      </c>
      <c r="E54" s="66" t="s">
        <v>0</v>
      </c>
      <c r="F54" s="70">
        <v>2</v>
      </c>
      <c r="G54" s="70">
        <v>2</v>
      </c>
      <c r="H54" s="70">
        <v>2</v>
      </c>
      <c r="I54" s="70">
        <v>1</v>
      </c>
      <c r="J54" s="70">
        <v>1</v>
      </c>
      <c r="K54" s="70">
        <v>1</v>
      </c>
      <c r="L54" s="70" t="s">
        <v>126</v>
      </c>
      <c r="M54" s="69">
        <f t="shared" ref="M54" si="24">IF(L54="Raro",1,IF(L54="Improbable",2,IF(L54="Posible",3,IF(L54="Probable",4,IF(L54="Certeza","5")))))</f>
        <v>3</v>
      </c>
      <c r="N54" s="69" t="str">
        <f t="shared" ref="N54" si="25">IF(MAX(F54:K54)=1,"Insignificante",IF(MAX(F54:K54)=2,"Menor",IF(MAX(F54:K54)=3,"Moderado",IF(MAX(F54:K54)=4,"Mayor",IF(MAX(F54:K54)=5,"Catastrofico","0")))))</f>
        <v>Menor</v>
      </c>
      <c r="O54" s="69">
        <f t="shared" ref="O54" si="26">MAX(F54:K54)</f>
        <v>2</v>
      </c>
      <c r="P54" s="71" t="str">
        <f t="shared" ref="P54" si="27">IF(AND(L54="Raro",N54="Insignificante"),"Inusual",IF(AND(L54="Raro",N54="Menor"),"Bajo",IF(AND(L54="Raro",N54="Moderado"),"Medio",IF(AND(L54="Raro",N54="Mayor"),"Medio",IF(AND(L54="Raro",N54="Catastrofico"),"Alto",IF(AND(L54="Improbable",N54="Insignificante"),"Bajo",IF(AND(L54="Improbable",N54="Menor"),"Bajo",IF(AND(L54="Improbable",N54="Moderado"),"Medio",IF(AND(L54="Improbable",N54="Mayor"),"Alto",IF(AND(L54="Improbable",N54="Catastrofico"),"Alto",IF(AND(L54="Posible",N54="Insignificante"),"Bajo",IF(AND(L54="Posible",N54="Menor"),"Bajo",IF(AND(L54="Posible",N54="Moderado"),"Medio",IF(AND(L54="Posible",N54="Mayor"),"Alto",IF(AND(L54="Posible",N54="Catastrofico"),"Extremo",IF(AND(L54="Probable",N54="Insignificante"),"Medio",IF(AND(L54="Probable",N54="Menor"),"Medio",IF(AND(L54="Probable",N54="Moderado"),"Alto",IF(AND(L54="Probable",N54="Mayor"),"Extremo",IF(AND(L54="Probable",N54="Catastrofico"),"Extremo",IF(AND(L54="Certeza",N54="Insignificante"),"Medio",IF(AND(L54="Certeza",N54="Menor"),"Alto",IF(AND(L54="Certeza",N54="Moderado"),"Alto",IF(AND(L54="Certeza",N54="Mayor"),"Extremo",IF(AND(L54="Certeza",N54="Catastrofico"),"Extremo",0)))))))))))))))))))))))))</f>
        <v>Bajo</v>
      </c>
      <c r="Q54" s="75" t="s">
        <v>253</v>
      </c>
      <c r="R54" s="89"/>
    </row>
    <row r="55" spans="2:21" s="68" customFormat="1" ht="114" customHeight="1" x14ac:dyDescent="0.25">
      <c r="B55" s="82">
        <v>50</v>
      </c>
      <c r="C55" s="120"/>
      <c r="D55" s="90" t="s">
        <v>231</v>
      </c>
      <c r="E55" s="69" t="s">
        <v>0</v>
      </c>
      <c r="F55" s="70">
        <v>1</v>
      </c>
      <c r="G55" s="70">
        <v>2</v>
      </c>
      <c r="H55" s="70">
        <v>1</v>
      </c>
      <c r="I55" s="70">
        <v>1</v>
      </c>
      <c r="J55" s="70">
        <v>1</v>
      </c>
      <c r="K55" s="70">
        <v>2</v>
      </c>
      <c r="L55" s="70" t="s">
        <v>126</v>
      </c>
      <c r="M55" s="69">
        <f t="shared" ref="M55" si="28">IF(L55="Raro",1,IF(L55="Improbable",2,IF(L55="Posible",3,IF(L55="Probable",4,IF(L55="Certeza","5")))))</f>
        <v>3</v>
      </c>
      <c r="N55" s="69" t="str">
        <f t="shared" ref="N55" si="29">IF(MAX(F55:K55)=1,"Insignificante",IF(MAX(F55:K55)=2,"Menor",IF(MAX(F55:K55)=3,"Moderado",IF(MAX(F55:K55)=4,"Mayor",IF(MAX(F55:K55)=5,"Catastrofico","0")))))</f>
        <v>Menor</v>
      </c>
      <c r="O55" s="69">
        <f t="shared" ref="O55" si="30">MAX(F55:K55)</f>
        <v>2</v>
      </c>
      <c r="P55" s="71" t="str">
        <f t="shared" si="7"/>
        <v>Bajo</v>
      </c>
      <c r="Q55" s="76" t="s">
        <v>243</v>
      </c>
      <c r="R55" s="67"/>
    </row>
    <row r="56" spans="2:21" s="68" customFormat="1" ht="93" customHeight="1" x14ac:dyDescent="0.25">
      <c r="B56" s="72">
        <v>51</v>
      </c>
      <c r="C56" s="120"/>
      <c r="D56" s="90" t="s">
        <v>244</v>
      </c>
      <c r="E56" s="69" t="s">
        <v>0</v>
      </c>
      <c r="F56" s="70">
        <v>1</v>
      </c>
      <c r="G56" s="70">
        <v>2</v>
      </c>
      <c r="H56" s="70">
        <v>1</v>
      </c>
      <c r="I56" s="70">
        <v>3</v>
      </c>
      <c r="J56" s="70">
        <v>2</v>
      </c>
      <c r="K56" s="70">
        <v>2</v>
      </c>
      <c r="L56" s="70" t="s">
        <v>126</v>
      </c>
      <c r="M56" s="69">
        <f t="shared" ref="M56:M58" si="31">IF(L56="Raro",1,IF(L56="Improbable",2,IF(L56="Posible",3,IF(L56="Probable",4,IF(L56="Certeza","5")))))</f>
        <v>3</v>
      </c>
      <c r="N56" s="69" t="str">
        <f t="shared" ref="N56:N58" si="32">IF(MAX(F56:K56)=1,"Insignificante",IF(MAX(F56:K56)=2,"Menor",IF(MAX(F56:K56)=3,"Moderado",IF(MAX(F56:K56)=4,"Mayor",IF(MAX(F56:K56)=5,"Catastrofico","0")))))</f>
        <v>Moderado</v>
      </c>
      <c r="O56" s="69">
        <f t="shared" ref="O56:O58" si="33">MAX(F56:K56)</f>
        <v>3</v>
      </c>
      <c r="P56" s="71" t="str">
        <f t="shared" ref="P56:P58" si="34">IF(AND(L56="Raro",N56="Insignificante"),"Inusual",IF(AND(L56="Raro",N56="Menor"),"Bajo",IF(AND(L56="Raro",N56="Moderado"),"Medio",IF(AND(L56="Raro",N56="Mayor"),"Medio",IF(AND(L56="Raro",N56="Catastrofico"),"Alto",IF(AND(L56="Improbable",N56="Insignificante"),"Bajo",IF(AND(L56="Improbable",N56="Menor"),"Bajo",IF(AND(L56="Improbable",N56="Moderado"),"Medio",IF(AND(L56="Improbable",N56="Mayor"),"Alto",IF(AND(L56="Improbable",N56="Catastrofico"),"Alto",IF(AND(L56="Posible",N56="Insignificante"),"Bajo",IF(AND(L56="Posible",N56="Menor"),"Bajo",IF(AND(L56="Posible",N56="Moderado"),"Medio",IF(AND(L56="Posible",N56="Mayor"),"Alto",IF(AND(L56="Posible",N56="Catastrofico"),"Extremo",IF(AND(L56="Probable",N56="Insignificante"),"Medio",IF(AND(L56="Probable",N56="Menor"),"Medio",IF(AND(L56="Probable",N56="Moderado"),"Alto",IF(AND(L56="Probable",N56="Mayor"),"Extremo",IF(AND(L56="Probable",N56="Catastrofico"),"Extremo",IF(AND(L56="Certeza",N56="Insignificante"),"Medio",IF(AND(L56="Certeza",N56="Menor"),"Alto",IF(AND(L56="Certeza",N56="Moderado"),"Alto",IF(AND(L56="Certeza",N56="Mayor"),"Extremo",IF(AND(L56="Certeza",N56="Catastrofico"),"Extremo",0)))))))))))))))))))))))))</f>
        <v>Medio</v>
      </c>
      <c r="Q56" s="75" t="s">
        <v>247</v>
      </c>
      <c r="R56" s="67"/>
    </row>
    <row r="57" spans="2:21" s="68" customFormat="1" ht="117" customHeight="1" x14ac:dyDescent="0.25">
      <c r="B57" s="72">
        <v>52</v>
      </c>
      <c r="C57" s="120"/>
      <c r="D57" s="90" t="s">
        <v>245</v>
      </c>
      <c r="E57" s="69" t="s">
        <v>0</v>
      </c>
      <c r="F57" s="70">
        <v>1</v>
      </c>
      <c r="G57" s="70">
        <v>2</v>
      </c>
      <c r="H57" s="70">
        <v>1</v>
      </c>
      <c r="I57" s="70">
        <v>3</v>
      </c>
      <c r="J57" s="70">
        <v>2</v>
      </c>
      <c r="K57" s="70">
        <v>2</v>
      </c>
      <c r="L57" s="70" t="s">
        <v>126</v>
      </c>
      <c r="M57" s="69">
        <f t="shared" si="31"/>
        <v>3</v>
      </c>
      <c r="N57" s="69" t="str">
        <f t="shared" si="32"/>
        <v>Moderado</v>
      </c>
      <c r="O57" s="69">
        <f t="shared" si="33"/>
        <v>3</v>
      </c>
      <c r="P57" s="71" t="str">
        <f t="shared" si="34"/>
        <v>Medio</v>
      </c>
      <c r="Q57" s="75" t="s">
        <v>250</v>
      </c>
      <c r="R57" s="67"/>
    </row>
    <row r="58" spans="2:21" s="68" customFormat="1" ht="87.75" customHeight="1" x14ac:dyDescent="0.25">
      <c r="B58" s="82">
        <v>53</v>
      </c>
      <c r="C58" s="121"/>
      <c r="D58" s="90" t="s">
        <v>232</v>
      </c>
      <c r="E58" s="69" t="s">
        <v>0</v>
      </c>
      <c r="F58" s="70">
        <v>2</v>
      </c>
      <c r="G58" s="70">
        <v>2</v>
      </c>
      <c r="H58" s="70">
        <v>1</v>
      </c>
      <c r="I58" s="70">
        <v>3</v>
      </c>
      <c r="J58" s="70">
        <v>2</v>
      </c>
      <c r="K58" s="70">
        <v>3</v>
      </c>
      <c r="L58" s="70" t="s">
        <v>126</v>
      </c>
      <c r="M58" s="69">
        <f t="shared" si="31"/>
        <v>3</v>
      </c>
      <c r="N58" s="69" t="str">
        <f t="shared" si="32"/>
        <v>Moderado</v>
      </c>
      <c r="O58" s="69">
        <f t="shared" si="33"/>
        <v>3</v>
      </c>
      <c r="P58" s="71" t="str">
        <f t="shared" si="34"/>
        <v>Medio</v>
      </c>
      <c r="Q58" s="76" t="s">
        <v>215</v>
      </c>
      <c r="R58" s="67"/>
    </row>
    <row r="59" spans="2:21" s="73" customFormat="1" x14ac:dyDescent="0.25">
      <c r="B59" s="123" t="s">
        <v>202</v>
      </c>
      <c r="C59" s="123"/>
      <c r="D59" s="123"/>
      <c r="E59" s="123"/>
      <c r="F59" s="123"/>
      <c r="G59" s="123"/>
      <c r="H59" s="123"/>
      <c r="I59" s="123"/>
      <c r="J59" s="123"/>
      <c r="K59" s="123"/>
      <c r="L59" s="123"/>
      <c r="M59" s="123"/>
      <c r="N59" s="123"/>
      <c r="O59" s="123"/>
      <c r="P59" s="123"/>
      <c r="Q59" s="123"/>
    </row>
    <row r="60" spans="2:21" s="73" customFormat="1" x14ac:dyDescent="0.25">
      <c r="B60" s="123" t="s">
        <v>203</v>
      </c>
      <c r="C60" s="123"/>
      <c r="D60" s="123"/>
      <c r="E60" s="123"/>
      <c r="F60" s="123"/>
      <c r="G60" s="123"/>
      <c r="H60" s="123"/>
      <c r="I60" s="123"/>
      <c r="J60" s="123"/>
      <c r="K60" s="123"/>
      <c r="L60" s="123"/>
      <c r="M60" s="123"/>
      <c r="N60" s="123"/>
      <c r="O60" s="123"/>
      <c r="P60" s="123"/>
      <c r="Q60" s="123"/>
    </row>
    <row r="61" spans="2:21" s="73" customFormat="1" x14ac:dyDescent="0.25">
      <c r="B61" s="123" t="s">
        <v>204</v>
      </c>
      <c r="C61" s="123"/>
      <c r="D61" s="123"/>
      <c r="E61" s="123"/>
      <c r="F61" s="123"/>
      <c r="G61" s="123"/>
      <c r="H61" s="123"/>
      <c r="I61" s="123"/>
      <c r="J61" s="123"/>
      <c r="K61" s="123"/>
      <c r="L61" s="123"/>
      <c r="M61" s="123"/>
      <c r="N61" s="123"/>
      <c r="O61" s="123"/>
      <c r="P61" s="123"/>
      <c r="Q61" s="123"/>
    </row>
    <row r="62" spans="2:21" s="73" customFormat="1" x14ac:dyDescent="0.25">
      <c r="B62" s="123" t="s">
        <v>205</v>
      </c>
      <c r="C62" s="123"/>
      <c r="D62" s="123"/>
      <c r="E62" s="123"/>
      <c r="F62" s="123"/>
      <c r="G62" s="123"/>
      <c r="H62" s="123"/>
      <c r="I62" s="123"/>
      <c r="J62" s="123"/>
      <c r="K62" s="123"/>
      <c r="L62" s="123"/>
      <c r="M62" s="123"/>
      <c r="N62" s="123"/>
      <c r="O62" s="123"/>
      <c r="P62" s="123"/>
      <c r="Q62" s="123"/>
    </row>
    <row r="63" spans="2:21" s="73" customFormat="1" ht="21" customHeight="1" x14ac:dyDescent="0.25">
      <c r="B63" s="123" t="s">
        <v>206</v>
      </c>
      <c r="C63" s="123"/>
      <c r="D63" s="123"/>
      <c r="E63" s="123"/>
      <c r="F63" s="123"/>
      <c r="G63" s="123"/>
      <c r="H63" s="123"/>
      <c r="I63" s="123"/>
      <c r="J63" s="123"/>
      <c r="K63" s="123"/>
      <c r="L63" s="123"/>
      <c r="M63" s="123"/>
      <c r="N63" s="123"/>
      <c r="O63" s="123"/>
      <c r="P63" s="123"/>
      <c r="Q63" s="123"/>
    </row>
    <row r="64" spans="2:21" s="73" customFormat="1" x14ac:dyDescent="0.25">
      <c r="B64" s="110" t="s">
        <v>207</v>
      </c>
      <c r="C64" s="110"/>
      <c r="D64" s="110"/>
      <c r="E64" s="110"/>
      <c r="F64" s="110"/>
      <c r="G64" s="110"/>
      <c r="H64" s="110"/>
      <c r="I64" s="110"/>
      <c r="J64" s="110"/>
      <c r="K64" s="110"/>
      <c r="L64" s="110"/>
      <c r="M64" s="110"/>
      <c r="N64" s="110"/>
      <c r="O64" s="110"/>
      <c r="P64" s="110"/>
      <c r="Q64" s="110"/>
    </row>
    <row r="65" spans="2:17" s="73" customFormat="1" ht="94.5" customHeight="1" x14ac:dyDescent="0.25">
      <c r="B65" s="122" t="s">
        <v>208</v>
      </c>
      <c r="C65" s="122"/>
      <c r="D65" s="122"/>
      <c r="E65" s="122"/>
      <c r="F65" s="122"/>
      <c r="G65" s="122"/>
      <c r="H65" s="122"/>
      <c r="I65" s="122"/>
      <c r="J65" s="122"/>
      <c r="K65" s="122"/>
      <c r="L65" s="122"/>
      <c r="M65" s="122"/>
      <c r="N65" s="122"/>
      <c r="O65" s="122"/>
      <c r="P65" s="122"/>
      <c r="Q65" s="122"/>
    </row>
  </sheetData>
  <autoFilter ref="B5:U65" xr:uid="{00000000-0009-0000-0000-000002000000}">
    <filterColumn colId="1" showButton="0"/>
  </autoFilter>
  <mergeCells count="32">
    <mergeCell ref="B1:C3"/>
    <mergeCell ref="B4:B5"/>
    <mergeCell ref="C4:D5"/>
    <mergeCell ref="M4:M5"/>
    <mergeCell ref="C6:C8"/>
    <mergeCell ref="R4:R5"/>
    <mergeCell ref="Q3:R3"/>
    <mergeCell ref="O4:O5"/>
    <mergeCell ref="Q4:Q5"/>
    <mergeCell ref="N4:N5"/>
    <mergeCell ref="P4:P5"/>
    <mergeCell ref="D1:P3"/>
    <mergeCell ref="E4:E5"/>
    <mergeCell ref="F4:K4"/>
    <mergeCell ref="L4:L5"/>
    <mergeCell ref="B65:Q65"/>
    <mergeCell ref="B59:Q59"/>
    <mergeCell ref="B60:Q60"/>
    <mergeCell ref="B61:Q61"/>
    <mergeCell ref="B62:Q62"/>
    <mergeCell ref="B63:Q63"/>
    <mergeCell ref="C9:C12"/>
    <mergeCell ref="C16:C22"/>
    <mergeCell ref="C23:C32"/>
    <mergeCell ref="C47:C53"/>
    <mergeCell ref="B64:Q64"/>
    <mergeCell ref="C35:C38"/>
    <mergeCell ref="C39:C43"/>
    <mergeCell ref="C44:C46"/>
    <mergeCell ref="C33:C34"/>
    <mergeCell ref="C13:C15"/>
    <mergeCell ref="C54:C58"/>
  </mergeCells>
  <conditionalFormatting sqref="O6:P16 M6:M16 M20:M21 O20:P21 M29:M35 O29:P35 O37:P50 M37:M50 O23:P26 M23:M26 M53:M58 O53:P58">
    <cfRule type="containsText" dxfId="69" priority="220" operator="containsText" text="Inusual">
      <formula>NOT(ISERROR(SEARCH("Inusual",M6)))</formula>
    </cfRule>
  </conditionalFormatting>
  <conditionalFormatting sqref="O6:P16 M6:M16 M20:M21 O20:P21 M29:M35 O29:P35 O37:P50 M37:M50 O23:P26 M23:M26 M53:M58 O53:P58">
    <cfRule type="containsText" dxfId="68" priority="219" operator="containsText" text="Bajo">
      <formula>NOT(ISERROR(SEARCH("Bajo",M6)))</formula>
    </cfRule>
  </conditionalFormatting>
  <conditionalFormatting sqref="O6:P16 M6:M16 M20:M21 O20:P21 M29:M35 O29:P35 O37:P50 M37:M50 O23:P26 M23:M26 M53:M58 O53:P58">
    <cfRule type="containsText" dxfId="67" priority="218" operator="containsText" text="Medio">
      <formula>NOT(ISERROR(SEARCH("Medio",M6)))</formula>
    </cfRule>
  </conditionalFormatting>
  <conditionalFormatting sqref="O6:P16 M6:M16 M20:M21 O20:P21 M29:M35 O29:P35 O37:P50 M37:M50 O23:P26 M23:M26 M53:M58 O53:P58">
    <cfRule type="containsText" dxfId="66" priority="217" operator="containsText" text="Alto">
      <formula>NOT(ISERROR(SEARCH("Alto",M6)))</formula>
    </cfRule>
  </conditionalFormatting>
  <conditionalFormatting sqref="O6:P16 M6:M16 M20:M21 O20:P21 M29:M35 O29:P35 O37:P50 M37:M50 O23:P26 M23:M26 M53:M58 O53:P58">
    <cfRule type="containsText" dxfId="65" priority="216" operator="containsText" text="Extremo">
      <formula>NOT(ISERROR(SEARCH("Extremo",M6)))</formula>
    </cfRule>
  </conditionalFormatting>
  <conditionalFormatting sqref="O17:P17 M17 P18:P19">
    <cfRule type="containsText" dxfId="64" priority="135" operator="containsText" text="Inusual">
      <formula>NOT(ISERROR(SEARCH("Inusual",M17)))</formula>
    </cfRule>
  </conditionalFormatting>
  <conditionalFormatting sqref="O17:P17 M17 P18:P19">
    <cfRule type="containsText" dxfId="63" priority="134" operator="containsText" text="Bajo">
      <formula>NOT(ISERROR(SEARCH("Bajo",M17)))</formula>
    </cfRule>
  </conditionalFormatting>
  <conditionalFormatting sqref="O17:P17 M17 P18:P19">
    <cfRule type="containsText" dxfId="62" priority="133" operator="containsText" text="Medio">
      <formula>NOT(ISERROR(SEARCH("Medio",M17)))</formula>
    </cfRule>
  </conditionalFormatting>
  <conditionalFormatting sqref="O17:P17 M17 P18:P19">
    <cfRule type="containsText" dxfId="61" priority="132" operator="containsText" text="Alto">
      <formula>NOT(ISERROR(SEARCH("Alto",M17)))</formula>
    </cfRule>
  </conditionalFormatting>
  <conditionalFormatting sqref="O17:P17 M17 P18:P19">
    <cfRule type="containsText" dxfId="60" priority="131" operator="containsText" text="Extremo">
      <formula>NOT(ISERROR(SEARCH("Extremo",M17)))</formula>
    </cfRule>
  </conditionalFormatting>
  <conditionalFormatting sqref="N36">
    <cfRule type="containsText" dxfId="59" priority="115" operator="containsText" text="Inusual">
      <formula>NOT(ISERROR(SEARCH("Inusual",N36)))</formula>
    </cfRule>
  </conditionalFormatting>
  <conditionalFormatting sqref="N36">
    <cfRule type="containsText" dxfId="58" priority="114" operator="containsText" text="Bajo">
      <formula>NOT(ISERROR(SEARCH("Bajo",N36)))</formula>
    </cfRule>
  </conditionalFormatting>
  <conditionalFormatting sqref="N36">
    <cfRule type="containsText" dxfId="57" priority="113" operator="containsText" text="Medio">
      <formula>NOT(ISERROR(SEARCH("Medio",N36)))</formula>
    </cfRule>
  </conditionalFormatting>
  <conditionalFormatting sqref="N36">
    <cfRule type="containsText" dxfId="56" priority="112" operator="containsText" text="Alto">
      <formula>NOT(ISERROR(SEARCH("Alto",N36)))</formula>
    </cfRule>
  </conditionalFormatting>
  <conditionalFormatting sqref="N36">
    <cfRule type="containsText" dxfId="55" priority="111" operator="containsText" text="Extremo">
      <formula>NOT(ISERROR(SEARCH("Extremo",N36)))</formula>
    </cfRule>
  </conditionalFormatting>
  <conditionalFormatting sqref="P36">
    <cfRule type="containsText" dxfId="54" priority="110" operator="containsText" text="Inusual">
      <formula>NOT(ISERROR(SEARCH("Inusual",P36)))</formula>
    </cfRule>
  </conditionalFormatting>
  <conditionalFormatting sqref="P36">
    <cfRule type="containsText" dxfId="53" priority="109" operator="containsText" text="Bajo">
      <formula>NOT(ISERROR(SEARCH("Bajo",P36)))</formula>
    </cfRule>
  </conditionalFormatting>
  <conditionalFormatting sqref="P36">
    <cfRule type="containsText" dxfId="52" priority="108" operator="containsText" text="Medio">
      <formula>NOT(ISERROR(SEARCH("Medio",P36)))</formula>
    </cfRule>
  </conditionalFormatting>
  <conditionalFormatting sqref="P36">
    <cfRule type="containsText" dxfId="51" priority="107" operator="containsText" text="Alto">
      <formula>NOT(ISERROR(SEARCH("Alto",P36)))</formula>
    </cfRule>
  </conditionalFormatting>
  <conditionalFormatting sqref="P36">
    <cfRule type="containsText" dxfId="50" priority="106" operator="containsText" text="Extremo">
      <formula>NOT(ISERROR(SEARCH("Extremo",P36)))</formula>
    </cfRule>
  </conditionalFormatting>
  <conditionalFormatting sqref="M51:M52 O51:P52">
    <cfRule type="containsText" dxfId="49" priority="85" operator="containsText" text="Inusual">
      <formula>NOT(ISERROR(SEARCH("Inusual",M51)))</formula>
    </cfRule>
  </conditionalFormatting>
  <conditionalFormatting sqref="M51:M52 O51:P52">
    <cfRule type="containsText" dxfId="48" priority="84" operator="containsText" text="Bajo">
      <formula>NOT(ISERROR(SEARCH("Bajo",M51)))</formula>
    </cfRule>
  </conditionalFormatting>
  <conditionalFormatting sqref="M51:M52 O51:P52">
    <cfRule type="containsText" dxfId="47" priority="83" operator="containsText" text="Medio">
      <formula>NOT(ISERROR(SEARCH("Medio",M51)))</formula>
    </cfRule>
  </conditionalFormatting>
  <conditionalFormatting sqref="M51:M52 O51:P52">
    <cfRule type="containsText" dxfId="46" priority="82" operator="containsText" text="Alto">
      <formula>NOT(ISERROR(SEARCH("Alto",M51)))</formula>
    </cfRule>
  </conditionalFormatting>
  <conditionalFormatting sqref="M51:M52 O51:P52">
    <cfRule type="containsText" dxfId="45" priority="81" operator="containsText" text="Extremo">
      <formula>NOT(ISERROR(SEARCH("Extremo",M51)))</formula>
    </cfRule>
  </conditionalFormatting>
  <conditionalFormatting sqref="M27 O27:P27">
    <cfRule type="containsText" dxfId="44" priority="80" operator="containsText" text="Inusual">
      <formula>NOT(ISERROR(SEARCH("Inusual",M27)))</formula>
    </cfRule>
  </conditionalFormatting>
  <conditionalFormatting sqref="M27 O27:P27">
    <cfRule type="containsText" dxfId="43" priority="79" operator="containsText" text="Bajo">
      <formula>NOT(ISERROR(SEARCH("Bajo",M27)))</formula>
    </cfRule>
  </conditionalFormatting>
  <conditionalFormatting sqref="M27 O27:P27">
    <cfRule type="containsText" dxfId="42" priority="78" operator="containsText" text="Medio">
      <formula>NOT(ISERROR(SEARCH("Medio",M27)))</formula>
    </cfRule>
  </conditionalFormatting>
  <conditionalFormatting sqref="M27 O27:P27">
    <cfRule type="containsText" dxfId="41" priority="77" operator="containsText" text="Alto">
      <formula>NOT(ISERROR(SEARCH("Alto",M27)))</formula>
    </cfRule>
  </conditionalFormatting>
  <conditionalFormatting sqref="M27 O27:P27">
    <cfRule type="containsText" dxfId="40" priority="76" operator="containsText" text="Extremo">
      <formula>NOT(ISERROR(SEARCH("Extremo",M27)))</formula>
    </cfRule>
  </conditionalFormatting>
  <conditionalFormatting sqref="M28 O28:P28">
    <cfRule type="containsText" dxfId="39" priority="75" operator="containsText" text="Inusual">
      <formula>NOT(ISERROR(SEARCH("Inusual",M28)))</formula>
    </cfRule>
  </conditionalFormatting>
  <conditionalFormatting sqref="M28 O28:P28">
    <cfRule type="containsText" dxfId="38" priority="74" operator="containsText" text="Bajo">
      <formula>NOT(ISERROR(SEARCH("Bajo",M28)))</formula>
    </cfRule>
  </conditionalFormatting>
  <conditionalFormatting sqref="M28 O28:P28">
    <cfRule type="containsText" dxfId="37" priority="73" operator="containsText" text="Medio">
      <formula>NOT(ISERROR(SEARCH("Medio",M28)))</formula>
    </cfRule>
  </conditionalFormatting>
  <conditionalFormatting sqref="M28 O28:P28">
    <cfRule type="containsText" dxfId="36" priority="72" operator="containsText" text="Alto">
      <formula>NOT(ISERROR(SEARCH("Alto",M28)))</formula>
    </cfRule>
  </conditionalFormatting>
  <conditionalFormatting sqref="M28 O28:P28">
    <cfRule type="containsText" dxfId="35" priority="71" operator="containsText" text="Extremo">
      <formula>NOT(ISERROR(SEARCH("Extremo",M28)))</formula>
    </cfRule>
  </conditionalFormatting>
  <conditionalFormatting sqref="M36">
    <cfRule type="containsText" dxfId="34" priority="70" operator="containsText" text="Inusual">
      <formula>NOT(ISERROR(SEARCH("Inusual",M36)))</formula>
    </cfRule>
  </conditionalFormatting>
  <conditionalFormatting sqref="M36">
    <cfRule type="containsText" dxfId="33" priority="69" operator="containsText" text="Bajo">
      <formula>NOT(ISERROR(SEARCH("Bajo",M36)))</formula>
    </cfRule>
  </conditionalFormatting>
  <conditionalFormatting sqref="M36">
    <cfRule type="containsText" dxfId="32" priority="68" operator="containsText" text="Medio">
      <formula>NOT(ISERROR(SEARCH("Medio",M36)))</formula>
    </cfRule>
  </conditionalFormatting>
  <conditionalFormatting sqref="M36">
    <cfRule type="containsText" dxfId="31" priority="67" operator="containsText" text="Alto">
      <formula>NOT(ISERROR(SEARCH("Alto",M36)))</formula>
    </cfRule>
  </conditionalFormatting>
  <conditionalFormatting sqref="M36">
    <cfRule type="containsText" dxfId="30" priority="66" operator="containsText" text="Extremo">
      <formula>NOT(ISERROR(SEARCH("Extremo",M36)))</formula>
    </cfRule>
  </conditionalFormatting>
  <conditionalFormatting sqref="O36">
    <cfRule type="containsText" dxfId="29" priority="65" operator="containsText" text="Inusual">
      <formula>NOT(ISERROR(SEARCH("Inusual",O36)))</formula>
    </cfRule>
  </conditionalFormatting>
  <conditionalFormatting sqref="O36">
    <cfRule type="containsText" dxfId="28" priority="64" operator="containsText" text="Bajo">
      <formula>NOT(ISERROR(SEARCH("Bajo",O36)))</formula>
    </cfRule>
  </conditionalFormatting>
  <conditionalFormatting sqref="O36">
    <cfRule type="containsText" dxfId="27" priority="63" operator="containsText" text="Medio">
      <formula>NOT(ISERROR(SEARCH("Medio",O36)))</formula>
    </cfRule>
  </conditionalFormatting>
  <conditionalFormatting sqref="O36">
    <cfRule type="containsText" dxfId="26" priority="62" operator="containsText" text="Alto">
      <formula>NOT(ISERROR(SEARCH("Alto",O36)))</formula>
    </cfRule>
  </conditionalFormatting>
  <conditionalFormatting sqref="O36">
    <cfRule type="containsText" dxfId="25" priority="61" operator="containsText" text="Extremo">
      <formula>NOT(ISERROR(SEARCH("Extremo",O36)))</formula>
    </cfRule>
  </conditionalFormatting>
  <conditionalFormatting sqref="M30:M31 O30:O31 M18:M19 O18:O19 O52 M52">
    <cfRule type="containsText" dxfId="24" priority="60" operator="containsText" text="Inusual">
      <formula>NOT(ISERROR(SEARCH("Inusual",#REF!)))</formula>
    </cfRule>
  </conditionalFormatting>
  <conditionalFormatting sqref="M30:M31 O30:O31 M18:M19 O18:O19 O52 M52">
    <cfRule type="containsText" dxfId="23" priority="59" operator="containsText" text="Bajo">
      <formula>NOT(ISERROR(SEARCH("Bajo",#REF!)))</formula>
    </cfRule>
  </conditionalFormatting>
  <conditionalFormatting sqref="M30:M31 O30:O31 M18:M19 O18:O19 O52 M52">
    <cfRule type="containsText" dxfId="22" priority="58" operator="containsText" text="Medio">
      <formula>NOT(ISERROR(SEARCH("Medio",#REF!)))</formula>
    </cfRule>
  </conditionalFormatting>
  <conditionalFormatting sqref="M30:M31 O30:O31 M18:M19 O18:O19 O52 M52">
    <cfRule type="containsText" dxfId="21" priority="57" operator="containsText" text="Alto">
      <formula>NOT(ISERROR(SEARCH("Alto",#REF!)))</formula>
    </cfRule>
  </conditionalFormatting>
  <conditionalFormatting sqref="M30:M31 O30:O31 M18:M19 O18:O19 O52 M52">
    <cfRule type="containsText" dxfId="20" priority="56" operator="containsText" text="Extremo">
      <formula>NOT(ISERROR(SEARCH("Extremo",#REF!)))</formula>
    </cfRule>
  </conditionalFormatting>
  <conditionalFormatting sqref="P52">
    <cfRule type="containsText" dxfId="19" priority="30" operator="containsText" text="Inusual">
      <formula>NOT(ISERROR(SEARCH("Inusual",P52)))</formula>
    </cfRule>
  </conditionalFormatting>
  <conditionalFormatting sqref="P52">
    <cfRule type="containsText" dxfId="18" priority="29" operator="containsText" text="Bajo">
      <formula>NOT(ISERROR(SEARCH("Bajo",P52)))</formula>
    </cfRule>
  </conditionalFormatting>
  <conditionalFormatting sqref="P52">
    <cfRule type="containsText" dxfId="17" priority="28" operator="containsText" text="Medio">
      <formula>NOT(ISERROR(SEARCH("Medio",P52)))</formula>
    </cfRule>
  </conditionalFormatting>
  <conditionalFormatting sqref="P52">
    <cfRule type="containsText" dxfId="16" priority="27" operator="containsText" text="Alto">
      <formula>NOT(ISERROR(SEARCH("Alto",P52)))</formula>
    </cfRule>
  </conditionalFormatting>
  <conditionalFormatting sqref="P52">
    <cfRule type="containsText" dxfId="15" priority="26" operator="containsText" text="Extremo">
      <formula>NOT(ISERROR(SEARCH("Extremo",P52)))</formula>
    </cfRule>
  </conditionalFormatting>
  <conditionalFormatting sqref="P30:P31">
    <cfRule type="containsText" dxfId="14" priority="25" operator="containsText" text="Inusual">
      <formula>NOT(ISERROR(SEARCH("Inusual",P30)))</formula>
    </cfRule>
  </conditionalFormatting>
  <conditionalFormatting sqref="P30:P31">
    <cfRule type="containsText" dxfId="13" priority="24" operator="containsText" text="Bajo">
      <formula>NOT(ISERROR(SEARCH("Bajo",P30)))</formula>
    </cfRule>
  </conditionalFormatting>
  <conditionalFormatting sqref="P30:P31">
    <cfRule type="containsText" dxfId="12" priority="23" operator="containsText" text="Medio">
      <formula>NOT(ISERROR(SEARCH("Medio",P30)))</formula>
    </cfRule>
  </conditionalFormatting>
  <conditionalFormatting sqref="P30:P31">
    <cfRule type="containsText" dxfId="11" priority="22" operator="containsText" text="Alto">
      <formula>NOT(ISERROR(SEARCH("Alto",P30)))</formula>
    </cfRule>
  </conditionalFormatting>
  <conditionalFormatting sqref="P30:P31">
    <cfRule type="containsText" dxfId="10" priority="21" operator="containsText" text="Extremo">
      <formula>NOT(ISERROR(SEARCH("Extremo",P30)))</formula>
    </cfRule>
  </conditionalFormatting>
  <conditionalFormatting sqref="M22 O22:P22">
    <cfRule type="containsText" dxfId="9" priority="10" operator="containsText" text="Inusual">
      <formula>NOT(ISERROR(SEARCH("Inusual",M22)))</formula>
    </cfRule>
  </conditionalFormatting>
  <conditionalFormatting sqref="M22 O22:P22">
    <cfRule type="containsText" dxfId="8" priority="9" operator="containsText" text="Bajo">
      <formula>NOT(ISERROR(SEARCH("Bajo",M22)))</formula>
    </cfRule>
  </conditionalFormatting>
  <conditionalFormatting sqref="M22 O22:P22">
    <cfRule type="containsText" dxfId="7" priority="8" operator="containsText" text="Medio">
      <formula>NOT(ISERROR(SEARCH("Medio",M22)))</formula>
    </cfRule>
  </conditionalFormatting>
  <conditionalFormatting sqref="M22 O22:P22">
    <cfRule type="containsText" dxfId="6" priority="7" operator="containsText" text="Alto">
      <formula>NOT(ISERROR(SEARCH("Alto",M22)))</formula>
    </cfRule>
  </conditionalFormatting>
  <conditionalFormatting sqref="M22 O22:P22">
    <cfRule type="containsText" dxfId="5" priority="6" operator="containsText" text="Extremo">
      <formula>NOT(ISERROR(SEARCH("Extremo",M22)))</formula>
    </cfRule>
  </conditionalFormatting>
  <conditionalFormatting sqref="Q26">
    <cfRule type="containsText" dxfId="4" priority="5" operator="containsText" text="Inusual">
      <formula>NOT(ISERROR(SEARCH("Inusual",Q26)))</formula>
    </cfRule>
  </conditionalFormatting>
  <conditionalFormatting sqref="Q26">
    <cfRule type="containsText" dxfId="3" priority="4" operator="containsText" text="Bajo">
      <formula>NOT(ISERROR(SEARCH("Bajo",Q26)))</formula>
    </cfRule>
  </conditionalFormatting>
  <conditionalFormatting sqref="Q26">
    <cfRule type="containsText" dxfId="2" priority="3" operator="containsText" text="Medio">
      <formula>NOT(ISERROR(SEARCH("Medio",Q26)))</formula>
    </cfRule>
  </conditionalFormatting>
  <conditionalFormatting sqref="Q26">
    <cfRule type="containsText" dxfId="1" priority="2" operator="containsText" text="Alto">
      <formula>NOT(ISERROR(SEARCH("Alto",Q26)))</formula>
    </cfRule>
  </conditionalFormatting>
  <conditionalFormatting sqref="Q26">
    <cfRule type="containsText" dxfId="0" priority="1" operator="containsText" text="Extremo">
      <formula>NOT(ISERROR(SEARCH("Extremo",Q26)))</formula>
    </cfRule>
  </conditionalFormatting>
  <dataValidations count="2">
    <dataValidation type="list" allowBlank="1" showInputMessage="1" showErrorMessage="1" sqref="F6:K35 F37:K58" xr:uid="{00000000-0002-0000-0200-000000000000}">
      <formula1>"1,2,3,4,5"</formula1>
    </dataValidation>
    <dataValidation type="list" allowBlank="1" showInputMessage="1" showErrorMessage="1" sqref="L6:L58" xr:uid="{00000000-0002-0000-0200-000001000000}">
      <formula1>"Raro,Improbable,Posible,Probable,Certeza"</formula1>
    </dataValidation>
  </dataValidations>
  <printOptions horizontalCentered="1" verticalCentered="1"/>
  <pageMargins left="0.70866141732283472" right="0.70866141732283472" top="0.74803149606299213" bottom="0.74803149606299213" header="0.31496062992125984" footer="0.31496062992125984"/>
  <pageSetup scale="4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5"/>
  <sheetViews>
    <sheetView showGridLines="0" zoomScale="130" zoomScaleNormal="130" workbookViewId="0">
      <selection activeCell="E6" sqref="E6"/>
    </sheetView>
  </sheetViews>
  <sheetFormatPr baseColWidth="10" defaultColWidth="11.42578125" defaultRowHeight="12.75" customHeight="1" x14ac:dyDescent="0.2"/>
  <cols>
    <col min="1" max="1" width="6.28515625" style="10" customWidth="1"/>
    <col min="2" max="2" width="4.85546875" style="10" customWidth="1"/>
    <col min="3" max="3" width="5" style="10" customWidth="1"/>
    <col min="4" max="8" width="11.42578125" style="10" customWidth="1"/>
    <col min="9" max="16384" width="11.42578125" style="10"/>
  </cols>
  <sheetData>
    <row r="1" spans="1:8" ht="20.25" customHeight="1" x14ac:dyDescent="0.2">
      <c r="A1" s="1"/>
      <c r="B1" s="1"/>
      <c r="C1" s="20"/>
      <c r="D1" s="1"/>
      <c r="E1" s="1"/>
      <c r="F1" s="1"/>
      <c r="G1" s="1"/>
      <c r="H1" s="1"/>
    </row>
    <row r="2" spans="1:8" ht="12.75" customHeight="1" x14ac:dyDescent="0.2">
      <c r="A2" s="1"/>
      <c r="B2" s="146" t="s">
        <v>50</v>
      </c>
      <c r="C2" s="147"/>
      <c r="D2" s="147"/>
      <c r="E2" s="147"/>
      <c r="F2" s="147"/>
      <c r="G2" s="147"/>
      <c r="H2" s="148"/>
    </row>
    <row r="3" spans="1:8" ht="51" customHeight="1" x14ac:dyDescent="0.2">
      <c r="A3" s="1"/>
      <c r="B3" s="149" t="s">
        <v>51</v>
      </c>
      <c r="C3" s="22">
        <v>5</v>
      </c>
      <c r="D3" s="45" t="str">
        <f>IF(AND($C3='Formato Matriz'!$U$2,D$8='Formato Matriz'!$U$3),"PERFIL","")</f>
        <v/>
      </c>
      <c r="E3" s="46" t="str">
        <f>IF(AND($C3='Formato Matriz'!$U$2,E$8='Formato Matriz'!$U$3),"PERFIL","")</f>
        <v/>
      </c>
      <c r="F3" s="46" t="str">
        <f>IF(AND($C3='Formato Matriz'!$U$2,F$8='Formato Matriz'!$U$3),"PERFIL","")</f>
        <v/>
      </c>
      <c r="G3" s="47" t="str">
        <f>IF(AND($C3='Formato Matriz'!$U$2,G$8='Formato Matriz'!$U$3),"PERFIL","")</f>
        <v/>
      </c>
      <c r="H3" s="47" t="str">
        <f>IF(AND($C3='Formato Matriz'!$U$2,H$8='Formato Matriz'!$U$3),"PERFIL","")</f>
        <v/>
      </c>
    </row>
    <row r="4" spans="1:8" ht="51" customHeight="1" x14ac:dyDescent="0.2">
      <c r="A4" s="1"/>
      <c r="B4" s="149"/>
      <c r="C4" s="22">
        <v>4</v>
      </c>
      <c r="D4" s="45" t="str">
        <f>IF(AND($C4='Formato Matriz'!$U$2,D$8='Formato Matriz'!$U$3),"PERFIL","")</f>
        <v/>
      </c>
      <c r="E4" s="45" t="str">
        <f>IF(AND($C4='Formato Matriz'!$U$2,E$8='Formato Matriz'!$U$3),"PERFIL","")</f>
        <v/>
      </c>
      <c r="F4" s="46" t="str">
        <f>IF(AND($C4='Formato Matriz'!$U$2,F$8='Formato Matriz'!$U$3),"PERFIL","")</f>
        <v/>
      </c>
      <c r="G4" s="47" t="str">
        <f>IF(AND($C4='Formato Matriz'!$U$2,G$8='Formato Matriz'!$U$3),"PERFIL","")</f>
        <v/>
      </c>
      <c r="H4" s="47" t="str">
        <f>IF(AND($C4='Formato Matriz'!$U$2,H$8='Formato Matriz'!$U$3),"PERFIL","")</f>
        <v/>
      </c>
    </row>
    <row r="5" spans="1:8" ht="51" customHeight="1" x14ac:dyDescent="0.2">
      <c r="A5" s="1"/>
      <c r="B5" s="149"/>
      <c r="C5" s="22">
        <v>3</v>
      </c>
      <c r="D5" s="48" t="str">
        <f>IF(AND($C5='Formato Matriz'!$U$2,D$8='Formato Matriz'!$U$3),"PERFIL","")</f>
        <v/>
      </c>
      <c r="E5" s="48" t="str">
        <f>IF(AND($C5='Formato Matriz'!$U$2,E$8='Formato Matriz'!$U$3),"PERFIL","")</f>
        <v/>
      </c>
      <c r="F5" s="45" t="str">
        <f>IF(AND($C5='Formato Matriz'!$U$2,F$8='Formato Matriz'!$U$3),"PERFIL","")</f>
        <v/>
      </c>
      <c r="G5" s="46" t="str">
        <f>IF(AND($C5='Formato Matriz'!$U$2,G$8='Formato Matriz'!$U$3),"PERFIL","")</f>
        <v/>
      </c>
      <c r="H5" s="49" t="str">
        <f>IF(AND($C5='Formato Matriz'!$U$2,H$8='Formato Matriz'!$U$3),"PERFIL","")</f>
        <v/>
      </c>
    </row>
    <row r="6" spans="1:8" ht="51" customHeight="1" x14ac:dyDescent="0.2">
      <c r="A6" s="1"/>
      <c r="B6" s="149"/>
      <c r="C6" s="22">
        <v>2</v>
      </c>
      <c r="D6" s="48" t="str">
        <f>IF(AND($C6='Formato Matriz'!$U$2,D$8='Formato Matriz'!$U$3),"PERFIL","")</f>
        <v/>
      </c>
      <c r="E6" s="48" t="str">
        <f>IF(AND($C6='Formato Matriz'!$U$2,E$8='Formato Matriz'!$U$3),"PERFIL","")</f>
        <v>PERFIL</v>
      </c>
      <c r="F6" s="45" t="str">
        <f>IF(AND($C6='Formato Matriz'!$U$2,F$8='Formato Matriz'!$U$3),"PERFIL","")</f>
        <v/>
      </c>
      <c r="G6" s="46" t="str">
        <f>IF(AND($C6='Formato Matriz'!$U$2,G$8='Formato Matriz'!$U$3),"PERFIL","")</f>
        <v/>
      </c>
      <c r="H6" s="46" t="str">
        <f>IF(AND($C6='Formato Matriz'!$U$2,H$8='Formato Matriz'!$U$3),"PERFIL","")</f>
        <v/>
      </c>
    </row>
    <row r="7" spans="1:8" ht="51" customHeight="1" x14ac:dyDescent="0.2">
      <c r="A7" s="1"/>
      <c r="B7" s="149"/>
      <c r="C7" s="22">
        <v>1</v>
      </c>
      <c r="D7" s="50" t="str">
        <f>IF(AND($C7='Formato Matriz'!$U$2,D$8='Formato Matriz'!$U$3),"PERFIL","")</f>
        <v/>
      </c>
      <c r="E7" s="48" t="str">
        <f>IF(AND($C7='Formato Matriz'!$U$2,E$8='Formato Matriz'!$U$3),"PERFIL","")</f>
        <v/>
      </c>
      <c r="F7" s="45" t="str">
        <f>IF(AND($C7='Formato Matriz'!$U$2,F$8='Formato Matriz'!$U$3),"PERFIL","")</f>
        <v/>
      </c>
      <c r="G7" s="45" t="str">
        <f>IF(AND($C7='Formato Matriz'!$U$2,G$8='Formato Matriz'!$U$3),"PERFIL","")</f>
        <v/>
      </c>
      <c r="H7" s="46" t="str">
        <f>IF(AND($C7='Formato Matriz'!$U$2,H$8='Formato Matriz'!$U$3),"PERFIL","")</f>
        <v/>
      </c>
    </row>
    <row r="8" spans="1:8" x14ac:dyDescent="0.2">
      <c r="A8" s="20"/>
      <c r="B8" s="22"/>
      <c r="C8" s="22"/>
      <c r="D8" s="22">
        <v>1</v>
      </c>
      <c r="E8" s="22">
        <v>2</v>
      </c>
      <c r="F8" s="22">
        <v>3</v>
      </c>
      <c r="G8" s="22">
        <v>4</v>
      </c>
      <c r="H8" s="22">
        <v>5</v>
      </c>
    </row>
    <row r="9" spans="1:8" x14ac:dyDescent="0.2">
      <c r="A9" s="1"/>
      <c r="B9" s="24"/>
      <c r="C9" s="22"/>
      <c r="D9" s="150" t="s">
        <v>1</v>
      </c>
      <c r="E9" s="150"/>
      <c r="F9" s="150"/>
      <c r="G9" s="150"/>
      <c r="H9" s="150"/>
    </row>
    <row r="10" spans="1:8" x14ac:dyDescent="0.2">
      <c r="A10" s="1"/>
      <c r="B10" s="21"/>
      <c r="C10" s="23"/>
      <c r="D10" s="21"/>
      <c r="E10" s="21"/>
      <c r="F10" s="21"/>
      <c r="G10" s="21"/>
      <c r="H10" s="21"/>
    </row>
    <row r="11" spans="1:8" ht="13.5" customHeight="1" x14ac:dyDescent="0.2">
      <c r="A11" s="1"/>
      <c r="B11" s="153"/>
      <c r="C11" s="153"/>
      <c r="D11" s="21" t="s">
        <v>52</v>
      </c>
      <c r="E11" s="25" t="s">
        <v>53</v>
      </c>
      <c r="F11" s="1"/>
      <c r="G11" s="1"/>
      <c r="H11" s="1"/>
    </row>
    <row r="12" spans="1:8" ht="13.5" customHeight="1" x14ac:dyDescent="0.2">
      <c r="A12" s="1"/>
      <c r="B12" s="154"/>
      <c r="C12" s="154"/>
      <c r="D12" s="21" t="s">
        <v>54</v>
      </c>
      <c r="E12" s="1" t="s">
        <v>55</v>
      </c>
      <c r="F12" s="1"/>
      <c r="G12" s="1"/>
      <c r="H12" s="1"/>
    </row>
    <row r="13" spans="1:8" ht="13.5" customHeight="1" x14ac:dyDescent="0.2">
      <c r="A13" s="1"/>
      <c r="B13" s="155"/>
      <c r="C13" s="155"/>
      <c r="D13" s="21" t="s">
        <v>56</v>
      </c>
      <c r="E13" s="1" t="s">
        <v>57</v>
      </c>
      <c r="F13" s="1"/>
      <c r="G13" s="1"/>
      <c r="H13" s="1"/>
    </row>
    <row r="14" spans="1:8" ht="13.5" customHeight="1" x14ac:dyDescent="0.2">
      <c r="A14" s="1"/>
      <c r="B14" s="151"/>
      <c r="C14" s="151"/>
      <c r="D14" s="26" t="s">
        <v>58</v>
      </c>
      <c r="E14" s="1" t="s">
        <v>59</v>
      </c>
      <c r="F14" s="1"/>
      <c r="G14" s="1"/>
      <c r="H14" s="1"/>
    </row>
    <row r="15" spans="1:8" ht="13.5" customHeight="1" x14ac:dyDescent="0.2">
      <c r="A15" s="1"/>
      <c r="B15" s="152"/>
      <c r="C15" s="152"/>
      <c r="D15" s="21" t="s">
        <v>60</v>
      </c>
      <c r="E15" s="1" t="s">
        <v>61</v>
      </c>
      <c r="F15" s="1"/>
      <c r="G15" s="1"/>
      <c r="H15" s="1"/>
    </row>
  </sheetData>
  <sheetProtection algorithmName="SHA-512" hashValue="+/CW5Ky5YkimiEqkHVZQNRPuNErnYMuKZb0jqdo7gFRfQZCnFKefvQfgqkt2jDrRmb591fPGGe/bN8NLkT/jcg==" saltValue="KsxWNe+bnAroe8Lzlqs+Xg==" spinCount="100000" sheet="1" objects="1" scenarios="1"/>
  <mergeCells count="8">
    <mergeCell ref="B2:H2"/>
    <mergeCell ref="B3:B7"/>
    <mergeCell ref="D9:H9"/>
    <mergeCell ref="B14:C14"/>
    <mergeCell ref="B15:C15"/>
    <mergeCell ref="B11:C11"/>
    <mergeCell ref="B12:C12"/>
    <mergeCell ref="B13:C1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18"/>
  <sheetViews>
    <sheetView showGridLines="0" topLeftCell="A10" zoomScale="130" zoomScaleNormal="130" zoomScaleSheetLayoutView="85" zoomScalePageLayoutView="85" workbookViewId="0">
      <selection activeCell="G14" sqref="G14"/>
    </sheetView>
  </sheetViews>
  <sheetFormatPr baseColWidth="10" defaultColWidth="11.42578125" defaultRowHeight="12.75" customHeight="1" x14ac:dyDescent="0.2"/>
  <cols>
    <col min="1" max="1" width="5.85546875" style="10" customWidth="1"/>
    <col min="2" max="2" width="13.42578125" style="10" bestFit="1" customWidth="1"/>
    <col min="3" max="3" width="20" style="10" customWidth="1"/>
    <col min="4" max="4" width="22.85546875" style="10" customWidth="1"/>
    <col min="5" max="5" width="22" style="11" customWidth="1"/>
    <col min="6" max="6" width="24.42578125" style="10" customWidth="1"/>
    <col min="7" max="7" width="23" style="12" customWidth="1"/>
    <col min="8" max="8" width="42.140625" style="13" customWidth="1"/>
    <col min="9" max="9" width="29.42578125" style="10" customWidth="1"/>
    <col min="10" max="10" width="5.28515625" style="10" customWidth="1"/>
    <col min="11" max="16384" width="11.42578125" style="10"/>
  </cols>
  <sheetData>
    <row r="1" spans="2:10" ht="24.75" customHeight="1" x14ac:dyDescent="0.2"/>
    <row r="2" spans="2:10" ht="19.5" customHeight="1" x14ac:dyDescent="0.2">
      <c r="B2" s="161" t="s">
        <v>81</v>
      </c>
      <c r="C2" s="161"/>
      <c r="D2" s="161"/>
      <c r="E2" s="161"/>
      <c r="F2" s="161"/>
      <c r="G2" s="161"/>
      <c r="H2" s="10"/>
    </row>
    <row r="3" spans="2:10" ht="17.25" customHeight="1" x14ac:dyDescent="0.2">
      <c r="B3" s="36" t="s">
        <v>4</v>
      </c>
      <c r="C3" s="36" t="s">
        <v>5</v>
      </c>
      <c r="D3" s="160" t="s">
        <v>6</v>
      </c>
      <c r="E3" s="160"/>
      <c r="F3" s="160"/>
      <c r="G3" s="160"/>
      <c r="H3" s="10"/>
    </row>
    <row r="4" spans="2:10" ht="16.5" customHeight="1" x14ac:dyDescent="0.2">
      <c r="B4" s="4">
        <v>1</v>
      </c>
      <c r="C4" s="5" t="s">
        <v>7</v>
      </c>
      <c r="D4" s="159" t="s">
        <v>8</v>
      </c>
      <c r="E4" s="159"/>
      <c r="F4" s="159"/>
      <c r="G4" s="159"/>
      <c r="H4" s="10"/>
    </row>
    <row r="5" spans="2:10" ht="16.5" customHeight="1" x14ac:dyDescent="0.2">
      <c r="B5" s="4">
        <v>2</v>
      </c>
      <c r="C5" s="35" t="s">
        <v>9</v>
      </c>
      <c r="D5" s="159" t="s">
        <v>10</v>
      </c>
      <c r="E5" s="159"/>
      <c r="F5" s="159"/>
      <c r="G5" s="159"/>
      <c r="H5" s="40"/>
    </row>
    <row r="6" spans="2:10" ht="16.5" customHeight="1" x14ac:dyDescent="0.2">
      <c r="B6" s="4">
        <v>3</v>
      </c>
      <c r="C6" s="7" t="s">
        <v>11</v>
      </c>
      <c r="D6" s="159" t="s">
        <v>12</v>
      </c>
      <c r="E6" s="159"/>
      <c r="F6" s="159"/>
      <c r="G6" s="159"/>
      <c r="H6" s="40"/>
    </row>
    <row r="7" spans="2:10" ht="16.5" customHeight="1" x14ac:dyDescent="0.2">
      <c r="B7" s="4">
        <v>4</v>
      </c>
      <c r="C7" s="8" t="s">
        <v>13</v>
      </c>
      <c r="D7" s="159" t="s">
        <v>14</v>
      </c>
      <c r="E7" s="159"/>
      <c r="F7" s="159"/>
      <c r="G7" s="159"/>
      <c r="H7" s="41"/>
    </row>
    <row r="8" spans="2:10" ht="16.5" customHeight="1" x14ac:dyDescent="0.2">
      <c r="B8" s="4">
        <v>5</v>
      </c>
      <c r="C8" s="9" t="s">
        <v>15</v>
      </c>
      <c r="D8" s="159" t="s">
        <v>78</v>
      </c>
      <c r="E8" s="159"/>
      <c r="F8" s="159"/>
      <c r="G8" s="159"/>
      <c r="H8" s="41"/>
    </row>
    <row r="9" spans="2:10" ht="23.25" customHeight="1" x14ac:dyDescent="0.2">
      <c r="H9" s="42"/>
    </row>
    <row r="10" spans="2:10" ht="18" customHeight="1" x14ac:dyDescent="0.2">
      <c r="B10" s="156" t="s">
        <v>82</v>
      </c>
      <c r="C10" s="157"/>
      <c r="D10" s="157"/>
      <c r="E10" s="157"/>
      <c r="F10" s="157"/>
      <c r="G10" s="157"/>
      <c r="H10" s="157"/>
      <c r="I10" s="158"/>
    </row>
    <row r="11" spans="2:10" ht="17.25" customHeight="1" x14ac:dyDescent="0.2">
      <c r="B11" s="36" t="s">
        <v>4</v>
      </c>
      <c r="C11" s="36" t="s">
        <v>16</v>
      </c>
      <c r="D11" s="28" t="s">
        <v>71</v>
      </c>
      <c r="E11" s="28" t="s">
        <v>72</v>
      </c>
      <c r="F11" s="27" t="s">
        <v>17</v>
      </c>
      <c r="G11" s="29" t="s">
        <v>18</v>
      </c>
      <c r="H11" s="29" t="s">
        <v>19</v>
      </c>
      <c r="I11" s="28" t="s">
        <v>20</v>
      </c>
      <c r="J11" s="14"/>
    </row>
    <row r="12" spans="2:10" ht="38.25" x14ac:dyDescent="0.2">
      <c r="B12" s="15">
        <v>1</v>
      </c>
      <c r="C12" s="5" t="s">
        <v>21</v>
      </c>
      <c r="D12" s="2" t="s">
        <v>22</v>
      </c>
      <c r="E12" s="2" t="s">
        <v>23</v>
      </c>
      <c r="F12" s="16" t="s">
        <v>24</v>
      </c>
      <c r="G12" s="17" t="s">
        <v>25</v>
      </c>
      <c r="H12" s="18" t="s">
        <v>76</v>
      </c>
      <c r="I12" s="2" t="s">
        <v>109</v>
      </c>
      <c r="J12" s="19"/>
    </row>
    <row r="13" spans="2:10" ht="51" x14ac:dyDescent="0.2">
      <c r="B13" s="15">
        <v>2</v>
      </c>
      <c r="C13" s="6" t="s">
        <v>26</v>
      </c>
      <c r="D13" s="2" t="s">
        <v>27</v>
      </c>
      <c r="E13" s="2" t="s">
        <v>28</v>
      </c>
      <c r="F13" s="16" t="s">
        <v>29</v>
      </c>
      <c r="G13" s="17" t="s">
        <v>30</v>
      </c>
      <c r="H13" s="18" t="s">
        <v>75</v>
      </c>
      <c r="I13" s="2" t="s">
        <v>77</v>
      </c>
      <c r="J13" s="19"/>
    </row>
    <row r="14" spans="2:10" ht="63.75" x14ac:dyDescent="0.2">
      <c r="B14" s="15">
        <v>3</v>
      </c>
      <c r="C14" s="7" t="s">
        <v>31</v>
      </c>
      <c r="D14" s="2" t="s">
        <v>32</v>
      </c>
      <c r="E14" s="2" t="s">
        <v>33</v>
      </c>
      <c r="F14" s="16" t="s">
        <v>34</v>
      </c>
      <c r="G14" s="17" t="s">
        <v>35</v>
      </c>
      <c r="H14" s="18" t="s">
        <v>36</v>
      </c>
      <c r="I14" s="2" t="s">
        <v>37</v>
      </c>
      <c r="J14" s="19"/>
    </row>
    <row r="15" spans="2:10" ht="51" x14ac:dyDescent="0.2">
      <c r="B15" s="15">
        <v>4</v>
      </c>
      <c r="C15" s="8" t="s">
        <v>38</v>
      </c>
      <c r="D15" s="2" t="s">
        <v>39</v>
      </c>
      <c r="E15" s="2" t="s">
        <v>40</v>
      </c>
      <c r="F15" s="16" t="s">
        <v>41</v>
      </c>
      <c r="G15" s="17" t="s">
        <v>42</v>
      </c>
      <c r="H15" s="18" t="s">
        <v>79</v>
      </c>
      <c r="I15" s="2" t="s">
        <v>80</v>
      </c>
      <c r="J15" s="19"/>
    </row>
    <row r="16" spans="2:10" ht="63.75" x14ac:dyDescent="0.2">
      <c r="B16" s="15">
        <v>5</v>
      </c>
      <c r="C16" s="9" t="s">
        <v>43</v>
      </c>
      <c r="D16" s="2" t="s">
        <v>44</v>
      </c>
      <c r="E16" s="2" t="s">
        <v>45</v>
      </c>
      <c r="F16" s="16" t="s">
        <v>46</v>
      </c>
      <c r="G16" s="17" t="s">
        <v>47</v>
      </c>
      <c r="H16" s="18" t="s">
        <v>48</v>
      </c>
      <c r="I16" s="2" t="s">
        <v>49</v>
      </c>
      <c r="J16" s="19"/>
    </row>
    <row r="17" spans="2:10" x14ac:dyDescent="0.2">
      <c r="B17" s="34" t="s">
        <v>62</v>
      </c>
      <c r="C17" s="31"/>
      <c r="D17" s="31"/>
      <c r="E17" s="31"/>
      <c r="F17" s="31"/>
      <c r="G17" s="32"/>
      <c r="H17" s="33"/>
      <c r="I17" s="31"/>
      <c r="J17" s="19"/>
    </row>
    <row r="18" spans="2:10" x14ac:dyDescent="0.2">
      <c r="B18" s="30"/>
      <c r="D18" s="31"/>
      <c r="E18" s="31"/>
      <c r="F18" s="31"/>
      <c r="G18" s="32"/>
      <c r="H18" s="33"/>
      <c r="I18" s="31"/>
      <c r="J18" s="19"/>
    </row>
  </sheetData>
  <sheetProtection algorithmName="SHA-512" hashValue="v/w5TSew0RyL+K9vNYWkXitQoGWPJ9uaRZtE7HfiZwSoR1bXoNOOxeC7dnQnFuLcr9UantKKb4Ox8TSOd4Ty3Q==" saltValue="VWraNUQvEL6O/bxShiKAPw==" spinCount="100000" sheet="1" objects="1" scenarios="1"/>
  <mergeCells count="8">
    <mergeCell ref="B10:I10"/>
    <mergeCell ref="D7:G7"/>
    <mergeCell ref="D3:G3"/>
    <mergeCell ref="B2:G2"/>
    <mergeCell ref="D8:G8"/>
    <mergeCell ref="D4:G4"/>
    <mergeCell ref="D5:G5"/>
    <mergeCell ref="D6:G6"/>
  </mergeCells>
  <printOptions horizontalCentered="1" verticalCentered="1"/>
  <pageMargins left="0.70866141732283472" right="0.70866141732283472" top="0.74803149606299213" bottom="0.74803149606299213" header="0.31496062992125984" footer="0.31496062992125984"/>
  <pageSetup scale="5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24994C16E1D29B419F26F71CA01AD3B9" ma:contentTypeVersion="11" ma:contentTypeDescription="Crear nuevo documento." ma:contentTypeScope="" ma:versionID="141b4ac67fb935a08d4b61f0587eae77">
  <xsd:schema xmlns:xsd="http://www.w3.org/2001/XMLSchema" xmlns:xs="http://www.w3.org/2001/XMLSchema" xmlns:p="http://schemas.microsoft.com/office/2006/metadata/properties" xmlns:ns2="398698a5-ab61-4f93-9f95-a43d7c38f110" xmlns:ns3="83242102-c4c6-4310-a183-7aba140eabcf" targetNamespace="http://schemas.microsoft.com/office/2006/metadata/properties" ma:root="true" ma:fieldsID="ee1c5fbac16a1d4115700eb508245165" ns2:_="" ns3:_="">
    <xsd:import namespace="398698a5-ab61-4f93-9f95-a43d7c38f110"/>
    <xsd:import namespace="83242102-c4c6-4310-a183-7aba140eabc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8698a5-ab61-4f93-9f95-a43d7c38f1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3242102-c4c6-4310-a183-7aba140eabcf"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73BA7DC-6B87-411D-A384-00E589DC0F13}">
  <ds:schemaRefs>
    <ds:schemaRef ds:uri="http://schemas.microsoft.com/sharepoint/v3/contenttype/forms"/>
  </ds:schemaRefs>
</ds:datastoreItem>
</file>

<file path=customXml/itemProps2.xml><?xml version="1.0" encoding="utf-8"?>
<ds:datastoreItem xmlns:ds="http://schemas.openxmlformats.org/officeDocument/2006/customXml" ds:itemID="{01689A98-EAF6-4B32-9F63-80437C264B77}">
  <ds:schemaRefs>
    <ds:schemaRef ds:uri="http://purl.org/dc/elements/1.1/"/>
    <ds:schemaRef ds:uri="http://www.w3.org/XML/1998/namespace"/>
    <ds:schemaRef ds:uri="http://schemas.microsoft.com/office/2006/documentManagement/types"/>
    <ds:schemaRef ds:uri="398698a5-ab61-4f93-9f95-a43d7c38f110"/>
    <ds:schemaRef ds:uri="http://purl.org/dc/dcmitype/"/>
    <ds:schemaRef ds:uri="http://schemas.microsoft.com/office/infopath/2007/PartnerControls"/>
    <ds:schemaRef ds:uri="http://schemas.microsoft.com/office/2006/metadata/properties"/>
    <ds:schemaRef ds:uri="http://purl.org/dc/terms/"/>
    <ds:schemaRef ds:uri="http://schemas.openxmlformats.org/package/2006/metadata/core-properties"/>
    <ds:schemaRef ds:uri="83242102-c4c6-4310-a183-7aba140eabcf"/>
  </ds:schemaRefs>
</ds:datastoreItem>
</file>

<file path=customXml/itemProps3.xml><?xml version="1.0" encoding="utf-8"?>
<ds:datastoreItem xmlns:ds="http://schemas.openxmlformats.org/officeDocument/2006/customXml" ds:itemID="{650C3B4E-4C02-427D-921D-D513413478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8698a5-ab61-4f93-9f95-a43d7c38f110"/>
    <ds:schemaRef ds:uri="83242102-c4c6-4310-a183-7aba140eab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Instrucciones</vt:lpstr>
      <vt:lpstr>LISTA DE PROCESOS</vt:lpstr>
      <vt:lpstr>Formato Matriz</vt:lpstr>
      <vt:lpstr>RIESGO DEL PROYECTO</vt:lpstr>
      <vt:lpstr>Prob. e Impacto</vt:lpstr>
      <vt:lpstr>'Formato Matriz'!Área_de_impresión</vt:lpstr>
      <vt:lpstr>'Prob. e Impacto'!Área_de_impresión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Santiago Carrillo</dc:creator>
  <cp:lastModifiedBy>ANA MARIA MARGARITA AREVALO OROZCO</cp:lastModifiedBy>
  <cp:lastPrinted>2020-04-22T21:36:59Z</cp:lastPrinted>
  <dcterms:created xsi:type="dcterms:W3CDTF">2017-07-05T14:58:05Z</dcterms:created>
  <dcterms:modified xsi:type="dcterms:W3CDTF">2021-12-10T00:10:54Z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0x01010024994C16E1D29B419F26F71CA01AD3B9</vt:lpwstr>
  </property>
</Properties>
</file>