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amarevalo\Documents\FINDETER\INVIAS\COMITÉ TECNICO\"/>
    </mc:Choice>
  </mc:AlternateContent>
  <xr:revisionPtr revIDLastSave="0" documentId="8_{B8F3DA07-1D63-4731-8D55-08B91CCA8962}" xr6:coauthVersionLast="47" xr6:coauthVersionMax="47" xr10:uidLastSave="{00000000-0000-0000-0000-000000000000}"/>
  <bookViews>
    <workbookView xWindow="-120" yWindow="-120" windowWidth="20730" windowHeight="11160" tabRatio="67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Matriz'!$B$5:$U$65</definedName>
    <definedName name="_xlnm.Print_Area" localSheetId="2">'Formato Matriz'!$B$1:$Q$65</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4" i="7" l="1"/>
  <c r="N54" i="7"/>
  <c r="P54" i="7"/>
  <c r="O54" i="7"/>
  <c r="M26" i="7"/>
  <c r="N26" i="7"/>
  <c r="P26" i="7"/>
  <c r="O26" i="7"/>
  <c r="M27" i="7"/>
  <c r="N27" i="7"/>
  <c r="P27" i="7"/>
  <c r="O27" i="7"/>
  <c r="U5" i="7"/>
  <c r="U4" i="7"/>
  <c r="M56" i="7"/>
  <c r="N56" i="7"/>
  <c r="P56" i="7"/>
  <c r="O56" i="7"/>
  <c r="M57" i="7"/>
  <c r="N57" i="7"/>
  <c r="P57" i="7"/>
  <c r="O57" i="7"/>
  <c r="M58" i="7"/>
  <c r="N58" i="7"/>
  <c r="P58" i="7"/>
  <c r="O58" i="7"/>
  <c r="M55" i="7"/>
  <c r="N55" i="7"/>
  <c r="P55" i="7"/>
  <c r="O55" i="7"/>
  <c r="M45" i="7"/>
  <c r="N45" i="7"/>
  <c r="P45" i="7"/>
  <c r="O45" i="7"/>
  <c r="O22" i="7"/>
  <c r="N22" i="7"/>
  <c r="P22" i="7"/>
  <c r="M22" i="7"/>
  <c r="M31" i="7"/>
  <c r="N31" i="7"/>
  <c r="P31" i="7"/>
  <c r="O31" i="7"/>
  <c r="O6" i="7"/>
  <c r="N6" i="7"/>
  <c r="M6" i="7"/>
  <c r="O19" i="7"/>
  <c r="N19" i="7"/>
  <c r="P19" i="7"/>
  <c r="M19" i="7"/>
  <c r="O18" i="7"/>
  <c r="N18" i="7"/>
  <c r="P18" i="7"/>
  <c r="M18" i="7"/>
  <c r="O30" i="7"/>
  <c r="N30" i="7"/>
  <c r="P30" i="7"/>
  <c r="M30" i="7"/>
  <c r="O52" i="7"/>
  <c r="N52" i="7"/>
  <c r="P52" i="7"/>
  <c r="M52" i="7"/>
  <c r="O36" i="7"/>
  <c r="M36" i="7"/>
  <c r="M35" i="7"/>
  <c r="N34" i="7"/>
  <c r="N35" i="7"/>
  <c r="M16" i="7"/>
  <c r="O28" i="7"/>
  <c r="N28" i="7"/>
  <c r="P28" i="7"/>
  <c r="M28" i="7"/>
  <c r="O51" i="7"/>
  <c r="N51" i="7"/>
  <c r="P51" i="7"/>
  <c r="O17" i="7"/>
  <c r="N17" i="7"/>
  <c r="P17" i="7"/>
  <c r="M17" i="7"/>
  <c r="M13" i="7"/>
  <c r="N13" i="7"/>
  <c r="P13" i="7"/>
  <c r="O13" i="7"/>
  <c r="M14" i="7"/>
  <c r="N14" i="7"/>
  <c r="P14" i="7"/>
  <c r="O14" i="7"/>
  <c r="M15" i="7"/>
  <c r="N15" i="7"/>
  <c r="P15" i="7"/>
  <c r="O15" i="7"/>
  <c r="N16" i="7"/>
  <c r="P16" i="7"/>
  <c r="O16" i="7"/>
  <c r="M20" i="7"/>
  <c r="N20" i="7"/>
  <c r="P20" i="7"/>
  <c r="O20" i="7"/>
  <c r="M21" i="7"/>
  <c r="N21" i="7"/>
  <c r="P21" i="7"/>
  <c r="O21" i="7"/>
  <c r="M23" i="7"/>
  <c r="N23" i="7"/>
  <c r="P23" i="7"/>
  <c r="O23" i="7"/>
  <c r="M24" i="7"/>
  <c r="N24" i="7"/>
  <c r="P24" i="7"/>
  <c r="O24" i="7"/>
  <c r="M25" i="7"/>
  <c r="N25" i="7"/>
  <c r="P25" i="7"/>
  <c r="O25" i="7"/>
  <c r="M29" i="7"/>
  <c r="N29" i="7"/>
  <c r="P29" i="7"/>
  <c r="O29" i="7"/>
  <c r="M32" i="7"/>
  <c r="N32" i="7"/>
  <c r="P32" i="7"/>
  <c r="O32" i="7"/>
  <c r="M33" i="7"/>
  <c r="N33" i="7"/>
  <c r="P33" i="7"/>
  <c r="O33" i="7"/>
  <c r="M34" i="7"/>
  <c r="P34" i="7"/>
  <c r="O34" i="7"/>
  <c r="P35" i="7"/>
  <c r="O35" i="7"/>
  <c r="M37" i="7"/>
  <c r="N37" i="7"/>
  <c r="P37" i="7"/>
  <c r="O37" i="7"/>
  <c r="M38" i="7"/>
  <c r="N38" i="7"/>
  <c r="P38" i="7"/>
  <c r="O38" i="7"/>
  <c r="M39" i="7"/>
  <c r="N39" i="7"/>
  <c r="P39" i="7"/>
  <c r="O39" i="7"/>
  <c r="M40" i="7"/>
  <c r="N40" i="7"/>
  <c r="P40" i="7"/>
  <c r="O40" i="7"/>
  <c r="M41" i="7"/>
  <c r="N41" i="7"/>
  <c r="P41" i="7"/>
  <c r="O41" i="7"/>
  <c r="M42" i="7"/>
  <c r="N42" i="7"/>
  <c r="P42" i="7"/>
  <c r="O42" i="7"/>
  <c r="M43" i="7"/>
  <c r="N43" i="7"/>
  <c r="P43" i="7"/>
  <c r="O43" i="7"/>
  <c r="M44" i="7"/>
  <c r="N44" i="7"/>
  <c r="P44" i="7"/>
  <c r="O44" i="7"/>
  <c r="M46" i="7"/>
  <c r="N46" i="7"/>
  <c r="P46" i="7"/>
  <c r="O46" i="7"/>
  <c r="M47" i="7"/>
  <c r="N47" i="7"/>
  <c r="P47" i="7"/>
  <c r="O47" i="7"/>
  <c r="M48" i="7"/>
  <c r="N48" i="7"/>
  <c r="P48" i="7"/>
  <c r="O48" i="7"/>
  <c r="M49" i="7"/>
  <c r="N49" i="7"/>
  <c r="P49" i="7"/>
  <c r="O49" i="7"/>
  <c r="M50" i="7"/>
  <c r="N50" i="7"/>
  <c r="P50" i="7"/>
  <c r="O50" i="7"/>
  <c r="M53" i="7"/>
  <c r="N53" i="7"/>
  <c r="P53" i="7"/>
  <c r="O53" i="7"/>
  <c r="N11" i="7"/>
  <c r="P11" i="7"/>
  <c r="O11" i="7"/>
  <c r="N10" i="7"/>
  <c r="P10" i="7"/>
  <c r="O10" i="7"/>
  <c r="M10" i="7"/>
  <c r="M11" i="7"/>
  <c r="M12" i="7"/>
  <c r="M7" i="7"/>
  <c r="M8" i="7"/>
  <c r="M9" i="7"/>
  <c r="P6" i="7"/>
  <c r="U2" i="7"/>
  <c r="U12" i="7"/>
  <c r="N7" i="7"/>
  <c r="O7" i="7"/>
  <c r="O8" i="7"/>
  <c r="O9" i="7"/>
  <c r="O12" i="7"/>
  <c r="U3" i="7"/>
  <c r="P7" i="7"/>
  <c r="N12" i="7"/>
  <c r="N9" i="7"/>
  <c r="N8" i="7"/>
  <c r="P8" i="7"/>
  <c r="P9" i="7"/>
  <c r="P12"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<sst xmlns="http://schemas.openxmlformats.org/spreadsheetml/2006/main" count="385" uniqueCount="257">
  <si>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</si>
  <si>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</si>
  <si>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</si>
  <si>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</si>
  <si>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</si>
  <si>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</si>
  <si>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</si>
  <si>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</si>
  <si>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</si>
  <si>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</si>
  <si>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</si>
  <si>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</si>
  <si>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</si>
  <si>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</si>
  <si>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</si>
  <si>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</si>
  <si>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</si>
  <si>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</si>
  <si>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</si>
  <si>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</si>
  <si>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</si>
  <si>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</si>
  <si>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</si>
  <si>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</si>
  <si>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</si>
  <si>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</si>
  <si>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</si>
  <si>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</si>
  <si>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</si>
  <si>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</si>
  <si>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</si>
  <si>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</si>
  <si>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</si>
  <si>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</si>
  <si>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</si>
  <si>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</si>
  <si>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</si>
  <si>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</si>
  <si>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</si>
  <si>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</si>
  <si>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</si>
  <si>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</si>
  <si>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</si>
  <si>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</si>
  <si>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</si>
  <si>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</si>
  <si>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</si>
  <si>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</si>
  <si>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</si>
  <si>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</si>
  <si>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</si>
  <si>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</si>
  <si>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</si>
  <si>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</si>
  <si>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</si>
  <si>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</si>
  <si>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</si>
  <si>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</si>
  <si>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</si>
  <si>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</si>
  <si>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</si>
  <si>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</si>
  <si>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</si>
  <si>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</si>
  <si>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</si>
  <si>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</si>
  <si>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</si>
  <si>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</si>
  <si>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</si>
  <si>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</si>
  <si>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</si>
  <si>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</si>
  <si>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</si>
  <si>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</si>
  <si>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</si>
  <si>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</si>
  <si>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</si>
  <si>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</si>
  <si>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</si>
  <si>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</si>
  <si>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</si>
  <si>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</si>
  <si>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</si>
  <si>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</si>
  <si>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</si>
  <si>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</si>
  <si>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</si>
  <si>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</si>
  <si>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</si>
  <si>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</si>
  <si>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</si>
  <si>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</si>
  <si>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</si>
  <si>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</si>
  <si>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</si>
  <si>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</si>
  <si>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</si>
  <si>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</si>
  <si>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</si>
  <si>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</si>
  <si>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</si>
  <si>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</si>
  <si>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</si>
  <si>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</si>
  <si>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</si>
  <si>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</si>
  <si>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</si>
  <si>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</si>
  <si>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</si>
  <si>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</si>
  <si>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</si>
  <si>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</si>
  <si>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</si>
  <si>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</si>
  <si>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</si>
  <si>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</si>
  <si>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</si>
  <si>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</si>
  <si>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</si>
  <si>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</si>
  <si>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</si>
  <si>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</si>
  <si>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</si>
  <si>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</si>
  <si>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</si>
  <si>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</si>
  <si>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</si>
  <si>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</si>
  <si>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</si>
  <si>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</si>
  <si>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</si>
  <si>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</si>
  <si>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</si>
  <si>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</si>
  <si>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</si>
  <si>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</si>
  <si>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</si>
  <si>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</si>
  <si>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</si>
  <si>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</si>
  <si>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</si>
  <si>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</si>
  <si>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</si>
  <si>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</si>
  <si>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</si>
  <si>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</si>
  <si>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</si>
  <si>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</si>
  <si>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</si>
  <si>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</si>
  <si>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</si>
  <si>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</si>
  <si>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</si>
  <si>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</si>
  <si>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</si>
  <si>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</si>
  <si>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</si>
  <si>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</si>
  <si>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</si>
  <si>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</si>
  <si>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</si>
  <si>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</si>
  <si>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</si>
  <si>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</si>
  <si>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</si>
  <si>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</si>
  <si>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</si>
  <si>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</si>
  <si>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</si>
  <si>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</si>
  <si>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</si>
  <si>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</si>
  <si>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</si>
  <si>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</si>
  <si>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</si>
  <si>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</si>
  <si>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</si>
  <si>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</si>
  <si>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</si>
  <si>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</si>
  <si>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</si>
  <si>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</si>
  <si>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</si>
  <si>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</si>
  <si>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</si>
  <si>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</si>
  <si>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</si>
  <si>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</si>
  <si>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</si>
  <si>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</si>
  <si>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</si>
  <si>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</si>
  <si>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</si>
  <si>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</si>
  <si>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</si>
  <si>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</si>
  <si>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</si>
  <si>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</si>
  <si>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RIESGOS ASOCIADOS CON TERCEROS</t>
  </si>
  <si>
    <t xml:space="preserve">Afectación a la ejecución del contrato debido a declaratorias de estado de emergencia de cualquier indole en el territorio nacional. </t>
  </si>
  <si>
    <t>Deberá asumir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</si>
  <si>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</si>
  <si>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</si>
  <si>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</si>
  <si>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</si>
  <si>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</si>
  <si>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</si>
  <si>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</si>
  <si>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</si>
  <si>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Emitir alertas a la entidad Contratante sobre mayores cantidades de obra o items que afecten el presupuesto con su debida justificación.
Suscripción de los documentos modificatorios correspondientes.</t>
  </si>
  <si>
    <t>Afectación en la ejecución del contrato debido a errores o fallas en las metodologías adoptadas por el contratista.</t>
  </si>
  <si>
    <t>Solicitud de pago de prebendas para permitir el desarrollo del contrato debido a presencia de grupos al margen de la ley en la zona.</t>
  </si>
  <si>
    <t>Afectación a la ejecución del contrato debido a alteraciones o factores de orden público (paros, huelgas sindicales, etc).</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</si>
  <si>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</si>
  <si>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 xml:space="preserve">Efectuar la socialización del proyecto, para conocimiento de autoridades y comunidad. Control y Gestión con los solicitantes, para que los cambios en la ubicación de obras menores  afecten en menor medida  o no afecten las previsiones del proyecto tanto técnicas, como en costos y tiempo. </t>
  </si>
  <si>
    <t xml:space="preserve">El Interventor debe exigir  el estricto cumplimiento de la normatividad vigente sobre señalización temporal de obras, y seguridad industrial, verificar permanentemente su implementación, recurrir a medidas sancionatorias contractuales de ser necesario. Seguimiento por parte de la Entidad en visitas técnicas. </t>
  </si>
  <si>
    <t xml:space="preserve">Seguimiento por parte del Interventor a los procesos constructivos, para evitar que se generen pasivos ambientales por esta causa, acompañamiento de Especialistas Ambientales del proyecto cuando sea necesario. Una vez causados, exigir el cumplimiento de las medidas compensatorias de los mismos impuestas por la autoridad ambiental. Seguimiento por parte la Supervisión.  De ser necesario llevar a cabo procesos sancionatorios para conminar su cumplimiento o sancionar el incumplimiento. </t>
  </si>
  <si>
    <t>Instalación de mesas de trabajo entre el contratista y el contratante, en las cuales se revisen este tipo de situaciones.
Monitoreo del corredor vial por parte de los Especialistas competentes  para recomendar medidas preventivas, correctivas ó de mitigación  de las condiciones adversaas del terreno. Análisis e implementación de medidas pertinentes con este fin, contemplando de ser necesario la elaboración de estudios respectivos. En las emergencias que se presenten, atención inmediata de las mismas dando prioridad a las obras de transitabilidad y seguridad vial; recomendación de especialistas para solución definitiva, provisional ó de mitigación, análisis e implementación.  En todos los casos, adoptar las medidas contractuales a que haya lugar,  en cuanto a mayores cantidades de obra y plazos si fuere necesario.</t>
  </si>
  <si>
    <t>Tanto la Entidad como el contratista deberán informarse sobre las anomalias en el orden público que puedan afectar el cumplimiento del contrato.
Solicitud de Gestión Gubernamental para solución de conflicto a cargo de las partes, aseguramiento de bienes por parte del contratista, medidas de contingencia para superar atrasos.</t>
  </si>
  <si>
    <t>Seguimiento en materia climática la ejecución del contrato y emisión de alertas tempranas.</t>
  </si>
  <si>
    <t>Anexo No. 1 Matriz de Riesgo
Objeto: GESTION Y MANTENIMIENTO VIAL INTEGRAL DE LAS CARRETERAS PEREIRA – LA VICTORIA Y EL POLLO – LA ROMELIA Y MANTENIMIENTO Y MEJORAMIENTO, DE LA CARRETERA CERRITOS -   CAUYA – LA FELISA EN LOS DEPARTAMENTOS DE CALDAS, RISARALDA Y VALLE DEL CAUCA</t>
  </si>
  <si>
    <t>Afectaciones en el contrato debido a posible ejecución de mayores cantidades con las que se evaluó el alcance del proyecto o ítems no previstos  que afecten el presupuesto  la ejecución del alcance.</t>
  </si>
  <si>
    <t>Afectaciónes al tiempo de ejucución del proyecto debido a fallas en la identificación de los riesgos y consecuente obtención de permisos ambientales derivados de la implementación del Plan de Adaptación de la Guía Ambiental - PAGA debido a las demoras o baja calidad de los documentos soporte presentados.</t>
  </si>
  <si>
    <t>Multas o sanciones derivadas de la falta de ejecución de las acciones necesarias para atender los pasivos ambientales generados en el proceso constructivo.</t>
  </si>
  <si>
    <t>Afectación a la ejecución por descubrimiento de patrimonio cultural en el sitio de la intervención objeto del contrato.</t>
  </si>
  <si>
    <t>Permitir la intervención previa autorización del Instituto Colombiano de Antropología e Historia (ICANH), en caso de requerirse.</t>
  </si>
  <si>
    <t>Afectación en la ejecución contractual por cambios en la ubicación de obras menores debido a peticiones, quejas, reclamos y derechos de petición y demás mecanismos interpuestos por la comunidad o autoridades municipales.</t>
  </si>
  <si>
    <t>Dificultades en la adquisición de predios debido a condiciones jurídicas o problemas en la negociación de los mismos.</t>
  </si>
  <si>
    <t>Afectación a la salud o vida de los trabajadores debido a la falta de disponibilidad de los elementos de protección personal (seguridad y bioseguridad).</t>
  </si>
  <si>
    <t>Afectación a la ejecución del contrato debido a la variación de la TRM o aspectos macroeconómicos</t>
  </si>
  <si>
    <t xml:space="preserve">Afectación en la ejecución del contrato debido a la fluctuación de precios  y/o ajustes ocasionados por el costo de insumos, tarifas, jornales, materiales, asesorías, honorarios, etc, regulados y no regulados por el Gobierno. </t>
  </si>
  <si>
    <t>Afectación a la ejecución del contrato debido a  la Interferencia con las de redes de servicios públicos existentes (presencia de redes existentes, que puedan interferir con el proyecto, afectando el normal desarrollo de las obras).</t>
  </si>
  <si>
    <t>Generación de accidentes debido a la falta y/o deficiencias en la colocación de la señalización preventiva y demás medidas de seguridad.</t>
  </si>
  <si>
    <t>Dificultades en el relacionamiento comunitario que afectan la ejecución, debido a la presencia de comunidades étnicas en la zona de ejecución del proyecto.</t>
  </si>
  <si>
    <t xml:space="preserve">Ejecución de las reuniones de socialización, seguimiento y cierre social, contempladas en los lineamiento de gestión social, ambiental y reputacional. </t>
  </si>
  <si>
    <t>Aplicación de la normatividad ambiental y exigencia de la licencia y/o permisos y/o autorizaciones ambientales al contratista.  Verificación de cumplimiento  del contratista de las obligaciones que emanan de los mismos. De ser necesario llevar a cabo procesos sancionatorios para conminar su cumplimiento o sancionar el incumplimiento.
Realizar comités técnicos y seguimiento a los informes ambientales por parte de la Interventoría.</t>
  </si>
  <si>
    <t>Deberá contemplar dentro de su metodologia y plan de trabajo y de acuerdo al territorio en el cual se llevará a cabo el contrato, la materialización de este riesgo, sin que su constancia impida la realización de mesas de trabajo entre el contratista, interventoría y la contratante con el fin de implemetar acciones que permitan superar la situación.
El contratista de Obra e Interventor deberán adoptar medidas de contingencia para superar los atrasos.</t>
  </si>
  <si>
    <t>Iniciar las acciones jurídicas pertinentes para obtener los predios requeridos y realizar seguimimento a las mismas. El contratista prestará la colaboración requerida en el proceso.</t>
  </si>
  <si>
    <t>Deberá contemplar dentro de su metodologia y plan de trabajo y de acuerdo al territorio en el cual se llevará a cabo el contrato, la materialización de este riesgo, sin que su constancia impida la realización de mesas de trabajo entre el contratista, interventoría y la contratante con el fin de implemetar acciones que permitan superar la situación.</t>
  </si>
  <si>
    <t xml:space="preserve">El contratista deberá contemplar dentro de su modelo de negocio y cronograma de ejecución contractual, posibles situaciones relacionadas con este riesgo. </t>
  </si>
  <si>
    <t xml:space="preserve">Recopilación de datos estadísticos e información sobre comportamiento histórico de precios, durante la etapa precontractual. Atención al comportamiento de precios en la etapa contractual. El contratista deberá contemplar planes de contingencia y continuidad del negocio frente a estas situaciones. </t>
  </si>
  <si>
    <t>Realizar por parte del Contratista proyecciones de acuerdo con los datos históricos y comportamiento en la etapa precontractual con el fin de que el interesado establezca un punto de equilibrio tendiente a disminuir el riesgo. Deberá tener en cuenta dichas variaciones y variables en la estructuración del modelo económico del negocio.</t>
  </si>
  <si>
    <t>Recopilación de datos estadísticos e información sobre comportamiento histórico de precios, durante la etapa precontractual. Atención al comportamiento de precios en la etapa contractual.</t>
  </si>
  <si>
    <t>Desde la fase precontractual y en la etapa contractual  solicitar a las Entidades encargadas de Servicios Públicos informar  con el mayor detalle posible sobre la existencia de redes de servicios que puedan interferir con el proyecto.  En caso de detección de una red no referenciada, gestionar de inmediato lo pertinente con la Empresa de Servicios, para la menor afectación al proyecto.</t>
  </si>
  <si>
    <t>Afectación en la ejecución del contrato debido al incumplimiento de subcontratistas de los servicios asociados a la Gestión Vial Integral SAU y mantenimiento rutinario) .</t>
  </si>
  <si>
    <t>Personal y equipos inadecuados o insuficientes para la atención de accidentes o incidentes y de los servicios prestados en el marco de la Gestión Vial Integral (SAU y mantenimiento rutinario) en los niveles de servicios establecidos.</t>
  </si>
  <si>
    <t>El contratista dede suministrar los elementos de protección personal necesarios a sus trabajadores y realizar el seguimiento al estado de salud de los trabajadores.
Segumiento y control permamente de la interventoría al cumplimiento de las normas de salud y seguridad en el trabajo vigentes y de trabajo en alturas.</t>
  </si>
  <si>
    <t>Exigencia por parte del contratista de pólizas de cumplimiento y de calidad del servicio en su proceso de subcontratación. Supervisión por parte del Contratista en la etapa contractual a sus subcontratistas para el efectivo cumplimiento del alcance del contrato y establecer planes de contingencia ante posibles retrasos.</t>
  </si>
  <si>
    <t>Afectación en el inicio del contrato debido a la demora de trámites y expedición de permisos y licencias ante las entidades competentes.</t>
  </si>
  <si>
    <t xml:space="preserve">Presentación adecuada en tiempo y forma por parte del contratista, de los soportes y estudios requeridos por las Entidades para su aprobación.
Seguimiento por parte del Interventor a la gestión  documentada del contratista para la obtención de licencias, permisos y autorizaciones ambientales.  
Establecer de un cronograma de tiempos y resultados aplicables a esta gestión, teniendo en cuenta los protocolos y procedimientos establecidos por las diferentes entidades.                                                                           </t>
  </si>
  <si>
    <t xml:space="preserve">Revisión estricta por parte del contratista de los requisitos mínimos exigidos para el personal y equipos y mantenerlos a disponibilidad del proyecto, en la cantidad requerida en el plazo de ejecución del contrato.
Seguimiento, vigilancia y control por parte de la interventoría al personal y equipos solcitados para cumplir con las obligaciones contractuales. </t>
  </si>
  <si>
    <t>Seguimiento por parte del Interventor a la gestión  documentada del contratista para la obtención de las autorizaciones. Deberá asumir el costo de los mayores tiempos ocasionados por estas demoras.</t>
  </si>
  <si>
    <t>Retraso en la ejecución del contrato por Por Ajuste y/o Actualizacion  y/o Unificación y/o Modificación de estudios y diseños y/o elaboración de estudios complementarios realizados  por el Contratista.</t>
  </si>
  <si>
    <t>Realizar una interventoría adecuada durante la etapa de Ajuste y/o Actualizacion  y/o Unificación y/o Modificación de estudios y diseños y/o elaboración de estudios complementarios para evitar cambios que impacten negativamente el proyecto. 
Realizar las consultas pertinentes y oportunas cuando se encuentren diferencias o inconsistencias en los diseños.</t>
  </si>
  <si>
    <r>
      <t xml:space="preserve">Afectación a la ejecución del contrato en la etapa de obra con ocasión a retrasos o demoras en la entrega de las </t>
    </r>
    <r>
      <rPr>
        <sz val="10"/>
        <color rgb="FFFF0000"/>
        <rFont val="Calibri"/>
        <family val="2"/>
        <scheme val="minor"/>
      </rPr>
      <t>edificaciones</t>
    </r>
    <r>
      <rPr>
        <sz val="10"/>
        <rFont val="Calibri"/>
        <family val="2"/>
        <scheme val="minor"/>
      </rPr>
      <t xml:space="preserve"> y/o áreas a intervenir.</t>
    </r>
  </si>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</sst>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rgb="FFD4D4D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62">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Fill="1" applyAlignment="1">
      <alignment vertical="center"/>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14"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15" fillId="13" borderId="25" xfId="0" applyFont="1" applyFill="1" applyBorder="1" applyAlignment="1">
      <alignment horizontal="justify" vertical="center" wrapText="1"/>
    </xf>
    <xf numFmtId="0" fontId="4" fillId="0" borderId="0" xfId="0" applyFont="1" applyFill="1" applyBorder="1" applyAlignment="1">
      <alignment horizontal="left" vertical="center" wrapText="1"/>
    </xf>
    <xf numFmtId="0" fontId="8"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8" fillId="0" borderId="12" xfId="0" applyFont="1"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8" fillId="0" borderId="12"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0" xfId="0" applyFont="1" applyFill="1" applyAlignment="1">
      <alignment horizontal="justify" vertical="justify"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8" fillId="0" borderId="13"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7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0</xdr:row>
      <xdr:rowOff>100599</xdr:rowOff>
    </xdr:from>
    <xdr:to>
      <xdr:col>2</xdr:col>
      <xdr:colOff>926041</xdr:colOff>
      <xdr:row>2</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7" t="s">
        <v>121</v>
      </c>
      <c r="C1" s="37"/>
    </row>
    <row r="2" spans="1:17" x14ac:dyDescent="0.25">
      <c r="A2" s="37"/>
      <c r="B2" s="52" t="s">
        <v>90</v>
      </c>
      <c r="C2" s="37"/>
    </row>
    <row r="3" spans="1:17" x14ac:dyDescent="0.25">
      <c r="A3" s="37"/>
      <c r="B3" s="54" t="s">
        <v>89</v>
      </c>
      <c r="C3" s="37"/>
    </row>
    <row r="4" spans="1:17" x14ac:dyDescent="0.25">
      <c r="A4" s="37"/>
      <c r="B4" s="54" t="s">
        <v>91</v>
      </c>
      <c r="C4" s="37"/>
    </row>
    <row r="5" spans="1:17" x14ac:dyDescent="0.25">
      <c r="A5" s="37"/>
      <c r="B5" s="54" t="s">
        <v>122</v>
      </c>
      <c r="C5" s="37"/>
    </row>
    <row r="6" spans="1:17" ht="15.75" thickBot="1" x14ac:dyDescent="0.3">
      <c r="B6" s="53" t="s">
        <v>123</v>
      </c>
    </row>
    <row r="7" spans="1:17" ht="15.75" thickBot="1" x14ac:dyDescent="0.3">
      <c r="B7" s="54" t="s">
        <v>158</v>
      </c>
    </row>
    <row r="8" spans="1:17" ht="15" customHeight="1" x14ac:dyDescent="0.25">
      <c r="B8" s="93" t="s">
        <v>192</v>
      </c>
      <c r="C8" s="44"/>
      <c r="D8" s="44"/>
      <c r="E8" s="44"/>
      <c r="F8" s="44"/>
      <c r="G8" s="44"/>
      <c r="H8" s="44"/>
      <c r="I8" s="44"/>
      <c r="J8" s="44"/>
      <c r="K8" s="44"/>
      <c r="L8" s="44"/>
      <c r="M8" s="44"/>
      <c r="N8" s="44"/>
      <c r="O8" s="44"/>
      <c r="P8" s="44"/>
      <c r="Q8" s="44"/>
    </row>
    <row r="9" spans="1:17" x14ac:dyDescent="0.25">
      <c r="B9" s="94"/>
    </row>
    <row r="10" spans="1:17" x14ac:dyDescent="0.25">
      <c r="B10" s="94"/>
    </row>
    <row r="11" spans="1:17" x14ac:dyDescent="0.25">
      <c r="B11" s="94"/>
    </row>
    <row r="12" spans="1:17" x14ac:dyDescent="0.25">
      <c r="B12" s="94"/>
    </row>
    <row r="13" spans="1:17" x14ac:dyDescent="0.25">
      <c r="B13" s="94"/>
    </row>
    <row r="14" spans="1:17" x14ac:dyDescent="0.25">
      <c r="B14" s="94"/>
    </row>
    <row r="15" spans="1:17" x14ac:dyDescent="0.25">
      <c r="B15" s="94"/>
    </row>
    <row r="16" spans="1:17" x14ac:dyDescent="0.25">
      <c r="B16" s="94"/>
    </row>
    <row r="17" spans="2:2" x14ac:dyDescent="0.25">
      <c r="B17" s="94"/>
    </row>
    <row r="18" spans="2:2" x14ac:dyDescent="0.25">
      <c r="B18" s="94"/>
    </row>
    <row r="19" spans="2:2" x14ac:dyDescent="0.25">
      <c r="B19" s="94"/>
    </row>
    <row r="20" spans="2:2" x14ac:dyDescent="0.25">
      <c r="B20" s="94"/>
    </row>
    <row r="21" spans="2:2" x14ac:dyDescent="0.25">
      <c r="B21" s="94"/>
    </row>
    <row r="22" spans="2:2" x14ac:dyDescent="0.25">
      <c r="B22" s="94"/>
    </row>
    <row r="23" spans="2:2" x14ac:dyDescent="0.25">
      <c r="B23" s="94"/>
    </row>
    <row r="24" spans="2:2" x14ac:dyDescent="0.25">
      <c r="B24" s="94"/>
    </row>
    <row r="25" spans="2:2" ht="15.75" thickBot="1" x14ac:dyDescent="0.3">
      <c r="B25" s="95"/>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9" activePane="bottomRight" state="frozen"/>
      <selection pane="topRight" activeCell="B1" sqref="B1"/>
      <selection pane="bottomLeft" activeCell="A2" sqref="A2"/>
      <selection pane="bottomRight" activeCell="C2" sqref="C2:C23"/>
    </sheetView>
  </sheetViews>
  <sheetFormatPr baseColWidth="10" defaultRowHeight="15" x14ac:dyDescent="0.25"/>
  <cols>
    <col min="2" max="2" width="39" bestFit="1" customWidth="1"/>
    <col min="3" max="3" width="25.42578125" bestFit="1" customWidth="1"/>
  </cols>
  <sheetData>
    <row r="1" spans="1:8" ht="15.75" thickBot="1" x14ac:dyDescent="0.3">
      <c r="A1" s="55" t="s">
        <v>131</v>
      </c>
      <c r="B1" s="55" t="s">
        <v>129</v>
      </c>
      <c r="C1" s="55" t="s">
        <v>130</v>
      </c>
    </row>
    <row r="2" spans="1:8" x14ac:dyDescent="0.25">
      <c r="A2" s="56">
        <v>1</v>
      </c>
      <c r="B2" s="61" t="s">
        <v>135</v>
      </c>
      <c r="C2" s="59" t="s">
        <v>133</v>
      </c>
      <c r="E2" s="96" t="s">
        <v>134</v>
      </c>
      <c r="F2" s="97"/>
      <c r="G2" s="97"/>
      <c r="H2" s="98"/>
    </row>
    <row r="3" spans="1:8" x14ac:dyDescent="0.25">
      <c r="A3" s="56">
        <v>2</v>
      </c>
      <c r="B3" s="61" t="s">
        <v>136</v>
      </c>
      <c r="C3" s="59" t="s">
        <v>133</v>
      </c>
      <c r="E3" s="99"/>
      <c r="F3" s="100"/>
      <c r="G3" s="100"/>
      <c r="H3" s="101"/>
    </row>
    <row r="4" spans="1:8" x14ac:dyDescent="0.25">
      <c r="A4" s="56">
        <v>3</v>
      </c>
      <c r="B4" s="61" t="s">
        <v>137</v>
      </c>
      <c r="C4" s="59" t="s">
        <v>133</v>
      </c>
      <c r="E4" s="99"/>
      <c r="F4" s="100"/>
      <c r="G4" s="100"/>
      <c r="H4" s="101"/>
    </row>
    <row r="5" spans="1:8" x14ac:dyDescent="0.25">
      <c r="A5" s="56">
        <v>4</v>
      </c>
      <c r="B5" s="61" t="s">
        <v>138</v>
      </c>
      <c r="C5" s="59" t="s">
        <v>133</v>
      </c>
      <c r="E5" s="99"/>
      <c r="F5" s="100"/>
      <c r="G5" s="100"/>
      <c r="H5" s="101"/>
    </row>
    <row r="6" spans="1:8" x14ac:dyDescent="0.25">
      <c r="A6" s="56">
        <v>5</v>
      </c>
      <c r="B6" s="61" t="s">
        <v>139</v>
      </c>
      <c r="C6" s="59" t="s">
        <v>133</v>
      </c>
      <c r="E6" s="99"/>
      <c r="F6" s="100"/>
      <c r="G6" s="100"/>
      <c r="H6" s="101"/>
    </row>
    <row r="7" spans="1:8" ht="15.75" thickBot="1" x14ac:dyDescent="0.3">
      <c r="A7" s="56">
        <v>6</v>
      </c>
      <c r="B7" s="61" t="s">
        <v>140</v>
      </c>
      <c r="C7" s="59" t="s">
        <v>133</v>
      </c>
      <c r="E7" s="102"/>
      <c r="F7" s="103"/>
      <c r="G7" s="103"/>
      <c r="H7" s="104"/>
    </row>
    <row r="8" spans="1:8" x14ac:dyDescent="0.25">
      <c r="A8" s="56">
        <v>7</v>
      </c>
      <c r="B8" s="61" t="s">
        <v>141</v>
      </c>
      <c r="C8" s="59" t="s">
        <v>133</v>
      </c>
    </row>
    <row r="9" spans="1:8" x14ac:dyDescent="0.25">
      <c r="A9" s="56">
        <v>8</v>
      </c>
      <c r="B9" s="61" t="s">
        <v>142</v>
      </c>
      <c r="C9" s="59" t="s">
        <v>132</v>
      </c>
    </row>
    <row r="10" spans="1:8" x14ac:dyDescent="0.25">
      <c r="A10" s="56">
        <v>9</v>
      </c>
      <c r="B10" s="61" t="s">
        <v>143</v>
      </c>
      <c r="C10" s="59" t="s">
        <v>132</v>
      </c>
    </row>
    <row r="11" spans="1:8" x14ac:dyDescent="0.25">
      <c r="A11" s="56">
        <v>10</v>
      </c>
      <c r="B11" s="61" t="s">
        <v>144</v>
      </c>
      <c r="C11" s="59" t="s">
        <v>132</v>
      </c>
    </row>
    <row r="12" spans="1:8" x14ac:dyDescent="0.25">
      <c r="A12" s="56">
        <v>11</v>
      </c>
      <c r="B12" s="61" t="s">
        <v>145</v>
      </c>
      <c r="C12" s="59" t="s">
        <v>132</v>
      </c>
    </row>
    <row r="13" spans="1:8" x14ac:dyDescent="0.25">
      <c r="A13" s="56">
        <v>12</v>
      </c>
      <c r="B13" s="61" t="s">
        <v>146</v>
      </c>
      <c r="C13" s="59" t="s">
        <v>132</v>
      </c>
    </row>
    <row r="14" spans="1:8" x14ac:dyDescent="0.25">
      <c r="A14" s="56">
        <v>13</v>
      </c>
      <c r="B14" s="61" t="s">
        <v>147</v>
      </c>
      <c r="C14" s="59" t="s">
        <v>132</v>
      </c>
    </row>
    <row r="15" spans="1:8" x14ac:dyDescent="0.25">
      <c r="A15" s="56">
        <v>14</v>
      </c>
      <c r="B15" s="61" t="s">
        <v>148</v>
      </c>
      <c r="C15" s="59" t="s">
        <v>133</v>
      </c>
    </row>
    <row r="16" spans="1:8" x14ac:dyDescent="0.25">
      <c r="A16" s="56">
        <v>15</v>
      </c>
      <c r="B16" s="61" t="s">
        <v>149</v>
      </c>
      <c r="C16" s="59" t="s">
        <v>133</v>
      </c>
    </row>
    <row r="17" spans="1:3" x14ac:dyDescent="0.25">
      <c r="A17" s="56">
        <v>16</v>
      </c>
      <c r="B17" s="61" t="s">
        <v>150</v>
      </c>
      <c r="C17" s="59" t="s">
        <v>132</v>
      </c>
    </row>
    <row r="18" spans="1:3" x14ac:dyDescent="0.25">
      <c r="A18" s="56">
        <v>17</v>
      </c>
      <c r="B18" s="61" t="s">
        <v>151</v>
      </c>
      <c r="C18" s="59" t="s">
        <v>133</v>
      </c>
    </row>
    <row r="19" spans="1:3" x14ac:dyDescent="0.25">
      <c r="A19" s="56">
        <v>18</v>
      </c>
      <c r="B19" s="61" t="s">
        <v>152</v>
      </c>
      <c r="C19" s="59" t="s">
        <v>133</v>
      </c>
    </row>
    <row r="20" spans="1:3" x14ac:dyDescent="0.25">
      <c r="A20" s="56">
        <v>19</v>
      </c>
      <c r="B20" s="61" t="s">
        <v>153</v>
      </c>
      <c r="C20" s="59" t="s">
        <v>133</v>
      </c>
    </row>
    <row r="21" spans="1:3" x14ac:dyDescent="0.25">
      <c r="A21" s="56">
        <v>20</v>
      </c>
      <c r="B21" s="61" t="s">
        <v>154</v>
      </c>
      <c r="C21" s="59" t="s">
        <v>133</v>
      </c>
    </row>
    <row r="22" spans="1:3" x14ac:dyDescent="0.25">
      <c r="A22" s="56">
        <v>21</v>
      </c>
      <c r="B22" s="61" t="s">
        <v>155</v>
      </c>
      <c r="C22" s="59" t="s">
        <v>133</v>
      </c>
    </row>
    <row r="23" spans="1:3" x14ac:dyDescent="0.25">
      <c r="A23" s="60">
        <v>22</v>
      </c>
      <c r="B23" s="61" t="s">
        <v>156</v>
      </c>
      <c r="C23" s="59"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65"/>
  <sheetViews>
    <sheetView showGridLines="0" tabSelected="1" view="pageBreakPreview" topLeftCell="C1" zoomScaleNormal="100" zoomScaleSheetLayoutView="100" zoomScalePageLayoutView="85" workbookViewId="0">
      <pane ySplit="5" topLeftCell="A33" activePane="bottomLeft" state="frozen"/>
      <selection activeCell="B1" sqref="B1"/>
      <selection pane="bottomLeft" activeCell="Q35" sqref="Q35"/>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43" customWidth="1"/>
    <col min="6" max="6" width="10.28515625" style="25" customWidth="1"/>
    <col min="7" max="7" width="11.42578125" style="25" customWidth="1"/>
    <col min="8" max="8" width="9.7109375" style="25" customWidth="1"/>
    <col min="9" max="9" width="10.42578125" style="25" customWidth="1"/>
    <col min="10" max="10" width="13.28515625" style="25" customWidth="1"/>
    <col min="11" max="11" width="8.140625" style="25" customWidth="1"/>
    <col min="12" max="12" width="12.85546875" style="25" customWidth="1"/>
    <col min="13" max="13" width="7.7109375" style="43" customWidth="1"/>
    <col min="14" max="14" width="15.140625" style="25" customWidth="1"/>
    <col min="15" max="15" width="4.28515625" style="43" customWidth="1"/>
    <col min="16" max="16" width="11.42578125" style="25" customWidth="1"/>
    <col min="17" max="17" width="46.5703125" style="25" customWidth="1"/>
    <col min="18" max="18" width="26.85546875" style="25" customWidth="1"/>
    <col min="19" max="19" width="4.140625" style="25" customWidth="1"/>
    <col min="20" max="20" width="30.42578125" style="25" customWidth="1"/>
    <col min="21" max="16384" width="11.42578125" style="25"/>
  </cols>
  <sheetData>
    <row r="1" spans="2:21" ht="15.75" customHeight="1" x14ac:dyDescent="0.25">
      <c r="B1" s="135"/>
      <c r="C1" s="136"/>
      <c r="D1" s="129" t="s">
        <v>220</v>
      </c>
      <c r="E1" s="129"/>
      <c r="F1" s="129"/>
      <c r="G1" s="129"/>
      <c r="H1" s="129"/>
      <c r="I1" s="129"/>
      <c r="J1" s="129"/>
      <c r="K1" s="129"/>
      <c r="L1" s="129"/>
      <c r="M1" s="129"/>
      <c r="N1" s="129"/>
      <c r="O1" s="129"/>
      <c r="P1" s="129"/>
      <c r="Q1" s="63"/>
      <c r="R1" s="63"/>
    </row>
    <row r="2" spans="2:21" ht="15.75" customHeight="1" x14ac:dyDescent="0.25">
      <c r="B2" s="137"/>
      <c r="C2" s="138"/>
      <c r="D2" s="129"/>
      <c r="E2" s="129"/>
      <c r="F2" s="129"/>
      <c r="G2" s="129"/>
      <c r="H2" s="129"/>
      <c r="I2" s="129"/>
      <c r="J2" s="129"/>
      <c r="K2" s="129"/>
      <c r="L2" s="129"/>
      <c r="M2" s="129"/>
      <c r="N2" s="129"/>
      <c r="O2" s="129"/>
      <c r="P2" s="129"/>
      <c r="Q2" s="63"/>
      <c r="R2" s="63"/>
      <c r="T2" s="51" t="s">
        <v>186</v>
      </c>
      <c r="U2" s="4">
        <f>INT(AVERAGE(M6:M119))</f>
        <v>2</v>
      </c>
    </row>
    <row r="3" spans="2:21" ht="21.75" customHeight="1" x14ac:dyDescent="0.25">
      <c r="B3" s="139"/>
      <c r="C3" s="140"/>
      <c r="D3" s="129"/>
      <c r="E3" s="129"/>
      <c r="F3" s="129"/>
      <c r="G3" s="129"/>
      <c r="H3" s="129"/>
      <c r="I3" s="129"/>
      <c r="J3" s="129"/>
      <c r="K3" s="129"/>
      <c r="L3" s="129"/>
      <c r="M3" s="129"/>
      <c r="N3" s="129"/>
      <c r="O3" s="129"/>
      <c r="P3" s="129"/>
      <c r="Q3" s="125"/>
      <c r="R3" s="125"/>
      <c r="T3" s="51" t="s">
        <v>187</v>
      </c>
      <c r="U3" s="4">
        <f>INT(AVERAGE(O6:O119))</f>
        <v>2</v>
      </c>
    </row>
    <row r="4" spans="2:21" ht="12.75" customHeight="1" x14ac:dyDescent="0.25">
      <c r="B4" s="130" t="s">
        <v>3</v>
      </c>
      <c r="C4" s="141" t="s">
        <v>86</v>
      </c>
      <c r="D4" s="142"/>
      <c r="E4" s="130" t="s">
        <v>63</v>
      </c>
      <c r="F4" s="132" t="s">
        <v>2</v>
      </c>
      <c r="G4" s="133"/>
      <c r="H4" s="133"/>
      <c r="I4" s="133"/>
      <c r="J4" s="133"/>
      <c r="K4" s="134"/>
      <c r="L4" s="126" t="s">
        <v>105</v>
      </c>
      <c r="M4" s="126" t="s">
        <v>107</v>
      </c>
      <c r="N4" s="126" t="s">
        <v>2</v>
      </c>
      <c r="O4" s="126" t="s">
        <v>108</v>
      </c>
      <c r="P4" s="126" t="s">
        <v>64</v>
      </c>
      <c r="Q4" s="127" t="s">
        <v>164</v>
      </c>
      <c r="R4" s="124" t="s">
        <v>185</v>
      </c>
      <c r="T4" s="51" t="s">
        <v>188</v>
      </c>
      <c r="U4" s="4" t="e">
        <f>+INT(AVERAGE(#REF!))</f>
        <v>#REF!</v>
      </c>
    </row>
    <row r="5" spans="2:21" ht="25.5" x14ac:dyDescent="0.25">
      <c r="B5" s="131"/>
      <c r="C5" s="143"/>
      <c r="D5" s="144"/>
      <c r="E5" s="131"/>
      <c r="F5" s="38" t="s">
        <v>73</v>
      </c>
      <c r="G5" s="38" t="s">
        <v>74</v>
      </c>
      <c r="H5" s="38" t="s">
        <v>65</v>
      </c>
      <c r="I5" s="38" t="s">
        <v>66</v>
      </c>
      <c r="J5" s="38" t="s">
        <v>67</v>
      </c>
      <c r="K5" s="38" t="s">
        <v>68</v>
      </c>
      <c r="L5" s="128"/>
      <c r="M5" s="124"/>
      <c r="N5" s="128"/>
      <c r="O5" s="124"/>
      <c r="P5" s="128"/>
      <c r="Q5" s="127"/>
      <c r="R5" s="125"/>
      <c r="T5" s="51" t="s">
        <v>189</v>
      </c>
      <c r="U5" s="4" t="e">
        <f>+INT(AVERAGE(#REF!))</f>
        <v>#REF!</v>
      </c>
    </row>
    <row r="6" spans="2:21" ht="51" x14ac:dyDescent="0.25">
      <c r="B6" s="72">
        <v>1</v>
      </c>
      <c r="C6" s="145" t="s">
        <v>100</v>
      </c>
      <c r="D6" s="74" t="s">
        <v>88</v>
      </c>
      <c r="E6" s="66" t="s">
        <v>0</v>
      </c>
      <c r="F6" s="70">
        <v>2</v>
      </c>
      <c r="G6" s="70">
        <v>2</v>
      </c>
      <c r="H6" s="70">
        <v>2</v>
      </c>
      <c r="I6" s="70">
        <v>2</v>
      </c>
      <c r="J6" s="70">
        <v>2</v>
      </c>
      <c r="K6" s="58">
        <v>1</v>
      </c>
      <c r="L6" s="58" t="s">
        <v>126</v>
      </c>
      <c r="M6" s="39">
        <f>IF(L6="Raro",1,IF(L6="Improbable",2,IF(L6="Posible",3,IF(L6="Probable",4,IF(L6="Certeza","5")))))</f>
        <v>3</v>
      </c>
      <c r="N6" s="39" t="str">
        <f>IF(MAX(F6:K6)=1,"Insignificante",IF(MAX(F6:K6)=2,"Menor",IF(MAX(F6:K6)=3,"Moderado",IF(MAX(F6:K6)=4,"Mayor",IF(MAX(F6:K6)=5,"Catastrofico","0")))))</f>
        <v>Menor</v>
      </c>
      <c r="O6" s="39">
        <f>MAX(F6:K6)</f>
        <v>2</v>
      </c>
      <c r="P6" s="62" t="str">
        <f>IF(AND(L6="Raro",N6="Insignificante"),"Inusual",IF(AND(L6="Raro",N6="Menor"),"Bajo",IF(AND(L6="Raro",N6="Moderado"),"Medio",IF(AND(L6="Raro",N6="Mayor"),"Medio",IF(AND(L6="Raro",N6="Catastrofico"),"Alto",IF(AND(L6="Improbable",N6="Insignificante"),"Bajo",IF(AND(L6="Improbable",N6="Menor"),"Bajo",IF(AND(L6="Improbable",N6="Moderado"),"Medio",IF(AND(L6="Improbable",N6="Mayor"),"Alto",IF(AND(L6="Improbable",N6="Catastrofico"),"Alto",IF(AND(L6="Posible",N6="Insignificante"),"Bajo",IF(AND(L6="Posible",N6="Menor"),"Bajo",IF(AND(L6="Posible",N6="Moderado"),"Medio",IF(AND(L6="Posible",N6="Mayor"),"Alto",IF(AND(L6="Posible",N6="Catastrofico"),"Extremo",IF(AND(L6="Probable",N6="Insignificante"),"Medio",IF(AND(L6="Probable",N6="Menor"),"Medio",IF(AND(L6="Probable",N6="Moderado"),"Alto",IF(AND(L6="Probable",N6="Mayor"),"Extremo",IF(AND(L6="Probable",N6="Catastrofico"),"Extremo",IF(AND(L6="Certeza",N6="Insignificante"),"Medio",IF(AND(L6="Certeza",N6="Menor"),"Alto",IF(AND(L6="Certeza",N6="Moderado"),"Alto",IF(AND(L6="Certeza",N6="Mayor"),"Extremo",IF(AND(L6="Certeza",N6="Catastrofico"),"Extremo",0)))))))))))))))))))))))))</f>
        <v>Bajo</v>
      </c>
      <c r="Q6" s="75" t="s">
        <v>184</v>
      </c>
      <c r="R6" s="3"/>
      <c r="T6" s="64"/>
      <c r="U6" s="64"/>
    </row>
    <row r="7" spans="2:21" ht="38.25" customHeight="1" x14ac:dyDescent="0.25">
      <c r="B7" s="72">
        <v>2</v>
      </c>
      <c r="C7" s="106"/>
      <c r="D7" s="74" t="s">
        <v>110</v>
      </c>
      <c r="E7" s="66" t="s">
        <v>163</v>
      </c>
      <c r="F7" s="58">
        <v>1</v>
      </c>
      <c r="G7" s="58">
        <v>2</v>
      </c>
      <c r="H7" s="58">
        <v>1</v>
      </c>
      <c r="I7" s="58">
        <v>1</v>
      </c>
      <c r="J7" s="58">
        <v>2</v>
      </c>
      <c r="K7" s="58">
        <v>1</v>
      </c>
      <c r="L7" s="58" t="s">
        <v>126</v>
      </c>
      <c r="M7" s="39">
        <f t="shared" ref="M7:M12" si="0">IF(L7="Raro",1,IF(L7="Improbable",2,IF(L7="Posible",3,IF(L7="Probable",4,IF(L7="Certeza","5")))))</f>
        <v>3</v>
      </c>
      <c r="N7" s="39" t="str">
        <f t="shared" ref="N7:N12" si="1">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75" t="s">
        <v>165</v>
      </c>
      <c r="R7" s="3"/>
      <c r="T7" s="64">
        <v>3</v>
      </c>
      <c r="U7" s="64" t="s">
        <v>126</v>
      </c>
    </row>
    <row r="8" spans="2:21" ht="85.5" customHeight="1" x14ac:dyDescent="0.25">
      <c r="B8" s="72">
        <v>3</v>
      </c>
      <c r="C8" s="107"/>
      <c r="D8" s="74" t="s">
        <v>70</v>
      </c>
      <c r="E8" s="66" t="s">
        <v>102</v>
      </c>
      <c r="F8" s="58">
        <v>1</v>
      </c>
      <c r="G8" s="58">
        <v>2</v>
      </c>
      <c r="H8" s="58">
        <v>1</v>
      </c>
      <c r="I8" s="58">
        <v>1</v>
      </c>
      <c r="J8" s="58">
        <v>2</v>
      </c>
      <c r="K8" s="58">
        <v>2</v>
      </c>
      <c r="L8" s="58" t="s">
        <v>126</v>
      </c>
      <c r="M8" s="39">
        <f t="shared" si="0"/>
        <v>3</v>
      </c>
      <c r="N8" s="39" t="str">
        <f t="shared" si="1"/>
        <v>Menor</v>
      </c>
      <c r="O8" s="39">
        <f t="shared" ref="O8:O12" si="2">MAX(F8:K8)</f>
        <v>2</v>
      </c>
      <c r="P8" s="62" t="str">
        <f t="shared" ref="P8:P12" si="3">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75" t="s">
        <v>201</v>
      </c>
      <c r="R8" s="65"/>
      <c r="T8" s="64">
        <v>4</v>
      </c>
      <c r="U8" s="64" t="s">
        <v>127</v>
      </c>
    </row>
    <row r="9" spans="2:21" ht="51" x14ac:dyDescent="0.25">
      <c r="B9" s="72">
        <v>4</v>
      </c>
      <c r="C9" s="105" t="s">
        <v>101</v>
      </c>
      <c r="D9" s="74" t="s">
        <v>120</v>
      </c>
      <c r="E9" s="66" t="s">
        <v>0</v>
      </c>
      <c r="F9" s="58">
        <v>3</v>
      </c>
      <c r="G9" s="58">
        <v>3</v>
      </c>
      <c r="H9" s="58">
        <v>3</v>
      </c>
      <c r="I9" s="58">
        <v>3</v>
      </c>
      <c r="J9" s="58">
        <v>3</v>
      </c>
      <c r="K9" s="58">
        <v>3</v>
      </c>
      <c r="L9" s="58" t="s">
        <v>126</v>
      </c>
      <c r="M9" s="39">
        <f t="shared" si="0"/>
        <v>3</v>
      </c>
      <c r="N9" s="39" t="str">
        <f t="shared" si="1"/>
        <v>Moderado</v>
      </c>
      <c r="O9" s="39">
        <f t="shared" si="2"/>
        <v>3</v>
      </c>
      <c r="P9" s="62" t="str">
        <f t="shared" si="3"/>
        <v>Medio</v>
      </c>
      <c r="Q9" s="75" t="s">
        <v>190</v>
      </c>
      <c r="R9" s="3"/>
      <c r="T9" s="64">
        <v>5</v>
      </c>
      <c r="U9" s="64" t="s">
        <v>128</v>
      </c>
    </row>
    <row r="10" spans="2:21" ht="68.25" customHeight="1" x14ac:dyDescent="0.25">
      <c r="B10" s="82">
        <v>5</v>
      </c>
      <c r="C10" s="106"/>
      <c r="D10" s="90" t="s">
        <v>221</v>
      </c>
      <c r="E10" s="66" t="s">
        <v>102</v>
      </c>
      <c r="F10" s="58">
        <v>3</v>
      </c>
      <c r="G10" s="58">
        <v>2</v>
      </c>
      <c r="H10" s="58">
        <v>2</v>
      </c>
      <c r="I10" s="58">
        <v>1</v>
      </c>
      <c r="J10" s="58">
        <v>1</v>
      </c>
      <c r="K10" s="58">
        <v>1</v>
      </c>
      <c r="L10" s="58" t="s">
        <v>126</v>
      </c>
      <c r="M10" s="39">
        <f t="shared" si="0"/>
        <v>3</v>
      </c>
      <c r="N10" s="39" t="str">
        <f t="shared" si="1"/>
        <v>Moderado</v>
      </c>
      <c r="O10" s="39">
        <f t="shared" si="2"/>
        <v>3</v>
      </c>
      <c r="P10" s="62" t="str">
        <f t="shared" si="3"/>
        <v>Medio</v>
      </c>
      <c r="Q10" s="75" t="s">
        <v>209</v>
      </c>
      <c r="R10" s="65"/>
      <c r="T10" s="64"/>
      <c r="U10" s="64"/>
    </row>
    <row r="11" spans="2:21" ht="44.25" customHeight="1" x14ac:dyDescent="0.25">
      <c r="B11" s="72">
        <v>6</v>
      </c>
      <c r="C11" s="106"/>
      <c r="D11" s="74" t="s">
        <v>210</v>
      </c>
      <c r="E11" s="66" t="s">
        <v>0</v>
      </c>
      <c r="F11" s="58">
        <v>2</v>
      </c>
      <c r="G11" s="58">
        <v>2</v>
      </c>
      <c r="H11" s="58">
        <v>1</v>
      </c>
      <c r="I11" s="58">
        <v>2</v>
      </c>
      <c r="J11" s="58">
        <v>1</v>
      </c>
      <c r="K11" s="58">
        <v>2</v>
      </c>
      <c r="L11" s="58" t="s">
        <v>125</v>
      </c>
      <c r="M11" s="39">
        <f t="shared" si="0"/>
        <v>2</v>
      </c>
      <c r="N11" s="39" t="str">
        <f t="shared" si="1"/>
        <v>Menor</v>
      </c>
      <c r="O11" s="39">
        <f t="shared" si="2"/>
        <v>2</v>
      </c>
      <c r="P11" s="62" t="str">
        <f t="shared" si="3"/>
        <v>Bajo</v>
      </c>
      <c r="Q11" s="75" t="s">
        <v>171</v>
      </c>
      <c r="R11" s="3"/>
      <c r="T11" s="64"/>
      <c r="U11" s="64"/>
    </row>
    <row r="12" spans="2:21" ht="51" x14ac:dyDescent="0.25">
      <c r="B12" s="82">
        <v>7</v>
      </c>
      <c r="C12" s="107"/>
      <c r="D12" s="74" t="s">
        <v>118</v>
      </c>
      <c r="E12" s="66" t="s">
        <v>0</v>
      </c>
      <c r="F12" s="58">
        <v>3</v>
      </c>
      <c r="G12" s="58">
        <v>3</v>
      </c>
      <c r="H12" s="58">
        <v>3</v>
      </c>
      <c r="I12" s="58">
        <v>3</v>
      </c>
      <c r="J12" s="58">
        <v>3</v>
      </c>
      <c r="K12" s="58">
        <v>3</v>
      </c>
      <c r="L12" s="58" t="s">
        <v>126</v>
      </c>
      <c r="M12" s="39">
        <f t="shared" si="0"/>
        <v>3</v>
      </c>
      <c r="N12" s="39" t="str">
        <f t="shared" si="1"/>
        <v>Moderado</v>
      </c>
      <c r="O12" s="39">
        <f t="shared" si="2"/>
        <v>3</v>
      </c>
      <c r="P12" s="62" t="str">
        <f t="shared" si="3"/>
        <v>Medio</v>
      </c>
      <c r="Q12" s="75" t="s">
        <v>172</v>
      </c>
      <c r="R12" s="3"/>
      <c r="T12" s="64"/>
      <c r="U12" s="64" t="e">
        <f ca="1">VLOOKUP(RANDBETWEEN(1,5),$T$6:$U$9,2,FALSE)</f>
        <v>#N/A</v>
      </c>
    </row>
    <row r="13" spans="2:21" ht="58.5" customHeight="1" x14ac:dyDescent="0.25">
      <c r="B13" s="72">
        <v>8</v>
      </c>
      <c r="C13" s="108" t="s">
        <v>93</v>
      </c>
      <c r="D13" s="74" t="s">
        <v>119</v>
      </c>
      <c r="E13" s="66" t="s">
        <v>0</v>
      </c>
      <c r="F13" s="58">
        <v>1</v>
      </c>
      <c r="G13" s="58">
        <v>2</v>
      </c>
      <c r="H13" s="58">
        <v>2</v>
      </c>
      <c r="I13" s="58">
        <v>1</v>
      </c>
      <c r="J13" s="58">
        <v>1</v>
      </c>
      <c r="K13" s="58">
        <v>1</v>
      </c>
      <c r="L13" s="58" t="s">
        <v>125</v>
      </c>
      <c r="M13" s="39">
        <f t="shared" ref="M13:M53" si="4">IF(L13="Raro",1,IF(L13="Improbable",2,IF(L13="Posible",3,IF(L13="Probable",4,IF(L13="Certeza","5")))))</f>
        <v>2</v>
      </c>
      <c r="N13" s="39" t="str">
        <f t="shared" ref="N13:N53" si="5">IF(MAX(F13:K13)=1,"Insignificante",IF(MAX(F13:K13)=2,"Menor",IF(MAX(F13:K13)=3,"Moderado",IF(MAX(F13:K13)=4,"Mayor",IF(MAX(F13:K13)=5,"Catastrofico","0")))))</f>
        <v>Menor</v>
      </c>
      <c r="O13" s="39">
        <f t="shared" ref="O13:O53" si="6">MAX(F13:K13)</f>
        <v>2</v>
      </c>
      <c r="P13" s="62" t="str">
        <f t="shared" ref="P13:P55"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Bajo</v>
      </c>
      <c r="Q13" s="75" t="s">
        <v>183</v>
      </c>
      <c r="R13" s="65"/>
    </row>
    <row r="14" spans="2:21" ht="56.25" customHeight="1" x14ac:dyDescent="0.25">
      <c r="B14" s="72">
        <v>9</v>
      </c>
      <c r="C14" s="118"/>
      <c r="D14" s="74" t="s">
        <v>85</v>
      </c>
      <c r="E14" s="66" t="s">
        <v>0</v>
      </c>
      <c r="F14" s="58">
        <v>1</v>
      </c>
      <c r="G14" s="58">
        <v>2</v>
      </c>
      <c r="H14" s="58">
        <v>1</v>
      </c>
      <c r="I14" s="58">
        <v>2</v>
      </c>
      <c r="J14" s="58">
        <v>2</v>
      </c>
      <c r="K14" s="58">
        <v>1</v>
      </c>
      <c r="L14" s="58" t="s">
        <v>126</v>
      </c>
      <c r="M14" s="39">
        <f t="shared" si="4"/>
        <v>3</v>
      </c>
      <c r="N14" s="39" t="str">
        <f t="shared" si="5"/>
        <v>Menor</v>
      </c>
      <c r="O14" s="39">
        <f t="shared" si="6"/>
        <v>2</v>
      </c>
      <c r="P14" s="62" t="str">
        <f t="shared" si="7"/>
        <v>Bajo</v>
      </c>
      <c r="Q14" s="75" t="s">
        <v>180</v>
      </c>
      <c r="R14" s="3"/>
    </row>
    <row r="15" spans="2:21" ht="47.25" customHeight="1" x14ac:dyDescent="0.25">
      <c r="B15" s="82">
        <v>10</v>
      </c>
      <c r="C15" s="118"/>
      <c r="D15" s="74" t="s">
        <v>167</v>
      </c>
      <c r="E15" s="66" t="s">
        <v>0</v>
      </c>
      <c r="F15" s="58">
        <v>1</v>
      </c>
      <c r="G15" s="58">
        <v>1</v>
      </c>
      <c r="H15" s="58">
        <v>1</v>
      </c>
      <c r="I15" s="58">
        <v>1</v>
      </c>
      <c r="J15" s="58">
        <v>3</v>
      </c>
      <c r="K15" s="58">
        <v>3</v>
      </c>
      <c r="L15" s="58" t="s">
        <v>126</v>
      </c>
      <c r="M15" s="39">
        <f t="shared" si="4"/>
        <v>3</v>
      </c>
      <c r="N15" s="39" t="str">
        <f t="shared" si="5"/>
        <v>Moderado</v>
      </c>
      <c r="O15" s="39">
        <f t="shared" si="6"/>
        <v>3</v>
      </c>
      <c r="P15" s="62" t="str">
        <f t="shared" si="7"/>
        <v>Medio</v>
      </c>
      <c r="Q15" s="75" t="s">
        <v>182</v>
      </c>
      <c r="R15" s="3"/>
    </row>
    <row r="16" spans="2:21" ht="43.5" customHeight="1" x14ac:dyDescent="0.25">
      <c r="B16" s="72">
        <v>11</v>
      </c>
      <c r="C16" s="105" t="s">
        <v>95</v>
      </c>
      <c r="D16" s="74" t="s">
        <v>195</v>
      </c>
      <c r="E16" s="66" t="s">
        <v>0</v>
      </c>
      <c r="F16" s="58">
        <v>3</v>
      </c>
      <c r="G16" s="58">
        <v>3</v>
      </c>
      <c r="H16" s="58">
        <v>1</v>
      </c>
      <c r="I16" s="58">
        <v>1</v>
      </c>
      <c r="J16" s="58">
        <v>1</v>
      </c>
      <c r="K16" s="58">
        <v>1</v>
      </c>
      <c r="L16" s="58" t="s">
        <v>127</v>
      </c>
      <c r="M16" s="39">
        <f t="shared" si="4"/>
        <v>4</v>
      </c>
      <c r="N16" s="39" t="str">
        <f t="shared" si="5"/>
        <v>Moderado</v>
      </c>
      <c r="O16" s="39">
        <f t="shared" si="6"/>
        <v>3</v>
      </c>
      <c r="P16" s="62" t="str">
        <f t="shared" si="7"/>
        <v>Alto</v>
      </c>
      <c r="Q16" s="75" t="s">
        <v>219</v>
      </c>
      <c r="R16" s="65"/>
    </row>
    <row r="17" spans="2:21" ht="63" customHeight="1" x14ac:dyDescent="0.25">
      <c r="B17" s="72">
        <v>12</v>
      </c>
      <c r="C17" s="106"/>
      <c r="D17" s="74" t="s">
        <v>194</v>
      </c>
      <c r="E17" s="66" t="s">
        <v>102</v>
      </c>
      <c r="F17" s="58">
        <v>3</v>
      </c>
      <c r="G17" s="58">
        <v>3</v>
      </c>
      <c r="H17" s="58">
        <v>1</v>
      </c>
      <c r="I17" s="58">
        <v>1</v>
      </c>
      <c r="J17" s="58">
        <v>1</v>
      </c>
      <c r="K17" s="58">
        <v>1</v>
      </c>
      <c r="L17" s="58" t="s">
        <v>127</v>
      </c>
      <c r="M17" s="39">
        <f t="shared" ref="M17:M19" si="8">IF(L17="Raro",1,IF(L17="Improbable",2,IF(L17="Posible",3,IF(L17="Probable",4,IF(L17="Certeza","5")))))</f>
        <v>4</v>
      </c>
      <c r="N17" s="39" t="str">
        <f t="shared" ref="N17:N19" si="9">IF(MAX(F17:K17)=1,"Insignificante",IF(MAX(F17:K17)=2,"Menor",IF(MAX(F17:K17)=3,"Moderado",IF(MAX(F17:K17)=4,"Mayor",IF(MAX(F17:K17)=5,"Catastrofico","0")))))</f>
        <v>Moderado</v>
      </c>
      <c r="O17" s="39">
        <f t="shared" ref="O17:O19" si="10">MAX(F17:K17)</f>
        <v>3</v>
      </c>
      <c r="P17" s="62" t="str">
        <f t="shared" ref="P17:P19" si="11">IF(AND(L17="Raro",N17="Insignificante"),"Inusual",IF(AND(L17="Raro",N17="Menor"),"Bajo",IF(AND(L17="Raro",N17="Moderado"),"Medio",IF(AND(L17="Raro",N17="Mayor"),"Medio",IF(AND(L17="Raro",N17="Catastrofico"),"Alto",IF(AND(L17="Improbable",N17="Insignificante"),"Bajo",IF(AND(L17="Improbable",N17="Menor"),"Bajo",IF(AND(L17="Improbable",N17="Moderado"),"Medio",IF(AND(L17="Improbable",N17="Mayor"),"Alto",IF(AND(L17="Improbable",N17="Catastrofico"),"Alto",IF(AND(L17="Posible",N17="Insignificante"),"Bajo",IF(AND(L17="Posible",N17="Menor"),"Bajo",IF(AND(L17="Posible",N17="Moderado"),"Medio",IF(AND(L17="Posible",N17="Mayor"),"Alto",IF(AND(L17="Posible",N17="Catastrofico"),"Extremo",IF(AND(L17="Probable",N17="Insignificante"),"Medio",IF(AND(L17="Probable",N17="Menor"),"Medio",IF(AND(L17="Probable",N17="Moderado"),"Alto",IF(AND(L17="Probable",N17="Mayor"),"Extremo",IF(AND(L17="Probable",N17="Catastrofico"),"Extremo",IF(AND(L17="Certeza",N17="Insignificante"),"Medio",IF(AND(L17="Certeza",N17="Menor"),"Alto",IF(AND(L17="Certeza",N17="Moderado"),"Alto",IF(AND(L17="Certeza",N17="Mayor"),"Extremo",IF(AND(L17="Certeza",N17="Catastrofico"),"Extremo",0)))))))))))))))))))))))))</f>
        <v>Alto</v>
      </c>
      <c r="Q17" s="75" t="s">
        <v>193</v>
      </c>
      <c r="R17" s="65"/>
    </row>
    <row r="18" spans="2:21" s="68" customFormat="1" ht="151.5" customHeight="1" x14ac:dyDescent="0.25">
      <c r="B18" s="82">
        <v>13</v>
      </c>
      <c r="C18" s="106"/>
      <c r="D18" s="90" t="s">
        <v>222</v>
      </c>
      <c r="E18" s="66" t="s">
        <v>0</v>
      </c>
      <c r="F18" s="70">
        <v>2</v>
      </c>
      <c r="G18" s="70">
        <v>2</v>
      </c>
      <c r="H18" s="70">
        <v>1</v>
      </c>
      <c r="I18" s="70">
        <v>1</v>
      </c>
      <c r="J18" s="70">
        <v>2</v>
      </c>
      <c r="K18" s="70">
        <v>2</v>
      </c>
      <c r="L18" s="70" t="s">
        <v>126</v>
      </c>
      <c r="M18" s="69">
        <f t="shared" si="8"/>
        <v>3</v>
      </c>
      <c r="N18" s="69" t="str">
        <f t="shared" si="9"/>
        <v>Menor</v>
      </c>
      <c r="O18" s="69">
        <f t="shared" si="10"/>
        <v>2</v>
      </c>
      <c r="P18" s="71" t="str">
        <f t="shared" si="11"/>
        <v>Bajo</v>
      </c>
      <c r="Q18" s="75" t="s">
        <v>235</v>
      </c>
      <c r="R18" s="65"/>
    </row>
    <row r="19" spans="2:21" s="68" customFormat="1" ht="128.25" customHeight="1" x14ac:dyDescent="0.25">
      <c r="B19" s="72">
        <v>14</v>
      </c>
      <c r="C19" s="106"/>
      <c r="D19" s="90" t="s">
        <v>223</v>
      </c>
      <c r="E19" s="66" t="s">
        <v>0</v>
      </c>
      <c r="F19" s="70">
        <v>2</v>
      </c>
      <c r="G19" s="70">
        <v>1</v>
      </c>
      <c r="H19" s="70">
        <v>1</v>
      </c>
      <c r="I19" s="70">
        <v>1</v>
      </c>
      <c r="J19" s="70">
        <v>2</v>
      </c>
      <c r="K19" s="70">
        <v>2</v>
      </c>
      <c r="L19" s="70" t="s">
        <v>126</v>
      </c>
      <c r="M19" s="69">
        <f t="shared" si="8"/>
        <v>3</v>
      </c>
      <c r="N19" s="69" t="str">
        <f t="shared" si="9"/>
        <v>Menor</v>
      </c>
      <c r="O19" s="69">
        <f t="shared" si="10"/>
        <v>2</v>
      </c>
      <c r="P19" s="71" t="str">
        <f t="shared" si="11"/>
        <v>Bajo</v>
      </c>
      <c r="Q19" s="75" t="s">
        <v>216</v>
      </c>
      <c r="R19" s="65"/>
    </row>
    <row r="20" spans="2:21" ht="206.25" customHeight="1" x14ac:dyDescent="0.25">
      <c r="B20" s="72">
        <v>15</v>
      </c>
      <c r="C20" s="106"/>
      <c r="D20" s="74" t="s">
        <v>111</v>
      </c>
      <c r="E20" s="66" t="s">
        <v>0</v>
      </c>
      <c r="F20" s="58">
        <v>3</v>
      </c>
      <c r="G20" s="58">
        <v>2</v>
      </c>
      <c r="H20" s="58">
        <v>1</v>
      </c>
      <c r="I20" s="58">
        <v>1</v>
      </c>
      <c r="J20" s="58">
        <v>1</v>
      </c>
      <c r="K20" s="58">
        <v>1</v>
      </c>
      <c r="L20" s="58" t="s">
        <v>126</v>
      </c>
      <c r="M20" s="39">
        <f t="shared" si="4"/>
        <v>3</v>
      </c>
      <c r="N20" s="39" t="str">
        <f t="shared" si="5"/>
        <v>Moderado</v>
      </c>
      <c r="O20" s="39">
        <f t="shared" si="6"/>
        <v>3</v>
      </c>
      <c r="P20" s="62" t="str">
        <f t="shared" si="7"/>
        <v>Medio</v>
      </c>
      <c r="Q20" s="75" t="s">
        <v>217</v>
      </c>
      <c r="R20" s="3"/>
    </row>
    <row r="21" spans="2:21" ht="51" x14ac:dyDescent="0.25">
      <c r="B21" s="82">
        <v>16</v>
      </c>
      <c r="C21" s="106"/>
      <c r="D21" s="74" t="s">
        <v>84</v>
      </c>
      <c r="E21" s="82" t="s">
        <v>0</v>
      </c>
      <c r="F21" s="70">
        <v>3</v>
      </c>
      <c r="G21" s="70">
        <v>4</v>
      </c>
      <c r="H21" s="70">
        <v>3</v>
      </c>
      <c r="I21" s="70">
        <v>2</v>
      </c>
      <c r="J21" s="70">
        <v>1</v>
      </c>
      <c r="K21" s="70">
        <v>1</v>
      </c>
      <c r="L21" s="70" t="s">
        <v>126</v>
      </c>
      <c r="M21" s="72">
        <f t="shared" si="4"/>
        <v>3</v>
      </c>
      <c r="N21" s="72" t="str">
        <f t="shared" si="5"/>
        <v>Mayor</v>
      </c>
      <c r="O21" s="72">
        <f t="shared" si="6"/>
        <v>4</v>
      </c>
      <c r="P21" s="80" t="str">
        <f t="shared" si="7"/>
        <v>Alto</v>
      </c>
      <c r="Q21" s="74" t="s">
        <v>200</v>
      </c>
      <c r="R21" s="81"/>
    </row>
    <row r="22" spans="2:21" s="68" customFormat="1" ht="45" customHeight="1" x14ac:dyDescent="0.25">
      <c r="B22" s="82">
        <v>17</v>
      </c>
      <c r="C22" s="107"/>
      <c r="D22" s="91" t="s">
        <v>224</v>
      </c>
      <c r="E22" s="69" t="s">
        <v>0</v>
      </c>
      <c r="F22" s="86">
        <v>1</v>
      </c>
      <c r="G22" s="86">
        <v>2</v>
      </c>
      <c r="H22" s="86">
        <v>1</v>
      </c>
      <c r="I22" s="86">
        <v>1</v>
      </c>
      <c r="J22" s="86">
        <v>2</v>
      </c>
      <c r="K22" s="86">
        <v>1</v>
      </c>
      <c r="L22" s="87" t="s">
        <v>125</v>
      </c>
      <c r="M22" s="69">
        <f t="shared" ref="M22" si="12">IF(L22="Raro",1,IF(L22="Improbable",2,IF(L22="Posible",3,IF(L22="Probable",4,IF(L22="Certeza",5,IF(L22="",0))))))</f>
        <v>2</v>
      </c>
      <c r="N22" s="69" t="str">
        <f t="shared" si="5"/>
        <v>Menor</v>
      </c>
      <c r="O22" s="69">
        <f t="shared" si="6"/>
        <v>2</v>
      </c>
      <c r="P22" s="71" t="str">
        <f t="shared" si="7"/>
        <v>Bajo</v>
      </c>
      <c r="Q22" s="85" t="s">
        <v>225</v>
      </c>
      <c r="R22" s="81"/>
    </row>
    <row r="23" spans="2:21" s="68" customFormat="1" ht="87" customHeight="1" x14ac:dyDescent="0.25">
      <c r="B23" s="72">
        <v>18</v>
      </c>
      <c r="C23" s="108" t="s">
        <v>198</v>
      </c>
      <c r="D23" s="75" t="s">
        <v>212</v>
      </c>
      <c r="E23" s="66" t="s">
        <v>102</v>
      </c>
      <c r="F23" s="70">
        <v>4</v>
      </c>
      <c r="G23" s="70">
        <v>4</v>
      </c>
      <c r="H23" s="70">
        <v>1</v>
      </c>
      <c r="I23" s="70">
        <v>1</v>
      </c>
      <c r="J23" s="70">
        <v>1</v>
      </c>
      <c r="K23" s="70">
        <v>1</v>
      </c>
      <c r="L23" s="70" t="s">
        <v>126</v>
      </c>
      <c r="M23" s="69">
        <f t="shared" si="4"/>
        <v>3</v>
      </c>
      <c r="N23" s="69" t="str">
        <f t="shared" si="5"/>
        <v>Mayor</v>
      </c>
      <c r="O23" s="69">
        <f t="shared" si="6"/>
        <v>4</v>
      </c>
      <c r="P23" s="71" t="str">
        <f t="shared" si="7"/>
        <v>Alto</v>
      </c>
      <c r="Q23" s="75" t="s">
        <v>218</v>
      </c>
      <c r="R23" s="65"/>
    </row>
    <row r="24" spans="2:21" s="68" customFormat="1" ht="76.5" customHeight="1" x14ac:dyDescent="0.25">
      <c r="B24" s="72">
        <v>19</v>
      </c>
      <c r="C24" s="106"/>
      <c r="D24" s="75" t="s">
        <v>112</v>
      </c>
      <c r="E24" s="66" t="s">
        <v>0</v>
      </c>
      <c r="F24" s="70">
        <v>3</v>
      </c>
      <c r="G24" s="70">
        <v>3</v>
      </c>
      <c r="H24" s="70">
        <v>1</v>
      </c>
      <c r="I24" s="70">
        <v>1</v>
      </c>
      <c r="J24" s="70">
        <v>1</v>
      </c>
      <c r="K24" s="70">
        <v>1</v>
      </c>
      <c r="L24" s="70" t="s">
        <v>126</v>
      </c>
      <c r="M24" s="69">
        <f t="shared" si="4"/>
        <v>3</v>
      </c>
      <c r="N24" s="69" t="str">
        <f t="shared" si="5"/>
        <v>Moderado</v>
      </c>
      <c r="O24" s="69">
        <f t="shared" si="6"/>
        <v>3</v>
      </c>
      <c r="P24" s="71" t="str">
        <f t="shared" si="7"/>
        <v>Medio</v>
      </c>
      <c r="Q24" s="75" t="s">
        <v>251</v>
      </c>
      <c r="R24" s="3"/>
    </row>
    <row r="25" spans="2:21" s="68" customFormat="1" ht="58.5" customHeight="1" x14ac:dyDescent="0.25">
      <c r="B25" s="82">
        <v>20</v>
      </c>
      <c r="C25" s="106"/>
      <c r="D25" s="75" t="s">
        <v>69</v>
      </c>
      <c r="E25" s="66" t="s">
        <v>0</v>
      </c>
      <c r="F25" s="70">
        <v>2</v>
      </c>
      <c r="G25" s="70">
        <v>1</v>
      </c>
      <c r="H25" s="70">
        <v>1</v>
      </c>
      <c r="I25" s="70">
        <v>1</v>
      </c>
      <c r="J25" s="70">
        <v>3</v>
      </c>
      <c r="K25" s="70">
        <v>2</v>
      </c>
      <c r="L25" s="70" t="s">
        <v>126</v>
      </c>
      <c r="M25" s="69">
        <f t="shared" si="4"/>
        <v>3</v>
      </c>
      <c r="N25" s="69" t="str">
        <f t="shared" si="5"/>
        <v>Moderado</v>
      </c>
      <c r="O25" s="69">
        <f t="shared" si="6"/>
        <v>3</v>
      </c>
      <c r="P25" s="71" t="str">
        <f t="shared" si="7"/>
        <v>Medio</v>
      </c>
      <c r="Q25" s="75" t="s">
        <v>170</v>
      </c>
      <c r="R25" s="3"/>
    </row>
    <row r="26" spans="2:21" s="68" customFormat="1" ht="68.25" customHeight="1" x14ac:dyDescent="0.25">
      <c r="B26" s="82">
        <v>21</v>
      </c>
      <c r="C26" s="106"/>
      <c r="D26" s="91" t="s">
        <v>233</v>
      </c>
      <c r="E26" s="66" t="s">
        <v>0</v>
      </c>
      <c r="F26" s="70">
        <v>2</v>
      </c>
      <c r="G26" s="70">
        <v>2</v>
      </c>
      <c r="H26" s="70">
        <v>1</v>
      </c>
      <c r="I26" s="70">
        <v>1</v>
      </c>
      <c r="J26" s="70">
        <v>1</v>
      </c>
      <c r="K26" s="70">
        <v>2</v>
      </c>
      <c r="L26" s="70" t="s">
        <v>126</v>
      </c>
      <c r="M26" s="69">
        <f t="shared" ref="M26" si="13">IF(L26="Raro",1,IF(L26="Improbable",2,IF(L26="Posible",3,IF(L26="Probable",4,IF(L26="Certeza","5")))))</f>
        <v>3</v>
      </c>
      <c r="N26" s="69" t="str">
        <f t="shared" ref="N26" si="14">IF(MAX(F26:K26)=1,"Insignificante",IF(MAX(F26:K26)=2,"Menor",IF(MAX(F26:K26)=3,"Moderado",IF(MAX(F26:K26)=4,"Mayor",IF(MAX(F26:K26)=5,"Catastrofico","0")))))</f>
        <v>Menor</v>
      </c>
      <c r="O26" s="69">
        <f t="shared" ref="O26" si="15">MAX(F26:K26)</f>
        <v>2</v>
      </c>
      <c r="P26" s="71" t="str">
        <f t="shared" ref="P26" si="16">IF(AND(L26="Raro",N26="Insignificante"),"Inusual",IF(AND(L26="Raro",N26="Menor"),"Bajo",IF(AND(L26="Raro",N26="Moderado"),"Medio",IF(AND(L26="Raro",N26="Mayor"),"Medio",IF(AND(L26="Raro",N26="Catastrofico"),"Alto",IF(AND(L26="Improbable",N26="Insignificante"),"Bajo",IF(AND(L26="Improbable",N26="Menor"),"Bajo",IF(AND(L26="Improbable",N26="Moderado"),"Medio",IF(AND(L26="Improbable",N26="Mayor"),"Alto",IF(AND(L26="Improbable",N26="Catastrofico"),"Alto",IF(AND(L26="Posible",N26="Insignificante"),"Bajo",IF(AND(L26="Posible",N26="Menor"),"Bajo",IF(AND(L26="Posible",N26="Moderado"),"Medio",IF(AND(L26="Posible",N26="Mayor"),"Alto",IF(AND(L26="Posible",N26="Catastrofico"),"Extremo",IF(AND(L26="Probable",N26="Insignificante"),"Medio",IF(AND(L26="Probable",N26="Menor"),"Medio",IF(AND(L26="Probable",N26="Moderado"),"Alto",IF(AND(L26="Probable",N26="Mayor"),"Extremo",IF(AND(L26="Probable",N26="Catastrofico"),"Extremo",IF(AND(L26="Certeza",N26="Insignificante"),"Medio",IF(AND(L26="Certeza",N26="Menor"),"Alto",IF(AND(L26="Certeza",N26="Moderado"),"Alto",IF(AND(L26="Certeza",N26="Mayor"),"Extremo",IF(AND(L26="Certeza",N26="Catastrofico"),"Extremo",0)))))))))))))))))))))))))</f>
        <v>Bajo</v>
      </c>
      <c r="Q26" s="85" t="s">
        <v>234</v>
      </c>
      <c r="R26" s="3"/>
    </row>
    <row r="27" spans="2:21" s="68" customFormat="1" ht="129.75" customHeight="1" x14ac:dyDescent="0.25">
      <c r="B27" s="72">
        <v>22</v>
      </c>
      <c r="C27" s="106"/>
      <c r="D27" s="74" t="s">
        <v>248</v>
      </c>
      <c r="E27" s="66" t="s">
        <v>0</v>
      </c>
      <c r="F27" s="70">
        <v>2</v>
      </c>
      <c r="G27" s="70">
        <v>3</v>
      </c>
      <c r="H27" s="70">
        <v>1</v>
      </c>
      <c r="I27" s="70">
        <v>1</v>
      </c>
      <c r="J27" s="70">
        <v>2</v>
      </c>
      <c r="K27" s="70">
        <v>2</v>
      </c>
      <c r="L27" s="70" t="s">
        <v>126</v>
      </c>
      <c r="M27" s="69">
        <f t="shared" ref="M27:M28" si="17">IF(L27="Raro",1,IF(L27="Improbable",2,IF(L27="Posible",3,IF(L27="Probable",4,IF(L27="Certeza","5")))))</f>
        <v>3</v>
      </c>
      <c r="N27" s="69" t="str">
        <f>IF(MAX(F27:K27)=1,"Insignificante",IF(MAX(F27:K27)=2,"Menor",IF(MAX(F27:K27)=3,"Moderado",IF(MAX(F27:K27)=4,"Mayor",IF(MAX(F27:K27)=5,"Catastrofico","0")))))</f>
        <v>Moderado</v>
      </c>
      <c r="O27" s="69">
        <f t="shared" ref="O27:O28" si="18">MAX(F27:K27)</f>
        <v>3</v>
      </c>
      <c r="P27" s="71" t="str">
        <f t="shared" ref="P27:P28" si="19">IF(AND(L27="Raro",N27="Insignificante"),"Inusual",IF(AND(L27="Raro",N27="Menor"),"Bajo",IF(AND(L27="Raro",N27="Moderado"),"Medio",IF(AND(L27="Raro",N27="Mayor"),"Medio",IF(AND(L27="Raro",N27="Catastrofico"),"Alto",IF(AND(L27="Improbable",N27="Insignificante"),"Bajo",IF(AND(L27="Improbable",N27="Menor"),"Bajo",IF(AND(L27="Improbable",N27="Moderado"),"Medio",IF(AND(L27="Improbable",N27="Mayor"),"Alto",IF(AND(L27="Improbable",N27="Catastrofico"),"Alto",IF(AND(L27="Posible",N27="Insignificante"),"Bajo",IF(AND(L27="Posible",N27="Menor"),"Bajo",IF(AND(L27="Posible",N27="Moderado"),"Medio",IF(AND(L27="Posible",N27="Mayor"),"Alto",IF(AND(L27="Posible",N27="Catastrofico"),"Extremo",IF(AND(L27="Probable",N27="Insignificante"),"Medio",IF(AND(L27="Probable",N27="Menor"),"Medio",IF(AND(L27="Probable",N27="Moderado"),"Alto",IF(AND(L27="Probable",N27="Mayor"),"Extremo",IF(AND(L27="Probable",N27="Catastrofico"),"Extremo",IF(AND(L27="Certeza",N27="Insignificante"),"Medio",IF(AND(L27="Certeza",N27="Menor"),"Alto",IF(AND(L27="Certeza",N27="Moderado"),"Alto",IF(AND(L27="Certeza",N27="Mayor"),"Extremo",IF(AND(L27="Certeza",N27="Catastrofico"),"Extremo",0)))))))))))))))))))))))))</f>
        <v>Medio</v>
      </c>
      <c r="Q27" s="75" t="s">
        <v>249</v>
      </c>
      <c r="R27" s="3"/>
    </row>
    <row r="28" spans="2:21" s="68" customFormat="1" ht="80.25" customHeight="1" x14ac:dyDescent="0.25">
      <c r="B28" s="72">
        <v>23</v>
      </c>
      <c r="C28" s="106"/>
      <c r="D28" s="81" t="s">
        <v>254</v>
      </c>
      <c r="E28" s="82" t="s">
        <v>0</v>
      </c>
      <c r="F28" s="79">
        <v>3</v>
      </c>
      <c r="G28" s="79">
        <v>3</v>
      </c>
      <c r="H28" s="79">
        <v>2</v>
      </c>
      <c r="I28" s="79">
        <v>1</v>
      </c>
      <c r="J28" s="79">
        <v>1</v>
      </c>
      <c r="K28" s="79">
        <v>2</v>
      </c>
      <c r="L28" s="79" t="s">
        <v>126</v>
      </c>
      <c r="M28" s="72">
        <f t="shared" si="17"/>
        <v>3</v>
      </c>
      <c r="N28" s="72" t="str">
        <f t="shared" ref="N28" si="20">IF(MAX(F28:K28)=1,"Insignificante",IF(MAX(F28:K28)=2,"Menor",IF(MAX(F28:K28)=3,"Moderado",IF(MAX(F28:K28)=4,"Mayor",IF(MAX(F28:K28)=5,"Catastrofico","0")))))</f>
        <v>Moderado</v>
      </c>
      <c r="O28" s="72">
        <f t="shared" si="18"/>
        <v>3</v>
      </c>
      <c r="P28" s="83" t="str">
        <f t="shared" si="19"/>
        <v>Medio</v>
      </c>
      <c r="Q28" s="84" t="s">
        <v>213</v>
      </c>
      <c r="R28" s="85"/>
    </row>
    <row r="29" spans="2:21" s="68" customFormat="1" ht="113.25" customHeight="1" x14ac:dyDescent="0.25">
      <c r="B29" s="82">
        <v>24</v>
      </c>
      <c r="C29" s="106"/>
      <c r="D29" s="75" t="s">
        <v>87</v>
      </c>
      <c r="E29" s="66" t="s">
        <v>0</v>
      </c>
      <c r="F29" s="70">
        <v>2</v>
      </c>
      <c r="G29" s="70">
        <v>3</v>
      </c>
      <c r="H29" s="70">
        <v>1</v>
      </c>
      <c r="I29" s="70">
        <v>1</v>
      </c>
      <c r="J29" s="70">
        <v>1</v>
      </c>
      <c r="K29" s="70">
        <v>1</v>
      </c>
      <c r="L29" s="70" t="s">
        <v>126</v>
      </c>
      <c r="M29" s="69">
        <f t="shared" si="4"/>
        <v>3</v>
      </c>
      <c r="N29" s="69" t="str">
        <f t="shared" si="5"/>
        <v>Moderado</v>
      </c>
      <c r="O29" s="69">
        <f t="shared" si="6"/>
        <v>3</v>
      </c>
      <c r="P29" s="71" t="str">
        <f t="shared" si="7"/>
        <v>Medio</v>
      </c>
      <c r="Q29" s="75" t="s">
        <v>236</v>
      </c>
      <c r="R29" s="65"/>
    </row>
    <row r="30" spans="2:21" s="68" customFormat="1" ht="86.25" customHeight="1" x14ac:dyDescent="0.25">
      <c r="B30" s="72">
        <v>25</v>
      </c>
      <c r="C30" s="106"/>
      <c r="D30" s="92" t="s">
        <v>226</v>
      </c>
      <c r="E30" s="66" t="s">
        <v>0</v>
      </c>
      <c r="F30" s="70">
        <v>1</v>
      </c>
      <c r="G30" s="70">
        <v>2</v>
      </c>
      <c r="H30" s="70">
        <v>1</v>
      </c>
      <c r="I30" s="70">
        <v>1</v>
      </c>
      <c r="J30" s="70">
        <v>1</v>
      </c>
      <c r="K30" s="70">
        <v>1</v>
      </c>
      <c r="L30" s="70" t="s">
        <v>126</v>
      </c>
      <c r="M30" s="69">
        <f>IF(L30="Raro",1,IF(L30="Improbable",2,IF(L30="Posible",3,IF(L30="Probable",4,IF(L30="Certeza","5")))))</f>
        <v>3</v>
      </c>
      <c r="N30" s="69" t="str">
        <f>IF(MAX(F30:K30)=1,"Insignificante",IF(MAX(F30:K30)=2,"Menor",IF(MAX(F30:K30)=3,"Moderado",IF(MAX(F30:K30)=4,"Mayor",IF(MAX(F30:K30)=5,"Catastrofico","0")))))</f>
        <v>Menor</v>
      </c>
      <c r="O30" s="69">
        <f>MAX(F30:K30)</f>
        <v>2</v>
      </c>
      <c r="P30" s="71" t="str">
        <f>IF(AND(L30="Raro",N30="Insignificante"),"Inusual",IF(AND(L30="Raro",N30="Menor"),"Bajo",IF(AND(L30="Raro",N30="Moderado"),"Medio",IF(AND(L30="Raro",N30="Mayor"),"Medio",IF(AND(L30="Raro",N30="Catastrofico"),"Alto",IF(AND(L30="Improbable",N30="Insignificante"),"Bajo",IF(AND(L30="Improbable",N30="Menor"),"Bajo",IF(AND(L30="Improbable",N30="Moderado"),"Medio",IF(AND(L30="Improbable",N30="Mayor"),"Alto",IF(AND(L30="Improbable",N30="Catastrofico"),"Alto",IF(AND(L30="Posible",N30="Insignificante"),"Bajo",IF(AND(L30="Posible",N30="Menor"),"Bajo",IF(AND(L30="Posible",N30="Moderado"),"Medio",IF(AND(L30="Posible",N30="Mayor"),"Alto",IF(AND(L30="Posible",N30="Catastrofico"),"Extremo",IF(AND(L30="Probable",N30="Insignificante"),"Medio",IF(AND(L30="Probable",N30="Menor"),"Medio",IF(AND(L30="Probable",N30="Moderado"),"Alto",IF(AND(L30="Probable",N30="Mayor"),"Extremo",IF(AND(L30="Probable",N30="Catastrofico"),"Extremo",IF(AND(L30="Certeza",N30="Insignificante"),"Medio",IF(AND(L30="Certeza",N30="Menor"),"Alto",IF(AND(L30="Certeza",N30="Moderado"),"Alto",IF(AND(L30="Certeza",N30="Mayor"),"Extremo",IF(AND(L30="Certeza",N30="Catastrofico"),"Extremo",0)))))))))))))))))))))))))</f>
        <v>Bajo</v>
      </c>
      <c r="Q30" s="75" t="s">
        <v>214</v>
      </c>
      <c r="R30" s="65"/>
      <c r="T30" s="64"/>
      <c r="U30" s="64"/>
    </row>
    <row r="31" spans="2:21" s="68" customFormat="1" ht="51" customHeight="1" x14ac:dyDescent="0.25">
      <c r="B31" s="72">
        <v>26</v>
      </c>
      <c r="C31" s="106"/>
      <c r="D31" s="92" t="s">
        <v>227</v>
      </c>
      <c r="E31" s="66" t="s">
        <v>102</v>
      </c>
      <c r="F31" s="70">
        <v>2</v>
      </c>
      <c r="G31" s="70">
        <v>2</v>
      </c>
      <c r="H31" s="70">
        <v>1</v>
      </c>
      <c r="I31" s="70">
        <v>1</v>
      </c>
      <c r="J31" s="70">
        <v>1</v>
      </c>
      <c r="K31" s="70">
        <v>3</v>
      </c>
      <c r="L31" s="70" t="s">
        <v>126</v>
      </c>
      <c r="M31" s="69">
        <f t="shared" ref="M31" si="21">IF(L31="Raro",1,IF(L31="Improbable",2,IF(L31="Posible",3,IF(L31="Probable",4,IF(L31="Certeza","5")))))</f>
        <v>3</v>
      </c>
      <c r="N31" s="69" t="str">
        <f t="shared" ref="N31" si="22">IF(MAX(F31:K31)=1,"Insignificante",IF(MAX(F31:K31)=2,"Menor",IF(MAX(F31:K31)=3,"Moderado",IF(MAX(F31:K31)=4,"Mayor",IF(MAX(F31:K31)=5,"Catastrofico","0")))))</f>
        <v>Moderado</v>
      </c>
      <c r="O31" s="69">
        <f t="shared" ref="O31" si="23">MAX(F31:K31)</f>
        <v>3</v>
      </c>
      <c r="P31" s="71" t="str">
        <f>IF(AND(L31="Raro",N31="Insignificante"),"Inusual",IF(AND(L31="Raro",N31="Menor"),"Bajo",IF(AND(L31="Raro",N31="Moderado"),"Medio",IF(AND(L31="Raro",N31="Mayor"),"Medio",IF(AND(L31="Raro",N31="Catastrofico"),"Alto",IF(AND(L31="Improbable",N31="Insignificante"),"Bajo",IF(AND(L31="Improbable",N31="Menor"),"Bajo",IF(AND(L31="Improbable",N31="Moderado"),"Medio",IF(AND(L31="Improbable",N31="Mayor"),"Alto",IF(AND(L31="Improbable",N31="Catastrofico"),"Alto",IF(AND(L31="Posible",N31="Insignificante"),"Bajo",IF(AND(L31="Posible",N31="Menor"),"Bajo",IF(AND(L31="Posible",N31="Moderado"),"Medio",IF(AND(L31="Posible",N31="Mayor"),"Alto",IF(AND(L31="Posible",N31="Catastrofico"),"Extremo",IF(AND(L31="Probable",N31="Insignificante"),"Medio",IF(AND(L31="Probable",N31="Menor"),"Medio",IF(AND(L31="Probable",N31="Moderado"),"Alto",IF(AND(L31="Probable",N31="Mayor"),"Extremo",IF(AND(L31="Probable",N31="Catastrofico"),"Extremo",IF(AND(L31="Certeza",N31="Insignificante"),"Medio",IF(AND(L31="Certeza",N31="Menor"),"Alto",IF(AND(L31="Certeza",N31="Moderado"),"Alto",IF(AND(L31="Certeza",N31="Mayor"),"Extremo",IF(AND(L31="Certeza",N31="Catastrofico"),"Extremo",0)))))))))))))))))))))))))</f>
        <v>Medio</v>
      </c>
      <c r="Q31" s="75" t="s">
        <v>237</v>
      </c>
      <c r="R31" s="3"/>
    </row>
    <row r="32" spans="2:21" s="68" customFormat="1" ht="89.25" customHeight="1" x14ac:dyDescent="0.25">
      <c r="B32" s="72">
        <v>27</v>
      </c>
      <c r="C32" s="107"/>
      <c r="D32" s="75" t="s">
        <v>211</v>
      </c>
      <c r="E32" s="66" t="s">
        <v>0</v>
      </c>
      <c r="F32" s="70">
        <v>2</v>
      </c>
      <c r="G32" s="70">
        <v>3</v>
      </c>
      <c r="H32" s="70">
        <v>1</v>
      </c>
      <c r="I32" s="70">
        <v>1</v>
      </c>
      <c r="J32" s="70">
        <v>1</v>
      </c>
      <c r="K32" s="70">
        <v>1</v>
      </c>
      <c r="L32" s="70" t="s">
        <v>126</v>
      </c>
      <c r="M32" s="69">
        <f t="shared" si="4"/>
        <v>3</v>
      </c>
      <c r="N32" s="69" t="str">
        <f t="shared" si="5"/>
        <v>Moderado</v>
      </c>
      <c r="O32" s="69">
        <f t="shared" si="6"/>
        <v>3</v>
      </c>
      <c r="P32" s="71" t="str">
        <f t="shared" si="7"/>
        <v>Medio</v>
      </c>
      <c r="Q32" s="75" t="s">
        <v>238</v>
      </c>
      <c r="R32" s="65"/>
    </row>
    <row r="33" spans="2:18" ht="64.5" customHeight="1" x14ac:dyDescent="0.25">
      <c r="B33" s="72">
        <v>28</v>
      </c>
      <c r="C33" s="111" t="s">
        <v>94</v>
      </c>
      <c r="D33" s="75" t="s">
        <v>162</v>
      </c>
      <c r="E33" s="66" t="s">
        <v>0</v>
      </c>
      <c r="F33" s="58">
        <v>2</v>
      </c>
      <c r="G33" s="58">
        <v>1</v>
      </c>
      <c r="H33" s="58">
        <v>1</v>
      </c>
      <c r="I33" s="58">
        <v>1</v>
      </c>
      <c r="J33" s="58">
        <v>3</v>
      </c>
      <c r="K33" s="58">
        <v>3</v>
      </c>
      <c r="L33" s="58" t="s">
        <v>126</v>
      </c>
      <c r="M33" s="39">
        <f t="shared" si="4"/>
        <v>3</v>
      </c>
      <c r="N33" s="39" t="str">
        <f t="shared" si="5"/>
        <v>Moderado</v>
      </c>
      <c r="O33" s="39">
        <f t="shared" si="6"/>
        <v>3</v>
      </c>
      <c r="P33" s="62" t="str">
        <f t="shared" si="7"/>
        <v>Medio</v>
      </c>
      <c r="Q33" s="75" t="s">
        <v>191</v>
      </c>
      <c r="R33" s="3"/>
    </row>
    <row r="34" spans="2:18" ht="48.75" customHeight="1" x14ac:dyDescent="0.25">
      <c r="B34" s="82">
        <v>29</v>
      </c>
      <c r="C34" s="113"/>
      <c r="D34" s="75" t="s">
        <v>161</v>
      </c>
      <c r="E34" s="66" t="s">
        <v>0</v>
      </c>
      <c r="F34" s="58">
        <v>4</v>
      </c>
      <c r="G34" s="58">
        <v>4</v>
      </c>
      <c r="H34" s="58">
        <v>4</v>
      </c>
      <c r="I34" s="58">
        <v>4</v>
      </c>
      <c r="J34" s="58">
        <v>4</v>
      </c>
      <c r="K34" s="58">
        <v>4</v>
      </c>
      <c r="L34" s="58" t="s">
        <v>124</v>
      </c>
      <c r="M34" s="39">
        <f t="shared" si="4"/>
        <v>1</v>
      </c>
      <c r="N34" s="39" t="str">
        <f>IF(MAX(F34:K34)=1,"Insignificante",IF(MAX(F34:K34)=2,"Menor",IF(MAX(F34:K34)=3,"Moderado",IF(MAX(F34:K34)=4,"Mayor",IF(MAX(F34:K34)=5,"Catastrofico","0")))))</f>
        <v>Mayor</v>
      </c>
      <c r="O34" s="39">
        <f t="shared" si="6"/>
        <v>4</v>
      </c>
      <c r="P34" s="62" t="str">
        <f t="shared" si="7"/>
        <v>Medio</v>
      </c>
      <c r="Q34" s="75" t="s">
        <v>178</v>
      </c>
      <c r="R34" s="3"/>
    </row>
    <row r="35" spans="2:18" ht="81.75" customHeight="1" x14ac:dyDescent="0.25">
      <c r="B35" s="72">
        <v>30</v>
      </c>
      <c r="C35" s="111" t="s">
        <v>106</v>
      </c>
      <c r="D35" s="75" t="s">
        <v>255</v>
      </c>
      <c r="E35" s="66" t="s">
        <v>0</v>
      </c>
      <c r="F35" s="58">
        <v>3</v>
      </c>
      <c r="G35" s="58">
        <v>1</v>
      </c>
      <c r="H35" s="58">
        <v>1</v>
      </c>
      <c r="I35" s="58">
        <v>1</v>
      </c>
      <c r="J35" s="58">
        <v>1</v>
      </c>
      <c r="K35" s="58">
        <v>1</v>
      </c>
      <c r="L35" s="58" t="s">
        <v>124</v>
      </c>
      <c r="M35" s="39">
        <f>IF(L35="Raro",1,IF(L35="Improbable",2,IF(L35="Posible",3,IF(L35="Probable",4,IF(L35="Certeza","5")))))</f>
        <v>1</v>
      </c>
      <c r="N35" s="39" t="str">
        <f>IF(MAX(F35:K35)=1,"Insignificante",IF(MAX(F35:K35)=2,"Menor",IF(MAX(F35:K35)=3,"Moderado",IF(MAX(F35:K35)=4,"Mayor",IF(MAX(F35:K35)=5,"Catastrofico","0")))))</f>
        <v>Moderado</v>
      </c>
      <c r="O35" s="39">
        <f t="shared" si="6"/>
        <v>3</v>
      </c>
      <c r="P35" s="62" t="str">
        <f t="shared" si="7"/>
        <v>Medio</v>
      </c>
      <c r="Q35" s="75" t="s">
        <v>256</v>
      </c>
      <c r="R35" s="65"/>
    </row>
    <row r="36" spans="2:18" ht="75" customHeight="1" x14ac:dyDescent="0.25">
      <c r="B36" s="72">
        <v>31</v>
      </c>
      <c r="C36" s="112"/>
      <c r="D36" s="77" t="s">
        <v>199</v>
      </c>
      <c r="E36" s="66" t="s">
        <v>102</v>
      </c>
      <c r="F36" s="58">
        <v>3</v>
      </c>
      <c r="G36" s="58">
        <v>3</v>
      </c>
      <c r="H36" s="58">
        <v>3</v>
      </c>
      <c r="I36" s="58">
        <v>1</v>
      </c>
      <c r="J36" s="58">
        <v>1</v>
      </c>
      <c r="K36" s="58">
        <v>2</v>
      </c>
      <c r="L36" s="70" t="s">
        <v>127</v>
      </c>
      <c r="M36" s="69">
        <f>IF(L36="Raro",1,IF(L36="Improbable",2,IF(L36="Posible",3,IF(L36="Probable",4,IF(L36="Certeza","5")))))</f>
        <v>4</v>
      </c>
      <c r="N36" s="39" t="s">
        <v>169</v>
      </c>
      <c r="O36" s="69">
        <f t="shared" si="6"/>
        <v>3</v>
      </c>
      <c r="P36" s="62" t="s">
        <v>58</v>
      </c>
      <c r="Q36" s="88" t="s">
        <v>196</v>
      </c>
      <c r="R36" s="3"/>
    </row>
    <row r="37" spans="2:18" ht="50.25" customHeight="1" x14ac:dyDescent="0.25">
      <c r="B37" s="82">
        <v>32</v>
      </c>
      <c r="C37" s="112"/>
      <c r="D37" s="75" t="s">
        <v>157</v>
      </c>
      <c r="E37" s="66" t="s">
        <v>0</v>
      </c>
      <c r="F37" s="58">
        <v>1</v>
      </c>
      <c r="G37" s="58">
        <v>2</v>
      </c>
      <c r="H37" s="58">
        <v>2</v>
      </c>
      <c r="I37" s="58">
        <v>1</v>
      </c>
      <c r="J37" s="58">
        <v>1</v>
      </c>
      <c r="K37" s="58">
        <v>1</v>
      </c>
      <c r="L37" s="58" t="s">
        <v>126</v>
      </c>
      <c r="M37" s="39">
        <f t="shared" si="4"/>
        <v>3</v>
      </c>
      <c r="N37" s="39" t="str">
        <f t="shared" si="5"/>
        <v>Menor</v>
      </c>
      <c r="O37" s="39">
        <f t="shared" si="6"/>
        <v>2</v>
      </c>
      <c r="P37" s="62" t="str">
        <f t="shared" si="7"/>
        <v>Bajo</v>
      </c>
      <c r="Q37" s="88" t="s">
        <v>239</v>
      </c>
      <c r="R37" s="3"/>
    </row>
    <row r="38" spans="2:18" ht="47.25" customHeight="1" x14ac:dyDescent="0.25">
      <c r="B38" s="72">
        <v>33</v>
      </c>
      <c r="C38" s="113"/>
      <c r="D38" s="75" t="s">
        <v>113</v>
      </c>
      <c r="E38" s="66" t="s">
        <v>102</v>
      </c>
      <c r="F38" s="58">
        <v>1</v>
      </c>
      <c r="G38" s="58">
        <v>3</v>
      </c>
      <c r="H38" s="58">
        <v>1</v>
      </c>
      <c r="I38" s="58">
        <v>1</v>
      </c>
      <c r="J38" s="58">
        <v>1</v>
      </c>
      <c r="K38" s="58">
        <v>1</v>
      </c>
      <c r="L38" s="58" t="s">
        <v>126</v>
      </c>
      <c r="M38" s="39">
        <f t="shared" si="4"/>
        <v>3</v>
      </c>
      <c r="N38" s="39" t="str">
        <f t="shared" si="5"/>
        <v>Moderado</v>
      </c>
      <c r="O38" s="39">
        <f t="shared" si="6"/>
        <v>3</v>
      </c>
      <c r="P38" s="62" t="str">
        <f t="shared" si="7"/>
        <v>Medio</v>
      </c>
      <c r="Q38" s="75" t="s">
        <v>179</v>
      </c>
      <c r="R38" s="65"/>
    </row>
    <row r="39" spans="2:18" ht="46.5" customHeight="1" x14ac:dyDescent="0.25">
      <c r="B39" s="72">
        <v>34</v>
      </c>
      <c r="C39" s="114" t="s">
        <v>99</v>
      </c>
      <c r="D39" s="75" t="s">
        <v>114</v>
      </c>
      <c r="E39" s="66" t="s">
        <v>0</v>
      </c>
      <c r="F39" s="58">
        <v>2</v>
      </c>
      <c r="G39" s="58">
        <v>2</v>
      </c>
      <c r="H39" s="58">
        <v>1</v>
      </c>
      <c r="I39" s="58">
        <v>2</v>
      </c>
      <c r="J39" s="58">
        <v>1</v>
      </c>
      <c r="K39" s="58">
        <v>1</v>
      </c>
      <c r="L39" s="58" t="s">
        <v>126</v>
      </c>
      <c r="M39" s="39">
        <f t="shared" si="4"/>
        <v>3</v>
      </c>
      <c r="N39" s="39" t="str">
        <f t="shared" si="5"/>
        <v>Menor</v>
      </c>
      <c r="O39" s="39">
        <f t="shared" si="6"/>
        <v>2</v>
      </c>
      <c r="P39" s="62" t="str">
        <f t="shared" si="7"/>
        <v>Bajo</v>
      </c>
      <c r="Q39" s="75" t="s">
        <v>168</v>
      </c>
      <c r="R39" s="3"/>
    </row>
    <row r="40" spans="2:18" ht="44.25" customHeight="1" x14ac:dyDescent="0.25">
      <c r="B40" s="82">
        <v>35</v>
      </c>
      <c r="C40" s="115"/>
      <c r="D40" s="75" t="s">
        <v>166</v>
      </c>
      <c r="E40" s="66" t="s">
        <v>0</v>
      </c>
      <c r="F40" s="58">
        <v>1</v>
      </c>
      <c r="G40" s="58">
        <v>1</v>
      </c>
      <c r="H40" s="58">
        <v>1</v>
      </c>
      <c r="I40" s="58">
        <v>1</v>
      </c>
      <c r="J40" s="58">
        <v>1</v>
      </c>
      <c r="K40" s="58">
        <v>1</v>
      </c>
      <c r="L40" s="58" t="s">
        <v>124</v>
      </c>
      <c r="M40" s="39">
        <f t="shared" si="4"/>
        <v>1</v>
      </c>
      <c r="N40" s="39" t="str">
        <f t="shared" si="5"/>
        <v>Insignificante</v>
      </c>
      <c r="O40" s="39">
        <f t="shared" si="6"/>
        <v>1</v>
      </c>
      <c r="P40" s="62" t="str">
        <f t="shared" si="7"/>
        <v>Inusual</v>
      </c>
      <c r="Q40" s="75" t="s">
        <v>168</v>
      </c>
      <c r="R40" s="3"/>
    </row>
    <row r="41" spans="2:18" ht="50.25" customHeight="1" x14ac:dyDescent="0.25">
      <c r="B41" s="72">
        <v>36</v>
      </c>
      <c r="C41" s="115"/>
      <c r="D41" s="75" t="s">
        <v>159</v>
      </c>
      <c r="E41" s="66" t="s">
        <v>0</v>
      </c>
      <c r="F41" s="58">
        <v>1</v>
      </c>
      <c r="G41" s="58">
        <v>2</v>
      </c>
      <c r="H41" s="58">
        <v>1</v>
      </c>
      <c r="I41" s="58">
        <v>1</v>
      </c>
      <c r="J41" s="58">
        <v>1</v>
      </c>
      <c r="K41" s="58">
        <v>1</v>
      </c>
      <c r="L41" s="58" t="s">
        <v>124</v>
      </c>
      <c r="M41" s="39">
        <f t="shared" si="4"/>
        <v>1</v>
      </c>
      <c r="N41" s="39" t="str">
        <f t="shared" si="5"/>
        <v>Menor</v>
      </c>
      <c r="O41" s="39">
        <f t="shared" si="6"/>
        <v>2</v>
      </c>
      <c r="P41" s="62" t="str">
        <f t="shared" si="7"/>
        <v>Bajo</v>
      </c>
      <c r="Q41" s="75" t="s">
        <v>168</v>
      </c>
      <c r="R41" s="3"/>
    </row>
    <row r="42" spans="2:18" ht="44.25" customHeight="1" x14ac:dyDescent="0.25">
      <c r="B42" s="72">
        <v>37</v>
      </c>
      <c r="C42" s="115"/>
      <c r="D42" s="75" t="s">
        <v>160</v>
      </c>
      <c r="E42" s="66" t="s">
        <v>0</v>
      </c>
      <c r="F42" s="58">
        <v>1</v>
      </c>
      <c r="G42" s="58">
        <v>2</v>
      </c>
      <c r="H42" s="58">
        <v>1</v>
      </c>
      <c r="I42" s="58">
        <v>2</v>
      </c>
      <c r="J42" s="58">
        <v>1</v>
      </c>
      <c r="K42" s="58">
        <v>1</v>
      </c>
      <c r="L42" s="58" t="s">
        <v>126</v>
      </c>
      <c r="M42" s="39">
        <f t="shared" si="4"/>
        <v>3</v>
      </c>
      <c r="N42" s="39" t="str">
        <f t="shared" si="5"/>
        <v>Menor</v>
      </c>
      <c r="O42" s="39">
        <f t="shared" si="6"/>
        <v>2</v>
      </c>
      <c r="P42" s="62" t="str">
        <f t="shared" si="7"/>
        <v>Bajo</v>
      </c>
      <c r="Q42" s="75" t="s">
        <v>168</v>
      </c>
      <c r="R42" s="3"/>
    </row>
    <row r="43" spans="2:18" ht="39" customHeight="1" x14ac:dyDescent="0.25">
      <c r="B43" s="82">
        <v>38</v>
      </c>
      <c r="C43" s="115"/>
      <c r="D43" s="75" t="s">
        <v>115</v>
      </c>
      <c r="E43" s="66" t="s">
        <v>0</v>
      </c>
      <c r="F43" s="58">
        <v>3</v>
      </c>
      <c r="G43" s="58">
        <v>3</v>
      </c>
      <c r="H43" s="58">
        <v>2</v>
      </c>
      <c r="I43" s="58">
        <v>1</v>
      </c>
      <c r="J43" s="58">
        <v>1</v>
      </c>
      <c r="K43" s="58">
        <v>1</v>
      </c>
      <c r="L43" s="58" t="s">
        <v>126</v>
      </c>
      <c r="M43" s="39">
        <f t="shared" si="4"/>
        <v>3</v>
      </c>
      <c r="N43" s="39" t="str">
        <f t="shared" si="5"/>
        <v>Moderado</v>
      </c>
      <c r="O43" s="39">
        <f t="shared" si="6"/>
        <v>3</v>
      </c>
      <c r="P43" s="62" t="str">
        <f t="shared" si="7"/>
        <v>Medio</v>
      </c>
      <c r="Q43" s="75" t="s">
        <v>168</v>
      </c>
      <c r="R43" s="3"/>
    </row>
    <row r="44" spans="2:18" ht="62.25" customHeight="1" x14ac:dyDescent="0.25">
      <c r="B44" s="72">
        <v>39</v>
      </c>
      <c r="C44" s="109" t="s">
        <v>96</v>
      </c>
      <c r="D44" s="75" t="s">
        <v>92</v>
      </c>
      <c r="E44" s="66" t="s">
        <v>0</v>
      </c>
      <c r="F44" s="58">
        <v>1</v>
      </c>
      <c r="G44" s="58">
        <v>1</v>
      </c>
      <c r="H44" s="58">
        <v>1</v>
      </c>
      <c r="I44" s="58">
        <v>1</v>
      </c>
      <c r="J44" s="58">
        <v>1</v>
      </c>
      <c r="K44" s="58">
        <v>2</v>
      </c>
      <c r="L44" s="58" t="s">
        <v>125</v>
      </c>
      <c r="M44" s="39">
        <f t="shared" si="4"/>
        <v>2</v>
      </c>
      <c r="N44" s="39" t="str">
        <f t="shared" si="5"/>
        <v>Menor</v>
      </c>
      <c r="O44" s="39">
        <f t="shared" si="6"/>
        <v>2</v>
      </c>
      <c r="P44" s="62" t="str">
        <f t="shared" si="7"/>
        <v>Bajo</v>
      </c>
      <c r="Q44" s="75" t="s">
        <v>181</v>
      </c>
      <c r="R44" s="3"/>
    </row>
    <row r="45" spans="2:18" s="68" customFormat="1" ht="90" customHeight="1" x14ac:dyDescent="0.25">
      <c r="B45" s="72">
        <v>40</v>
      </c>
      <c r="C45" s="116"/>
      <c r="D45" s="75" t="s">
        <v>228</v>
      </c>
      <c r="E45" s="66" t="s">
        <v>0</v>
      </c>
      <c r="F45" s="70">
        <v>1</v>
      </c>
      <c r="G45" s="70">
        <v>1</v>
      </c>
      <c r="H45" s="70">
        <v>1</v>
      </c>
      <c r="I45" s="70">
        <v>2</v>
      </c>
      <c r="J45" s="70">
        <v>2</v>
      </c>
      <c r="K45" s="70">
        <v>3</v>
      </c>
      <c r="L45" s="70" t="s">
        <v>125</v>
      </c>
      <c r="M45" s="69">
        <f t="shared" si="4"/>
        <v>2</v>
      </c>
      <c r="N45" s="69" t="str">
        <f t="shared" si="5"/>
        <v>Moderado</v>
      </c>
      <c r="O45" s="69">
        <f t="shared" si="6"/>
        <v>3</v>
      </c>
      <c r="P45" s="71" t="str">
        <f t="shared" si="7"/>
        <v>Medio</v>
      </c>
      <c r="Q45" s="75" t="s">
        <v>246</v>
      </c>
      <c r="R45" s="3"/>
    </row>
    <row r="46" spans="2:18" ht="52.5" customHeight="1" x14ac:dyDescent="0.25">
      <c r="B46" s="72">
        <v>41</v>
      </c>
      <c r="C46" s="117"/>
      <c r="D46" s="75" t="s">
        <v>103</v>
      </c>
      <c r="E46" s="66" t="s">
        <v>0</v>
      </c>
      <c r="F46" s="58">
        <v>1</v>
      </c>
      <c r="G46" s="58">
        <v>1</v>
      </c>
      <c r="H46" s="58">
        <v>1</v>
      </c>
      <c r="I46" s="58">
        <v>1</v>
      </c>
      <c r="J46" s="58">
        <v>1</v>
      </c>
      <c r="K46" s="58">
        <v>2</v>
      </c>
      <c r="L46" s="58" t="s">
        <v>125</v>
      </c>
      <c r="M46" s="39">
        <f t="shared" si="4"/>
        <v>2</v>
      </c>
      <c r="N46" s="39" t="str">
        <f t="shared" si="5"/>
        <v>Menor</v>
      </c>
      <c r="O46" s="39">
        <f t="shared" si="6"/>
        <v>2</v>
      </c>
      <c r="P46" s="62" t="str">
        <f t="shared" si="7"/>
        <v>Bajo</v>
      </c>
      <c r="Q46" s="75" t="s">
        <v>176</v>
      </c>
      <c r="R46" s="3"/>
    </row>
    <row r="47" spans="2:18" s="68" customFormat="1" ht="47.25" customHeight="1" x14ac:dyDescent="0.25">
      <c r="B47" s="82">
        <v>42</v>
      </c>
      <c r="C47" s="109" t="s">
        <v>97</v>
      </c>
      <c r="D47" s="75" t="s">
        <v>98</v>
      </c>
      <c r="E47" s="66" t="s">
        <v>0</v>
      </c>
      <c r="F47" s="70">
        <v>3</v>
      </c>
      <c r="G47" s="70">
        <v>2</v>
      </c>
      <c r="H47" s="70">
        <v>2</v>
      </c>
      <c r="I47" s="70">
        <v>1</v>
      </c>
      <c r="J47" s="70">
        <v>2</v>
      </c>
      <c r="K47" s="70">
        <v>2</v>
      </c>
      <c r="L47" s="70" t="s">
        <v>126</v>
      </c>
      <c r="M47" s="69">
        <f t="shared" si="4"/>
        <v>3</v>
      </c>
      <c r="N47" s="69" t="str">
        <f t="shared" si="5"/>
        <v>Moderado</v>
      </c>
      <c r="O47" s="69">
        <f t="shared" si="6"/>
        <v>3</v>
      </c>
      <c r="P47" s="71" t="str">
        <f t="shared" si="7"/>
        <v>Medio</v>
      </c>
      <c r="Q47" s="75" t="s">
        <v>173</v>
      </c>
      <c r="R47" s="3"/>
    </row>
    <row r="48" spans="2:18" s="68" customFormat="1" ht="84" customHeight="1" x14ac:dyDescent="0.25">
      <c r="B48" s="72">
        <v>43</v>
      </c>
      <c r="C48" s="106"/>
      <c r="D48" s="75" t="s">
        <v>83</v>
      </c>
      <c r="E48" s="66" t="s">
        <v>0</v>
      </c>
      <c r="F48" s="70">
        <v>3</v>
      </c>
      <c r="G48" s="70">
        <v>1</v>
      </c>
      <c r="H48" s="70">
        <v>1</v>
      </c>
      <c r="I48" s="70">
        <v>1</v>
      </c>
      <c r="J48" s="70">
        <v>1</v>
      </c>
      <c r="K48" s="70">
        <v>2</v>
      </c>
      <c r="L48" s="70" t="s">
        <v>126</v>
      </c>
      <c r="M48" s="69">
        <f t="shared" si="4"/>
        <v>3</v>
      </c>
      <c r="N48" s="69" t="str">
        <f t="shared" si="5"/>
        <v>Moderado</v>
      </c>
      <c r="O48" s="69">
        <f t="shared" si="6"/>
        <v>3</v>
      </c>
      <c r="P48" s="71" t="str">
        <f t="shared" si="7"/>
        <v>Medio</v>
      </c>
      <c r="Q48" s="75" t="s">
        <v>240</v>
      </c>
      <c r="R48" s="65"/>
    </row>
    <row r="49" spans="2:21" s="68" customFormat="1" ht="45.75" customHeight="1" x14ac:dyDescent="0.25">
      <c r="B49" s="72">
        <v>44</v>
      </c>
      <c r="C49" s="106"/>
      <c r="D49" s="75" t="s">
        <v>104</v>
      </c>
      <c r="E49" s="66" t="s">
        <v>0</v>
      </c>
      <c r="F49" s="70">
        <v>1</v>
      </c>
      <c r="G49" s="70">
        <v>1</v>
      </c>
      <c r="H49" s="70">
        <v>1</v>
      </c>
      <c r="I49" s="70">
        <v>1</v>
      </c>
      <c r="J49" s="70">
        <v>1</v>
      </c>
      <c r="K49" s="70">
        <v>1</v>
      </c>
      <c r="L49" s="70" t="s">
        <v>126</v>
      </c>
      <c r="M49" s="69">
        <f t="shared" si="4"/>
        <v>3</v>
      </c>
      <c r="N49" s="69" t="str">
        <f t="shared" si="5"/>
        <v>Insignificante</v>
      </c>
      <c r="O49" s="69">
        <f t="shared" si="6"/>
        <v>1</v>
      </c>
      <c r="P49" s="71" t="str">
        <f t="shared" si="7"/>
        <v>Bajo</v>
      </c>
      <c r="Q49" s="75" t="s">
        <v>174</v>
      </c>
      <c r="R49" s="3"/>
    </row>
    <row r="50" spans="2:21" s="68" customFormat="1" ht="76.5" customHeight="1" x14ac:dyDescent="0.25">
      <c r="B50" s="82">
        <v>45</v>
      </c>
      <c r="C50" s="106"/>
      <c r="D50" s="75" t="s">
        <v>116</v>
      </c>
      <c r="E50" s="66" t="s">
        <v>0</v>
      </c>
      <c r="F50" s="70">
        <v>4</v>
      </c>
      <c r="G50" s="70">
        <v>4</v>
      </c>
      <c r="H50" s="70">
        <v>2</v>
      </c>
      <c r="I50" s="70">
        <v>2</v>
      </c>
      <c r="J50" s="70">
        <v>2</v>
      </c>
      <c r="K50" s="70">
        <v>3</v>
      </c>
      <c r="L50" s="70" t="s">
        <v>126</v>
      </c>
      <c r="M50" s="69">
        <f t="shared" si="4"/>
        <v>3</v>
      </c>
      <c r="N50" s="69" t="str">
        <f t="shared" si="5"/>
        <v>Mayor</v>
      </c>
      <c r="O50" s="69">
        <f t="shared" si="6"/>
        <v>4</v>
      </c>
      <c r="P50" s="71" t="str">
        <f t="shared" si="7"/>
        <v>Alto</v>
      </c>
      <c r="Q50" s="75" t="s">
        <v>175</v>
      </c>
      <c r="R50" s="3"/>
    </row>
    <row r="51" spans="2:21" s="68" customFormat="1" ht="84" customHeight="1" x14ac:dyDescent="0.25">
      <c r="B51" s="72">
        <v>46</v>
      </c>
      <c r="C51" s="106"/>
      <c r="D51" s="74" t="s">
        <v>229</v>
      </c>
      <c r="E51" s="72" t="s">
        <v>0</v>
      </c>
      <c r="F51" s="70">
        <v>3</v>
      </c>
      <c r="G51" s="70">
        <v>2</v>
      </c>
      <c r="H51" s="70">
        <v>1</v>
      </c>
      <c r="I51" s="70">
        <v>2</v>
      </c>
      <c r="J51" s="70">
        <v>1</v>
      </c>
      <c r="K51" s="70">
        <v>2</v>
      </c>
      <c r="L51" s="70" t="s">
        <v>126</v>
      </c>
      <c r="M51" s="72">
        <v>3</v>
      </c>
      <c r="N51" s="72" t="str">
        <f t="shared" si="5"/>
        <v>Moderado</v>
      </c>
      <c r="O51" s="72">
        <f t="shared" si="6"/>
        <v>3</v>
      </c>
      <c r="P51" s="83" t="str">
        <f t="shared" si="7"/>
        <v>Medio</v>
      </c>
      <c r="Q51" s="78" t="s">
        <v>241</v>
      </c>
    </row>
    <row r="52" spans="2:21" s="68" customFormat="1" ht="74.25" customHeight="1" x14ac:dyDescent="0.25">
      <c r="B52" s="82">
        <v>47</v>
      </c>
      <c r="C52" s="106"/>
      <c r="D52" s="74" t="s">
        <v>230</v>
      </c>
      <c r="E52" s="66" t="s">
        <v>0</v>
      </c>
      <c r="F52" s="70">
        <v>3</v>
      </c>
      <c r="G52" s="70">
        <v>2</v>
      </c>
      <c r="H52" s="70">
        <v>2</v>
      </c>
      <c r="I52" s="70">
        <v>1</v>
      </c>
      <c r="J52" s="70">
        <v>1</v>
      </c>
      <c r="K52" s="70">
        <v>1</v>
      </c>
      <c r="L52" s="70" t="s">
        <v>126</v>
      </c>
      <c r="M52" s="69">
        <f>IF(L52="Raro",1,IF(L52="Improbable",2,IF(L52="Posible",3,IF(L52="Probable",4,IF(L52="Certeza","5")))))</f>
        <v>3</v>
      </c>
      <c r="N52" s="69" t="str">
        <f>IF(MAX(F52:K52)=1,"Insignificante",IF(MAX(F52:K52)=2,"Menor",IF(MAX(F52:K52)=3,"Moderado",IF(MAX(F52:K52)=4,"Mayor",IF(MAX(F52:K52)=5,"Catastrofico","0")))))</f>
        <v>Moderado</v>
      </c>
      <c r="O52" s="69">
        <f>MAX(F52:K52)</f>
        <v>3</v>
      </c>
      <c r="P52" s="71" t="str">
        <f>IF(AND(L52="Raro",N52="Insignificante"),"Inusual",IF(AND(L52="Raro",N52="Menor"),"Bajo",IF(AND(L52="Raro",N52="Moderado"),"Medio",IF(AND(L52="Raro",N52="Mayor"),"Medio",IF(AND(L52="Raro",N52="Catastrofico"),"Alto",IF(AND(L52="Improbable",N52="Insignificante"),"Bajo",IF(AND(L52="Improbable",N52="Menor"),"Bajo",IF(AND(L52="Improbable",N52="Moderado"),"Medio",IF(AND(L52="Improbable",N52="Mayor"),"Alto",IF(AND(L52="Improbable",N52="Catastrofico"),"Alto",IF(AND(L52="Posible",N52="Insignificante"),"Bajo",IF(AND(L52="Posible",N52="Menor"),"Bajo",IF(AND(L52="Posible",N52="Moderado"),"Medio",IF(AND(L52="Posible",N52="Mayor"),"Alto",IF(AND(L52="Posible",N52="Catastrofico"),"Extremo",IF(AND(L52="Probable",N52="Insignificante"),"Medio",IF(AND(L52="Probable",N52="Menor"),"Medio",IF(AND(L52="Probable",N52="Moderado"),"Alto",IF(AND(L52="Probable",N52="Mayor"),"Extremo",IF(AND(L52="Probable",N52="Catastrofico"),"Extremo",IF(AND(L52="Certeza",N52="Insignificante"),"Medio",IF(AND(L52="Certeza",N52="Menor"),"Alto",IF(AND(L52="Certeza",N52="Moderado"),"Alto",IF(AND(L52="Certeza",N52="Mayor"),"Extremo",IF(AND(L52="Certeza",N52="Catastrofico"),"Extremo",0)))))))))))))))))))))))))</f>
        <v>Medio</v>
      </c>
      <c r="Q52" s="75" t="s">
        <v>242</v>
      </c>
      <c r="R52" s="3"/>
      <c r="T52" s="64"/>
      <c r="U52" s="64"/>
    </row>
    <row r="53" spans="2:21" s="68" customFormat="1" ht="63" customHeight="1" x14ac:dyDescent="0.25">
      <c r="B53" s="72">
        <v>48</v>
      </c>
      <c r="C53" s="107"/>
      <c r="D53" s="74" t="s">
        <v>117</v>
      </c>
      <c r="E53" s="66" t="s">
        <v>163</v>
      </c>
      <c r="F53" s="70">
        <v>1</v>
      </c>
      <c r="G53" s="70">
        <v>2</v>
      </c>
      <c r="H53" s="70">
        <v>1</v>
      </c>
      <c r="I53" s="70">
        <v>1</v>
      </c>
      <c r="J53" s="70">
        <v>2</v>
      </c>
      <c r="K53" s="70">
        <v>1</v>
      </c>
      <c r="L53" s="70" t="s">
        <v>127</v>
      </c>
      <c r="M53" s="69">
        <f t="shared" si="4"/>
        <v>4</v>
      </c>
      <c r="N53" s="69" t="str">
        <f t="shared" si="5"/>
        <v>Menor</v>
      </c>
      <c r="O53" s="69">
        <f t="shared" si="6"/>
        <v>2</v>
      </c>
      <c r="P53" s="71" t="str">
        <f t="shared" si="7"/>
        <v>Medio</v>
      </c>
      <c r="Q53" s="75" t="s">
        <v>177</v>
      </c>
      <c r="R53" s="3"/>
    </row>
    <row r="54" spans="2:21" s="68" customFormat="1" ht="111" customHeight="1" x14ac:dyDescent="0.25">
      <c r="B54" s="72">
        <v>49</v>
      </c>
      <c r="C54" s="119" t="s">
        <v>197</v>
      </c>
      <c r="D54" s="90" t="s">
        <v>252</v>
      </c>
      <c r="E54" s="66" t="s">
        <v>0</v>
      </c>
      <c r="F54" s="70">
        <v>2</v>
      </c>
      <c r="G54" s="70">
        <v>2</v>
      </c>
      <c r="H54" s="70">
        <v>2</v>
      </c>
      <c r="I54" s="70">
        <v>1</v>
      </c>
      <c r="J54" s="70">
        <v>1</v>
      </c>
      <c r="K54" s="70">
        <v>1</v>
      </c>
      <c r="L54" s="70" t="s">
        <v>126</v>
      </c>
      <c r="M54" s="69">
        <f t="shared" ref="M54" si="24">IF(L54="Raro",1,IF(L54="Improbable",2,IF(L54="Posible",3,IF(L54="Probable",4,IF(L54="Certeza","5")))))</f>
        <v>3</v>
      </c>
      <c r="N54" s="69" t="str">
        <f t="shared" ref="N54" si="25">IF(MAX(F54:K54)=1,"Insignificante",IF(MAX(F54:K54)=2,"Menor",IF(MAX(F54:K54)=3,"Moderado",IF(MAX(F54:K54)=4,"Mayor",IF(MAX(F54:K54)=5,"Catastrofico","0")))))</f>
        <v>Menor</v>
      </c>
      <c r="O54" s="69">
        <f t="shared" ref="O54" si="26">MAX(F54:K54)</f>
        <v>2</v>
      </c>
      <c r="P54" s="71" t="str">
        <f t="shared" ref="P54" si="27">IF(AND(L54="Raro",N54="Insignificante"),"Inusual",IF(AND(L54="Raro",N54="Menor"),"Bajo",IF(AND(L54="Raro",N54="Moderado"),"Medio",IF(AND(L54="Raro",N54="Mayor"),"Medio",IF(AND(L54="Raro",N54="Catastrofico"),"Alto",IF(AND(L54="Improbable",N54="Insignificante"),"Bajo",IF(AND(L54="Improbable",N54="Menor"),"Bajo",IF(AND(L54="Improbable",N54="Moderado"),"Medio",IF(AND(L54="Improbable",N54="Mayor"),"Alto",IF(AND(L54="Improbable",N54="Catastrofico"),"Alto",IF(AND(L54="Posible",N54="Insignificante"),"Bajo",IF(AND(L54="Posible",N54="Menor"),"Bajo",IF(AND(L54="Posible",N54="Moderado"),"Medio",IF(AND(L54="Posible",N54="Mayor"),"Alto",IF(AND(L54="Posible",N54="Catastrofico"),"Extremo",IF(AND(L54="Probable",N54="Insignificante"),"Medio",IF(AND(L54="Probable",N54="Menor"),"Medio",IF(AND(L54="Probable",N54="Moderado"),"Alto",IF(AND(L54="Probable",N54="Mayor"),"Extremo",IF(AND(L54="Probable",N54="Catastrofico"),"Extremo",IF(AND(L54="Certeza",N54="Insignificante"),"Medio",IF(AND(L54="Certeza",N54="Menor"),"Alto",IF(AND(L54="Certeza",N54="Moderado"),"Alto",IF(AND(L54="Certeza",N54="Mayor"),"Extremo",IF(AND(L54="Certeza",N54="Catastrofico"),"Extremo",0)))))))))))))))))))))))))</f>
        <v>Bajo</v>
      </c>
      <c r="Q54" s="75" t="s">
        <v>253</v>
      </c>
      <c r="R54" s="89"/>
    </row>
    <row r="55" spans="2:21" s="68" customFormat="1" ht="114" customHeight="1" x14ac:dyDescent="0.25">
      <c r="B55" s="82">
        <v>50</v>
      </c>
      <c r="C55" s="120"/>
      <c r="D55" s="90" t="s">
        <v>231</v>
      </c>
      <c r="E55" s="69" t="s">
        <v>0</v>
      </c>
      <c r="F55" s="70">
        <v>1</v>
      </c>
      <c r="G55" s="70">
        <v>2</v>
      </c>
      <c r="H55" s="70">
        <v>1</v>
      </c>
      <c r="I55" s="70">
        <v>1</v>
      </c>
      <c r="J55" s="70">
        <v>1</v>
      </c>
      <c r="K55" s="70">
        <v>2</v>
      </c>
      <c r="L55" s="70" t="s">
        <v>126</v>
      </c>
      <c r="M55" s="69">
        <f t="shared" ref="M55" si="28">IF(L55="Raro",1,IF(L55="Improbable",2,IF(L55="Posible",3,IF(L55="Probable",4,IF(L55="Certeza","5")))))</f>
        <v>3</v>
      </c>
      <c r="N55" s="69" t="str">
        <f t="shared" ref="N55" si="29">IF(MAX(F55:K55)=1,"Insignificante",IF(MAX(F55:K55)=2,"Menor",IF(MAX(F55:K55)=3,"Moderado",IF(MAX(F55:K55)=4,"Mayor",IF(MAX(F55:K55)=5,"Catastrofico","0")))))</f>
        <v>Menor</v>
      </c>
      <c r="O55" s="69">
        <f t="shared" ref="O55" si="30">MAX(F55:K55)</f>
        <v>2</v>
      </c>
      <c r="P55" s="71" t="str">
        <f t="shared" si="7"/>
        <v>Bajo</v>
      </c>
      <c r="Q55" s="76" t="s">
        <v>243</v>
      </c>
      <c r="R55" s="67"/>
    </row>
    <row r="56" spans="2:21" s="68" customFormat="1" ht="93" customHeight="1" x14ac:dyDescent="0.25">
      <c r="B56" s="72">
        <v>51</v>
      </c>
      <c r="C56" s="120"/>
      <c r="D56" s="90" t="s">
        <v>244</v>
      </c>
      <c r="E56" s="69" t="s">
        <v>0</v>
      </c>
      <c r="F56" s="70">
        <v>1</v>
      </c>
      <c r="G56" s="70">
        <v>2</v>
      </c>
      <c r="H56" s="70">
        <v>1</v>
      </c>
      <c r="I56" s="70">
        <v>3</v>
      </c>
      <c r="J56" s="70">
        <v>2</v>
      </c>
      <c r="K56" s="70">
        <v>2</v>
      </c>
      <c r="L56" s="70" t="s">
        <v>126</v>
      </c>
      <c r="M56" s="69">
        <f t="shared" ref="M56:M58" si="31">IF(L56="Raro",1,IF(L56="Improbable",2,IF(L56="Posible",3,IF(L56="Probable",4,IF(L56="Certeza","5")))))</f>
        <v>3</v>
      </c>
      <c r="N56" s="69" t="str">
        <f t="shared" ref="N56:N58" si="32">IF(MAX(F56:K56)=1,"Insignificante",IF(MAX(F56:K56)=2,"Menor",IF(MAX(F56:K56)=3,"Moderado",IF(MAX(F56:K56)=4,"Mayor",IF(MAX(F56:K56)=5,"Catastrofico","0")))))</f>
        <v>Moderado</v>
      </c>
      <c r="O56" s="69">
        <f t="shared" ref="O56:O58" si="33">MAX(F56:K56)</f>
        <v>3</v>
      </c>
      <c r="P56" s="71" t="str">
        <f t="shared" ref="P56:P58" si="34">IF(AND(L56="Raro",N56="Insignificante"),"Inusual",IF(AND(L56="Raro",N56="Menor"),"Bajo",IF(AND(L56="Raro",N56="Moderado"),"Medio",IF(AND(L56="Raro",N56="Mayor"),"Medio",IF(AND(L56="Raro",N56="Catastrofico"),"Alto",IF(AND(L56="Improbable",N56="Insignificante"),"Bajo",IF(AND(L56="Improbable",N56="Menor"),"Bajo",IF(AND(L56="Improbable",N56="Moderado"),"Medio",IF(AND(L56="Improbable",N56="Mayor"),"Alto",IF(AND(L56="Improbable",N56="Catastrofico"),"Alto",IF(AND(L56="Posible",N56="Insignificante"),"Bajo",IF(AND(L56="Posible",N56="Menor"),"Bajo",IF(AND(L56="Posible",N56="Moderado"),"Medio",IF(AND(L56="Posible",N56="Mayor"),"Alto",IF(AND(L56="Posible",N56="Catastrofico"),"Extremo",IF(AND(L56="Probable",N56="Insignificante"),"Medio",IF(AND(L56="Probable",N56="Menor"),"Medio",IF(AND(L56="Probable",N56="Moderado"),"Alto",IF(AND(L56="Probable",N56="Mayor"),"Extremo",IF(AND(L56="Probable",N56="Catastrofico"),"Extremo",IF(AND(L56="Certeza",N56="Insignificante"),"Medio",IF(AND(L56="Certeza",N56="Menor"),"Alto",IF(AND(L56="Certeza",N56="Moderado"),"Alto",IF(AND(L56="Certeza",N56="Mayor"),"Extremo",IF(AND(L56="Certeza",N56="Catastrofico"),"Extremo",0)))))))))))))))))))))))))</f>
        <v>Medio</v>
      </c>
      <c r="Q56" s="75" t="s">
        <v>247</v>
      </c>
      <c r="R56" s="67"/>
    </row>
    <row r="57" spans="2:21" s="68" customFormat="1" ht="117" customHeight="1" x14ac:dyDescent="0.25">
      <c r="B57" s="72">
        <v>52</v>
      </c>
      <c r="C57" s="120"/>
      <c r="D57" s="90" t="s">
        <v>245</v>
      </c>
      <c r="E57" s="69" t="s">
        <v>0</v>
      </c>
      <c r="F57" s="70">
        <v>1</v>
      </c>
      <c r="G57" s="70">
        <v>2</v>
      </c>
      <c r="H57" s="70">
        <v>1</v>
      </c>
      <c r="I57" s="70">
        <v>3</v>
      </c>
      <c r="J57" s="70">
        <v>2</v>
      </c>
      <c r="K57" s="70">
        <v>2</v>
      </c>
      <c r="L57" s="70" t="s">
        <v>126</v>
      </c>
      <c r="M57" s="69">
        <f t="shared" si="31"/>
        <v>3</v>
      </c>
      <c r="N57" s="69" t="str">
        <f t="shared" si="32"/>
        <v>Moderado</v>
      </c>
      <c r="O57" s="69">
        <f t="shared" si="33"/>
        <v>3</v>
      </c>
      <c r="P57" s="71" t="str">
        <f t="shared" si="34"/>
        <v>Medio</v>
      </c>
      <c r="Q57" s="75" t="s">
        <v>250</v>
      </c>
      <c r="R57" s="67"/>
    </row>
    <row r="58" spans="2:21" s="68" customFormat="1" ht="87.75" customHeight="1" x14ac:dyDescent="0.25">
      <c r="B58" s="82">
        <v>53</v>
      </c>
      <c r="C58" s="121"/>
      <c r="D58" s="90" t="s">
        <v>232</v>
      </c>
      <c r="E58" s="69" t="s">
        <v>0</v>
      </c>
      <c r="F58" s="70">
        <v>2</v>
      </c>
      <c r="G58" s="70">
        <v>2</v>
      </c>
      <c r="H58" s="70">
        <v>1</v>
      </c>
      <c r="I58" s="70">
        <v>3</v>
      </c>
      <c r="J58" s="70">
        <v>2</v>
      </c>
      <c r="K58" s="70">
        <v>3</v>
      </c>
      <c r="L58" s="70" t="s">
        <v>126</v>
      </c>
      <c r="M58" s="69">
        <f t="shared" si="31"/>
        <v>3</v>
      </c>
      <c r="N58" s="69" t="str">
        <f t="shared" si="32"/>
        <v>Moderado</v>
      </c>
      <c r="O58" s="69">
        <f t="shared" si="33"/>
        <v>3</v>
      </c>
      <c r="P58" s="71" t="str">
        <f t="shared" si="34"/>
        <v>Medio</v>
      </c>
      <c r="Q58" s="76" t="s">
        <v>215</v>
      </c>
      <c r="R58" s="67"/>
    </row>
    <row r="59" spans="2:21" s="73" customFormat="1" x14ac:dyDescent="0.25">
      <c r="B59" s="123" t="s">
        <v>202</v>
      </c>
      <c r="C59" s="123"/>
      <c r="D59" s="123"/>
      <c r="E59" s="123"/>
      <c r="F59" s="123"/>
      <c r="G59" s="123"/>
      <c r="H59" s="123"/>
      <c r="I59" s="123"/>
      <c r="J59" s="123"/>
      <c r="K59" s="123"/>
      <c r="L59" s="123"/>
      <c r="M59" s="123"/>
      <c r="N59" s="123"/>
      <c r="O59" s="123"/>
      <c r="P59" s="123"/>
      <c r="Q59" s="123"/>
    </row>
    <row r="60" spans="2:21" s="73" customFormat="1" x14ac:dyDescent="0.25">
      <c r="B60" s="123" t="s">
        <v>203</v>
      </c>
      <c r="C60" s="123"/>
      <c r="D60" s="123"/>
      <c r="E60" s="123"/>
      <c r="F60" s="123"/>
      <c r="G60" s="123"/>
      <c r="H60" s="123"/>
      <c r="I60" s="123"/>
      <c r="J60" s="123"/>
      <c r="K60" s="123"/>
      <c r="L60" s="123"/>
      <c r="M60" s="123"/>
      <c r="N60" s="123"/>
      <c r="O60" s="123"/>
      <c r="P60" s="123"/>
      <c r="Q60" s="123"/>
    </row>
    <row r="61" spans="2:21" s="73" customFormat="1" x14ac:dyDescent="0.25">
      <c r="B61" s="123" t="s">
        <v>204</v>
      </c>
      <c r="C61" s="123"/>
      <c r="D61" s="123"/>
      <c r="E61" s="123"/>
      <c r="F61" s="123"/>
      <c r="G61" s="123"/>
      <c r="H61" s="123"/>
      <c r="I61" s="123"/>
      <c r="J61" s="123"/>
      <c r="K61" s="123"/>
      <c r="L61" s="123"/>
      <c r="M61" s="123"/>
      <c r="N61" s="123"/>
      <c r="O61" s="123"/>
      <c r="P61" s="123"/>
      <c r="Q61" s="123"/>
    </row>
    <row r="62" spans="2:21" s="73" customFormat="1" x14ac:dyDescent="0.25">
      <c r="B62" s="123" t="s">
        <v>205</v>
      </c>
      <c r="C62" s="123"/>
      <c r="D62" s="123"/>
      <c r="E62" s="123"/>
      <c r="F62" s="123"/>
      <c r="G62" s="123"/>
      <c r="H62" s="123"/>
      <c r="I62" s="123"/>
      <c r="J62" s="123"/>
      <c r="K62" s="123"/>
      <c r="L62" s="123"/>
      <c r="M62" s="123"/>
      <c r="N62" s="123"/>
      <c r="O62" s="123"/>
      <c r="P62" s="123"/>
      <c r="Q62" s="123"/>
    </row>
    <row r="63" spans="2:21" s="73" customFormat="1" ht="21" customHeight="1" x14ac:dyDescent="0.25">
      <c r="B63" s="123" t="s">
        <v>206</v>
      </c>
      <c r="C63" s="123"/>
      <c r="D63" s="123"/>
      <c r="E63" s="123"/>
      <c r="F63" s="123"/>
      <c r="G63" s="123"/>
      <c r="H63" s="123"/>
      <c r="I63" s="123"/>
      <c r="J63" s="123"/>
      <c r="K63" s="123"/>
      <c r="L63" s="123"/>
      <c r="M63" s="123"/>
      <c r="N63" s="123"/>
      <c r="O63" s="123"/>
      <c r="P63" s="123"/>
      <c r="Q63" s="123"/>
    </row>
    <row r="64" spans="2:21" s="73" customFormat="1" x14ac:dyDescent="0.25">
      <c r="B64" s="110" t="s">
        <v>207</v>
      </c>
      <c r="C64" s="110"/>
      <c r="D64" s="110"/>
      <c r="E64" s="110"/>
      <c r="F64" s="110"/>
      <c r="G64" s="110"/>
      <c r="H64" s="110"/>
      <c r="I64" s="110"/>
      <c r="J64" s="110"/>
      <c r="K64" s="110"/>
      <c r="L64" s="110"/>
      <c r="M64" s="110"/>
      <c r="N64" s="110"/>
      <c r="O64" s="110"/>
      <c r="P64" s="110"/>
      <c r="Q64" s="110"/>
    </row>
    <row r="65" spans="2:17" s="73" customFormat="1" ht="94.5" customHeight="1" x14ac:dyDescent="0.25">
      <c r="B65" s="122" t="s">
        <v>208</v>
      </c>
      <c r="C65" s="122"/>
      <c r="D65" s="122"/>
      <c r="E65" s="122"/>
      <c r="F65" s="122"/>
      <c r="G65" s="122"/>
      <c r="H65" s="122"/>
      <c r="I65" s="122"/>
      <c r="J65" s="122"/>
      <c r="K65" s="122"/>
      <c r="L65" s="122"/>
      <c r="M65" s="122"/>
      <c r="N65" s="122"/>
      <c r="O65" s="122"/>
      <c r="P65" s="122"/>
      <c r="Q65" s="122"/>
    </row>
  </sheetData>
  <autoFilter ref="B5:U65" xr:uid="{00000000-0009-0000-0000-000002000000}">
    <filterColumn colId="1" showButton="0"/>
  </autoFilter>
  <mergeCells count="32">
    <mergeCell ref="B1:C3"/>
    <mergeCell ref="B4:B5"/>
    <mergeCell ref="C4:D5"/>
    <mergeCell ref="M4:M5"/>
    <mergeCell ref="C6:C8"/>
    <mergeCell ref="R4:R5"/>
    <mergeCell ref="Q3:R3"/>
    <mergeCell ref="O4:O5"/>
    <mergeCell ref="Q4:Q5"/>
    <mergeCell ref="N4:N5"/>
    <mergeCell ref="P4:P5"/>
    <mergeCell ref="D1:P3"/>
    <mergeCell ref="E4:E5"/>
    <mergeCell ref="F4:K4"/>
    <mergeCell ref="L4:L5"/>
    <mergeCell ref="B65:Q65"/>
    <mergeCell ref="B59:Q59"/>
    <mergeCell ref="B60:Q60"/>
    <mergeCell ref="B61:Q61"/>
    <mergeCell ref="B62:Q62"/>
    <mergeCell ref="B63:Q63"/>
    <mergeCell ref="C9:C12"/>
    <mergeCell ref="C16:C22"/>
    <mergeCell ref="C23:C32"/>
    <mergeCell ref="C47:C53"/>
    <mergeCell ref="B64:Q64"/>
    <mergeCell ref="C35:C38"/>
    <mergeCell ref="C39:C43"/>
    <mergeCell ref="C44:C46"/>
    <mergeCell ref="C33:C34"/>
    <mergeCell ref="C13:C15"/>
    <mergeCell ref="C54:C58"/>
  </mergeCells>
  <conditionalFormatting sqref="O6:P16 M6:M16 M20:M21 O20:P21 M29:M35 O29:P35 O37:P50 M37:M50 O23:P26 M23:M26 M53:M58 O53:P58">
    <cfRule type="containsText" dxfId="69" priority="220" operator="containsText" text="Inusual">
      <formula>NOT(ISERROR(SEARCH("Inusual",M6)))</formula>
    </cfRule>
  </conditionalFormatting>
  <conditionalFormatting sqref="O6:P16 M6:M16 M20:M21 O20:P21 M29:M35 O29:P35 O37:P50 M37:M50 O23:P26 M23:M26 M53:M58 O53:P58">
    <cfRule type="containsText" dxfId="68" priority="219" operator="containsText" text="Bajo">
      <formula>NOT(ISERROR(SEARCH("Bajo",M6)))</formula>
    </cfRule>
  </conditionalFormatting>
  <conditionalFormatting sqref="O6:P16 M6:M16 M20:M21 O20:P21 M29:M35 O29:P35 O37:P50 M37:M50 O23:P26 M23:M26 M53:M58 O53:P58">
    <cfRule type="containsText" dxfId="67" priority="218" operator="containsText" text="Medio">
      <formula>NOT(ISERROR(SEARCH("Medio",M6)))</formula>
    </cfRule>
  </conditionalFormatting>
  <conditionalFormatting sqref="O6:P16 M6:M16 M20:M21 O20:P21 M29:M35 O29:P35 O37:P50 M37:M50 O23:P26 M23:M26 M53:M58 O53:P58">
    <cfRule type="containsText" dxfId="66" priority="217" operator="containsText" text="Alto">
      <formula>NOT(ISERROR(SEARCH("Alto",M6)))</formula>
    </cfRule>
  </conditionalFormatting>
  <conditionalFormatting sqref="O6:P16 M6:M16 M20:M21 O20:P21 M29:M35 O29:P35 O37:P50 M37:M50 O23:P26 M23:M26 M53:M58 O53:P58">
    <cfRule type="containsText" dxfId="65" priority="216" operator="containsText" text="Extremo">
      <formula>NOT(ISERROR(SEARCH("Extremo",M6)))</formula>
    </cfRule>
  </conditionalFormatting>
  <conditionalFormatting sqref="O17:P17 M17 P18:P19">
    <cfRule type="containsText" dxfId="64" priority="135" operator="containsText" text="Inusual">
      <formula>NOT(ISERROR(SEARCH("Inusual",M17)))</formula>
    </cfRule>
  </conditionalFormatting>
  <conditionalFormatting sqref="O17:P17 M17 P18:P19">
    <cfRule type="containsText" dxfId="63" priority="134" operator="containsText" text="Bajo">
      <formula>NOT(ISERROR(SEARCH("Bajo",M17)))</formula>
    </cfRule>
  </conditionalFormatting>
  <conditionalFormatting sqref="O17:P17 M17 P18:P19">
    <cfRule type="containsText" dxfId="62" priority="133" operator="containsText" text="Medio">
      <formula>NOT(ISERROR(SEARCH("Medio",M17)))</formula>
    </cfRule>
  </conditionalFormatting>
  <conditionalFormatting sqref="O17:P17 M17 P18:P19">
    <cfRule type="containsText" dxfId="61" priority="132" operator="containsText" text="Alto">
      <formula>NOT(ISERROR(SEARCH("Alto",M17)))</formula>
    </cfRule>
  </conditionalFormatting>
  <conditionalFormatting sqref="O17:P17 M17 P18:P19">
    <cfRule type="containsText" dxfId="60" priority="131" operator="containsText" text="Extremo">
      <formula>NOT(ISERROR(SEARCH("Extremo",M17)))</formula>
    </cfRule>
  </conditionalFormatting>
  <conditionalFormatting sqref="N36">
    <cfRule type="containsText" dxfId="59" priority="115" operator="containsText" text="Inusual">
      <formula>NOT(ISERROR(SEARCH("Inusual",N36)))</formula>
    </cfRule>
  </conditionalFormatting>
  <conditionalFormatting sqref="N36">
    <cfRule type="containsText" dxfId="58" priority="114" operator="containsText" text="Bajo">
      <formula>NOT(ISERROR(SEARCH("Bajo",N36)))</formula>
    </cfRule>
  </conditionalFormatting>
  <conditionalFormatting sqref="N36">
    <cfRule type="containsText" dxfId="57" priority="113" operator="containsText" text="Medio">
      <formula>NOT(ISERROR(SEARCH("Medio",N36)))</formula>
    </cfRule>
  </conditionalFormatting>
  <conditionalFormatting sqref="N36">
    <cfRule type="containsText" dxfId="56" priority="112" operator="containsText" text="Alto">
      <formula>NOT(ISERROR(SEARCH("Alto",N36)))</formula>
    </cfRule>
  </conditionalFormatting>
  <conditionalFormatting sqref="N36">
    <cfRule type="containsText" dxfId="55" priority="111" operator="containsText" text="Extremo">
      <formula>NOT(ISERROR(SEARCH("Extremo",N36)))</formula>
    </cfRule>
  </conditionalFormatting>
  <conditionalFormatting sqref="P36">
    <cfRule type="containsText" dxfId="54" priority="110" operator="containsText" text="Inusual">
      <formula>NOT(ISERROR(SEARCH("Inusual",P36)))</formula>
    </cfRule>
  </conditionalFormatting>
  <conditionalFormatting sqref="P36">
    <cfRule type="containsText" dxfId="53" priority="109" operator="containsText" text="Bajo">
      <formula>NOT(ISERROR(SEARCH("Bajo",P36)))</formula>
    </cfRule>
  </conditionalFormatting>
  <conditionalFormatting sqref="P36">
    <cfRule type="containsText" dxfId="52" priority="108" operator="containsText" text="Medio">
      <formula>NOT(ISERROR(SEARCH("Medio",P36)))</formula>
    </cfRule>
  </conditionalFormatting>
  <conditionalFormatting sqref="P36">
    <cfRule type="containsText" dxfId="51" priority="107" operator="containsText" text="Alto">
      <formula>NOT(ISERROR(SEARCH("Alto",P36)))</formula>
    </cfRule>
  </conditionalFormatting>
  <conditionalFormatting sqref="P36">
    <cfRule type="containsText" dxfId="50" priority="106" operator="containsText" text="Extremo">
      <formula>NOT(ISERROR(SEARCH("Extremo",P36)))</formula>
    </cfRule>
  </conditionalFormatting>
  <conditionalFormatting sqref="M51:M52 O51:P52">
    <cfRule type="containsText" dxfId="49" priority="85" operator="containsText" text="Inusual">
      <formula>NOT(ISERROR(SEARCH("Inusual",M51)))</formula>
    </cfRule>
  </conditionalFormatting>
  <conditionalFormatting sqref="M51:M52 O51:P52">
    <cfRule type="containsText" dxfId="48" priority="84" operator="containsText" text="Bajo">
      <formula>NOT(ISERROR(SEARCH("Bajo",M51)))</formula>
    </cfRule>
  </conditionalFormatting>
  <conditionalFormatting sqref="M51:M52 O51:P52">
    <cfRule type="containsText" dxfId="47" priority="83" operator="containsText" text="Medio">
      <formula>NOT(ISERROR(SEARCH("Medio",M51)))</formula>
    </cfRule>
  </conditionalFormatting>
  <conditionalFormatting sqref="M51:M52 O51:P52">
    <cfRule type="containsText" dxfId="46" priority="82" operator="containsText" text="Alto">
      <formula>NOT(ISERROR(SEARCH("Alto",M51)))</formula>
    </cfRule>
  </conditionalFormatting>
  <conditionalFormatting sqref="M51:M52 O51:P52">
    <cfRule type="containsText" dxfId="45" priority="81" operator="containsText" text="Extremo">
      <formula>NOT(ISERROR(SEARCH("Extremo",M51)))</formula>
    </cfRule>
  </conditionalFormatting>
  <conditionalFormatting sqref="M27 O27:P27">
    <cfRule type="containsText" dxfId="44" priority="80" operator="containsText" text="Inusual">
      <formula>NOT(ISERROR(SEARCH("Inusual",M27)))</formula>
    </cfRule>
  </conditionalFormatting>
  <conditionalFormatting sqref="M27 O27:P27">
    <cfRule type="containsText" dxfId="43" priority="79" operator="containsText" text="Bajo">
      <formula>NOT(ISERROR(SEARCH("Bajo",M27)))</formula>
    </cfRule>
  </conditionalFormatting>
  <conditionalFormatting sqref="M27 O27:P27">
    <cfRule type="containsText" dxfId="42" priority="78" operator="containsText" text="Medio">
      <formula>NOT(ISERROR(SEARCH("Medio",M27)))</formula>
    </cfRule>
  </conditionalFormatting>
  <conditionalFormatting sqref="M27 O27:P27">
    <cfRule type="containsText" dxfId="41" priority="77" operator="containsText" text="Alto">
      <formula>NOT(ISERROR(SEARCH("Alto",M27)))</formula>
    </cfRule>
  </conditionalFormatting>
  <conditionalFormatting sqref="M27 O27:P27">
    <cfRule type="containsText" dxfId="40" priority="76" operator="containsText" text="Extremo">
      <formula>NOT(ISERROR(SEARCH("Extremo",M27)))</formula>
    </cfRule>
  </conditionalFormatting>
  <conditionalFormatting sqref="M28 O28:P28">
    <cfRule type="containsText" dxfId="39" priority="75" operator="containsText" text="Inusual">
      <formula>NOT(ISERROR(SEARCH("Inusual",M28)))</formula>
    </cfRule>
  </conditionalFormatting>
  <conditionalFormatting sqref="M28 O28:P28">
    <cfRule type="containsText" dxfId="38" priority="74" operator="containsText" text="Bajo">
      <formula>NOT(ISERROR(SEARCH("Bajo",M28)))</formula>
    </cfRule>
  </conditionalFormatting>
  <conditionalFormatting sqref="M28 O28:P28">
    <cfRule type="containsText" dxfId="37" priority="73" operator="containsText" text="Medio">
      <formula>NOT(ISERROR(SEARCH("Medio",M28)))</formula>
    </cfRule>
  </conditionalFormatting>
  <conditionalFormatting sqref="M28 O28:P28">
    <cfRule type="containsText" dxfId="36" priority="72" operator="containsText" text="Alto">
      <formula>NOT(ISERROR(SEARCH("Alto",M28)))</formula>
    </cfRule>
  </conditionalFormatting>
  <conditionalFormatting sqref="M28 O28:P28">
    <cfRule type="containsText" dxfId="35" priority="71" operator="containsText" text="Extremo">
      <formula>NOT(ISERROR(SEARCH("Extremo",M28)))</formula>
    </cfRule>
  </conditionalFormatting>
  <conditionalFormatting sqref="M36">
    <cfRule type="containsText" dxfId="34" priority="70" operator="containsText" text="Inusual">
      <formula>NOT(ISERROR(SEARCH("Inusual",M36)))</formula>
    </cfRule>
  </conditionalFormatting>
  <conditionalFormatting sqref="M36">
    <cfRule type="containsText" dxfId="33" priority="69" operator="containsText" text="Bajo">
      <formula>NOT(ISERROR(SEARCH("Bajo",M36)))</formula>
    </cfRule>
  </conditionalFormatting>
  <conditionalFormatting sqref="M36">
    <cfRule type="containsText" dxfId="32" priority="68" operator="containsText" text="Medio">
      <formula>NOT(ISERROR(SEARCH("Medio",M36)))</formula>
    </cfRule>
  </conditionalFormatting>
  <conditionalFormatting sqref="M36">
    <cfRule type="containsText" dxfId="31" priority="67" operator="containsText" text="Alto">
      <formula>NOT(ISERROR(SEARCH("Alto",M36)))</formula>
    </cfRule>
  </conditionalFormatting>
  <conditionalFormatting sqref="M36">
    <cfRule type="containsText" dxfId="30" priority="66" operator="containsText" text="Extremo">
      <formula>NOT(ISERROR(SEARCH("Extremo",M36)))</formula>
    </cfRule>
  </conditionalFormatting>
  <conditionalFormatting sqref="O36">
    <cfRule type="containsText" dxfId="29" priority="65" operator="containsText" text="Inusual">
      <formula>NOT(ISERROR(SEARCH("Inusual",O36)))</formula>
    </cfRule>
  </conditionalFormatting>
  <conditionalFormatting sqref="O36">
    <cfRule type="containsText" dxfId="28" priority="64" operator="containsText" text="Bajo">
      <formula>NOT(ISERROR(SEARCH("Bajo",O36)))</formula>
    </cfRule>
  </conditionalFormatting>
  <conditionalFormatting sqref="O36">
    <cfRule type="containsText" dxfId="27" priority="63" operator="containsText" text="Medio">
      <formula>NOT(ISERROR(SEARCH("Medio",O36)))</formula>
    </cfRule>
  </conditionalFormatting>
  <conditionalFormatting sqref="O36">
    <cfRule type="containsText" dxfId="26" priority="62" operator="containsText" text="Alto">
      <formula>NOT(ISERROR(SEARCH("Alto",O36)))</formula>
    </cfRule>
  </conditionalFormatting>
  <conditionalFormatting sqref="O36">
    <cfRule type="containsText" dxfId="25" priority="61" operator="containsText" text="Extremo">
      <formula>NOT(ISERROR(SEARCH("Extremo",O36)))</formula>
    </cfRule>
  </conditionalFormatting>
  <conditionalFormatting sqref="M30:M31 O30:O31 M18:M19 O18:O19 O52 M52">
    <cfRule type="containsText" dxfId="24" priority="60" operator="containsText" text="Inusual">
      <formula>NOT(ISERROR(SEARCH("Inusual",#REF!)))</formula>
    </cfRule>
  </conditionalFormatting>
  <conditionalFormatting sqref="M30:M31 O30:O31 M18:M19 O18:O19 O52 M52">
    <cfRule type="containsText" dxfId="23" priority="59" operator="containsText" text="Bajo">
      <formula>NOT(ISERROR(SEARCH("Bajo",#REF!)))</formula>
    </cfRule>
  </conditionalFormatting>
  <conditionalFormatting sqref="M30:M31 O30:O31 M18:M19 O18:O19 O52 M52">
    <cfRule type="containsText" dxfId="22" priority="58" operator="containsText" text="Medio">
      <formula>NOT(ISERROR(SEARCH("Medio",#REF!)))</formula>
    </cfRule>
  </conditionalFormatting>
  <conditionalFormatting sqref="M30:M31 O30:O31 M18:M19 O18:O19 O52 M52">
    <cfRule type="containsText" dxfId="21" priority="57" operator="containsText" text="Alto">
      <formula>NOT(ISERROR(SEARCH("Alto",#REF!)))</formula>
    </cfRule>
  </conditionalFormatting>
  <conditionalFormatting sqref="M30:M31 O30:O31 M18:M19 O18:O19 O52 M52">
    <cfRule type="containsText" dxfId="20" priority="56" operator="containsText" text="Extremo">
      <formula>NOT(ISERROR(SEARCH("Extremo",#REF!)))</formula>
    </cfRule>
  </conditionalFormatting>
  <conditionalFormatting sqref="P52">
    <cfRule type="containsText" dxfId="19" priority="30" operator="containsText" text="Inusual">
      <formula>NOT(ISERROR(SEARCH("Inusual",P52)))</formula>
    </cfRule>
  </conditionalFormatting>
  <conditionalFormatting sqref="P52">
    <cfRule type="containsText" dxfId="18" priority="29" operator="containsText" text="Bajo">
      <formula>NOT(ISERROR(SEARCH("Bajo",P52)))</formula>
    </cfRule>
  </conditionalFormatting>
  <conditionalFormatting sqref="P52">
    <cfRule type="containsText" dxfId="17" priority="28" operator="containsText" text="Medio">
      <formula>NOT(ISERROR(SEARCH("Medio",P52)))</formula>
    </cfRule>
  </conditionalFormatting>
  <conditionalFormatting sqref="P52">
    <cfRule type="containsText" dxfId="16" priority="27" operator="containsText" text="Alto">
      <formula>NOT(ISERROR(SEARCH("Alto",P52)))</formula>
    </cfRule>
  </conditionalFormatting>
  <conditionalFormatting sqref="P52">
    <cfRule type="containsText" dxfId="15" priority="26" operator="containsText" text="Extremo">
      <formula>NOT(ISERROR(SEARCH("Extremo",P52)))</formula>
    </cfRule>
  </conditionalFormatting>
  <conditionalFormatting sqref="P30:P31">
    <cfRule type="containsText" dxfId="14" priority="25" operator="containsText" text="Inusual">
      <formula>NOT(ISERROR(SEARCH("Inusual",P30)))</formula>
    </cfRule>
  </conditionalFormatting>
  <conditionalFormatting sqref="P30:P31">
    <cfRule type="containsText" dxfId="13" priority="24" operator="containsText" text="Bajo">
      <formula>NOT(ISERROR(SEARCH("Bajo",P30)))</formula>
    </cfRule>
  </conditionalFormatting>
  <conditionalFormatting sqref="P30:P31">
    <cfRule type="containsText" dxfId="12" priority="23" operator="containsText" text="Medio">
      <formula>NOT(ISERROR(SEARCH("Medio",P30)))</formula>
    </cfRule>
  </conditionalFormatting>
  <conditionalFormatting sqref="P30:P31">
    <cfRule type="containsText" dxfId="11" priority="22" operator="containsText" text="Alto">
      <formula>NOT(ISERROR(SEARCH("Alto",P30)))</formula>
    </cfRule>
  </conditionalFormatting>
  <conditionalFormatting sqref="P30:P31">
    <cfRule type="containsText" dxfId="10" priority="21" operator="containsText" text="Extremo">
      <formula>NOT(ISERROR(SEARCH("Extremo",P30)))</formula>
    </cfRule>
  </conditionalFormatting>
  <conditionalFormatting sqref="M22 O22:P22">
    <cfRule type="containsText" dxfId="9" priority="10" operator="containsText" text="Inusual">
      <formula>NOT(ISERROR(SEARCH("Inusual",M22)))</formula>
    </cfRule>
  </conditionalFormatting>
  <conditionalFormatting sqref="M22 O22:P22">
    <cfRule type="containsText" dxfId="8" priority="9" operator="containsText" text="Bajo">
      <formula>NOT(ISERROR(SEARCH("Bajo",M22)))</formula>
    </cfRule>
  </conditionalFormatting>
  <conditionalFormatting sqref="M22 O22:P22">
    <cfRule type="containsText" dxfId="7" priority="8" operator="containsText" text="Medio">
      <formula>NOT(ISERROR(SEARCH("Medio",M22)))</formula>
    </cfRule>
  </conditionalFormatting>
  <conditionalFormatting sqref="M22 O22:P22">
    <cfRule type="containsText" dxfId="6" priority="7" operator="containsText" text="Alto">
      <formula>NOT(ISERROR(SEARCH("Alto",M22)))</formula>
    </cfRule>
  </conditionalFormatting>
  <conditionalFormatting sqref="M22 O22:P22">
    <cfRule type="containsText" dxfId="5" priority="6" operator="containsText" text="Extremo">
      <formula>NOT(ISERROR(SEARCH("Extremo",M22)))</formula>
    </cfRule>
  </conditionalFormatting>
  <conditionalFormatting sqref="Q26">
    <cfRule type="containsText" dxfId="4" priority="5" operator="containsText" text="Inusual">
      <formula>NOT(ISERROR(SEARCH("Inusual",Q26)))</formula>
    </cfRule>
  </conditionalFormatting>
  <conditionalFormatting sqref="Q26">
    <cfRule type="containsText" dxfId="3" priority="4" operator="containsText" text="Bajo">
      <formula>NOT(ISERROR(SEARCH("Bajo",Q26)))</formula>
    </cfRule>
  </conditionalFormatting>
  <conditionalFormatting sqref="Q26">
    <cfRule type="containsText" dxfId="2" priority="3" operator="containsText" text="Medio">
      <formula>NOT(ISERROR(SEARCH("Medio",Q26)))</formula>
    </cfRule>
  </conditionalFormatting>
  <conditionalFormatting sqref="Q26">
    <cfRule type="containsText" dxfId="1" priority="2" operator="containsText" text="Alto">
      <formula>NOT(ISERROR(SEARCH("Alto",Q26)))</formula>
    </cfRule>
  </conditionalFormatting>
  <conditionalFormatting sqref="Q26">
    <cfRule type="containsText" dxfId="0" priority="1" operator="containsText" text="Extremo">
      <formula>NOT(ISERROR(SEARCH("Extremo",Q26)))</formula>
    </cfRule>
  </conditionalFormatting>
  <dataValidations count="2">
    <dataValidation type="list" allowBlank="1" showInputMessage="1" showErrorMessage="1" sqref="F6:K35 F37:K58" xr:uid="{00000000-0002-0000-0200-000000000000}">
      <formula1>"1,2,3,4,5"</formula1>
    </dataValidation>
    <dataValidation type="list" allowBlank="1" showInputMessage="1" showErrorMessage="1" sqref="L6:L58"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6" t="s">
        <v>50</v>
      </c>
      <c r="C2" s="147"/>
      <c r="D2" s="147"/>
      <c r="E2" s="147"/>
      <c r="F2" s="147"/>
      <c r="G2" s="147"/>
      <c r="H2" s="148"/>
    </row>
    <row r="3" spans="1:8" ht="51" customHeight="1" x14ac:dyDescent="0.2">
      <c r="A3" s="1"/>
      <c r="B3" s="149" t="s">
        <v>51</v>
      </c>
      <c r="C3" s="22">
        <v>5</v>
      </c>
      <c r="D3" s="45" t="str">
        <f>IF(AND($C3='Formato Matriz'!$U$2,D$8='Formato Matriz'!$U$3),"PERFIL","")</f>
        <v/>
      </c>
      <c r="E3" s="46" t="str">
        <f>IF(AND($C3='Formato Matriz'!$U$2,E$8='Formato Matriz'!$U$3),"PERFIL","")</f>
        <v/>
      </c>
      <c r="F3" s="46" t="str">
        <f>IF(AND($C3='Formato Matriz'!$U$2,F$8='Formato Matriz'!$U$3),"PERFIL","")</f>
        <v/>
      </c>
      <c r="G3" s="47" t="str">
        <f>IF(AND($C3='Formato Matriz'!$U$2,G$8='Formato Matriz'!$U$3),"PERFIL","")</f>
        <v/>
      </c>
      <c r="H3" s="47" t="str">
        <f>IF(AND($C3='Formato Matriz'!$U$2,H$8='Formato Matriz'!$U$3),"PERFIL","")</f>
        <v/>
      </c>
    </row>
    <row r="4" spans="1:8" ht="51" customHeight="1" x14ac:dyDescent="0.2">
      <c r="A4" s="1"/>
      <c r="B4" s="149"/>
      <c r="C4" s="22">
        <v>4</v>
      </c>
      <c r="D4" s="45" t="str">
        <f>IF(AND($C4='Formato Matriz'!$U$2,D$8='Formato Matriz'!$U$3),"PERFIL","")</f>
        <v/>
      </c>
      <c r="E4" s="45" t="str">
        <f>IF(AND($C4='Formato Matriz'!$U$2,E$8='Formato Matriz'!$U$3),"PERFIL","")</f>
        <v/>
      </c>
      <c r="F4" s="46" t="str">
        <f>IF(AND($C4='Formato Matriz'!$U$2,F$8='Formato Matriz'!$U$3),"PERFIL","")</f>
        <v/>
      </c>
      <c r="G4" s="47" t="str">
        <f>IF(AND($C4='Formato Matriz'!$U$2,G$8='Formato Matriz'!$U$3),"PERFIL","")</f>
        <v/>
      </c>
      <c r="H4" s="47" t="str">
        <f>IF(AND($C4='Formato Matriz'!$U$2,H$8='Formato Matriz'!$U$3),"PERFIL","")</f>
        <v/>
      </c>
    </row>
    <row r="5" spans="1:8" ht="51" customHeight="1" x14ac:dyDescent="0.2">
      <c r="A5" s="1"/>
      <c r="B5" s="149"/>
      <c r="C5" s="22">
        <v>3</v>
      </c>
      <c r="D5" s="48" t="str">
        <f>IF(AND($C5='Formato Matriz'!$U$2,D$8='Formato Matriz'!$U$3),"PERFIL","")</f>
        <v/>
      </c>
      <c r="E5" s="48" t="str">
        <f>IF(AND($C5='Formato Matriz'!$U$2,E$8='Formato Matriz'!$U$3),"PERFIL","")</f>
        <v/>
      </c>
      <c r="F5" s="45" t="str">
        <f>IF(AND($C5='Formato Matriz'!$U$2,F$8='Formato Matriz'!$U$3),"PERFIL","")</f>
        <v/>
      </c>
      <c r="G5" s="46" t="str">
        <f>IF(AND($C5='Formato Matriz'!$U$2,G$8='Formato Matriz'!$U$3),"PERFIL","")</f>
        <v/>
      </c>
      <c r="H5" s="49" t="str">
        <f>IF(AND($C5='Formato Matriz'!$U$2,H$8='Formato Matriz'!$U$3),"PERFIL","")</f>
        <v/>
      </c>
    </row>
    <row r="6" spans="1:8" ht="51" customHeight="1" x14ac:dyDescent="0.2">
      <c r="A6" s="1"/>
      <c r="B6" s="149"/>
      <c r="C6" s="22">
        <v>2</v>
      </c>
      <c r="D6" s="48" t="str">
        <f>IF(AND($C6='Formato Matriz'!$U$2,D$8='Formato Matriz'!$U$3),"PERFIL","")</f>
        <v/>
      </c>
      <c r="E6" s="48" t="str">
        <f>IF(AND($C6='Formato Matriz'!$U$2,E$8='Formato Matriz'!$U$3),"PERFIL","")</f>
        <v>PERFIL</v>
      </c>
      <c r="F6" s="45" t="str">
        <f>IF(AND($C6='Formato Matriz'!$U$2,F$8='Formato Matriz'!$U$3),"PERFIL","")</f>
        <v/>
      </c>
      <c r="G6" s="46" t="str">
        <f>IF(AND($C6='Formato Matriz'!$U$2,G$8='Formato Matriz'!$U$3),"PERFIL","")</f>
        <v/>
      </c>
      <c r="H6" s="46" t="str">
        <f>IF(AND($C6='Formato Matriz'!$U$2,H$8='Formato Matriz'!$U$3),"PERFIL","")</f>
        <v/>
      </c>
    </row>
    <row r="7" spans="1:8" ht="51" customHeight="1" x14ac:dyDescent="0.2">
      <c r="A7" s="1"/>
      <c r="B7" s="149"/>
      <c r="C7" s="22">
        <v>1</v>
      </c>
      <c r="D7" s="50" t="str">
        <f>IF(AND($C7='Formato Matriz'!$U$2,D$8='Formato Matriz'!$U$3),"PERFIL","")</f>
        <v/>
      </c>
      <c r="E7" s="48" t="str">
        <f>IF(AND($C7='Formato Matriz'!$U$2,E$8='Formato Matriz'!$U$3),"PERFIL","")</f>
        <v/>
      </c>
      <c r="F7" s="45" t="str">
        <f>IF(AND($C7='Formato Matriz'!$U$2,F$8='Formato Matriz'!$U$3),"PERFIL","")</f>
        <v/>
      </c>
      <c r="G7" s="45" t="str">
        <f>IF(AND($C7='Formato Matriz'!$U$2,G$8='Formato Matriz'!$U$3),"PERFIL","")</f>
        <v/>
      </c>
      <c r="H7" s="46" t="str">
        <f>IF(AND($C7='Formato Matriz'!$U$2,H$8='Formato Matriz'!$U$3),"PERFIL","")</f>
        <v/>
      </c>
    </row>
    <row r="8" spans="1:8" x14ac:dyDescent="0.2">
      <c r="A8" s="20"/>
      <c r="B8" s="22"/>
      <c r="C8" s="22"/>
      <c r="D8" s="22">
        <v>1</v>
      </c>
      <c r="E8" s="22">
        <v>2</v>
      </c>
      <c r="F8" s="22">
        <v>3</v>
      </c>
      <c r="G8" s="22">
        <v>4</v>
      </c>
      <c r="H8" s="22">
        <v>5</v>
      </c>
    </row>
    <row r="9" spans="1:8" x14ac:dyDescent="0.2">
      <c r="A9" s="1"/>
      <c r="B9" s="24"/>
      <c r="C9" s="22"/>
      <c r="D9" s="150" t="s">
        <v>1</v>
      </c>
      <c r="E9" s="150"/>
      <c r="F9" s="150"/>
      <c r="G9" s="150"/>
      <c r="H9" s="150"/>
    </row>
    <row r="10" spans="1:8" x14ac:dyDescent="0.2">
      <c r="A10" s="1"/>
      <c r="B10" s="21"/>
      <c r="C10" s="23"/>
      <c r="D10" s="21"/>
      <c r="E10" s="21"/>
      <c r="F10" s="21"/>
      <c r="G10" s="21"/>
      <c r="H10" s="21"/>
    </row>
    <row r="11" spans="1:8" ht="13.5" customHeight="1" x14ac:dyDescent="0.2">
      <c r="A11" s="1"/>
      <c r="B11" s="153"/>
      <c r="C11" s="153"/>
      <c r="D11" s="21" t="s">
        <v>52</v>
      </c>
      <c r="E11" s="25" t="s">
        <v>53</v>
      </c>
      <c r="F11" s="1"/>
      <c r="G11" s="1"/>
      <c r="H11" s="1"/>
    </row>
    <row r="12" spans="1:8" ht="13.5" customHeight="1" x14ac:dyDescent="0.2">
      <c r="A12" s="1"/>
      <c r="B12" s="154"/>
      <c r="C12" s="154"/>
      <c r="D12" s="21" t="s">
        <v>54</v>
      </c>
      <c r="E12" s="1" t="s">
        <v>55</v>
      </c>
      <c r="F12" s="1"/>
      <c r="G12" s="1"/>
      <c r="H12" s="1"/>
    </row>
    <row r="13" spans="1:8" ht="13.5" customHeight="1" x14ac:dyDescent="0.2">
      <c r="A13" s="1"/>
      <c r="B13" s="155"/>
      <c r="C13" s="155"/>
      <c r="D13" s="21" t="s">
        <v>56</v>
      </c>
      <c r="E13" s="1" t="s">
        <v>57</v>
      </c>
      <c r="F13" s="1"/>
      <c r="G13" s="1"/>
      <c r="H13" s="1"/>
    </row>
    <row r="14" spans="1:8" ht="13.5" customHeight="1" x14ac:dyDescent="0.2">
      <c r="A14" s="1"/>
      <c r="B14" s="151"/>
      <c r="C14" s="151"/>
      <c r="D14" s="26" t="s">
        <v>58</v>
      </c>
      <c r="E14" s="1" t="s">
        <v>59</v>
      </c>
      <c r="F14" s="1"/>
      <c r="G14" s="1"/>
      <c r="H14" s="1"/>
    </row>
    <row r="15" spans="1:8" ht="13.5" customHeight="1" x14ac:dyDescent="0.2">
      <c r="A15" s="1"/>
      <c r="B15" s="152"/>
      <c r="C15" s="152"/>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130" zoomScaleNormal="130" zoomScaleSheetLayoutView="85" zoomScalePageLayoutView="85" workbookViewId="0">
      <selection activeCell="G14" sqref="G14"/>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61" t="s">
        <v>81</v>
      </c>
      <c r="C2" s="161"/>
      <c r="D2" s="161"/>
      <c r="E2" s="161"/>
      <c r="F2" s="161"/>
      <c r="G2" s="161"/>
      <c r="H2" s="10"/>
    </row>
    <row r="3" spans="2:10" ht="17.25" customHeight="1" x14ac:dyDescent="0.2">
      <c r="B3" s="36" t="s">
        <v>4</v>
      </c>
      <c r="C3" s="36" t="s">
        <v>5</v>
      </c>
      <c r="D3" s="160" t="s">
        <v>6</v>
      </c>
      <c r="E3" s="160"/>
      <c r="F3" s="160"/>
      <c r="G3" s="160"/>
      <c r="H3" s="10"/>
    </row>
    <row r="4" spans="2:10" ht="16.5" customHeight="1" x14ac:dyDescent="0.2">
      <c r="B4" s="4">
        <v>1</v>
      </c>
      <c r="C4" s="5" t="s">
        <v>7</v>
      </c>
      <c r="D4" s="159" t="s">
        <v>8</v>
      </c>
      <c r="E4" s="159"/>
      <c r="F4" s="159"/>
      <c r="G4" s="159"/>
      <c r="H4" s="10"/>
    </row>
    <row r="5" spans="2:10" ht="16.5" customHeight="1" x14ac:dyDescent="0.2">
      <c r="B5" s="4">
        <v>2</v>
      </c>
      <c r="C5" s="35" t="s">
        <v>9</v>
      </c>
      <c r="D5" s="159" t="s">
        <v>10</v>
      </c>
      <c r="E5" s="159"/>
      <c r="F5" s="159"/>
      <c r="G5" s="159"/>
      <c r="H5" s="40"/>
    </row>
    <row r="6" spans="2:10" ht="16.5" customHeight="1" x14ac:dyDescent="0.2">
      <c r="B6" s="4">
        <v>3</v>
      </c>
      <c r="C6" s="7" t="s">
        <v>11</v>
      </c>
      <c r="D6" s="159" t="s">
        <v>12</v>
      </c>
      <c r="E6" s="159"/>
      <c r="F6" s="159"/>
      <c r="G6" s="159"/>
      <c r="H6" s="40"/>
    </row>
    <row r="7" spans="2:10" ht="16.5" customHeight="1" x14ac:dyDescent="0.2">
      <c r="B7" s="4">
        <v>4</v>
      </c>
      <c r="C7" s="8" t="s">
        <v>13</v>
      </c>
      <c r="D7" s="159" t="s">
        <v>14</v>
      </c>
      <c r="E7" s="159"/>
      <c r="F7" s="159"/>
      <c r="G7" s="159"/>
      <c r="H7" s="41"/>
    </row>
    <row r="8" spans="2:10" ht="16.5" customHeight="1" x14ac:dyDescent="0.2">
      <c r="B8" s="4">
        <v>5</v>
      </c>
      <c r="C8" s="9" t="s">
        <v>15</v>
      </c>
      <c r="D8" s="159" t="s">
        <v>78</v>
      </c>
      <c r="E8" s="159"/>
      <c r="F8" s="159"/>
      <c r="G8" s="159"/>
      <c r="H8" s="41"/>
    </row>
    <row r="9" spans="2:10" ht="23.25" customHeight="1" x14ac:dyDescent="0.2">
      <c r="H9" s="42"/>
    </row>
    <row r="10" spans="2:10" ht="18" customHeight="1" x14ac:dyDescent="0.2">
      <c r="B10" s="156" t="s">
        <v>82</v>
      </c>
      <c r="C10" s="157"/>
      <c r="D10" s="157"/>
      <c r="E10" s="157"/>
      <c r="F10" s="157"/>
      <c r="G10" s="157"/>
      <c r="H10" s="157"/>
      <c r="I10" s="158"/>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3BA7DC-6B87-411D-A384-00E589DC0F13}">
  <ds:schemaRefs>
    <ds:schemaRef ds:uri="http://schemas.microsoft.com/sharepoint/v3/contenttype/forms"/>
  </ds:schemaRefs>
</ds:datastoreItem>
</file>

<file path=customXml/itemProps2.xml><?xml version="1.0" encoding="utf-8"?>
<ds:datastoreItem xmlns:ds="http://schemas.openxmlformats.org/officeDocument/2006/customXml" ds:itemID="{01689A98-EAF6-4B32-9F63-80437C264B77}">
  <ds:schemaRefs>
    <ds:schemaRef ds:uri="http://purl.org/dc/elements/1.1/"/>
    <ds:schemaRef ds:uri="http://www.w3.org/XML/1998/namespace"/>
    <ds:schemaRef ds:uri="http://schemas.microsoft.com/office/2006/documentManagement/types"/>
    <ds:schemaRef ds:uri="398698a5-ab61-4f93-9f95-a43d7c38f110"/>
    <ds:schemaRef ds:uri="http://purl.org/dc/dcmitype/"/>
    <ds:schemaRef ds:uri="http://schemas.microsoft.com/office/infopath/2007/PartnerControls"/>
    <ds:schemaRef ds:uri="http://schemas.microsoft.com/office/2006/metadata/properties"/>
    <ds:schemaRef ds:uri="http://purl.org/dc/terms/"/>
    <ds:schemaRef ds:uri="http://schemas.openxmlformats.org/package/2006/metadata/core-properties"/>
    <ds:schemaRef ds:uri="83242102-c4c6-4310-a183-7aba140eabcf"/>
  </ds:schemaRefs>
</ds:datastoreItem>
</file>

<file path=customXml/itemProps3.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8a5-ab61-4f93-9f95-a43d7c38f110"/>
    <ds:schemaRef ds:uri="83242102-c4c6-4310-a183-7aba140ea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MARGARITA AREVALO OROZCO</cp:lastModifiedBy>
  <cp:lastPrinted>2020-04-22T21:36:59Z</cp:lastPrinted>
  <dcterms:created xsi:type="dcterms:W3CDTF">2017-07-05T14:58:05Z</dcterms:created>
  <dcterms:modified xsi:type="dcterms:W3CDTF">2021-12-10T00:10:54Z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