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cuments\FINDETER\trabajo\PROCESOS\ICBF\CENTROS SACUDEE BID\DOCUMENTOS ALLEGADOS\"/>
    </mc:Choice>
  </mc:AlternateContent>
  <bookViews>
    <workbookView xWindow="-120" yWindow="-120" windowWidth="24240" windowHeight="13140"/>
  </bookViews>
  <sheets>
    <sheet name="PEÑOL Y RIVERA" sheetId="6" r:id="rId1"/>
  </sheets>
  <definedNames>
    <definedName name="_xlnm.Print_Area" localSheetId="0">'PEÑOL Y RIVERA'!$A$1:$F$53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6" l="1"/>
  <c r="J51" i="6"/>
  <c r="N49" i="6"/>
  <c r="I49" i="6"/>
  <c r="Q48" i="6"/>
  <c r="Q47" i="6"/>
  <c r="Q45" i="6"/>
  <c r="J45" i="6"/>
  <c r="I45" i="6"/>
  <c r="S43" i="6"/>
  <c r="N43" i="6"/>
  <c r="P49" i="6" s="1"/>
  <c r="U42" i="6"/>
  <c r="J42" i="6"/>
  <c r="I42" i="6"/>
  <c r="P32" i="6"/>
  <c r="K32" i="6"/>
  <c r="I48" i="6" l="1"/>
  <c r="S48" i="6"/>
  <c r="J25" i="6"/>
  <c r="I23" i="6"/>
  <c r="Q22" i="6"/>
  <c r="Q21" i="6"/>
  <c r="Q19" i="6"/>
  <c r="S17" i="6"/>
  <c r="N17" i="6"/>
  <c r="U16" i="6"/>
  <c r="J16" i="6"/>
  <c r="I16" i="6"/>
  <c r="P6" i="6"/>
  <c r="K6" i="6"/>
  <c r="S22" i="6" l="1"/>
  <c r="N23" i="6" l="1"/>
  <c r="P23" i="6" s="1"/>
  <c r="I19" i="6"/>
  <c r="I22" i="6" s="1"/>
  <c r="J19" i="6"/>
</calcChain>
</file>

<file path=xl/sharedStrings.xml><?xml version="1.0" encoding="utf-8"?>
<sst xmlns="http://schemas.openxmlformats.org/spreadsheetml/2006/main" count="121" uniqueCount="57">
  <si>
    <t>1. ETAPA I. ESTUDIOS Y DISEÑOS, OBTENCIÓN DE LICENCIAS Y PERMISOS.</t>
  </si>
  <si>
    <t>DESCRIPCIÓN</t>
  </si>
  <si>
    <t>VALOR ANTES DE IVA</t>
  </si>
  <si>
    <t>IVA (19%)</t>
  </si>
  <si>
    <t>VALOR TOTAL</t>
  </si>
  <si>
    <t>Plena</t>
  </si>
  <si>
    <t>Licencias</t>
  </si>
  <si>
    <t>Total</t>
  </si>
  <si>
    <t>Mínimo</t>
  </si>
  <si>
    <t>Máximo</t>
  </si>
  <si>
    <t>VALOR DE LA ETAPA DE ESTUDIOS Y DISEÑOS, OBTENCIÓN DE LICENCIAS Y PERMISOS REQUERIDOS</t>
  </si>
  <si>
    <t>VALOR MÍNIMO</t>
  </si>
  <si>
    <t>VALOR MÁXIMO</t>
  </si>
  <si>
    <t>ÍTEM</t>
  </si>
  <si>
    <t>UNIDAD</t>
  </si>
  <si>
    <t>CANTIDAD</t>
  </si>
  <si>
    <t>PRECIO UNITARIO</t>
  </si>
  <si>
    <t>VALOR OFERTADO</t>
  </si>
  <si>
    <t>AULAS Y ZONAS ADMINISTRATIVAS</t>
  </si>
  <si>
    <r>
      <t>m</t>
    </r>
    <r>
      <rPr>
        <vertAlign val="superscript"/>
        <sz val="10"/>
        <color theme="1"/>
        <rFont val="Arial Narrow"/>
        <family val="2"/>
      </rPr>
      <t>2</t>
    </r>
  </si>
  <si>
    <t>ZONAS DE SERVICIOS</t>
  </si>
  <si>
    <t>CIRCULACIÓN CUBIERTA ABIERTA Y MUROS</t>
  </si>
  <si>
    <t>AREA LIBRE: ZONAS DURAS</t>
  </si>
  <si>
    <t>AREA LIBRE: ZONAS BLANDAS</t>
  </si>
  <si>
    <t>CERRAMIENTO PERIMETRAL</t>
  </si>
  <si>
    <t>VALOR COSTO DIRECTO (ANTES DE  AIU)</t>
  </si>
  <si>
    <t xml:space="preserve">En porcentaje </t>
  </si>
  <si>
    <t xml:space="preserve">Expresado en Pesos </t>
  </si>
  <si>
    <t>Administración (%)</t>
  </si>
  <si>
    <t>Imprevistos (%)</t>
  </si>
  <si>
    <t> % -</t>
  </si>
  <si>
    <t>Utilidad (%)</t>
  </si>
  <si>
    <t>% -</t>
  </si>
  <si>
    <t>IVA Sobre la Utilidad</t>
  </si>
  <si>
    <t>VALOR COSTOS INDIRECTOS</t>
  </si>
  <si>
    <t>VALOR OFERTADO ETAPA II  (costo directo + costo indirecto)</t>
  </si>
  <si>
    <t>RECEPCIÓN</t>
  </si>
  <si>
    <t>AULA 1</t>
  </si>
  <si>
    <t>AULA VIRTUAL</t>
  </si>
  <si>
    <t>SALA TALLERISTA</t>
  </si>
  <si>
    <t>SALA DE ESPERA</t>
  </si>
  <si>
    <t>COCINETA</t>
  </si>
  <si>
    <t>BAÑOS DISCAPAC</t>
  </si>
  <si>
    <t>DEPOSITO</t>
  </si>
  <si>
    <t>AULAS Y ZONAS ADMI</t>
  </si>
  <si>
    <t>ZONA DE SERV</t>
  </si>
  <si>
    <t>AULA 2</t>
  </si>
  <si>
    <t>AUDITORIO + AREA SONIDO</t>
  </si>
  <si>
    <t>FORMATO 4 - OFERTA ECONÓMICA</t>
  </si>
  <si>
    <t xml:space="preserve"> A. CENTRO SACUDETE UBICADO EN RIVERA, DEPARTAMENTO DEL HUILA</t>
  </si>
  <si>
    <t>ML</t>
  </si>
  <si>
    <t>2. ETAPA II.  CONSTRUCCIÓN Y/O AMPLIACION</t>
  </si>
  <si>
    <t xml:space="preserve">A. VALOR TOTAL DE LA OFERTA CENTRO SACUDETE UBICADO EN RIVERA DEPARTAMENTO DEL HUILA (1 + 2) </t>
  </si>
  <si>
    <t xml:space="preserve">B. VALOR TOTAL DE LA OFERTA CENTRO SACUDETE UBICADO EN EL PEÑOL DEPARTAMENTO DE ANTIOQUIA (1 + 2) </t>
  </si>
  <si>
    <t xml:space="preserve"> B. CENTRO SACUDETE UBICADO EN EL PEÑOL, DEPARTAMENTO DE ANTIOQUIA</t>
  </si>
  <si>
    <t xml:space="preserve">C. VALOR TOTAL DE LA OFERTA ECONOMICA (A+B) </t>
  </si>
  <si>
    <t>FORMATO  - OFERTA ECONÓMICA
LA EJECUCIÓN DE ESTUDIOS, DISEÑOS Y CONSTRUCCIÓN Y/O AMPLIACIÓN DE DOS CENTROS SACUDETE UBICADOS EN EL PEÑOL, DEPARTAMENTO DE ANTIOQUIA Y RIVERA DEPARTAMENTO DE 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</si>
</sst>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_-* #,##0_-;\-* #,##0_-;_-* &quot;-&quot;??_-;_-@_-"/>
    <numFmt numFmtId="166" formatCode="_-&quot;$&quot;\ * #,##0.00_-;\-&quot;$&quot;\ * #,##0.0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vertAlign val="superscript"/>
      <sz val="10"/>
      <color theme="1"/>
      <name val="Arial Narrow"/>
      <family val="2"/>
    </font>
    <font>
      <sz val="9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165" fontId="5" fillId="0" borderId="0" xfId="1" applyNumberFormat="1" applyFont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44" fontId="4" fillId="0" borderId="9" xfId="2" applyNumberFormat="1" applyFont="1" applyBorder="1" applyAlignment="1">
      <alignment vertical="center" wrapText="1"/>
    </xf>
    <xf numFmtId="44" fontId="4" fillId="0" borderId="10" xfId="2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44" fontId="4" fillId="0" borderId="9" xfId="2" applyNumberFormat="1" applyFont="1" applyFill="1" applyBorder="1" applyAlignment="1">
      <alignment vertical="center" wrapText="1"/>
    </xf>
    <xf numFmtId="4" fontId="8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Fill="1" applyBorder="1" applyAlignment="1">
      <alignment horizontal="right" vertical="center"/>
    </xf>
    <xf numFmtId="42" fontId="0" fillId="0" borderId="0" xfId="3" applyFont="1"/>
    <xf numFmtId="10" fontId="5" fillId="0" borderId="0" xfId="4" applyNumberFormat="1" applyFont="1" applyAlignment="1">
      <alignment horizontal="center" vertical="center"/>
    </xf>
    <xf numFmtId="6" fontId="9" fillId="0" borderId="0" xfId="0" applyNumberFormat="1" applyFont="1"/>
    <xf numFmtId="0" fontId="4" fillId="0" borderId="0" xfId="0" applyFont="1"/>
    <xf numFmtId="6" fontId="0" fillId="0" borderId="0" xfId="0" applyNumberFormat="1"/>
    <xf numFmtId="0" fontId="0" fillId="8" borderId="0" xfId="0" applyFill="1"/>
    <xf numFmtId="0" fontId="0" fillId="5" borderId="0" xfId="0" applyFill="1"/>
    <xf numFmtId="42" fontId="0" fillId="0" borderId="0" xfId="0" applyNumberFormat="1"/>
    <xf numFmtId="0" fontId="4" fillId="0" borderId="0" xfId="0" applyFont="1" applyBorder="1"/>
    <xf numFmtId="0" fontId="2" fillId="3" borderId="9" xfId="0" applyFont="1" applyFill="1" applyBorder="1" applyAlignment="1">
      <alignment horizontal="center" vertical="center" wrapText="1"/>
    </xf>
    <xf numFmtId="44" fontId="4" fillId="0" borderId="9" xfId="2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right" vertical="center" wrapText="1"/>
    </xf>
    <xf numFmtId="10" fontId="4" fillId="6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7" borderId="10" xfId="0" applyNumberFormat="1" applyFont="1" applyFill="1" applyBorder="1" applyAlignment="1">
      <alignment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166" fontId="4" fillId="0" borderId="10" xfId="3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6" fontId="2" fillId="0" borderId="10" xfId="0" applyNumberFormat="1" applyFont="1" applyBorder="1" applyAlignment="1">
      <alignment horizontal="right" vertical="center" wrapText="1"/>
    </xf>
    <xf numFmtId="0" fontId="4" fillId="0" borderId="15" xfId="0" applyFont="1" applyBorder="1"/>
    <xf numFmtId="0" fontId="4" fillId="0" borderId="16" xfId="0" applyFont="1" applyBorder="1"/>
    <xf numFmtId="6" fontId="10" fillId="4" borderId="13" xfId="0" applyNumberFormat="1" applyFont="1" applyFill="1" applyBorder="1" applyAlignment="1">
      <alignment horizontal="right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right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right" vertical="center" wrapText="1"/>
    </xf>
    <xf numFmtId="0" fontId="2" fillId="7" borderId="9" xfId="0" applyFont="1" applyFill="1" applyBorder="1" applyAlignment="1">
      <alignment horizontal="right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44" fontId="4" fillId="0" borderId="9" xfId="2" applyFont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view="pageBreakPreview" zoomScale="110" zoomScaleNormal="100" zoomScaleSheetLayoutView="110" workbookViewId="0">
      <selection activeCell="A7" sqref="A7:F7"/>
    </sheetView>
  </sheetViews>
  <sheetFormatPr baseColWidth="10" defaultRowHeight="15" x14ac:dyDescent="0.25"/>
  <cols>
    <col min="1" max="1" width="11.42578125" style="19"/>
    <col min="2" max="2" width="37.28515625" style="19" customWidth="1"/>
    <col min="3" max="4" width="12" style="19" customWidth="1"/>
    <col min="5" max="5" width="22.28515625" style="19" customWidth="1"/>
    <col min="6" max="6" width="21.7109375" style="19" customWidth="1"/>
    <col min="7" max="7" width="1.42578125" customWidth="1"/>
    <col min="8" max="8" width="0" hidden="1" customWidth="1"/>
    <col min="9" max="10" width="14.7109375" hidden="1" customWidth="1"/>
    <col min="11" max="11" width="15.85546875" hidden="1" customWidth="1"/>
    <col min="12" max="13" width="15.7109375" hidden="1" customWidth="1"/>
    <col min="14" max="14" width="17.7109375" hidden="1" customWidth="1"/>
    <col min="15" max="15" width="0" hidden="1" customWidth="1"/>
    <col min="16" max="16" width="15.7109375" hidden="1" customWidth="1"/>
    <col min="17" max="22" width="0" hidden="1" customWidth="1"/>
  </cols>
  <sheetData>
    <row r="1" spans="1:21" ht="63.75" customHeight="1" thickBot="1" x14ac:dyDescent="0.3">
      <c r="A1" s="73" t="s">
        <v>56</v>
      </c>
      <c r="B1" s="74"/>
      <c r="C1" s="74"/>
      <c r="D1" s="74"/>
      <c r="E1" s="74"/>
      <c r="F1" s="75"/>
    </row>
    <row r="2" spans="1:21" ht="38.25" customHeight="1" x14ac:dyDescent="0.25">
      <c r="A2" s="76" t="s">
        <v>49</v>
      </c>
      <c r="B2" s="77"/>
      <c r="C2" s="77"/>
      <c r="D2" s="77"/>
      <c r="E2" s="77"/>
      <c r="F2" s="78"/>
    </row>
    <row r="3" spans="1:21" x14ac:dyDescent="0.25">
      <c r="A3" s="66" t="s">
        <v>0</v>
      </c>
      <c r="B3" s="67"/>
      <c r="C3" s="67"/>
      <c r="D3" s="67"/>
      <c r="E3" s="67"/>
      <c r="F3" s="68"/>
    </row>
    <row r="4" spans="1:21" x14ac:dyDescent="0.25">
      <c r="A4" s="69" t="s">
        <v>1</v>
      </c>
      <c r="B4" s="70"/>
      <c r="C4" s="70"/>
      <c r="D4" s="70"/>
      <c r="E4" s="70"/>
      <c r="F4" s="71"/>
    </row>
    <row r="5" spans="1:21" x14ac:dyDescent="0.25">
      <c r="A5" s="69" t="s">
        <v>1</v>
      </c>
      <c r="B5" s="70"/>
      <c r="C5" s="70" t="s">
        <v>2</v>
      </c>
      <c r="D5" s="70"/>
      <c r="E5" s="25" t="s">
        <v>3</v>
      </c>
      <c r="F5" s="31" t="s">
        <v>4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9</v>
      </c>
    </row>
    <row r="6" spans="1:21" ht="32.25" customHeight="1" x14ac:dyDescent="0.25">
      <c r="A6" s="79" t="s">
        <v>10</v>
      </c>
      <c r="B6" s="80"/>
      <c r="C6" s="81"/>
      <c r="D6" s="81"/>
      <c r="E6" s="26"/>
      <c r="F6" s="32"/>
      <c r="I6" s="2">
        <v>99959370</v>
      </c>
      <c r="J6" s="2">
        <v>9608060</v>
      </c>
      <c r="K6" s="2">
        <f>+I6+J6</f>
        <v>109567430</v>
      </c>
      <c r="L6" s="2"/>
      <c r="M6" s="2"/>
      <c r="N6">
        <v>81062060</v>
      </c>
      <c r="O6">
        <v>9608060</v>
      </c>
      <c r="P6">
        <f>+N6+O6</f>
        <v>90670120</v>
      </c>
    </row>
    <row r="7" spans="1:21" ht="15.75" thickBot="1" x14ac:dyDescent="0.3">
      <c r="A7" s="58"/>
      <c r="B7" s="59"/>
      <c r="C7" s="59"/>
      <c r="D7" s="59"/>
      <c r="E7" s="59"/>
      <c r="F7" s="60"/>
      <c r="I7" s="2"/>
      <c r="J7" s="2"/>
      <c r="K7" s="2"/>
      <c r="L7" s="2"/>
      <c r="M7" s="2"/>
    </row>
    <row r="8" spans="1:21" ht="15.75" thickBot="1" x14ac:dyDescent="0.3">
      <c r="A8" s="61" t="s">
        <v>51</v>
      </c>
      <c r="B8" s="62"/>
      <c r="C8" s="62"/>
      <c r="D8" s="62"/>
      <c r="E8" s="62"/>
      <c r="F8" s="63"/>
      <c r="I8" s="3" t="s">
        <v>11</v>
      </c>
      <c r="J8" s="4" t="s">
        <v>12</v>
      </c>
      <c r="K8" s="2"/>
      <c r="L8" s="2"/>
      <c r="M8" s="2"/>
      <c r="P8" s="21" t="s">
        <v>36</v>
      </c>
      <c r="Q8">
        <v>12</v>
      </c>
    </row>
    <row r="9" spans="1:21" x14ac:dyDescent="0.25">
      <c r="A9" s="5" t="s">
        <v>13</v>
      </c>
      <c r="B9" s="27" t="s">
        <v>1</v>
      </c>
      <c r="C9" s="27" t="s">
        <v>14</v>
      </c>
      <c r="D9" s="27" t="s">
        <v>15</v>
      </c>
      <c r="E9" s="27" t="s">
        <v>16</v>
      </c>
      <c r="F9" s="33" t="s">
        <v>17</v>
      </c>
      <c r="I9" s="2"/>
      <c r="J9" s="2"/>
      <c r="K9" s="2"/>
      <c r="L9" s="2"/>
      <c r="M9" s="2"/>
      <c r="P9" s="21" t="s">
        <v>37</v>
      </c>
      <c r="Q9">
        <v>60</v>
      </c>
    </row>
    <row r="10" spans="1:21" x14ac:dyDescent="0.25">
      <c r="A10" s="5">
        <v>1</v>
      </c>
      <c r="B10" s="6" t="s">
        <v>18</v>
      </c>
      <c r="C10" s="7" t="s">
        <v>19</v>
      </c>
      <c r="D10" s="8">
        <v>73</v>
      </c>
      <c r="E10" s="9"/>
      <c r="F10" s="10"/>
      <c r="I10" s="2"/>
      <c r="J10" s="2"/>
      <c r="K10" s="2"/>
      <c r="L10" s="2"/>
      <c r="M10" s="2"/>
      <c r="N10">
        <v>1870000.0000000002</v>
      </c>
      <c r="P10" s="21" t="s">
        <v>46</v>
      </c>
      <c r="Q10">
        <v>60</v>
      </c>
    </row>
    <row r="11" spans="1:21" x14ac:dyDescent="0.25">
      <c r="A11" s="5">
        <v>2</v>
      </c>
      <c r="B11" s="6" t="s">
        <v>20</v>
      </c>
      <c r="C11" s="7" t="s">
        <v>19</v>
      </c>
      <c r="D11" s="8">
        <v>25</v>
      </c>
      <c r="E11" s="9"/>
      <c r="F11" s="10"/>
      <c r="I11" s="2"/>
      <c r="J11" s="2"/>
      <c r="K11" s="2"/>
      <c r="L11" s="2"/>
      <c r="M11" s="2"/>
      <c r="N11">
        <v>3300000.0000000005</v>
      </c>
      <c r="P11" s="22" t="s">
        <v>38</v>
      </c>
      <c r="Q11">
        <v>0</v>
      </c>
    </row>
    <row r="12" spans="1:21" ht="39.75" customHeight="1" x14ac:dyDescent="0.25">
      <c r="A12" s="5">
        <v>3</v>
      </c>
      <c r="B12" s="11" t="s">
        <v>21</v>
      </c>
      <c r="C12" s="7" t="s">
        <v>19</v>
      </c>
      <c r="D12" s="7">
        <v>56.7</v>
      </c>
      <c r="E12" s="9"/>
      <c r="F12" s="10"/>
      <c r="I12" s="2"/>
      <c r="J12" s="2"/>
      <c r="K12" s="2"/>
      <c r="L12" s="2"/>
      <c r="M12" s="2"/>
      <c r="N12">
        <v>605000</v>
      </c>
      <c r="P12" s="21" t="s">
        <v>39</v>
      </c>
      <c r="Q12">
        <v>0</v>
      </c>
    </row>
    <row r="13" spans="1:21" x14ac:dyDescent="0.25">
      <c r="A13" s="5">
        <v>4</v>
      </c>
      <c r="B13" s="11" t="s">
        <v>22</v>
      </c>
      <c r="C13" s="7" t="s">
        <v>19</v>
      </c>
      <c r="D13" s="7">
        <v>10</v>
      </c>
      <c r="E13" s="9"/>
      <c r="F13" s="10"/>
      <c r="I13" s="2"/>
      <c r="J13" s="2"/>
      <c r="K13" s="2"/>
      <c r="L13" s="2"/>
      <c r="M13" s="2"/>
      <c r="N13">
        <v>275000</v>
      </c>
      <c r="P13" s="21" t="s">
        <v>40</v>
      </c>
      <c r="Q13">
        <v>0</v>
      </c>
    </row>
    <row r="14" spans="1:21" x14ac:dyDescent="0.25">
      <c r="A14" s="5">
        <v>5</v>
      </c>
      <c r="B14" s="11" t="s">
        <v>23</v>
      </c>
      <c r="C14" s="7" t="s">
        <v>19</v>
      </c>
      <c r="D14" s="12">
        <v>45</v>
      </c>
      <c r="E14" s="13"/>
      <c r="F14" s="10"/>
      <c r="I14" s="2"/>
      <c r="J14" s="2"/>
      <c r="K14" s="2"/>
      <c r="L14" s="2"/>
      <c r="M14" s="2"/>
      <c r="N14">
        <v>110000.00000000001</v>
      </c>
      <c r="P14" s="22" t="s">
        <v>41</v>
      </c>
      <c r="Q14">
        <v>10</v>
      </c>
    </row>
    <row r="15" spans="1:21" x14ac:dyDescent="0.25">
      <c r="A15" s="5">
        <v>6</v>
      </c>
      <c r="B15" s="11" t="s">
        <v>24</v>
      </c>
      <c r="C15" s="7" t="s">
        <v>50</v>
      </c>
      <c r="D15" s="12">
        <v>70</v>
      </c>
      <c r="E15" s="13"/>
      <c r="F15" s="10"/>
      <c r="I15" s="2"/>
      <c r="J15" s="2"/>
      <c r="K15" s="2"/>
      <c r="L15" s="2"/>
      <c r="M15" s="2"/>
      <c r="N15">
        <v>110000.00000000001</v>
      </c>
      <c r="P15" s="22" t="s">
        <v>41</v>
      </c>
      <c r="Q15">
        <v>10</v>
      </c>
    </row>
    <row r="16" spans="1:21" x14ac:dyDescent="0.25">
      <c r="A16" s="56" t="s">
        <v>25</v>
      </c>
      <c r="B16" s="57"/>
      <c r="C16" s="57"/>
      <c r="D16" s="57"/>
      <c r="E16" s="57"/>
      <c r="F16" s="34"/>
      <c r="I16" s="14">
        <f>ROUND(+F6*90%,0)</f>
        <v>0</v>
      </c>
      <c r="J16" s="15">
        <f>ROUND(+F6*110%,0)</f>
        <v>0</v>
      </c>
      <c r="K16" s="2"/>
      <c r="L16" s="2"/>
      <c r="M16" s="2"/>
      <c r="P16" s="22" t="s">
        <v>42</v>
      </c>
      <c r="Q16">
        <v>4.5</v>
      </c>
      <c r="S16">
        <v>16.5</v>
      </c>
      <c r="T16">
        <v>22</v>
      </c>
      <c r="U16">
        <f>+S16*T16</f>
        <v>363</v>
      </c>
    </row>
    <row r="17" spans="1:19" x14ac:dyDescent="0.25">
      <c r="A17" s="35"/>
      <c r="B17" s="28"/>
      <c r="C17" s="28"/>
      <c r="D17" s="29"/>
      <c r="E17" s="28" t="s">
        <v>26</v>
      </c>
      <c r="F17" s="36" t="s">
        <v>27</v>
      </c>
      <c r="I17" s="2"/>
      <c r="J17" s="2"/>
      <c r="K17" s="2"/>
      <c r="L17" s="2"/>
      <c r="M17" s="2"/>
      <c r="N17" s="16">
        <f>+F6*90%</f>
        <v>0</v>
      </c>
      <c r="P17" s="21" t="s">
        <v>43</v>
      </c>
      <c r="Q17">
        <v>10</v>
      </c>
      <c r="S17">
        <f>+S16+S16+T16+T16</f>
        <v>77</v>
      </c>
    </row>
    <row r="18" spans="1:19" x14ac:dyDescent="0.25">
      <c r="A18" s="64" t="s">
        <v>28</v>
      </c>
      <c r="B18" s="65"/>
      <c r="C18" s="65"/>
      <c r="D18" s="65"/>
      <c r="E18" s="30"/>
      <c r="F18" s="37"/>
      <c r="I18" s="2"/>
      <c r="J18" s="2"/>
      <c r="K18" s="2"/>
      <c r="L18" s="2"/>
      <c r="M18" s="2"/>
      <c r="P18" s="21" t="s">
        <v>47</v>
      </c>
      <c r="Q18">
        <v>0</v>
      </c>
    </row>
    <row r="19" spans="1:19" x14ac:dyDescent="0.25">
      <c r="A19" s="64" t="s">
        <v>29</v>
      </c>
      <c r="B19" s="65"/>
      <c r="C19" s="65" t="s">
        <v>30</v>
      </c>
      <c r="D19" s="65"/>
      <c r="E19" s="30"/>
      <c r="F19" s="37"/>
      <c r="I19" s="14">
        <f>ROUND(+F23*90%,0)</f>
        <v>0</v>
      </c>
      <c r="J19" s="15">
        <f>ROUND(+F23*110%,0)</f>
        <v>0</v>
      </c>
      <c r="K19" s="2"/>
      <c r="L19" s="2"/>
      <c r="M19" s="2"/>
      <c r="Q19">
        <f>SUM(Q8:Q18)</f>
        <v>166.5</v>
      </c>
    </row>
    <row r="20" spans="1:19" x14ac:dyDescent="0.25">
      <c r="A20" s="64" t="s">
        <v>31</v>
      </c>
      <c r="B20" s="65"/>
      <c r="C20" s="65" t="s">
        <v>32</v>
      </c>
      <c r="D20" s="65"/>
      <c r="E20" s="30"/>
      <c r="F20" s="37"/>
      <c r="I20" s="2"/>
      <c r="J20" s="2"/>
      <c r="K20" s="2"/>
      <c r="L20" s="2"/>
      <c r="M20" s="2"/>
    </row>
    <row r="21" spans="1:19" x14ac:dyDescent="0.25">
      <c r="A21" s="38"/>
      <c r="B21" s="72" t="s">
        <v>33</v>
      </c>
      <c r="C21" s="72"/>
      <c r="D21" s="72"/>
      <c r="E21" s="30">
        <v>0.19</v>
      </c>
      <c r="F21" s="37"/>
      <c r="I21" s="2">
        <v>1057815957</v>
      </c>
      <c r="J21" s="2">
        <v>1292886169</v>
      </c>
      <c r="K21" s="2"/>
      <c r="L21" s="2"/>
      <c r="M21" s="2"/>
      <c r="P21" s="21" t="s">
        <v>44</v>
      </c>
      <c r="Q21">
        <f>+Q8+Q9+Q10+Q12+Q13+Q17</f>
        <v>142</v>
      </c>
    </row>
    <row r="22" spans="1:19" x14ac:dyDescent="0.25">
      <c r="A22" s="54" t="s">
        <v>34</v>
      </c>
      <c r="B22" s="55"/>
      <c r="C22" s="55"/>
      <c r="D22" s="55"/>
      <c r="E22" s="28"/>
      <c r="F22" s="39"/>
      <c r="I22" s="2">
        <f>+I16+I19</f>
        <v>0</v>
      </c>
      <c r="J22" s="2"/>
      <c r="K22" s="2"/>
      <c r="L22" s="2"/>
      <c r="M22" s="2"/>
      <c r="P22" s="22" t="s">
        <v>45</v>
      </c>
      <c r="Q22" t="e">
        <f>+Q11+Q14+#REF!+#REF!+#REF!+Q16</f>
        <v>#REF!</v>
      </c>
      <c r="S22" t="e">
        <f>+Q21+Q22+#REF!</f>
        <v>#REF!</v>
      </c>
    </row>
    <row r="23" spans="1:19" ht="16.5" x14ac:dyDescent="0.3">
      <c r="A23" s="56" t="s">
        <v>35</v>
      </c>
      <c r="B23" s="57"/>
      <c r="C23" s="57"/>
      <c r="D23" s="57"/>
      <c r="E23" s="57"/>
      <c r="F23" s="40"/>
      <c r="I23" s="17">
        <f>+E18+E19+E20+(E21*E20)</f>
        <v>0</v>
      </c>
      <c r="J23" s="18">
        <v>175994310</v>
      </c>
      <c r="K23" s="2"/>
      <c r="L23" s="2"/>
      <c r="M23" s="2"/>
      <c r="N23" s="16">
        <f>+F23*90%</f>
        <v>0</v>
      </c>
      <c r="P23" s="23">
        <f>+N17+N23</f>
        <v>0</v>
      </c>
    </row>
    <row r="24" spans="1:19" x14ac:dyDescent="0.25">
      <c r="A24" s="41"/>
      <c r="B24" s="24"/>
      <c r="C24" s="24"/>
      <c r="D24" s="24"/>
      <c r="E24" s="24"/>
      <c r="F24" s="42"/>
      <c r="I24" s="2"/>
      <c r="J24" s="2"/>
      <c r="K24" s="2"/>
      <c r="L24" s="2"/>
      <c r="M24" s="2"/>
    </row>
    <row r="25" spans="1:19" ht="39" customHeight="1" thickBot="1" x14ac:dyDescent="0.3">
      <c r="A25" s="49" t="s">
        <v>52</v>
      </c>
      <c r="B25" s="50"/>
      <c r="C25" s="50"/>
      <c r="D25" s="50"/>
      <c r="E25" s="50"/>
      <c r="F25" s="43"/>
      <c r="I25" s="2">
        <v>1284918493</v>
      </c>
      <c r="J25" s="2">
        <f>+J23*90%</f>
        <v>158394879</v>
      </c>
      <c r="K25" s="2"/>
      <c r="L25" s="2"/>
      <c r="M25" s="2"/>
      <c r="P25">
        <v>1250361748.8</v>
      </c>
    </row>
    <row r="26" spans="1:19" ht="9" customHeight="1" thickBot="1" x14ac:dyDescent="0.3">
      <c r="N26" s="20"/>
    </row>
    <row r="27" spans="1:19" ht="34.5" customHeight="1" thickBot="1" x14ac:dyDescent="0.3">
      <c r="A27" s="73" t="s">
        <v>48</v>
      </c>
      <c r="B27" s="74"/>
      <c r="C27" s="74"/>
      <c r="D27" s="74"/>
      <c r="E27" s="74"/>
      <c r="F27" s="75"/>
    </row>
    <row r="28" spans="1:19" ht="38.25" customHeight="1" x14ac:dyDescent="0.25">
      <c r="A28" s="76" t="s">
        <v>54</v>
      </c>
      <c r="B28" s="77"/>
      <c r="C28" s="77"/>
      <c r="D28" s="77"/>
      <c r="E28" s="77"/>
      <c r="F28" s="78"/>
    </row>
    <row r="29" spans="1:19" x14ac:dyDescent="0.25">
      <c r="A29" s="66" t="s">
        <v>0</v>
      </c>
      <c r="B29" s="67"/>
      <c r="C29" s="67"/>
      <c r="D29" s="67"/>
      <c r="E29" s="67"/>
      <c r="F29" s="68"/>
    </row>
    <row r="30" spans="1:19" x14ac:dyDescent="0.25">
      <c r="A30" s="69" t="s">
        <v>1</v>
      </c>
      <c r="B30" s="70"/>
      <c r="C30" s="70"/>
      <c r="D30" s="70"/>
      <c r="E30" s="70"/>
      <c r="F30" s="71"/>
    </row>
    <row r="31" spans="1:19" x14ac:dyDescent="0.25">
      <c r="A31" s="69" t="s">
        <v>1</v>
      </c>
      <c r="B31" s="70"/>
      <c r="C31" s="70" t="s">
        <v>2</v>
      </c>
      <c r="D31" s="70"/>
      <c r="E31" s="46" t="s">
        <v>3</v>
      </c>
      <c r="F31" s="47" t="s">
        <v>4</v>
      </c>
      <c r="I31" s="1" t="s">
        <v>5</v>
      </c>
      <c r="J31" s="1" t="s">
        <v>6</v>
      </c>
      <c r="K31" s="1" t="s">
        <v>7</v>
      </c>
      <c r="L31" s="1" t="s">
        <v>8</v>
      </c>
      <c r="M31" s="1" t="s">
        <v>9</v>
      </c>
    </row>
    <row r="32" spans="1:19" ht="32.25" customHeight="1" x14ac:dyDescent="0.25">
      <c r="A32" s="79" t="s">
        <v>10</v>
      </c>
      <c r="B32" s="80"/>
      <c r="C32" s="81"/>
      <c r="D32" s="81"/>
      <c r="E32" s="26"/>
      <c r="F32" s="32"/>
      <c r="I32" s="2">
        <v>99959370</v>
      </c>
      <c r="J32" s="2">
        <v>9608060</v>
      </c>
      <c r="K32" s="2">
        <f>+I32+J32</f>
        <v>109567430</v>
      </c>
      <c r="L32" s="2"/>
      <c r="M32" s="2"/>
      <c r="N32">
        <v>81062060</v>
      </c>
      <c r="O32">
        <v>9608060</v>
      </c>
      <c r="P32">
        <f>+N32+O32</f>
        <v>90670120</v>
      </c>
    </row>
    <row r="33" spans="1:21" ht="15.75" thickBot="1" x14ac:dyDescent="0.3">
      <c r="A33" s="58"/>
      <c r="B33" s="59"/>
      <c r="C33" s="59"/>
      <c r="D33" s="59"/>
      <c r="E33" s="59"/>
      <c r="F33" s="60"/>
      <c r="I33" s="2"/>
      <c r="J33" s="2"/>
      <c r="K33" s="2"/>
      <c r="L33" s="2"/>
      <c r="M33" s="2"/>
    </row>
    <row r="34" spans="1:21" ht="15.75" thickBot="1" x14ac:dyDescent="0.3">
      <c r="A34" s="61" t="s">
        <v>51</v>
      </c>
      <c r="B34" s="62"/>
      <c r="C34" s="62"/>
      <c r="D34" s="62"/>
      <c r="E34" s="62"/>
      <c r="F34" s="63"/>
      <c r="I34" s="3" t="s">
        <v>11</v>
      </c>
      <c r="J34" s="4" t="s">
        <v>12</v>
      </c>
      <c r="K34" s="2"/>
      <c r="L34" s="2"/>
      <c r="M34" s="2"/>
      <c r="P34" s="21" t="s">
        <v>36</v>
      </c>
      <c r="Q34">
        <v>12</v>
      </c>
    </row>
    <row r="35" spans="1:21" x14ac:dyDescent="0.25">
      <c r="A35" s="5" t="s">
        <v>13</v>
      </c>
      <c r="B35" s="27" t="s">
        <v>1</v>
      </c>
      <c r="C35" s="27" t="s">
        <v>14</v>
      </c>
      <c r="D35" s="27" t="s">
        <v>15</v>
      </c>
      <c r="E35" s="27" t="s">
        <v>16</v>
      </c>
      <c r="F35" s="33" t="s">
        <v>17</v>
      </c>
      <c r="I35" s="2"/>
      <c r="J35" s="2"/>
      <c r="K35" s="2"/>
      <c r="L35" s="2"/>
      <c r="M35" s="2"/>
      <c r="P35" s="21" t="s">
        <v>37</v>
      </c>
      <c r="Q35">
        <v>60</v>
      </c>
    </row>
    <row r="36" spans="1:21" x14ac:dyDescent="0.25">
      <c r="A36" s="5">
        <v>1</v>
      </c>
      <c r="B36" s="6" t="s">
        <v>18</v>
      </c>
      <c r="C36" s="7" t="s">
        <v>19</v>
      </c>
      <c r="D36" s="8">
        <v>73</v>
      </c>
      <c r="E36" s="9"/>
      <c r="F36" s="10"/>
      <c r="I36" s="2"/>
      <c r="J36" s="2"/>
      <c r="K36" s="2"/>
      <c r="L36" s="2"/>
      <c r="M36" s="2"/>
      <c r="N36">
        <v>1870000.0000000002</v>
      </c>
      <c r="P36" s="21" t="s">
        <v>46</v>
      </c>
      <c r="Q36">
        <v>60</v>
      </c>
    </row>
    <row r="37" spans="1:21" x14ac:dyDescent="0.25">
      <c r="A37" s="5">
        <v>2</v>
      </c>
      <c r="B37" s="6" t="s">
        <v>20</v>
      </c>
      <c r="C37" s="7" t="s">
        <v>19</v>
      </c>
      <c r="D37" s="8">
        <v>25</v>
      </c>
      <c r="E37" s="9"/>
      <c r="F37" s="10"/>
      <c r="I37" s="2"/>
      <c r="J37" s="2"/>
      <c r="K37" s="2"/>
      <c r="L37" s="2"/>
      <c r="M37" s="2"/>
      <c r="N37">
        <v>3300000.0000000005</v>
      </c>
      <c r="P37" s="22" t="s">
        <v>38</v>
      </c>
      <c r="Q37">
        <v>0</v>
      </c>
    </row>
    <row r="38" spans="1:21" ht="39.75" customHeight="1" x14ac:dyDescent="0.25">
      <c r="A38" s="5">
        <v>3</v>
      </c>
      <c r="B38" s="11" t="s">
        <v>21</v>
      </c>
      <c r="C38" s="7" t="s">
        <v>19</v>
      </c>
      <c r="D38" s="7">
        <v>56.7</v>
      </c>
      <c r="E38" s="9"/>
      <c r="F38" s="10"/>
      <c r="I38" s="2"/>
      <c r="J38" s="2"/>
      <c r="K38" s="2"/>
      <c r="L38" s="2"/>
      <c r="M38" s="2"/>
      <c r="N38">
        <v>605000</v>
      </c>
      <c r="P38" s="21" t="s">
        <v>39</v>
      </c>
      <c r="Q38">
        <v>0</v>
      </c>
    </row>
    <row r="39" spans="1:21" x14ac:dyDescent="0.25">
      <c r="A39" s="5">
        <v>4</v>
      </c>
      <c r="B39" s="11" t="s">
        <v>22</v>
      </c>
      <c r="C39" s="7" t="s">
        <v>19</v>
      </c>
      <c r="D39" s="7">
        <v>10</v>
      </c>
      <c r="E39" s="9"/>
      <c r="F39" s="10"/>
      <c r="I39" s="2"/>
      <c r="J39" s="2"/>
      <c r="K39" s="2"/>
      <c r="L39" s="2"/>
      <c r="M39" s="2"/>
      <c r="N39">
        <v>275000</v>
      </c>
      <c r="P39" s="21" t="s">
        <v>40</v>
      </c>
      <c r="Q39">
        <v>0</v>
      </c>
    </row>
    <row r="40" spans="1:21" x14ac:dyDescent="0.25">
      <c r="A40" s="5">
        <v>5</v>
      </c>
      <c r="B40" s="11" t="s">
        <v>23</v>
      </c>
      <c r="C40" s="7" t="s">
        <v>19</v>
      </c>
      <c r="D40" s="12">
        <v>45</v>
      </c>
      <c r="E40" s="13"/>
      <c r="F40" s="10"/>
      <c r="I40" s="2"/>
      <c r="J40" s="2"/>
      <c r="K40" s="2"/>
      <c r="L40" s="2"/>
      <c r="M40" s="2"/>
      <c r="N40">
        <v>110000.00000000001</v>
      </c>
      <c r="P40" s="22" t="s">
        <v>41</v>
      </c>
      <c r="Q40">
        <v>10</v>
      </c>
    </row>
    <row r="41" spans="1:21" x14ac:dyDescent="0.25">
      <c r="A41" s="5">
        <v>6</v>
      </c>
      <c r="B41" s="11" t="s">
        <v>24</v>
      </c>
      <c r="C41" s="7" t="s">
        <v>50</v>
      </c>
      <c r="D41" s="12">
        <v>70</v>
      </c>
      <c r="E41" s="13"/>
      <c r="F41" s="10"/>
      <c r="I41" s="2"/>
      <c r="J41" s="2"/>
      <c r="K41" s="2"/>
      <c r="L41" s="2"/>
      <c r="M41" s="2"/>
      <c r="N41">
        <v>110000.00000000001</v>
      </c>
      <c r="P41" s="22" t="s">
        <v>41</v>
      </c>
      <c r="Q41">
        <v>10</v>
      </c>
    </row>
    <row r="42" spans="1:21" x14ac:dyDescent="0.25">
      <c r="A42" s="56" t="s">
        <v>25</v>
      </c>
      <c r="B42" s="57"/>
      <c r="C42" s="57"/>
      <c r="D42" s="57"/>
      <c r="E42" s="57"/>
      <c r="F42" s="34"/>
      <c r="I42" s="14">
        <f>ROUND(+F32*90%,0)</f>
        <v>0</v>
      </c>
      <c r="J42" s="15">
        <f>ROUND(+F32*110%,0)</f>
        <v>0</v>
      </c>
      <c r="K42" s="2"/>
      <c r="L42" s="2"/>
      <c r="M42" s="2"/>
      <c r="P42" s="22" t="s">
        <v>42</v>
      </c>
      <c r="Q42">
        <v>4.5</v>
      </c>
      <c r="S42">
        <v>16.5</v>
      </c>
      <c r="T42">
        <v>22</v>
      </c>
      <c r="U42">
        <f>+S42*T42</f>
        <v>363</v>
      </c>
    </row>
    <row r="43" spans="1:21" x14ac:dyDescent="0.25">
      <c r="A43" s="44"/>
      <c r="B43" s="45"/>
      <c r="C43" s="45"/>
      <c r="D43" s="48"/>
      <c r="E43" s="45" t="s">
        <v>26</v>
      </c>
      <c r="F43" s="36" t="s">
        <v>27</v>
      </c>
      <c r="I43" s="2"/>
      <c r="J43" s="2"/>
      <c r="K43" s="2"/>
      <c r="L43" s="2"/>
      <c r="M43" s="2"/>
      <c r="N43" s="16">
        <f>+F32*90%</f>
        <v>0</v>
      </c>
      <c r="P43" s="21" t="s">
        <v>43</v>
      </c>
      <c r="Q43">
        <v>10</v>
      </c>
      <c r="S43">
        <f>+S42+S42+T42+T42</f>
        <v>77</v>
      </c>
    </row>
    <row r="44" spans="1:21" x14ac:dyDescent="0.25">
      <c r="A44" s="64" t="s">
        <v>28</v>
      </c>
      <c r="B44" s="65"/>
      <c r="C44" s="65"/>
      <c r="D44" s="65"/>
      <c r="E44" s="30"/>
      <c r="F44" s="37"/>
      <c r="I44" s="2"/>
      <c r="J44" s="2"/>
      <c r="K44" s="2"/>
      <c r="L44" s="2"/>
      <c r="M44" s="2"/>
      <c r="P44" s="21" t="s">
        <v>47</v>
      </c>
      <c r="Q44">
        <v>0</v>
      </c>
    </row>
    <row r="45" spans="1:21" x14ac:dyDescent="0.25">
      <c r="A45" s="64" t="s">
        <v>29</v>
      </c>
      <c r="B45" s="65"/>
      <c r="C45" s="65" t="s">
        <v>30</v>
      </c>
      <c r="D45" s="65"/>
      <c r="E45" s="30"/>
      <c r="F45" s="37"/>
      <c r="I45" s="14">
        <f>ROUND(+F49*90%,0)</f>
        <v>0</v>
      </c>
      <c r="J45" s="15">
        <f>ROUND(+F49*110%,0)</f>
        <v>0</v>
      </c>
      <c r="K45" s="2"/>
      <c r="L45" s="2"/>
      <c r="M45" s="2"/>
      <c r="Q45">
        <f>SUM(Q34:Q44)</f>
        <v>166.5</v>
      </c>
    </row>
    <row r="46" spans="1:21" x14ac:dyDescent="0.25">
      <c r="A46" s="64" t="s">
        <v>31</v>
      </c>
      <c r="B46" s="65"/>
      <c r="C46" s="65" t="s">
        <v>32</v>
      </c>
      <c r="D46" s="65"/>
      <c r="E46" s="30"/>
      <c r="F46" s="37"/>
      <c r="I46" s="2"/>
      <c r="J46" s="2"/>
      <c r="K46" s="2"/>
      <c r="L46" s="2"/>
      <c r="M46" s="2"/>
    </row>
    <row r="47" spans="1:21" x14ac:dyDescent="0.25">
      <c r="A47" s="38"/>
      <c r="B47" s="72" t="s">
        <v>33</v>
      </c>
      <c r="C47" s="72"/>
      <c r="D47" s="72"/>
      <c r="E47" s="30">
        <v>0.19</v>
      </c>
      <c r="F47" s="37"/>
      <c r="I47" s="2">
        <v>1057815957</v>
      </c>
      <c r="J47" s="2">
        <v>1292886169</v>
      </c>
      <c r="K47" s="2"/>
      <c r="L47" s="2"/>
      <c r="M47" s="2"/>
      <c r="P47" s="21" t="s">
        <v>44</v>
      </c>
      <c r="Q47">
        <f>+Q34+Q35+Q36+Q38+Q39+Q43</f>
        <v>142</v>
      </c>
    </row>
    <row r="48" spans="1:21" x14ac:dyDescent="0.25">
      <c r="A48" s="54" t="s">
        <v>34</v>
      </c>
      <c r="B48" s="55"/>
      <c r="C48" s="55"/>
      <c r="D48" s="55"/>
      <c r="E48" s="45"/>
      <c r="F48" s="39"/>
      <c r="I48" s="2">
        <f>+I42+I45</f>
        <v>0</v>
      </c>
      <c r="J48" s="2"/>
      <c r="K48" s="2"/>
      <c r="L48" s="2"/>
      <c r="M48" s="2"/>
      <c r="P48" s="22" t="s">
        <v>45</v>
      </c>
      <c r="Q48" t="e">
        <f>+Q37+Q40+#REF!+#REF!+#REF!+Q42</f>
        <v>#REF!</v>
      </c>
      <c r="S48" t="e">
        <f>+Q47+Q48+#REF!</f>
        <v>#REF!</v>
      </c>
    </row>
    <row r="49" spans="1:16" ht="16.5" x14ac:dyDescent="0.3">
      <c r="A49" s="56" t="s">
        <v>35</v>
      </c>
      <c r="B49" s="57"/>
      <c r="C49" s="57"/>
      <c r="D49" s="57"/>
      <c r="E49" s="57"/>
      <c r="F49" s="40"/>
      <c r="I49" s="17">
        <f>+E44+E45+E46+(E47*E46)</f>
        <v>0</v>
      </c>
      <c r="J49" s="18">
        <v>175994310</v>
      </c>
      <c r="K49" s="2"/>
      <c r="L49" s="2"/>
      <c r="M49" s="2"/>
      <c r="N49" s="16">
        <f>+F49*90%</f>
        <v>0</v>
      </c>
      <c r="P49" s="23">
        <f>+N43+N49</f>
        <v>0</v>
      </c>
    </row>
    <row r="50" spans="1:16" x14ac:dyDescent="0.25">
      <c r="A50" s="41"/>
      <c r="B50" s="24"/>
      <c r="C50" s="24"/>
      <c r="D50" s="24"/>
      <c r="E50" s="24"/>
      <c r="F50" s="42"/>
      <c r="I50" s="2"/>
      <c r="J50" s="2"/>
      <c r="K50" s="2"/>
      <c r="L50" s="2"/>
      <c r="M50" s="2"/>
    </row>
    <row r="51" spans="1:16" ht="39" customHeight="1" thickBot="1" x14ac:dyDescent="0.3">
      <c r="A51" s="49" t="s">
        <v>53</v>
      </c>
      <c r="B51" s="50"/>
      <c r="C51" s="50"/>
      <c r="D51" s="50"/>
      <c r="E51" s="50"/>
      <c r="F51" s="43"/>
      <c r="I51" s="2">
        <v>1284918493</v>
      </c>
      <c r="J51" s="2">
        <f>+J49*90%</f>
        <v>158394879</v>
      </c>
      <c r="K51" s="2"/>
      <c r="L51" s="2"/>
      <c r="M51" s="2"/>
      <c r="P51">
        <v>1250361748.8</v>
      </c>
    </row>
    <row r="52" spans="1:16" ht="15" customHeight="1" thickBot="1" x14ac:dyDescent="0.3">
      <c r="A52" s="51"/>
      <c r="B52" s="52"/>
      <c r="C52" s="52"/>
      <c r="D52" s="52"/>
      <c r="E52" s="52"/>
      <c r="F52" s="53"/>
      <c r="I52" s="2"/>
      <c r="J52" s="2"/>
      <c r="K52" s="2"/>
      <c r="L52" s="2"/>
      <c r="M52" s="2"/>
    </row>
    <row r="53" spans="1:16" ht="39" customHeight="1" thickBot="1" x14ac:dyDescent="0.3">
      <c r="A53" s="49" t="s">
        <v>55</v>
      </c>
      <c r="B53" s="50"/>
      <c r="C53" s="50"/>
      <c r="D53" s="50"/>
      <c r="E53" s="50"/>
      <c r="F53" s="43"/>
      <c r="I53" s="2">
        <v>1284918493</v>
      </c>
      <c r="J53" s="2">
        <f>+J50*90%</f>
        <v>0</v>
      </c>
      <c r="K53" s="2"/>
      <c r="L53" s="2"/>
      <c r="M53" s="2"/>
      <c r="P53">
        <v>1250361748.8</v>
      </c>
    </row>
  </sheetData>
  <mergeCells count="38">
    <mergeCell ref="A2:F2"/>
    <mergeCell ref="A51:E51"/>
    <mergeCell ref="A42:E42"/>
    <mergeCell ref="A46:D46"/>
    <mergeCell ref="B47:D47"/>
    <mergeCell ref="A48:D48"/>
    <mergeCell ref="A49:E49"/>
    <mergeCell ref="B21:D21"/>
    <mergeCell ref="A1:F1"/>
    <mergeCell ref="A44:D44"/>
    <mergeCell ref="A45:D45"/>
    <mergeCell ref="A31:B31"/>
    <mergeCell ref="C31:D31"/>
    <mergeCell ref="A33:F33"/>
    <mergeCell ref="A27:F27"/>
    <mergeCell ref="A28:F28"/>
    <mergeCell ref="A29:F29"/>
    <mergeCell ref="A30:F30"/>
    <mergeCell ref="A32:B32"/>
    <mergeCell ref="C32:D32"/>
    <mergeCell ref="A34:F34"/>
    <mergeCell ref="A6:B6"/>
    <mergeCell ref="C6:D6"/>
    <mergeCell ref="A20:D20"/>
    <mergeCell ref="A3:F3"/>
    <mergeCell ref="A4:F4"/>
    <mergeCell ref="A5:B5"/>
    <mergeCell ref="C5:D5"/>
    <mergeCell ref="A7:F7"/>
    <mergeCell ref="A8:F8"/>
    <mergeCell ref="A16:E16"/>
    <mergeCell ref="A18:D18"/>
    <mergeCell ref="A19:D19"/>
    <mergeCell ref="A53:E53"/>
    <mergeCell ref="A52:F52"/>
    <mergeCell ref="A22:D22"/>
    <mergeCell ref="A23:E23"/>
    <mergeCell ref="A25:E25"/>
  </mergeCells>
  <pageMargins left="0.7" right="0.7" top="0.75" bottom="0.75" header="0.3" footer="0.3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3E15E1298E804FB196B556B957E173" ma:contentTypeVersion="13" ma:contentTypeDescription="Crear nuevo documento." ma:contentTypeScope="" ma:versionID="c43eb77b6179031a1b04477b210436ae">
  <xsd:schema xmlns:xsd="http://www.w3.org/2001/XMLSchema" xmlns:xs="http://www.w3.org/2001/XMLSchema" xmlns:p="http://schemas.microsoft.com/office/2006/metadata/properties" xmlns:ns3="56e770c2-d900-4f23-bf06-c53e02737649" xmlns:ns4="009cb52a-c57f-4eaa-a382-c5063c2343cf" targetNamespace="http://schemas.microsoft.com/office/2006/metadata/properties" ma:root="true" ma:fieldsID="7052303c4ad66263f835e9d431e2a363" ns3:_="" ns4:_="">
    <xsd:import namespace="56e770c2-d900-4f23-bf06-c53e02737649"/>
    <xsd:import namespace="009cb52a-c57f-4eaa-a382-c5063c2343c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770c2-d900-4f23-bf06-c53e027376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cb52a-c57f-4eaa-a382-c5063c2343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5267A-906D-4A28-B96F-9D3EFC468F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2754D1-5B44-4FBA-AF65-141B958D2921}">
  <ds:schemaRefs>
    <ds:schemaRef ds:uri="009cb52a-c57f-4eaa-a382-c5063c2343cf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6e770c2-d900-4f23-bf06-c53e02737649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1C6C5EB-2F5F-4BE3-9CA5-724C48612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770c2-d900-4f23-bf06-c53e02737649"/>
    <ds:schemaRef ds:uri="009cb52a-c57f-4eaa-a382-c5063c2343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PEÑOL Y RIVERA</vt:lpstr>
      <vt:lpstr>'PEÑOL Y RIVERA'!Área_de_impresión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PAULINA DIAZ ALVAREZ</dc:creator>
  <cp:lastModifiedBy>Arevalo Orozco, Ana Maria Margarita</cp:lastModifiedBy>
  <dcterms:created xsi:type="dcterms:W3CDTF">2021-05-04T14:58:08Z</dcterms:created>
  <dcterms:modified xsi:type="dcterms:W3CDTF">2021-09-27T12:36:49Z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0x0101001B3E15E1298E804FB196B556B957E173</vt:lpwstr>
  </property>
</Properties>
</file>