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https://findeterco-my.sharepoint.com/personal/tpreyes_findeter_gov_co/Documents/FINDETER_2021/VIABILIZACIONES/PROCESOS/Estudios Previos/13. Paz de Ariporo/Interv/"/>
    </mc:Choice>
  </mc:AlternateContent>
  <xr:revisionPtr revIDLastSave="0" documentId="8_{D3128CB1-1031-4677-9DF4-3772CF1F7BAC}" xr6:coauthVersionLast="47" xr6:coauthVersionMax="47" xr10:uidLastSave="{00000000-0000-0000-0000-000000000000}"/>
  <bookViews>
    <workbookView xWindow="-108" yWindow="-108" windowWidth="23256" windowHeight="12576" activeTab="2" xr2:uid="{00000000-000D-0000-FFFF-FFFF00000000}"/>
  </bookViews>
  <sheets>
    <sheet name="Instrucciones" sheetId="9" r:id="rId1"/>
    <sheet name="LISTA DE PROCESOS" sheetId="10" r:id="rId2"/>
    <sheet name="Formato Matriz" sheetId="7" r:id="rId3"/>
    <sheet name="RIESGO DEL PROYECTO" sheetId="6" r:id="rId4"/>
    <sheet name="Prob. e Impacto" sheetId="5" r:id="rId5"/>
  </sheets>
  <definedNames>
    <definedName name="_xlnm._FilterDatabase" localSheetId="2" hidden="1">'Formato Matriz'!$B$6:$T$45</definedName>
    <definedName name="_xlnm.Print_Area" localSheetId="2">'Formato Matriz'!$B$1:$Q$54</definedName>
    <definedName name="_xlnm.Print_Area" localSheetId="4">'Prob. e Impacto'!$A$1:$K$18</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19" i="7" l="1"/>
  <c r="O19" i="7"/>
  <c r="M43" i="7"/>
  <c r="N43" i="7"/>
  <c r="P43" i="7" s="1"/>
  <c r="O43" i="7"/>
  <c r="M24" i="7"/>
  <c r="N24" i="7"/>
  <c r="P24" i="7" s="1"/>
  <c r="O24" i="7"/>
  <c r="N18" i="7"/>
  <c r="P18" i="7" s="1"/>
  <c r="M18" i="7"/>
  <c r="O18" i="7"/>
  <c r="M15" i="7"/>
  <c r="N15" i="7"/>
  <c r="P15" i="7" s="1"/>
  <c r="O15" i="7"/>
  <c r="M12" i="7"/>
  <c r="N12" i="7"/>
  <c r="P12" i="7" s="1"/>
  <c r="O12" i="7"/>
  <c r="M11" i="7"/>
  <c r="N11" i="7"/>
  <c r="P11" i="7" s="1"/>
  <c r="O11" i="7"/>
  <c r="O37" i="7" l="1"/>
  <c r="N37" i="7"/>
  <c r="P37" i="7" s="1"/>
  <c r="M37" i="7"/>
  <c r="O28" i="7" l="1"/>
  <c r="N28" i="7"/>
  <c r="P28" i="7" s="1"/>
  <c r="M28" i="7"/>
  <c r="O47" i="7" l="1"/>
  <c r="N47" i="7"/>
  <c r="P47" i="7" s="1"/>
  <c r="M47" i="7"/>
  <c r="O46" i="7"/>
  <c r="N46" i="7"/>
  <c r="P46" i="7" s="1"/>
  <c r="M46" i="7"/>
  <c r="N22" i="7" l="1"/>
  <c r="P22" i="7" s="1"/>
  <c r="M22" i="7"/>
  <c r="N7" i="7" l="1"/>
  <c r="P7" i="7" s="1"/>
  <c r="O34" i="7" l="1"/>
  <c r="N34" i="7"/>
  <c r="P34" i="7" s="1"/>
  <c r="M34" i="7"/>
  <c r="O41" i="7"/>
  <c r="N41" i="7"/>
  <c r="P41" i="7" s="1"/>
  <c r="M41" i="7"/>
  <c r="N27" i="7" l="1"/>
  <c r="T5" i="7" l="1"/>
  <c r="M14" i="7"/>
  <c r="N14" i="7"/>
  <c r="P14" i="7" s="1"/>
  <c r="O14" i="7"/>
  <c r="M16" i="7"/>
  <c r="N16" i="7"/>
  <c r="P16" i="7" s="1"/>
  <c r="O16" i="7"/>
  <c r="M17" i="7"/>
  <c r="N17" i="7"/>
  <c r="P17" i="7" s="1"/>
  <c r="O17" i="7"/>
  <c r="M20" i="7"/>
  <c r="N20" i="7"/>
  <c r="P20" i="7" s="1"/>
  <c r="O20" i="7"/>
  <c r="M21" i="7"/>
  <c r="N21" i="7"/>
  <c r="P21" i="7" s="1"/>
  <c r="O21" i="7"/>
  <c r="M23" i="7"/>
  <c r="N23" i="7"/>
  <c r="P23" i="7" s="1"/>
  <c r="O23" i="7"/>
  <c r="M25" i="7"/>
  <c r="N25" i="7"/>
  <c r="P25" i="7" s="1"/>
  <c r="O25" i="7"/>
  <c r="M26" i="7"/>
  <c r="N26" i="7"/>
  <c r="P26" i="7" s="1"/>
  <c r="O26" i="7"/>
  <c r="M27" i="7"/>
  <c r="P27" i="7"/>
  <c r="O27" i="7"/>
  <c r="M29" i="7"/>
  <c r="N29" i="7"/>
  <c r="P29" i="7" s="1"/>
  <c r="O29" i="7"/>
  <c r="M30" i="7"/>
  <c r="N30" i="7"/>
  <c r="P30" i="7" s="1"/>
  <c r="O30" i="7"/>
  <c r="M31" i="7"/>
  <c r="N31" i="7"/>
  <c r="P31" i="7" s="1"/>
  <c r="O31" i="7"/>
  <c r="M32" i="7"/>
  <c r="N32" i="7"/>
  <c r="P32" i="7" s="1"/>
  <c r="O32" i="7"/>
  <c r="M33" i="7"/>
  <c r="N33" i="7"/>
  <c r="P33" i="7" s="1"/>
  <c r="O33" i="7"/>
  <c r="M35" i="7"/>
  <c r="N35" i="7"/>
  <c r="P35" i="7" s="1"/>
  <c r="O35" i="7"/>
  <c r="M36" i="7"/>
  <c r="N36" i="7"/>
  <c r="P36" i="7" s="1"/>
  <c r="O36" i="7"/>
  <c r="M38" i="7"/>
  <c r="N38" i="7"/>
  <c r="P38" i="7" s="1"/>
  <c r="O38" i="7"/>
  <c r="M39" i="7"/>
  <c r="N39" i="7"/>
  <c r="P39" i="7" s="1"/>
  <c r="O39" i="7"/>
  <c r="M40" i="7"/>
  <c r="N40" i="7"/>
  <c r="P40" i="7" s="1"/>
  <c r="O40" i="7"/>
  <c r="M42" i="7"/>
  <c r="N42" i="7"/>
  <c r="P42" i="7" s="1"/>
  <c r="O42" i="7"/>
  <c r="M44" i="7"/>
  <c r="N44" i="7"/>
  <c r="P44" i="7" s="1"/>
  <c r="O44" i="7"/>
  <c r="M45" i="7"/>
  <c r="N45" i="7"/>
  <c r="P45" i="7" s="1"/>
  <c r="O45" i="7"/>
  <c r="N13" i="7"/>
  <c r="P13" i="7" s="1"/>
  <c r="O13" i="7"/>
  <c r="M13" i="7"/>
  <c r="M8" i="7"/>
  <c r="M9" i="7"/>
  <c r="M10" i="7"/>
  <c r="M7" i="7"/>
  <c r="O7" i="7"/>
  <c r="T3" i="7" l="1"/>
  <c r="T6" i="7" l="1"/>
  <c r="N8" i="7"/>
  <c r="O8" i="7"/>
  <c r="O9" i="7"/>
  <c r="O10" i="7"/>
  <c r="T4" i="7" l="1"/>
  <c r="P8" i="7"/>
  <c r="N10" i="7"/>
  <c r="N9" i="7"/>
  <c r="P9" i="7" l="1"/>
  <c r="P10" i="7"/>
  <c r="D3" i="6"/>
  <c r="F3" i="6"/>
  <c r="D5" i="6"/>
  <c r="D7" i="6"/>
  <c r="F6" i="6"/>
  <c r="G6" i="6"/>
  <c r="E7" i="6"/>
  <c r="F5" i="6"/>
  <c r="E4" i="6"/>
  <c r="D4" i="6"/>
  <c r="H3" i="6"/>
  <c r="G3" i="6"/>
  <c r="E5" i="6"/>
  <c r="H5" i="6"/>
  <c r="G5" i="6"/>
  <c r="G4" i="6"/>
  <c r="H7" i="6"/>
  <c r="H4" i="6"/>
  <c r="H6" i="6"/>
  <c r="F7" i="6"/>
  <c r="F4" i="6"/>
  <c r="E6" i="6"/>
  <c r="D6" i="6"/>
  <c r="E3" i="6"/>
  <c r="G7" i="6"/>
</calcChain>
</file>

<file path=xl/sharedStrings.xml><?xml version="1.0" encoding="utf-8"?>
<sst xmlns="http://schemas.openxmlformats.org/spreadsheetml/2006/main" count="335" uniqueCount="230">
  <si>
    <t>Contratista</t>
  </si>
  <si>
    <t>IMPACTO</t>
  </si>
  <si>
    <t>Impacto</t>
  </si>
  <si>
    <t>No.</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</si>
  <si>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</si>
  <si>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</si>
  <si>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</si>
  <si>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</si>
  <si>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</si>
  <si>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</si>
  <si>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</si>
  <si>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</si>
  <si>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</si>
  <si>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</si>
  <si>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</si>
  <si>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</si>
  <si>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DESCRIPTOR</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</si>
  <si>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</si>
  <si>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</si>
  <si>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</si>
  <si>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</si>
  <si>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</si>
  <si>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</si>
  <si>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</si>
  <si>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</si>
  <si>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</si>
  <si>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t>MENOR</t>
  </si>
  <si>
    <t xml:space="preserve">Incremento &gt;5,1% &lt;10%
</t>
  </si>
  <si>
    <t>Retraso &gt;5% &lt;10%
90&lt;SPI&lt;95%</t>
  </si>
  <si>
    <t>El proyecto sigue a pesar de</t>
  </si>
  <si>
    <t>Disminución de la calidad mínima, no afecta en forma significativa los resultados del proyecto</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</si>
  <si>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</si>
  <si>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</si>
  <si>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</si>
  <si>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</si>
  <si>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</si>
  <si>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</si>
  <si>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</si>
  <si>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</si>
  <si>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</si>
  <si>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</si>
  <si>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</si>
  <si>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</si>
  <si>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</si>
  <si>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</si>
  <si>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</si>
  <si>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</si>
  <si>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</si>
  <si>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</si>
  <si>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</si>
  <si>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MAPA DE RIESGOS - COLORIMETRÍA</t>
  </si>
  <si>
    <t>PROBABILIDAD</t>
  </si>
  <si>
    <t>Inusual</t>
  </si>
  <si>
    <t>menor igual a 1</t>
  </si>
  <si>
    <t>Bajo</t>
  </si>
  <si>
    <t>2 y 3</t>
  </si>
  <si>
    <t>Medio</t>
  </si>
  <si>
    <t>4 y 8</t>
  </si>
  <si>
    <t>Alto</t>
  </si>
  <si>
    <t>9 a 16</t>
  </si>
  <si>
    <t>Extremo</t>
  </si>
  <si>
    <t>17 a 25</t>
  </si>
  <si>
    <t>SPI: Indicador de desempeño del cronograma</t>
  </si>
  <si>
    <t>Responsable</t>
  </si>
  <si>
    <t>Nivel de Riesgo</t>
  </si>
  <si>
    <t xml:space="preserve">Alcance </t>
  </si>
  <si>
    <t>Calidad</t>
  </si>
  <si>
    <t>Reputacional</t>
  </si>
  <si>
    <t>Legal</t>
  </si>
  <si>
    <t>Retraso en el inicio del contrato debido a la falta de cumplimiento de los requisitos previos a la firma del acta de inicio.</t>
  </si>
  <si>
    <t>COSTO DEL PROYECTO</t>
  </si>
  <si>
    <t>TIEMPO DEL PROYECTO</t>
  </si>
  <si>
    <t>Costo del contrato</t>
  </si>
  <si>
    <t>Tiempo del contrato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</si>
  <si>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</si>
  <si>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r>
      <rPr>
        <b/>
        <sz val="10"/>
        <rFont val="Calibri"/>
        <family val="2"/>
        <scheme val="minor"/>
      </rPr>
      <t>Comentarios al interior de la Entidad</t>
    </r>
    <r>
      <rPr>
        <sz val="10"/>
        <rFont val="Calibri"/>
        <family val="2"/>
        <scheme val="minor"/>
      </rPr>
      <t xml:space="preserve">
No afecta la imagen de la entidad ante las partes interesadas externas.</t>
    </r>
  </si>
  <si>
    <t>*Glosa o llamado de atención por parte de entes de control externos</t>
  </si>
  <si>
    <t>Muy alta probabilidad de ocurrencia durante el proyecto y/o ha ocurrido varias veces en proyectos similares.</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</si>
  <si>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</si>
  <si>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</si>
  <si>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CRITERIOS DE PROBABILIDAD</t>
  </si>
  <si>
    <t>CRITERIOS DE IMPACTO</t>
  </si>
  <si>
    <t>Sobrecostos en la ejecución del contrato debido al alza inesperada de insumos no regulados.</t>
  </si>
  <si>
    <t>Pérdida de la información física o electrónica debido a errores humanos, almacenamiento inadecuado o fallas en los sistemas de información.</t>
  </si>
  <si>
    <t>Riesgo/Causa</t>
  </si>
  <si>
    <t xml:space="preserve">Dificultades, parálisis o imposibilidad en la ejecución del contrato debido a grupos al margen de la ley. </t>
  </si>
  <si>
    <t>Deficiencias en la elaboración de la propuesta a Findeter debido a desconocimiento de las condiciones reales y actuales del mercado o falta de experticia.</t>
  </si>
  <si>
    <t>1. En la pestaña "Formato Matriz" diligencie la columna "Riesgo/Causa". Utilice la base de riesgos en la pestaña "Riesgos" para identificar los riesgos que aplican.</t>
  </si>
  <si>
    <t>INSTRUCCIONES</t>
  </si>
  <si>
    <t>2. Teniendo en cuenta la información en la pestaña "Prob. E Impacto", valore los riesgos que identificó.</t>
  </si>
  <si>
    <t>Afectación a los derechos humanos del personal del contratista/interventor debido a deficiencias en sus políticas y procesos de contratación.</t>
  </si>
  <si>
    <t>RIESGOS ASOCIADOS A LA INFORMACIÓN</t>
  </si>
  <si>
    <t>RIESGOS AMBIENTALES</t>
  </si>
  <si>
    <t>RIESGOS ASOCIADOS CON TERCEROS</t>
  </si>
  <si>
    <t>RIESGOS LABORALES</t>
  </si>
  <si>
    <t>RIESGOS FINANCIEROS</t>
  </si>
  <si>
    <t>Sobrecostos en la ejecución del contrato debido a la estimación errada de los costos inherentes a la ejecución del mismo.</t>
  </si>
  <si>
    <t>RIESGOS DE MANO DE OBRA, MATERIALES Y EQUIPOS</t>
  </si>
  <si>
    <t>RIESGOS DE CONTRATACIÓN</t>
  </si>
  <si>
    <t>RIESGOS ASOCIADOS A LOS ENTREGABLES</t>
  </si>
  <si>
    <t>Compartido</t>
  </si>
  <si>
    <t>Ausencia del personal del contratista debido al inoportuno pago de salarios, prestaciones sociales e indemnizaciones.</t>
  </si>
  <si>
    <t>Radicación incorrecta de las cuentas de cobro (correctamente diligenciadas, firmadas y a tiempo).</t>
  </si>
  <si>
    <t>Probabilidad</t>
  </si>
  <si>
    <t>RIESGO REGULATORIO Y POLITICO</t>
  </si>
  <si>
    <t>P</t>
  </si>
  <si>
    <t>I</t>
  </si>
  <si>
    <t>* Glosas de interventoria 
* Glosas  de Auditoría interna y/o  Revisoría fiscal</t>
  </si>
  <si>
    <t>Reproceso en las convocatorias debido a que la convocatoria resulta desierta.</t>
  </si>
  <si>
    <t>Afectación a la ejecución del contrato debido a la existencia de características o condiciones del terreno adversas.</t>
  </si>
  <si>
    <t>Afectación a la ejecución del contrato debido a retrasos en las autorizaciones requeridas por parte de un tercero.</t>
  </si>
  <si>
    <t>Afectación a la ejecución del contrato debido a falta de Coordinación Interinstitucional.</t>
  </si>
  <si>
    <t>Afectación a la ejecución del contrato debido a la falta de disponibilidad de equipo técnico calificado en el momento de inicio del mismo.</t>
  </si>
  <si>
    <t>Afectación a la ejecución del contrato debido a escasez de materiales y equipos requeridos.</t>
  </si>
  <si>
    <t>Afectación a la ejecución del contrato debido a insolvencia económica del contratista/interventor.</t>
  </si>
  <si>
    <t>Afectación a la ejecución del contrato debido a retrasos en la gestión administrativa a cargo de la Fiducia.</t>
  </si>
  <si>
    <t>Afectación a la ejecución del contrato debido a dificultad en el acceso a las fuentes de información.</t>
  </si>
  <si>
    <t>Afectación a la ejecución del contrato debido a alteraciones o factores de orden público (paros, huelgas).</t>
  </si>
  <si>
    <t>Modificaciones de algunos de los productos a entregar y/o modificaciones de algunos de los alcances del contrato sin aprobación de la supervisión/interventoría.</t>
  </si>
  <si>
    <t>LAS CELDAS QUE ENCUENTRE EN ESTE COLOR, SON CELDAS A DILIGENCIAR</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</si>
  <si>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</si>
  <si>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</si>
  <si>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Raro</t>
  </si>
  <si>
    <t>Improbable</t>
  </si>
  <si>
    <t>Posible</t>
  </si>
  <si>
    <t>Probable</t>
  </si>
  <si>
    <t>Certeza</t>
  </si>
  <si>
    <t>PROCESO INVOLUCRADO</t>
  </si>
  <si>
    <t>PARTICIPA EN EL PROYECTO</t>
  </si>
  <si>
    <t>N</t>
  </si>
  <si>
    <t>SI</t>
  </si>
  <si>
    <t>NO</t>
  </si>
  <si>
    <t>Indique en esta lista cuales procesos se veran involucrados en la realización de su proyecto</t>
  </si>
  <si>
    <t>Direccionamiento y Planeación</t>
  </si>
  <si>
    <t>Estrategia Financiera</t>
  </si>
  <si>
    <t>Gestión de Riesgos</t>
  </si>
  <si>
    <t>Control de Gestión Interinstitucional</t>
  </si>
  <si>
    <t>Gestión Comercial</t>
  </si>
  <si>
    <t>Gestión de Operaciones Activas</t>
  </si>
  <si>
    <t>Gestión de Operaciones Pasivas</t>
  </si>
  <si>
    <t>Asesoría al Desarrollo Territorial Integrado</t>
  </si>
  <si>
    <t>Inicio</t>
  </si>
  <si>
    <t>Planeación</t>
  </si>
  <si>
    <t>Ejecución</t>
  </si>
  <si>
    <t>Cierre</t>
  </si>
  <si>
    <t>Monitoreo y Control</t>
  </si>
  <si>
    <t>Gestión de Tecnología</t>
  </si>
  <si>
    <t>Gestión Jurídica</t>
  </si>
  <si>
    <t>Gestión Contractual</t>
  </si>
  <si>
    <t>Gestión de Cartera</t>
  </si>
  <si>
    <t>Gestión Administrativa</t>
  </si>
  <si>
    <t>Gestión de Talento Humano</t>
  </si>
  <si>
    <t>Operaciones Financieras</t>
  </si>
  <si>
    <t>Gestión de Contabilidad</t>
  </si>
  <si>
    <t>Gestión de Mejoramiento Continuo</t>
  </si>
  <si>
    <t>5. En la pestaña "Lista de Procesos" por favor indique los procesos que serán usados para desarrollar el proyecto.</t>
  </si>
  <si>
    <t>Afectación a la ejecución del contrato debido daños o fallos en los equipos o instalaciones necesarias en la ejecución del contrato</t>
  </si>
  <si>
    <t>Afectación en la ejecución del contrato debido a errores o fallas en las metodologías adoptadas por el contratistas.</t>
  </si>
  <si>
    <t>Contratante</t>
  </si>
  <si>
    <t>Mitigantes Sugeridos</t>
  </si>
  <si>
    <t>Tanto la Entidad como el contratista deberán informarse sobre las anomalias en el orden público que puedan afectar el cumplimiento del contrato.</t>
  </si>
  <si>
    <t>Análisis del sector y estudio de mercado por parte de la entidad contratante.</t>
  </si>
  <si>
    <t>Seguimiento en materia climática y ambiental a la ejecución del contrato y emisión de alertas tempranas.</t>
  </si>
  <si>
    <t>Afectación a la ejecución del contrato debido a cambios tecnológicos en los equipos requeridos para la ejecución del mismo.</t>
  </si>
  <si>
    <t>Realizar pruebas y ensayos pertinentes de la efectividad de las metodologías propuestas.</t>
  </si>
  <si>
    <t>Asumir los sobrecostos derivados de la materialización de este riesgo.</t>
  </si>
  <si>
    <t>Verificar el cumplimiento a lo estipulado en el Manual Operativo previo a la radicación de las cuentas de cobro.</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</si>
  <si>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</si>
  <si>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 xml:space="preserve">El contratista deberá contemplar planes de contingencia y continuidad del negocio frente a estas situaciones. </t>
  </si>
  <si>
    <t>El contratista deberá presentar al momento de radicar su respectiva factura o cuenta de cobro, soportes de pagos de salarios y prestaciones sociales.</t>
  </si>
  <si>
    <t xml:space="preserve">La contratante deberá cumplir, de conformidad con las directrices internas, con los tiempos de respuestas contemplados en el marco de sus trámites administrativos. </t>
  </si>
  <si>
    <t>Instalación de mesas de trabajo entre el contratista y el contratante, en las cuales se revisen este tipo de situaciones.</t>
  </si>
  <si>
    <t xml:space="preserve">Deberá implementar controles y inventarios y back ups de la información originada en el marco de la ejecución del objeto contractual.  </t>
  </si>
  <si>
    <t>Deberá ceñirse a la normatividad legal Colombiana en material laboral, así mismo el contratista deberá presentar, al momento de radicar su respectiva factura o cuenta de cobro, soportes de pagos de salarios y prestaciones sociales.</t>
  </si>
  <si>
    <t xml:space="preserve">El contratista implementará diferentes mecanismos de búsqueda de información que permitan obtener los datos necesarios para la ejecución del objeto contractual. </t>
  </si>
  <si>
    <t xml:space="preserve">Estructurar la oferta de conformidad el estado y la condiciones del mercado y con su capacidad técnica, económica y jurídica. </t>
  </si>
  <si>
    <t>Evaluación Probabilidad Inherente</t>
  </si>
  <si>
    <t>Evaluación Impacto Inherente</t>
  </si>
  <si>
    <t>Evaluación Probabilidad Residual</t>
  </si>
  <si>
    <t>Evaluación Impacto Residual</t>
  </si>
  <si>
    <t>Deberá asumir el costo por entrega de productos que presenten deficiencias o fallas.</t>
  </si>
  <si>
    <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CONSULTOR en dicha etapa.
</t>
    </r>
    <r>
      <rPr>
        <sz val="11"/>
        <color rgb="FFFF0000"/>
        <rFont val="Calibri"/>
        <family val="2"/>
        <scheme val="minor"/>
      </rPr>
      <t>7. Los mitigantes sugeridos al Contratista corresponden a tratamientos idicativos o sugeridos, sin prejuicio de que el Contratista pueda definir unos de mejor cobertura frente a la gestión de la probabilidad o impacto de los riesgos identificados.</t>
    </r>
    <r>
      <rPr>
        <sz val="11"/>
        <color theme="1"/>
        <rFont val="Calibri"/>
        <family val="2"/>
        <scheme val="minor"/>
      </rPr>
      <t xml:space="preserve">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</si>
  <si>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Ausencia de permisos, licencias y/o autorizaciones requeridas o que surjan dentro de la ejecución del contrato.</t>
  </si>
  <si>
    <t xml:space="preserve">Dificultad de acceso y/o transporte de las personas o los bienes requeridos para el cumplimiento del objeto contractual </t>
  </si>
  <si>
    <t>Instalación de mesas de trabajo entre el contratista y el contratante, en las cuales se revisen este tipo de situaciones y el plan de manejo a tener en cuenta dentro de la ejecución del proyecto.</t>
  </si>
  <si>
    <t xml:space="preserve">El contratista deberá contemplar planes de contingencia y continuidad del negocio que controlen la posibilidad de que este riesgo se materialice. </t>
  </si>
  <si>
    <t>compartido</t>
  </si>
  <si>
    <t>contratista</t>
  </si>
  <si>
    <t>compatido</t>
  </si>
  <si>
    <t>RIESGOS DE LA EJECUCIÓN</t>
  </si>
  <si>
    <t>Suspensión de la ejecución del plazo contractual por causas internas o externas al contrato.</t>
  </si>
  <si>
    <t>El contratista deberá contemplar la posible ocurrencia del riesgo en la configuración de su modelo económico</t>
  </si>
  <si>
    <t>Terminación anormal o anticipada del contrato por causas no imputables al contratante</t>
  </si>
  <si>
    <t>Afectación a la ejecución del contrato debido a declaratorias de estado de emergencia de cualquier indole en el territorio nacional</t>
  </si>
  <si>
    <t>Se deberá adoptar las medidas contractules necesarias para ajustar la ejecución del contrato a la situación y los hechos que generaron la necesidad de modificación de las condiciones inicialmente pactadas.</t>
  </si>
  <si>
    <t>Deberá asumir el costo de los mayores tiempos ocasionados por estas demoras.</t>
  </si>
  <si>
    <t>Deberá sumir el costo de los mayores tiempos ocasionados por estas demoras.</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</si>
  <si>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</si>
  <si>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 xml:space="preserve">Posibilidad que durante la ejecución del contrato, el personal del contratista este expuesto a riesgos biológicos y  presenten sintomas de enfermedades altamente contagiosas y que afecten y deterioren la Salud del Personal. </t>
  </si>
  <si>
    <t>La aplicación preventiva de las medidas y protocolos de bioseguridad  establecidas por las Autoridades de Salud en Colombia y sus respectivos Protocolos, distanciamiento social y control de accesos de personal interno y ajeno a la obra, garantizando  el cumplimiento de las normas que se expidan en relacion con la matería. Informar de inmediato las novedades de salud.</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</si>
  <si>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</si>
  <si>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</si>
  <si>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</si>
  <si>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 retroalimentado por el equipo técnico y jurídico de FINDETER, en el marco de la estrategia de asistencia técnica - gestión del conocimiento de Findeter.</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</si>
  <si>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</si>
  <si>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</si>
  <si>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</si>
  <si>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Afectaciones en la ejecución del contrato debido mayores cantidades de obra o ítems no previstos que afecten el presupuesto</t>
  </si>
  <si>
    <t>Emitir alertas a la entidad Contratante sobre mayores cantidades de obra o items que afecten el presupuesto con su debida justificación.</t>
  </si>
  <si>
    <t>Afectación a la ejecución del contrato debido a entregables insuficientes, defectuosos, y/o incompletos según el alcance y las especificaciones técnicas establecidas.</t>
  </si>
  <si>
    <t>Verificar el cumplimiento de los requisitos establecidos, previo a la entrega de los productos.</t>
  </si>
  <si>
    <t>Utilización indebida o revelación de información confidencial a un tercero no autorizado por parte del contratista/interventor</t>
  </si>
  <si>
    <t xml:space="preserve">Implementará acuerdos de confidencialidad en el manejo de la información reservada. </t>
  </si>
  <si>
    <t xml:space="preserve">Afectación a la ejecución del contrato debido condiciones climaticas de la zona </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</si>
  <si>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</si>
  <si>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</si>
  <si>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Falta de disponibilidad de predios y servidumbres debido a la deficiencia en la verificación o legalización de la titularidad de los predios y servidumbres.</t>
  </si>
  <si>
    <t>Daños causados a bienes o propiedades de terceros debido a la ejecución propia del contrato.</t>
  </si>
  <si>
    <t>Elaboración de planes de contingencia frente a posibles situaciones de afectación a terceros que se presente en el marco de la ejecución contractual</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</si>
  <si>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</si>
  <si>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</si>
  <si>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Pérdida de personal debido a muerte, accidente, rotación constante o retiro del mismo.</t>
  </si>
  <si>
    <t>Afectacion de la calidad de los productos o retraso  en la ejecucion del contrato debido a variación de los precios de los servicios a ofertar.</t>
  </si>
  <si>
    <t>Afectación a la ejecución del contrato de interventoría por menor desarrollo del proyecto por parte del contratista de obra</t>
  </si>
  <si>
    <t>La interventoria deberá cumplir con su funcion y garantizar el correcto desarrollo del contrato, teniendo en cuenta lo estipulado en el contrato el mismo no podrá objetar en caso que el contrato de obra no se ejecute en su totalidad</t>
  </si>
  <si>
    <t>mayor</t>
  </si>
  <si>
    <t>alto</t>
  </si>
  <si>
    <t>Afectacion a la ejecución del contrato por normas, disposiciones o directrices que adopte la administración durante la ejecución del mismo y que sean aplicables con excepcion de las normas tributarias.</t>
  </si>
  <si>
    <t>El contratista debe mantenerse actualizado frente a los cambios normativos, disposiciones o directrices que se presenten. Al respecto se resalta que dichos cambios se contemplan periodos de transición lo cual permitirá  que el contratista tome las medidas pertinentes.</t>
  </si>
  <si>
    <t>Anexo - Matriz de Riesgo
Objeto: “LA INTERVENTORÍA INTEGRAL (ADMINISTRATIVA, FINANCIERA, CONTABLE, AMBIENTAL, SOCIAL, JURÍDICA Y TÉCNICA) A LA EJECUCIÓN DE ESTUDIOS, DISEÑOS, CONSTRUCCIÓN Y PUESTA EN FUNCIONAMIENTO DE UN SACUDETE RECREO DEPORTIVO INTEGRAL UBICADO EN LA URBANIZACIÓN CIUDADELA LOS ALCARAVANES EN EL MUNICIPIO DE PAZ DE ARIPORO DEPARTAMENTO DEL CASANARE.”.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</si>
</sst>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0.0%"/>
  </numFmts>
  <fonts count="16"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1"/>
      <color rgb="FFFF0000"/>
      <name val="Calibri"/>
      <family val="2"/>
      <scheme val="minor"/>
    </font>
    <font>
      <sz val="10"/>
      <color rgb="FF0000FF"/>
      <name val="Calibri"/>
      <family val="2"/>
      <scheme val="minor"/>
    </font>
  </fonts>
  <fills count="1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rgb="FF92D05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36">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Fill="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Border="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Fill="1" applyBorder="1" applyAlignment="1">
      <alignment vertical="center" wrapText="1"/>
    </xf>
    <xf numFmtId="0" fontId="4" fillId="0" borderId="0" xfId="0" applyFont="1" applyBorder="1" applyAlignment="1">
      <alignment horizontal="center" vertical="center" wrapText="1"/>
    </xf>
    <xf numFmtId="0" fontId="6" fillId="0" borderId="0" xfId="0" applyFont="1" applyAlignment="1">
      <alignment horizontal="center" vertical="center" wrapText="1"/>
    </xf>
    <xf numFmtId="0" fontId="4" fillId="3" borderId="0" xfId="0" applyFont="1" applyFill="1" applyAlignment="1">
      <alignment vertical="center" wrapText="1"/>
    </xf>
    <xf numFmtId="0" fontId="6" fillId="10" borderId="0" xfId="0" applyFont="1" applyFill="1" applyAlignment="1">
      <alignment horizontal="center"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4" fillId="0"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Border="1" applyAlignment="1">
      <alignment horizontal="center" vertical="center"/>
    </xf>
    <xf numFmtId="0" fontId="4" fillId="0" borderId="0" xfId="0" applyFont="1" applyBorder="1" applyAlignment="1">
      <alignment horizontal="left" vertical="center" wrapText="1"/>
    </xf>
    <xf numFmtId="0" fontId="8" fillId="0" borderId="0" xfId="0" applyFont="1" applyBorder="1" applyAlignment="1">
      <alignment horizontal="left" vertical="center" wrapText="1" readingOrder="1"/>
    </xf>
    <xf numFmtId="0" fontId="8" fillId="0" borderId="0" xfId="0" applyFont="1" applyFill="1" applyBorder="1" applyAlignment="1">
      <alignment vertical="center" wrapText="1"/>
    </xf>
    <xf numFmtId="0" fontId="4" fillId="0" borderId="0" xfId="0" applyFont="1" applyBorder="1" applyAlignment="1">
      <alignment horizontal="left" vertical="center"/>
    </xf>
    <xf numFmtId="0" fontId="6" fillId="6" borderId="1" xfId="0" applyFont="1" applyFill="1" applyBorder="1" applyAlignment="1">
      <alignment horizontal="center" vertical="center"/>
    </xf>
    <xf numFmtId="0" fontId="6" fillId="2"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0" fontId="4" fillId="0" borderId="0" xfId="0" applyFont="1" applyBorder="1" applyAlignment="1">
      <alignmen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Fill="1" applyBorder="1"/>
    <xf numFmtId="0" fontId="0" fillId="0" borderId="15" xfId="0" applyFill="1" applyBorder="1"/>
    <xf numFmtId="0" fontId="5" fillId="4" borderId="1" xfId="0" applyFont="1" applyFill="1" applyBorder="1" applyAlignment="1">
      <alignment vertical="center" wrapText="1"/>
    </xf>
    <xf numFmtId="0" fontId="0" fillId="0" borderId="1" xfId="0" applyBorder="1"/>
    <xf numFmtId="0" fontId="12" fillId="12" borderId="0" xfId="0" applyFont="1" applyFill="1"/>
    <xf numFmtId="0" fontId="8" fillId="12" borderId="1" xfId="0" applyFont="1" applyFill="1" applyBorder="1" applyAlignment="1">
      <alignment horizontal="center" vertical="center" wrapText="1"/>
    </xf>
    <xf numFmtId="0" fontId="12" fillId="12" borderId="1" xfId="0" applyFont="1" applyFill="1" applyBorder="1" applyAlignment="1">
      <alignment horizontal="center"/>
    </xf>
    <xf numFmtId="0" fontId="0" fillId="0" borderId="1" xfId="0" applyFill="1" applyBorder="1"/>
    <xf numFmtId="0" fontId="0" fillId="0" borderId="1" xfId="0" applyBorder="1" applyAlignment="1">
      <alignment horizontal="left"/>
    </xf>
    <xf numFmtId="0" fontId="6" fillId="0" borderId="1" xfId="0" applyFont="1" applyBorder="1" applyAlignment="1">
      <alignment horizontal="center" vertical="center" wrapText="1"/>
    </xf>
    <xf numFmtId="0" fontId="7" fillId="0" borderId="0" xfId="0" applyFont="1" applyBorder="1" applyAlignment="1">
      <alignment horizontal="center" vertical="center" wrapText="1"/>
    </xf>
    <xf numFmtId="0" fontId="4" fillId="13" borderId="1" xfId="0" applyFont="1" applyFill="1" applyBorder="1" applyAlignment="1">
      <alignment horizontal="left" vertical="center" wrapText="1"/>
    </xf>
    <xf numFmtId="0" fontId="13" fillId="0" borderId="0" xfId="0" applyFont="1" applyAlignment="1">
      <alignment vertical="center"/>
    </xf>
    <xf numFmtId="0" fontId="4" fillId="14" borderId="0" xfId="0" applyFont="1" applyFill="1" applyAlignment="1">
      <alignment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1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5" fillId="4" borderId="1"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Font="1" applyBorder="1" applyAlignment="1">
      <alignment horizontal="left" vertical="center" wrapText="1"/>
    </xf>
    <xf numFmtId="0" fontId="0" fillId="0" borderId="16" xfId="0" applyFont="1" applyBorder="1" applyAlignment="1">
      <alignment horizontal="left"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4" fillId="0" borderId="1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4" fillId="3" borderId="12" xfId="0" applyFont="1" applyFill="1" applyBorder="1" applyAlignment="1">
      <alignment horizontal="left" vertical="center" wrapText="1"/>
    </xf>
    <xf numFmtId="0" fontId="4" fillId="3" borderId="13" xfId="0" applyFont="1" applyFill="1" applyBorder="1" applyAlignment="1">
      <alignment horizontal="left" vertical="center" wrapText="1"/>
    </xf>
    <xf numFmtId="0" fontId="4" fillId="3" borderId="5"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0" xfId="0" applyFont="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35">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00B0F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86159</xdr:colOff>
      <xdr:row>1</xdr:row>
      <xdr:rowOff>100599</xdr:rowOff>
    </xdr:from>
    <xdr:to>
      <xdr:col>2</xdr:col>
      <xdr:colOff>926041</xdr:colOff>
      <xdr:row>3</xdr:row>
      <xdr:rowOff>100854</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66306" y="324717"/>
          <a:ext cx="1187264" cy="40366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C1" zoomScale="70" zoomScaleNormal="70" zoomScaleSheetLayoutView="85" zoomScalePageLayoutView="85" workbookViewId="0">
      <selection activeCell="D15" sqref="D15"/>
    </sheetView>
  </sheetViews>
  <sheetFormatPr baseColWidth="10" defaultColWidth="11.44140625" defaultRowHeight="14.4" x14ac:dyDescent="0.3"/>
  <cols>
    <col min="1" max="1" width="4.6640625" customWidth="1"/>
    <col min="2" max="2" width="163.109375" customWidth="1"/>
    <col min="3" max="3" width="5" customWidth="1"/>
  </cols>
  <sheetData>
    <row r="1" spans="1:17" x14ac:dyDescent="0.3">
      <c r="A1" s="38"/>
      <c r="B1" s="58" t="s">
        <v>119</v>
      </c>
      <c r="C1" s="38"/>
    </row>
    <row r="2" spans="1:17" x14ac:dyDescent="0.3">
      <c r="A2" s="38"/>
      <c r="B2" s="53" t="s">
        <v>88</v>
      </c>
      <c r="C2" s="38"/>
    </row>
    <row r="3" spans="1:17" x14ac:dyDescent="0.3">
      <c r="A3" s="38"/>
      <c r="B3" s="55" t="s">
        <v>87</v>
      </c>
      <c r="C3" s="38"/>
    </row>
    <row r="4" spans="1:17" x14ac:dyDescent="0.3">
      <c r="A4" s="38"/>
      <c r="B4" s="55" t="s">
        <v>89</v>
      </c>
      <c r="C4" s="38"/>
    </row>
    <row r="5" spans="1:17" x14ac:dyDescent="0.3">
      <c r="A5" s="38"/>
      <c r="B5" s="55" t="s">
        <v>120</v>
      </c>
      <c r="C5" s="38"/>
    </row>
    <row r="6" spans="1:17" ht="15" thickBot="1" x14ac:dyDescent="0.35">
      <c r="B6" s="54" t="s">
        <v>121</v>
      </c>
    </row>
    <row r="7" spans="1:17" ht="15" thickBot="1" x14ac:dyDescent="0.35">
      <c r="B7" s="55" t="s">
        <v>155</v>
      </c>
    </row>
    <row r="8" spans="1:17" ht="15" customHeight="1" x14ac:dyDescent="0.3">
      <c r="B8" s="75" t="s">
        <v>181</v>
      </c>
      <c r="C8" s="45"/>
      <c r="D8" s="45"/>
      <c r="E8" s="45"/>
      <c r="F8" s="45"/>
      <c r="G8" s="45"/>
      <c r="H8" s="45"/>
      <c r="I8" s="45"/>
      <c r="J8" s="45"/>
      <c r="K8" s="45"/>
      <c r="L8" s="45"/>
      <c r="M8" s="45"/>
      <c r="N8" s="45"/>
      <c r="O8" s="45"/>
      <c r="P8" s="45"/>
      <c r="Q8" s="45"/>
    </row>
    <row r="9" spans="1:17" x14ac:dyDescent="0.3">
      <c r="B9" s="76"/>
    </row>
    <row r="10" spans="1:17" x14ac:dyDescent="0.3">
      <c r="B10" s="76"/>
    </row>
    <row r="11" spans="1:17" x14ac:dyDescent="0.3">
      <c r="B11" s="76"/>
    </row>
    <row r="12" spans="1:17" x14ac:dyDescent="0.3">
      <c r="B12" s="76"/>
    </row>
    <row r="13" spans="1:17" x14ac:dyDescent="0.3">
      <c r="B13" s="76"/>
    </row>
    <row r="14" spans="1:17" x14ac:dyDescent="0.3">
      <c r="B14" s="76"/>
    </row>
    <row r="15" spans="1:17" x14ac:dyDescent="0.3">
      <c r="B15" s="76"/>
    </row>
    <row r="16" spans="1:17" x14ac:dyDescent="0.3">
      <c r="B16" s="76"/>
    </row>
    <row r="17" spans="2:2" x14ac:dyDescent="0.3">
      <c r="B17" s="76"/>
    </row>
    <row r="18" spans="2:2" x14ac:dyDescent="0.3">
      <c r="B18" s="76"/>
    </row>
    <row r="19" spans="2:2" x14ac:dyDescent="0.3">
      <c r="B19" s="76"/>
    </row>
    <row r="20" spans="2:2" x14ac:dyDescent="0.3">
      <c r="B20" s="76"/>
    </row>
    <row r="21" spans="2:2" x14ac:dyDescent="0.3">
      <c r="B21" s="76"/>
    </row>
    <row r="22" spans="2:2" x14ac:dyDescent="0.3">
      <c r="B22" s="76"/>
    </row>
    <row r="23" spans="2:2" x14ac:dyDescent="0.3">
      <c r="B23" s="76"/>
    </row>
    <row r="24" spans="2:2" x14ac:dyDescent="0.3">
      <c r="B24" s="76"/>
    </row>
    <row r="25" spans="2:2" ht="15" thickBot="1" x14ac:dyDescent="0.35">
      <c r="B25" s="77"/>
    </row>
  </sheetData>
  <mergeCells count="1">
    <mergeCell ref="B8:B25"/>
  </mergeCells>
  <pageMargins left="0.7" right="0.7" top="0.75" bottom="0.75" header="0.3" footer="0.3"/>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3"/>
  <sheetViews>
    <sheetView zoomScale="115" zoomScaleNormal="115" workbookViewId="0">
      <pane xSplit="2" ySplit="1" topLeftCell="C2" activePane="bottomRight" state="frozen"/>
      <selection pane="topRight" activeCell="B1" sqref="B1"/>
      <selection pane="bottomLeft" activeCell="A2" sqref="A2"/>
      <selection pane="bottomRight" activeCell="F14" sqref="F14"/>
    </sheetView>
  </sheetViews>
  <sheetFormatPr baseColWidth="10" defaultRowHeight="14.4" x14ac:dyDescent="0.3"/>
  <cols>
    <col min="2" max="2" width="39" bestFit="1" customWidth="1"/>
    <col min="3" max="3" width="25.44140625" bestFit="1" customWidth="1"/>
  </cols>
  <sheetData>
    <row r="1" spans="1:8" ht="15" thickBot="1" x14ac:dyDescent="0.35">
      <c r="A1" s="56" t="s">
        <v>129</v>
      </c>
      <c r="B1" s="56" t="s">
        <v>127</v>
      </c>
      <c r="C1" s="56" t="s">
        <v>128</v>
      </c>
    </row>
    <row r="2" spans="1:8" x14ac:dyDescent="0.3">
      <c r="A2" s="57">
        <v>1</v>
      </c>
      <c r="B2" s="62" t="s">
        <v>133</v>
      </c>
      <c r="C2" s="60" t="s">
        <v>131</v>
      </c>
      <c r="E2" s="78" t="s">
        <v>132</v>
      </c>
      <c r="F2" s="79"/>
      <c r="G2" s="79"/>
      <c r="H2" s="80"/>
    </row>
    <row r="3" spans="1:8" x14ac:dyDescent="0.3">
      <c r="A3" s="57">
        <v>2</v>
      </c>
      <c r="B3" s="62" t="s">
        <v>134</v>
      </c>
      <c r="C3" s="60" t="s">
        <v>131</v>
      </c>
      <c r="E3" s="81"/>
      <c r="F3" s="82"/>
      <c r="G3" s="82"/>
      <c r="H3" s="83"/>
    </row>
    <row r="4" spans="1:8" x14ac:dyDescent="0.3">
      <c r="A4" s="57">
        <v>3</v>
      </c>
      <c r="B4" s="62" t="s">
        <v>135</v>
      </c>
      <c r="C4" s="60" t="s">
        <v>131</v>
      </c>
      <c r="E4" s="81"/>
      <c r="F4" s="82"/>
      <c r="G4" s="82"/>
      <c r="H4" s="83"/>
    </row>
    <row r="5" spans="1:8" x14ac:dyDescent="0.3">
      <c r="A5" s="57">
        <v>4</v>
      </c>
      <c r="B5" s="62" t="s">
        <v>136</v>
      </c>
      <c r="C5" s="60" t="s">
        <v>131</v>
      </c>
      <c r="E5" s="81"/>
      <c r="F5" s="82"/>
      <c r="G5" s="82"/>
      <c r="H5" s="83"/>
    </row>
    <row r="6" spans="1:8" x14ac:dyDescent="0.3">
      <c r="A6" s="57">
        <v>5</v>
      </c>
      <c r="B6" s="62" t="s">
        <v>137</v>
      </c>
      <c r="C6" s="60" t="s">
        <v>131</v>
      </c>
      <c r="E6" s="81"/>
      <c r="F6" s="82"/>
      <c r="G6" s="82"/>
      <c r="H6" s="83"/>
    </row>
    <row r="7" spans="1:8" ht="15" thickBot="1" x14ac:dyDescent="0.35">
      <c r="A7" s="57">
        <v>6</v>
      </c>
      <c r="B7" s="62" t="s">
        <v>138</v>
      </c>
      <c r="C7" s="60" t="s">
        <v>131</v>
      </c>
      <c r="E7" s="84"/>
      <c r="F7" s="85"/>
      <c r="G7" s="85"/>
      <c r="H7" s="86"/>
    </row>
    <row r="8" spans="1:8" x14ac:dyDescent="0.3">
      <c r="A8" s="57">
        <v>7</v>
      </c>
      <c r="B8" s="62" t="s">
        <v>139</v>
      </c>
      <c r="C8" s="60" t="s">
        <v>131</v>
      </c>
    </row>
    <row r="9" spans="1:8" x14ac:dyDescent="0.3">
      <c r="A9" s="57">
        <v>8</v>
      </c>
      <c r="B9" s="62" t="s">
        <v>140</v>
      </c>
      <c r="C9" s="60"/>
    </row>
    <row r="10" spans="1:8" x14ac:dyDescent="0.3">
      <c r="A10" s="57">
        <v>9</v>
      </c>
      <c r="B10" s="62" t="s">
        <v>141</v>
      </c>
      <c r="C10" s="60" t="s">
        <v>130</v>
      </c>
    </row>
    <row r="11" spans="1:8" x14ac:dyDescent="0.3">
      <c r="A11" s="57">
        <v>10</v>
      </c>
      <c r="B11" s="62" t="s">
        <v>142</v>
      </c>
      <c r="C11" s="60" t="s">
        <v>130</v>
      </c>
    </row>
    <row r="12" spans="1:8" x14ac:dyDescent="0.3">
      <c r="A12" s="57">
        <v>11</v>
      </c>
      <c r="B12" s="62" t="s">
        <v>143</v>
      </c>
      <c r="C12" s="60" t="s">
        <v>130</v>
      </c>
    </row>
    <row r="13" spans="1:8" x14ac:dyDescent="0.3">
      <c r="A13" s="57">
        <v>12</v>
      </c>
      <c r="B13" s="62" t="s">
        <v>144</v>
      </c>
      <c r="C13" s="60" t="s">
        <v>130</v>
      </c>
    </row>
    <row r="14" spans="1:8" x14ac:dyDescent="0.3">
      <c r="A14" s="57">
        <v>13</v>
      </c>
      <c r="B14" s="62" t="s">
        <v>145</v>
      </c>
      <c r="C14" s="60" t="s">
        <v>130</v>
      </c>
    </row>
    <row r="15" spans="1:8" x14ac:dyDescent="0.3">
      <c r="A15" s="57">
        <v>14</v>
      </c>
      <c r="B15" s="62" t="s">
        <v>146</v>
      </c>
      <c r="C15" s="60" t="s">
        <v>131</v>
      </c>
    </row>
    <row r="16" spans="1:8" x14ac:dyDescent="0.3">
      <c r="A16" s="57">
        <v>15</v>
      </c>
      <c r="B16" s="62" t="s">
        <v>147</v>
      </c>
      <c r="C16" s="60" t="s">
        <v>131</v>
      </c>
    </row>
    <row r="17" spans="1:3" x14ac:dyDescent="0.3">
      <c r="A17" s="57">
        <v>16</v>
      </c>
      <c r="B17" s="62" t="s">
        <v>148</v>
      </c>
      <c r="C17" s="60" t="s">
        <v>130</v>
      </c>
    </row>
    <row r="18" spans="1:3" x14ac:dyDescent="0.3">
      <c r="A18" s="57">
        <v>17</v>
      </c>
      <c r="B18" s="62" t="s">
        <v>149</v>
      </c>
      <c r="C18" s="60" t="s">
        <v>131</v>
      </c>
    </row>
    <row r="19" spans="1:3" x14ac:dyDescent="0.3">
      <c r="A19" s="57">
        <v>18</v>
      </c>
      <c r="B19" s="62" t="s">
        <v>150</v>
      </c>
      <c r="C19" s="60" t="s">
        <v>131</v>
      </c>
    </row>
    <row r="20" spans="1:3" x14ac:dyDescent="0.3">
      <c r="A20" s="57">
        <v>19</v>
      </c>
      <c r="B20" s="62" t="s">
        <v>151</v>
      </c>
      <c r="C20" s="60" t="s">
        <v>131</v>
      </c>
    </row>
    <row r="21" spans="1:3" x14ac:dyDescent="0.3">
      <c r="A21" s="57">
        <v>20</v>
      </c>
      <c r="B21" s="62" t="s">
        <v>152</v>
      </c>
      <c r="C21" s="60" t="s">
        <v>131</v>
      </c>
    </row>
    <row r="22" spans="1:3" x14ac:dyDescent="0.3">
      <c r="A22" s="57">
        <v>21</v>
      </c>
      <c r="B22" s="62" t="s">
        <v>153</v>
      </c>
      <c r="C22" s="60" t="s">
        <v>131</v>
      </c>
    </row>
    <row r="23" spans="1:3" x14ac:dyDescent="0.3">
      <c r="A23" s="61">
        <v>22</v>
      </c>
      <c r="B23" s="62" t="s">
        <v>154</v>
      </c>
      <c r="C23" s="60" t="s">
        <v>131</v>
      </c>
    </row>
  </sheetData>
  <mergeCells count="1">
    <mergeCell ref="E2:H7"/>
  </mergeCells>
  <dataValidations count="1">
    <dataValidation type="list" allowBlank="1" showInputMessage="1" showErrorMessage="1" sqref="C2:C23" xr:uid="{00000000-0002-0000-0100-000000000000}">
      <formula1>"SI,NO"</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54"/>
  <sheetViews>
    <sheetView showGridLines="0" tabSelected="1" view="pageBreakPreview" topLeftCell="B1" zoomScale="84" zoomScaleNormal="84" zoomScaleSheetLayoutView="84" zoomScalePageLayoutView="85" workbookViewId="0">
      <pane ySplit="6" topLeftCell="A7" activePane="bottomLeft" state="frozen"/>
      <selection activeCell="B1" sqref="B1"/>
      <selection pane="bottomLeft" activeCell="I8" sqref="I8"/>
    </sheetView>
  </sheetViews>
  <sheetFormatPr baseColWidth="10" defaultColWidth="11.44140625" defaultRowHeight="13.8" x14ac:dyDescent="0.3"/>
  <cols>
    <col min="1" max="1" width="4.109375" style="25" hidden="1" customWidth="1"/>
    <col min="2" max="2" width="5.33203125" style="25" customWidth="1"/>
    <col min="3" max="3" width="14.44140625" style="25" customWidth="1"/>
    <col min="4" max="4" width="44.44140625" style="25" customWidth="1"/>
    <col min="5" max="5" width="17" style="25" customWidth="1"/>
    <col min="6" max="11" width="15.44140625" style="25" customWidth="1"/>
    <col min="12" max="12" width="11" style="25" bestFit="1" customWidth="1"/>
    <col min="13" max="13" width="7.6640625" style="44" customWidth="1"/>
    <col min="14" max="14" width="15.109375" style="25" customWidth="1"/>
    <col min="15" max="15" width="4.33203125" style="44" customWidth="1"/>
    <col min="16" max="16" width="11.44140625" style="25" customWidth="1"/>
    <col min="17" max="17" width="41.33203125" style="25" customWidth="1"/>
    <col min="18" max="18" width="4.109375" style="25" customWidth="1"/>
    <col min="19" max="19" width="30.44140625" style="25" customWidth="1"/>
    <col min="20" max="16384" width="11.44140625" style="25"/>
  </cols>
  <sheetData>
    <row r="1" spans="2:20" ht="17.25" customHeight="1" x14ac:dyDescent="0.3"/>
    <row r="2" spans="2:20" ht="15.75" customHeight="1" x14ac:dyDescent="0.3">
      <c r="B2" s="106"/>
      <c r="C2" s="107"/>
      <c r="D2" s="93" t="s">
        <v>229</v>
      </c>
      <c r="E2" s="93"/>
      <c r="F2" s="93"/>
      <c r="G2" s="93"/>
      <c r="H2" s="93"/>
      <c r="I2" s="93"/>
      <c r="J2" s="93"/>
      <c r="K2" s="93"/>
      <c r="L2" s="93"/>
      <c r="M2" s="93"/>
      <c r="N2" s="93"/>
      <c r="O2" s="93"/>
      <c r="P2" s="93"/>
      <c r="Q2" s="64"/>
    </row>
    <row r="3" spans="2:20" ht="15.75" customHeight="1" x14ac:dyDescent="0.3">
      <c r="B3" s="108"/>
      <c r="C3" s="109"/>
      <c r="D3" s="93"/>
      <c r="E3" s="93"/>
      <c r="F3" s="93"/>
      <c r="G3" s="93"/>
      <c r="H3" s="93"/>
      <c r="I3" s="93"/>
      <c r="J3" s="93"/>
      <c r="K3" s="93"/>
      <c r="L3" s="93"/>
      <c r="M3" s="93"/>
      <c r="N3" s="93"/>
      <c r="O3" s="93"/>
      <c r="P3" s="93"/>
      <c r="Q3" s="64"/>
      <c r="S3" s="52" t="s">
        <v>176</v>
      </c>
      <c r="T3" s="4">
        <f>INT(AVERAGE(M7:M99))</f>
        <v>2</v>
      </c>
    </row>
    <row r="4" spans="2:20" ht="15.75" customHeight="1" x14ac:dyDescent="0.3">
      <c r="B4" s="110"/>
      <c r="C4" s="111"/>
      <c r="D4" s="93"/>
      <c r="E4" s="93"/>
      <c r="F4" s="93"/>
      <c r="G4" s="93"/>
      <c r="H4" s="93"/>
      <c r="I4" s="93"/>
      <c r="J4" s="93"/>
      <c r="K4" s="93"/>
      <c r="L4" s="93"/>
      <c r="M4" s="93"/>
      <c r="N4" s="93"/>
      <c r="O4" s="93"/>
      <c r="P4" s="93"/>
      <c r="Q4" s="74"/>
      <c r="S4" s="52" t="s">
        <v>177</v>
      </c>
      <c r="T4" s="4">
        <f>INT(AVERAGE(O7:O99))</f>
        <v>2</v>
      </c>
    </row>
    <row r="5" spans="2:20" ht="12.75" customHeight="1" x14ac:dyDescent="0.3">
      <c r="B5" s="95" t="s">
        <v>3</v>
      </c>
      <c r="C5" s="112" t="s">
        <v>84</v>
      </c>
      <c r="D5" s="113"/>
      <c r="E5" s="95" t="s">
        <v>63</v>
      </c>
      <c r="F5" s="97" t="s">
        <v>2</v>
      </c>
      <c r="G5" s="98"/>
      <c r="H5" s="98"/>
      <c r="I5" s="98"/>
      <c r="J5" s="98"/>
      <c r="K5" s="99"/>
      <c r="L5" s="91" t="s">
        <v>103</v>
      </c>
      <c r="M5" s="91" t="s">
        <v>105</v>
      </c>
      <c r="N5" s="91" t="s">
        <v>2</v>
      </c>
      <c r="O5" s="91" t="s">
        <v>106</v>
      </c>
      <c r="P5" s="91" t="s">
        <v>64</v>
      </c>
      <c r="Q5" s="117" t="s">
        <v>159</v>
      </c>
      <c r="S5" s="52" t="s">
        <v>178</v>
      </c>
      <c r="T5" s="4" t="e">
        <f>+INT(AVERAGE(#REF!))</f>
        <v>#REF!</v>
      </c>
    </row>
    <row r="6" spans="2:20" ht="27.6" x14ac:dyDescent="0.3">
      <c r="B6" s="96"/>
      <c r="C6" s="114"/>
      <c r="D6" s="115"/>
      <c r="E6" s="96"/>
      <c r="F6" s="39" t="s">
        <v>72</v>
      </c>
      <c r="G6" s="39" t="s">
        <v>73</v>
      </c>
      <c r="H6" s="39" t="s">
        <v>65</v>
      </c>
      <c r="I6" s="39" t="s">
        <v>66</v>
      </c>
      <c r="J6" s="39" t="s">
        <v>67</v>
      </c>
      <c r="K6" s="39" t="s">
        <v>68</v>
      </c>
      <c r="L6" s="92"/>
      <c r="M6" s="116"/>
      <c r="N6" s="92"/>
      <c r="O6" s="116"/>
      <c r="P6" s="92"/>
      <c r="Q6" s="117"/>
      <c r="S6" s="52" t="s">
        <v>179</v>
      </c>
      <c r="T6" s="4" t="e">
        <f>+INT(AVERAGE(#REF!))</f>
        <v>#REF!</v>
      </c>
    </row>
    <row r="7" spans="2:20" ht="52.95" customHeight="1" x14ac:dyDescent="0.3">
      <c r="B7" s="27">
        <v>1</v>
      </c>
      <c r="C7" s="104" t="s">
        <v>98</v>
      </c>
      <c r="D7" s="68" t="s">
        <v>86</v>
      </c>
      <c r="E7" s="69" t="s">
        <v>0</v>
      </c>
      <c r="F7" s="59">
        <v>1</v>
      </c>
      <c r="G7" s="59">
        <v>1</v>
      </c>
      <c r="H7" s="59">
        <v>1</v>
      </c>
      <c r="I7" s="59">
        <v>3</v>
      </c>
      <c r="J7" s="59">
        <v>2</v>
      </c>
      <c r="K7" s="59">
        <v>2</v>
      </c>
      <c r="L7" s="59" t="s">
        <v>123</v>
      </c>
      <c r="M7" s="40">
        <f t="shared" ref="M7:M13" si="0">IF(L7="Raro",1,IF(L7="Improbable",2,IF(L7="Posible",3,IF(L7="Probable",4,IF(L7="Certeza","5")))))</f>
        <v>2</v>
      </c>
      <c r="N7" s="40" t="str">
        <f>IF(MAX(F7:K7)=1,"Insignificante",IF(MAX(F7:K7)=2,"Menor",IF(MAX(F7:K7)=3,"Moderado",IF(MAX(F7:K7)=4,"Mayor",IF(MAX(F7:K7)=5,"Catastrofico","0")))))</f>
        <v>Moderado</v>
      </c>
      <c r="O7" s="40">
        <f>MAX(F7:K7)</f>
        <v>3</v>
      </c>
      <c r="P7" s="63" t="str">
        <f>IF(AND(L7="Raro",N7="Insignificante"),"Inusual",IF(AND(L7="Raro",N7="Menor"),"Bajo",IF(AND(L7="Raro",N7="Moderado"),"Medio",IF(AND(L7="Raro",N7="Mayor"),"Medio",IF(AND(L7="Raro",N7="Catastrofico"),"Alto",IF(AND(L7="Improbable",N7="Insignificante"),"Bajo",IF(AND(L7="Improbable",N7="Menor"),"Bajo",IF(AND(L7="Improbable",N7="Moderado"),"Medio",IF(AND(L7="Improbable",N7="Mayor"),"Alto",IF(AND(L7="Improbable",N7="Catastrofico"),"Alto",IF(AND(L7="Posible",N7="Insignificante"),"Bajo",IF(AND(L7="Posible",N7="Menor"),"Bajo",IF(AND(L7="Posible",N7="Moderado"),"Medio",IF(AND(L7="Posible",N7="Mayor"),"Alto",IF(AND(L7="Posible",N7="Catastrofico"),"Extremo",IF(AND(L7="Probable",N7="Insignificante"),"Medio",IF(AND(L7="Probable",N7="Menor"),"Medio",IF(AND(L7="Probable",N7="Moderado"),"Alto",IF(AND(L7="Probable",N7="Mayor"),"Extremo",IF(AND(L7="Probable",N7="Catastrofico"),"Extremo",IF(AND(L7="Certeza",N7="Insignificante"),"Medio",IF(AND(L7="Certeza",N7="Menor"),"Alto",IF(AND(L7="Certeza",N7="Moderado"),"Alto",IF(AND(L7="Certeza",N7="Mayor"),"Extremo",IF(AND(L7="Certeza",N7="Catastrofico"),"Extremo",0)))))))))))))))))))))))))</f>
        <v>Medio</v>
      </c>
      <c r="Q7" s="3" t="s">
        <v>175</v>
      </c>
      <c r="S7" s="66"/>
      <c r="T7" s="66"/>
    </row>
    <row r="8" spans="2:20" ht="36" customHeight="1" x14ac:dyDescent="0.3">
      <c r="B8" s="27">
        <v>2</v>
      </c>
      <c r="C8" s="104"/>
      <c r="D8" s="68" t="s">
        <v>108</v>
      </c>
      <c r="E8" s="69" t="s">
        <v>158</v>
      </c>
      <c r="F8" s="59">
        <v>1</v>
      </c>
      <c r="G8" s="59">
        <v>1</v>
      </c>
      <c r="H8" s="59">
        <v>1</v>
      </c>
      <c r="I8" s="59">
        <v>1</v>
      </c>
      <c r="J8" s="59">
        <v>2</v>
      </c>
      <c r="K8" s="59">
        <v>1</v>
      </c>
      <c r="L8" s="59" t="s">
        <v>124</v>
      </c>
      <c r="M8" s="40">
        <f t="shared" si="0"/>
        <v>3</v>
      </c>
      <c r="N8" s="40" t="str">
        <f t="shared" ref="N8:N13" si="1">IF(MAX(F8:K8)=1,"Insignificante",IF(MAX(F8:K8)=2,"Menor",IF(MAX(F8:K8)=3,"Moderado",IF(MAX(F8:K8)=4,"Mayor",IF(MAX(F8:K8)=5,"Catastrofico","0")))))</f>
        <v>Menor</v>
      </c>
      <c r="O8" s="40">
        <f>MAX(F8:K8)</f>
        <v>2</v>
      </c>
      <c r="P8" s="63" t="str">
        <f>IF(AND(L8="Raro",N8="Insignificante"),"Inusual",IF(AND(L8="Raro",N8="Menor"),"Bajo",IF(AND(L8="Raro",N8="Moderado"),"Medio",IF(AND(L8="Raro",N8="Mayor"),"Medio",IF(AND(L8="Raro",N8="Catastrofico"),"Alto",IF(AND(L8="Improbable",N8="Insignificante"),"Bajo",IF(AND(L8="Improbable",N8="Menor"),"Bajo",IF(AND(L8="Improbable",N8="Moderado"),"Medio",IF(AND(L8="Improbable",N8="Mayor"),"Alto",IF(AND(L8="Improbable",N8="Catastrofico"),"Alto",IF(AND(L8="Posible",N8="Insignificante"),"Bajo",IF(AND(L8="Posible",N8="Menor"),"Bajo",IF(AND(L8="Posible",N8="Moderado"),"Medio",IF(AND(L8="Posible",N8="Mayor"),"Alto",IF(AND(L8="Posible",N8="Catastrofico"),"Extremo",IF(AND(L8="Probable",N8="Insignificante"),"Medio",IF(AND(L8="Probable",N8="Menor"),"Medio",IF(AND(L8="Probable",N8="Moderado"),"Alto",IF(AND(L8="Probable",N8="Mayor"),"Extremo",IF(AND(L8="Probable",N8="Catastrofico"),"Extremo",IF(AND(L8="Certeza",N8="Insignificante"),"Medio",IF(AND(L8="Certeza",N8="Menor"),"Alto",IF(AND(L8="Certeza",N8="Moderado"),"Alto",IF(AND(L8="Certeza",N8="Mayor"),"Extremo",IF(AND(L8="Certeza",N8="Catastrofico"),"Extremo",0)))))))))))))))))))))))))</f>
        <v>Bajo</v>
      </c>
      <c r="Q8" s="3" t="s">
        <v>161</v>
      </c>
      <c r="S8" s="66">
        <v>3</v>
      </c>
      <c r="T8" s="66" t="s">
        <v>124</v>
      </c>
    </row>
    <row r="9" spans="2:20" ht="82.8" x14ac:dyDescent="0.3">
      <c r="B9" s="27">
        <v>3</v>
      </c>
      <c r="C9" s="105"/>
      <c r="D9" s="68" t="s">
        <v>69</v>
      </c>
      <c r="E9" s="69" t="s">
        <v>186</v>
      </c>
      <c r="F9" s="59">
        <v>1</v>
      </c>
      <c r="G9" s="59">
        <v>1</v>
      </c>
      <c r="H9" s="59">
        <v>1</v>
      </c>
      <c r="I9" s="59">
        <v>3</v>
      </c>
      <c r="J9" s="59">
        <v>2</v>
      </c>
      <c r="K9" s="59">
        <v>2</v>
      </c>
      <c r="L9" s="59" t="s">
        <v>124</v>
      </c>
      <c r="M9" s="40">
        <f t="shared" si="0"/>
        <v>3</v>
      </c>
      <c r="N9" s="40" t="str">
        <f t="shared" si="1"/>
        <v>Moderado</v>
      </c>
      <c r="O9" s="40">
        <f t="shared" ref="O9:O13" si="2">MAX(F9:K9)</f>
        <v>3</v>
      </c>
      <c r="P9" s="63" t="str">
        <f t="shared" ref="P9:P13" si="3">IF(AND(L9="Raro",N9="Insignificante"),"Inusual",IF(AND(L9="Raro",N9="Menor"),"Bajo",IF(AND(L9="Raro",N9="Moderado"),"Medio",IF(AND(L9="Raro",N9="Mayor"),"Medio",IF(AND(L9="Raro",N9="Catastrofico"),"Alto",IF(AND(L9="Improbable",N9="Insignificante"),"Bajo",IF(AND(L9="Improbable",N9="Menor"),"Bajo",IF(AND(L9="Improbable",N9="Moderado"),"Medio",IF(AND(L9="Improbable",N9="Mayor"),"Alto",IF(AND(L9="Improbable",N9="Catastrofico"),"Alto",IF(AND(L9="Posible",N9="Insignificante"),"Bajo",IF(AND(L9="Posible",N9="Menor"),"Bajo",IF(AND(L9="Posible",N9="Moderado"),"Medio",IF(AND(L9="Posible",N9="Mayor"),"Alto",IF(AND(L9="Posible",N9="Catastrofico"),"Extremo",IF(AND(L9="Probable",N9="Insignificante"),"Medio",IF(AND(L9="Probable",N9="Menor"),"Medio",IF(AND(L9="Probable",N9="Moderado"),"Alto",IF(AND(L9="Probable",N9="Mayor"),"Extremo",IF(AND(L9="Probable",N9="Catastrofico"),"Extremo",IF(AND(L9="Certeza",N9="Insignificante"),"Medio",IF(AND(L9="Certeza",N9="Menor"),"Alto",IF(AND(L9="Certeza",N9="Moderado"),"Alto",IF(AND(L9="Certeza",N9="Mayor"),"Extremo",IF(AND(L9="Certeza",N9="Catastrofico"),"Extremo",0)))))))))))))))))))))))))</f>
        <v>Medio</v>
      </c>
      <c r="Q9" s="3" t="s">
        <v>197</v>
      </c>
      <c r="S9" s="66">
        <v>4</v>
      </c>
      <c r="T9" s="66" t="s">
        <v>125</v>
      </c>
    </row>
    <row r="10" spans="2:20" ht="55.2" x14ac:dyDescent="0.3">
      <c r="B10" s="27">
        <v>4</v>
      </c>
      <c r="C10" s="94" t="s">
        <v>99</v>
      </c>
      <c r="D10" s="68" t="s">
        <v>118</v>
      </c>
      <c r="E10" s="69" t="s">
        <v>0</v>
      </c>
      <c r="F10" s="59">
        <v>3</v>
      </c>
      <c r="G10" s="59">
        <v>3</v>
      </c>
      <c r="H10" s="59">
        <v>3</v>
      </c>
      <c r="I10" s="59">
        <v>3</v>
      </c>
      <c r="J10" s="59">
        <v>3</v>
      </c>
      <c r="K10" s="59">
        <v>3</v>
      </c>
      <c r="L10" s="59" t="s">
        <v>124</v>
      </c>
      <c r="M10" s="40">
        <f t="shared" si="0"/>
        <v>3</v>
      </c>
      <c r="N10" s="40" t="str">
        <f t="shared" si="1"/>
        <v>Moderado</v>
      </c>
      <c r="O10" s="40">
        <f t="shared" si="2"/>
        <v>3</v>
      </c>
      <c r="P10" s="63" t="str">
        <f t="shared" si="3"/>
        <v>Medio</v>
      </c>
      <c r="Q10" s="3" t="s">
        <v>180</v>
      </c>
      <c r="S10" s="66">
        <v>5</v>
      </c>
      <c r="T10" s="66" t="s">
        <v>126</v>
      </c>
    </row>
    <row r="11" spans="2:20" ht="41.4" x14ac:dyDescent="0.3">
      <c r="B11" s="27">
        <v>5</v>
      </c>
      <c r="C11" s="94"/>
      <c r="D11" s="68" t="s">
        <v>207</v>
      </c>
      <c r="E11" s="69" t="s">
        <v>0</v>
      </c>
      <c r="F11" s="59">
        <v>1</v>
      </c>
      <c r="G11" s="59">
        <v>2</v>
      </c>
      <c r="H11" s="59">
        <v>1</v>
      </c>
      <c r="I11" s="59">
        <v>1</v>
      </c>
      <c r="J11" s="59">
        <v>1</v>
      </c>
      <c r="K11" s="59">
        <v>1</v>
      </c>
      <c r="L11" s="59" t="s">
        <v>122</v>
      </c>
      <c r="M11" s="40">
        <f t="shared" si="0"/>
        <v>1</v>
      </c>
      <c r="N11" s="40" t="str">
        <f t="shared" si="1"/>
        <v>Menor</v>
      </c>
      <c r="O11" s="40">
        <f t="shared" si="2"/>
        <v>2</v>
      </c>
      <c r="P11" s="63" t="str">
        <f t="shared" si="3"/>
        <v>Bajo</v>
      </c>
      <c r="Q11" s="3" t="s">
        <v>208</v>
      </c>
      <c r="S11" s="66"/>
      <c r="T11" s="66"/>
    </row>
    <row r="12" spans="2:20" ht="55.2" x14ac:dyDescent="0.3">
      <c r="B12" s="27">
        <v>6</v>
      </c>
      <c r="C12" s="94"/>
      <c r="D12" s="68" t="s">
        <v>209</v>
      </c>
      <c r="E12" s="69" t="s">
        <v>0</v>
      </c>
      <c r="F12" s="59">
        <v>3</v>
      </c>
      <c r="G12" s="59">
        <v>3</v>
      </c>
      <c r="H12" s="59">
        <v>3</v>
      </c>
      <c r="I12" s="59">
        <v>3</v>
      </c>
      <c r="J12" s="59">
        <v>3</v>
      </c>
      <c r="K12" s="59">
        <v>3</v>
      </c>
      <c r="L12" s="59" t="s">
        <v>124</v>
      </c>
      <c r="M12" s="40">
        <f t="shared" si="0"/>
        <v>3</v>
      </c>
      <c r="N12" s="40" t="str">
        <f t="shared" si="1"/>
        <v>Moderado</v>
      </c>
      <c r="O12" s="40">
        <f t="shared" si="2"/>
        <v>3</v>
      </c>
      <c r="P12" s="63" t="str">
        <f t="shared" si="3"/>
        <v>Medio</v>
      </c>
      <c r="Q12" s="3" t="s">
        <v>210</v>
      </c>
      <c r="S12" s="66"/>
      <c r="T12" s="66"/>
    </row>
    <row r="13" spans="2:20" ht="41.4" x14ac:dyDescent="0.3">
      <c r="B13" s="27">
        <v>7</v>
      </c>
      <c r="C13" s="94"/>
      <c r="D13" s="68" t="s">
        <v>157</v>
      </c>
      <c r="E13" s="69" t="s">
        <v>0</v>
      </c>
      <c r="F13" s="59">
        <v>3</v>
      </c>
      <c r="G13" s="59">
        <v>2</v>
      </c>
      <c r="H13" s="59">
        <v>2</v>
      </c>
      <c r="I13" s="59">
        <v>2</v>
      </c>
      <c r="J13" s="59">
        <v>2</v>
      </c>
      <c r="K13" s="59">
        <v>2</v>
      </c>
      <c r="L13" s="59" t="s">
        <v>124</v>
      </c>
      <c r="M13" s="40">
        <f t="shared" si="0"/>
        <v>3</v>
      </c>
      <c r="N13" s="40" t="str">
        <f t="shared" si="1"/>
        <v>Moderado</v>
      </c>
      <c r="O13" s="40">
        <f t="shared" si="2"/>
        <v>3</v>
      </c>
      <c r="P13" s="63" t="str">
        <f t="shared" si="3"/>
        <v>Medio</v>
      </c>
      <c r="Q13" s="3" t="s">
        <v>164</v>
      </c>
      <c r="S13" s="66"/>
      <c r="T13" s="66"/>
    </row>
    <row r="14" spans="2:20" ht="55.2" x14ac:dyDescent="0.3">
      <c r="B14" s="27">
        <v>8</v>
      </c>
      <c r="C14" s="89" t="s">
        <v>91</v>
      </c>
      <c r="D14" s="68" t="s">
        <v>116</v>
      </c>
      <c r="E14" s="69" t="s">
        <v>0</v>
      </c>
      <c r="F14" s="59">
        <v>1</v>
      </c>
      <c r="G14" s="59">
        <v>1</v>
      </c>
      <c r="H14" s="59">
        <v>2</v>
      </c>
      <c r="I14" s="59">
        <v>1</v>
      </c>
      <c r="J14" s="59">
        <v>3</v>
      </c>
      <c r="K14" s="59">
        <v>1</v>
      </c>
      <c r="L14" s="59" t="s">
        <v>123</v>
      </c>
      <c r="M14" s="40">
        <f t="shared" ref="M14:M47" si="4">IF(L14="Raro",1,IF(L14="Improbable",2,IF(L14="Posible",3,IF(L14="Probable",4,IF(L14="Certeza","5")))))</f>
        <v>2</v>
      </c>
      <c r="N14" s="40" t="str">
        <f t="shared" ref="N14:N47" si="5">IF(MAX(F14:K14)=1,"Insignificante",IF(MAX(F14:K14)=2,"Menor",IF(MAX(F14:K14)=3,"Moderado",IF(MAX(F14:K14)=4,"Mayor",IF(MAX(F14:K14)=5,"Catastrofico","0")))))</f>
        <v>Moderado</v>
      </c>
      <c r="O14" s="40">
        <f t="shared" ref="O14:O47" si="6">MAX(F14:K14)</f>
        <v>3</v>
      </c>
      <c r="P14" s="63" t="str">
        <f t="shared" ref="P14:P47" si="7">IF(AND(L14="Raro",N14="Insignificante"),"Inusual",IF(AND(L14="Raro",N14="Menor"),"Bajo",IF(AND(L14="Raro",N14="Moderado"),"Medio",IF(AND(L14="Raro",N14="Mayor"),"Medio",IF(AND(L14="Raro",N14="Catastrofico"),"Alto",IF(AND(L14="Improbable",N14="Insignificante"),"Bajo",IF(AND(L14="Improbable",N14="Menor"),"Bajo",IF(AND(L14="Improbable",N14="Moderado"),"Medio",IF(AND(L14="Improbable",N14="Mayor"),"Alto",IF(AND(L14="Improbable",N14="Catastrofico"),"Alto",IF(AND(L14="Posible",N14="Insignificante"),"Bajo",IF(AND(L14="Posible",N14="Menor"),"Bajo",IF(AND(L14="Posible",N14="Moderado"),"Medio",IF(AND(L14="Posible",N14="Mayor"),"Alto",IF(AND(L14="Posible",N14="Catastrofico"),"Extremo",IF(AND(L14="Probable",N14="Insignificante"),"Medio",IF(AND(L14="Probable",N14="Menor"),"Medio",IF(AND(L14="Probable",N14="Moderado"),"Alto",IF(AND(L14="Probable",N14="Mayor"),"Extremo",IF(AND(L14="Probable",N14="Catastrofico"),"Extremo",IF(AND(L14="Certeza",N14="Insignificante"),"Medio",IF(AND(L14="Certeza",N14="Menor"),"Alto",IF(AND(L14="Certeza",N14="Moderado"),"Alto",IF(AND(L14="Certeza",N14="Mayor"),"Extremo",IF(AND(L14="Certeza",N14="Catastrofico"),"Extremo",0)))))))))))))))))))))))))</f>
        <v>Medio</v>
      </c>
      <c r="Q14" s="3" t="s">
        <v>174</v>
      </c>
    </row>
    <row r="15" spans="2:20" ht="43.05" customHeight="1" x14ac:dyDescent="0.3">
      <c r="B15" s="27">
        <v>9</v>
      </c>
      <c r="C15" s="90"/>
      <c r="D15" s="68" t="s">
        <v>211</v>
      </c>
      <c r="E15" s="69" t="s">
        <v>0</v>
      </c>
      <c r="F15" s="59">
        <v>1</v>
      </c>
      <c r="G15" s="59">
        <v>1</v>
      </c>
      <c r="H15" s="59">
        <v>1</v>
      </c>
      <c r="I15" s="59">
        <v>1</v>
      </c>
      <c r="J15" s="59">
        <v>3</v>
      </c>
      <c r="K15" s="59">
        <v>3</v>
      </c>
      <c r="L15" s="59" t="s">
        <v>124</v>
      </c>
      <c r="M15" s="40">
        <f t="shared" si="4"/>
        <v>3</v>
      </c>
      <c r="N15" s="40" t="str">
        <f t="shared" si="5"/>
        <v>Moderado</v>
      </c>
      <c r="O15" s="40">
        <f t="shared" si="6"/>
        <v>3</v>
      </c>
      <c r="P15" s="63" t="str">
        <f t="shared" si="7"/>
        <v>Medio</v>
      </c>
      <c r="Q15" s="3" t="s">
        <v>212</v>
      </c>
    </row>
    <row r="16" spans="2:20" ht="40.5" customHeight="1" x14ac:dyDescent="0.3">
      <c r="B16" s="27">
        <v>10</v>
      </c>
      <c r="C16" s="90"/>
      <c r="D16" s="68" t="s">
        <v>83</v>
      </c>
      <c r="E16" s="69" t="s">
        <v>0</v>
      </c>
      <c r="F16" s="59">
        <v>1</v>
      </c>
      <c r="G16" s="59">
        <v>1</v>
      </c>
      <c r="H16" s="59">
        <v>1</v>
      </c>
      <c r="I16" s="59">
        <v>2</v>
      </c>
      <c r="J16" s="59">
        <v>2</v>
      </c>
      <c r="K16" s="59">
        <v>1</v>
      </c>
      <c r="L16" s="59" t="s">
        <v>124</v>
      </c>
      <c r="M16" s="40">
        <f t="shared" si="4"/>
        <v>3</v>
      </c>
      <c r="N16" s="40" t="str">
        <f t="shared" si="5"/>
        <v>Menor</v>
      </c>
      <c r="O16" s="40">
        <f t="shared" si="6"/>
        <v>2</v>
      </c>
      <c r="P16" s="63" t="str">
        <f t="shared" si="7"/>
        <v>Bajo</v>
      </c>
      <c r="Q16" s="3" t="s">
        <v>172</v>
      </c>
    </row>
    <row r="17" spans="1:17" ht="41.4" x14ac:dyDescent="0.3">
      <c r="B17" s="27">
        <v>11</v>
      </c>
      <c r="C17" s="103" t="s">
        <v>92</v>
      </c>
      <c r="D17" s="68" t="s">
        <v>213</v>
      </c>
      <c r="E17" s="69" t="s">
        <v>0</v>
      </c>
      <c r="F17" s="59">
        <v>3</v>
      </c>
      <c r="G17" s="59">
        <v>3</v>
      </c>
      <c r="H17" s="59">
        <v>3</v>
      </c>
      <c r="I17" s="59">
        <v>1</v>
      </c>
      <c r="J17" s="59">
        <v>1</v>
      </c>
      <c r="K17" s="59">
        <v>1</v>
      </c>
      <c r="L17" s="59" t="s">
        <v>125</v>
      </c>
      <c r="M17" s="40">
        <f t="shared" si="4"/>
        <v>4</v>
      </c>
      <c r="N17" s="40" t="str">
        <f t="shared" si="5"/>
        <v>Moderado</v>
      </c>
      <c r="O17" s="40">
        <f t="shared" si="6"/>
        <v>3</v>
      </c>
      <c r="P17" s="63" t="str">
        <f t="shared" si="7"/>
        <v>Alto</v>
      </c>
      <c r="Q17" s="3" t="s">
        <v>162</v>
      </c>
    </row>
    <row r="18" spans="1:17" ht="55.2" x14ac:dyDescent="0.3">
      <c r="B18" s="27">
        <v>12</v>
      </c>
      <c r="C18" s="104"/>
      <c r="D18" s="68" t="s">
        <v>214</v>
      </c>
      <c r="E18" s="69" t="s">
        <v>186</v>
      </c>
      <c r="F18" s="59">
        <v>3</v>
      </c>
      <c r="G18" s="59">
        <v>3</v>
      </c>
      <c r="H18" s="59">
        <v>1</v>
      </c>
      <c r="I18" s="59">
        <v>1</v>
      </c>
      <c r="J18" s="59">
        <v>1</v>
      </c>
      <c r="K18" s="59">
        <v>1</v>
      </c>
      <c r="L18" s="59" t="s">
        <v>125</v>
      </c>
      <c r="M18" s="40">
        <f t="shared" si="4"/>
        <v>4</v>
      </c>
      <c r="N18" s="40" t="str">
        <f>IF(MAX(F18:K18)=1,Q18,IF(MAX(F18:K18)=2,"Menor",IF(MAX(F18:K18)=3,"Moderado",IF(MAX(F18:K18)=4,"Mayor",IF(MAX(F18:K18)=5,"Catastrofico","0")))))</f>
        <v>Moderado</v>
      </c>
      <c r="O18" s="40">
        <f t="shared" si="6"/>
        <v>3</v>
      </c>
      <c r="P18" s="63" t="str">
        <f t="shared" si="7"/>
        <v>Alto</v>
      </c>
      <c r="Q18" s="3" t="s">
        <v>215</v>
      </c>
    </row>
    <row r="19" spans="1:17" ht="41.4" x14ac:dyDescent="0.3">
      <c r="B19" s="27">
        <v>13</v>
      </c>
      <c r="C19" s="104"/>
      <c r="D19" s="68" t="s">
        <v>216</v>
      </c>
      <c r="E19" s="69" t="s">
        <v>0</v>
      </c>
      <c r="F19" s="59">
        <v>3</v>
      </c>
      <c r="G19" s="59">
        <v>4</v>
      </c>
      <c r="H19" s="59">
        <v>3</v>
      </c>
      <c r="I19" s="59">
        <v>2</v>
      </c>
      <c r="J19" s="59">
        <v>1</v>
      </c>
      <c r="K19" s="59">
        <v>1</v>
      </c>
      <c r="L19" s="59" t="s">
        <v>124</v>
      </c>
      <c r="M19" s="40">
        <f t="shared" si="4"/>
        <v>3</v>
      </c>
      <c r="N19" s="40" t="s">
        <v>225</v>
      </c>
      <c r="O19" s="40">
        <f t="shared" si="6"/>
        <v>4</v>
      </c>
      <c r="P19" s="63" t="s">
        <v>226</v>
      </c>
      <c r="Q19" s="3" t="s">
        <v>196</v>
      </c>
    </row>
    <row r="20" spans="1:17" ht="55.05" customHeight="1" x14ac:dyDescent="0.3">
      <c r="B20" s="27">
        <v>14</v>
      </c>
      <c r="C20" s="104"/>
      <c r="D20" s="68" t="s">
        <v>109</v>
      </c>
      <c r="E20" s="69" t="s">
        <v>0</v>
      </c>
      <c r="F20" s="59">
        <v>3</v>
      </c>
      <c r="G20" s="59">
        <v>3</v>
      </c>
      <c r="H20" s="59">
        <v>3</v>
      </c>
      <c r="I20" s="59">
        <v>1</v>
      </c>
      <c r="J20" s="59">
        <v>1</v>
      </c>
      <c r="K20" s="59">
        <v>1</v>
      </c>
      <c r="L20" s="59" t="s">
        <v>125</v>
      </c>
      <c r="M20" s="40">
        <f t="shared" si="4"/>
        <v>4</v>
      </c>
      <c r="N20" s="40" t="str">
        <f t="shared" si="5"/>
        <v>Moderado</v>
      </c>
      <c r="O20" s="40">
        <f t="shared" si="6"/>
        <v>3</v>
      </c>
      <c r="P20" s="63" t="str">
        <f t="shared" si="7"/>
        <v>Alto</v>
      </c>
      <c r="Q20" s="3" t="s">
        <v>184</v>
      </c>
    </row>
    <row r="21" spans="1:17" ht="66" customHeight="1" x14ac:dyDescent="0.3">
      <c r="A21" s="67"/>
      <c r="B21" s="27">
        <v>15</v>
      </c>
      <c r="C21" s="100" t="s">
        <v>93</v>
      </c>
      <c r="D21" s="68" t="s">
        <v>117</v>
      </c>
      <c r="E21" s="69" t="s">
        <v>0</v>
      </c>
      <c r="F21" s="59">
        <v>4</v>
      </c>
      <c r="G21" s="59">
        <v>4</v>
      </c>
      <c r="H21" s="59">
        <v>1</v>
      </c>
      <c r="I21" s="59">
        <v>1</v>
      </c>
      <c r="J21" s="59">
        <v>1</v>
      </c>
      <c r="K21" s="59">
        <v>1</v>
      </c>
      <c r="L21" s="59" t="s">
        <v>124</v>
      </c>
      <c r="M21" s="40">
        <f t="shared" si="4"/>
        <v>3</v>
      </c>
      <c r="N21" s="40" t="str">
        <f t="shared" si="5"/>
        <v>Mayor</v>
      </c>
      <c r="O21" s="40">
        <f t="shared" si="6"/>
        <v>4</v>
      </c>
      <c r="P21" s="63" t="str">
        <f t="shared" si="7"/>
        <v>Alto</v>
      </c>
      <c r="Q21" s="3" t="s">
        <v>160</v>
      </c>
    </row>
    <row r="22" spans="1:17" ht="43.95" customHeight="1" x14ac:dyDescent="0.3">
      <c r="B22" s="27">
        <v>16</v>
      </c>
      <c r="C22" s="101"/>
      <c r="D22" s="68" t="s">
        <v>182</v>
      </c>
      <c r="E22" s="69" t="s">
        <v>0</v>
      </c>
      <c r="F22" s="59">
        <v>3</v>
      </c>
      <c r="G22" s="59">
        <v>4</v>
      </c>
      <c r="H22" s="59">
        <v>3</v>
      </c>
      <c r="I22" s="59">
        <v>2</v>
      </c>
      <c r="J22" s="59">
        <v>1</v>
      </c>
      <c r="K22" s="59">
        <v>1</v>
      </c>
      <c r="L22" s="59" t="s">
        <v>124</v>
      </c>
      <c r="M22" s="40">
        <f t="shared" si="4"/>
        <v>3</v>
      </c>
      <c r="N22" s="40" t="str">
        <f t="shared" si="5"/>
        <v>Mayor</v>
      </c>
      <c r="O22" s="40" t="s">
        <v>218</v>
      </c>
      <c r="P22" s="63" t="str">
        <f t="shared" si="7"/>
        <v>Alto</v>
      </c>
      <c r="Q22" s="3" t="s">
        <v>196</v>
      </c>
    </row>
    <row r="23" spans="1:17" ht="41.25" customHeight="1" x14ac:dyDescent="0.3">
      <c r="B23" s="27">
        <v>17</v>
      </c>
      <c r="C23" s="101"/>
      <c r="D23" s="68" t="s">
        <v>110</v>
      </c>
      <c r="E23" s="69" t="s">
        <v>0</v>
      </c>
      <c r="F23" s="59">
        <v>3</v>
      </c>
      <c r="G23" s="59">
        <v>3</v>
      </c>
      <c r="H23" s="59">
        <v>1</v>
      </c>
      <c r="I23" s="59">
        <v>1</v>
      </c>
      <c r="J23" s="59">
        <v>1</v>
      </c>
      <c r="K23" s="59">
        <v>1</v>
      </c>
      <c r="L23" s="59" t="s">
        <v>124</v>
      </c>
      <c r="M23" s="40">
        <f t="shared" si="4"/>
        <v>3</v>
      </c>
      <c r="N23" s="40" t="str">
        <f t="shared" si="5"/>
        <v>Moderado</v>
      </c>
      <c r="O23" s="40">
        <f t="shared" si="6"/>
        <v>3</v>
      </c>
      <c r="P23" s="63" t="str">
        <f t="shared" si="7"/>
        <v>Medio</v>
      </c>
      <c r="Q23" s="65" t="s">
        <v>195</v>
      </c>
    </row>
    <row r="24" spans="1:17" ht="41.25" customHeight="1" x14ac:dyDescent="0.3">
      <c r="B24" s="27">
        <v>18</v>
      </c>
      <c r="C24" s="101"/>
      <c r="D24" s="68" t="s">
        <v>217</v>
      </c>
      <c r="E24" s="69" t="s">
        <v>0</v>
      </c>
      <c r="F24" s="59">
        <v>2</v>
      </c>
      <c r="G24" s="59">
        <v>1</v>
      </c>
      <c r="H24" s="59">
        <v>1</v>
      </c>
      <c r="I24" s="59">
        <v>1</v>
      </c>
      <c r="J24" s="59">
        <v>2</v>
      </c>
      <c r="K24" s="59">
        <v>3</v>
      </c>
      <c r="L24" s="59" t="s">
        <v>123</v>
      </c>
      <c r="M24" s="40">
        <f t="shared" si="4"/>
        <v>2</v>
      </c>
      <c r="N24" s="40" t="str">
        <f t="shared" si="5"/>
        <v>Moderado</v>
      </c>
      <c r="O24" s="40">
        <f t="shared" si="6"/>
        <v>3</v>
      </c>
      <c r="P24" s="63" t="str">
        <f t="shared" si="7"/>
        <v>Medio</v>
      </c>
      <c r="Q24" s="65" t="s">
        <v>218</v>
      </c>
    </row>
    <row r="25" spans="1:17" ht="98.25" customHeight="1" x14ac:dyDescent="0.3">
      <c r="B25" s="27">
        <v>19</v>
      </c>
      <c r="C25" s="101"/>
      <c r="D25" s="68" t="s">
        <v>85</v>
      </c>
      <c r="E25" s="69" t="s">
        <v>100</v>
      </c>
      <c r="F25" s="59">
        <v>1</v>
      </c>
      <c r="G25" s="59">
        <v>3</v>
      </c>
      <c r="H25" s="59">
        <v>1</v>
      </c>
      <c r="I25" s="59">
        <v>1</v>
      </c>
      <c r="J25" s="59">
        <v>1</v>
      </c>
      <c r="K25" s="59">
        <v>1</v>
      </c>
      <c r="L25" s="59" t="s">
        <v>123</v>
      </c>
      <c r="M25" s="40">
        <f t="shared" si="4"/>
        <v>2</v>
      </c>
      <c r="N25" s="40" t="str">
        <f t="shared" si="5"/>
        <v>Moderado</v>
      </c>
      <c r="O25" s="40">
        <f t="shared" si="6"/>
        <v>3</v>
      </c>
      <c r="P25" s="63" t="str">
        <f t="shared" si="7"/>
        <v>Medio</v>
      </c>
      <c r="Q25" s="65" t="s">
        <v>219</v>
      </c>
    </row>
    <row r="26" spans="1:17" ht="84" customHeight="1" x14ac:dyDescent="0.3">
      <c r="B26" s="27">
        <v>20</v>
      </c>
      <c r="C26" s="102"/>
      <c r="D26" s="68" t="s">
        <v>220</v>
      </c>
      <c r="E26" s="69" t="s">
        <v>0</v>
      </c>
      <c r="F26" s="59">
        <v>2</v>
      </c>
      <c r="G26" s="59">
        <v>3</v>
      </c>
      <c r="H26" s="59">
        <v>1</v>
      </c>
      <c r="I26" s="59">
        <v>1</v>
      </c>
      <c r="J26" s="59">
        <v>1</v>
      </c>
      <c r="K26" s="59">
        <v>1</v>
      </c>
      <c r="L26" s="59" t="s">
        <v>123</v>
      </c>
      <c r="M26" s="40">
        <f t="shared" si="4"/>
        <v>2</v>
      </c>
      <c r="N26" s="40" t="str">
        <f t="shared" si="5"/>
        <v>Moderado</v>
      </c>
      <c r="O26" s="40">
        <f t="shared" si="6"/>
        <v>3</v>
      </c>
      <c r="P26" s="63" t="str">
        <f t="shared" si="7"/>
        <v>Medio</v>
      </c>
      <c r="Q26" s="3" t="s">
        <v>219</v>
      </c>
    </row>
    <row r="27" spans="1:17" ht="83.25" customHeight="1" x14ac:dyDescent="0.3">
      <c r="B27" s="27">
        <v>21</v>
      </c>
      <c r="C27" s="103" t="s">
        <v>104</v>
      </c>
      <c r="D27" s="68" t="s">
        <v>227</v>
      </c>
      <c r="E27" s="69" t="s">
        <v>0</v>
      </c>
      <c r="F27" s="59">
        <v>1</v>
      </c>
      <c r="G27" s="59">
        <v>1</v>
      </c>
      <c r="H27" s="59">
        <v>1</v>
      </c>
      <c r="I27" s="59">
        <v>1</v>
      </c>
      <c r="J27" s="59">
        <v>1</v>
      </c>
      <c r="K27" s="59">
        <v>1</v>
      </c>
      <c r="L27" s="59" t="s">
        <v>122</v>
      </c>
      <c r="M27" s="40">
        <f t="shared" si="4"/>
        <v>1</v>
      </c>
      <c r="N27" s="40" t="str">
        <f>IF(MAX(F27:K27)=1,"Insignificante",IF(MAX(F27:K27)=2,"Menor",IF(MAX(F27:K27)=3,"Moderado",IF(MAX(F27:K27)=4,"Mayor",IF(MAX(F27:K27)=5,"Catastrofico","0")))))</f>
        <v>Insignificante</v>
      </c>
      <c r="O27" s="40">
        <f t="shared" si="6"/>
        <v>1</v>
      </c>
      <c r="P27" s="63" t="str">
        <f t="shared" si="7"/>
        <v>Inusual</v>
      </c>
      <c r="Q27" s="3" t="s">
        <v>228</v>
      </c>
    </row>
    <row r="28" spans="1:17" ht="62.25" customHeight="1" x14ac:dyDescent="0.3">
      <c r="B28" s="27">
        <v>22</v>
      </c>
      <c r="C28" s="104"/>
      <c r="D28" s="73" t="s">
        <v>193</v>
      </c>
      <c r="E28" s="70" t="s">
        <v>188</v>
      </c>
      <c r="F28" s="59">
        <v>3</v>
      </c>
      <c r="G28" s="59">
        <v>3</v>
      </c>
      <c r="H28" s="59">
        <v>3</v>
      </c>
      <c r="I28" s="59">
        <v>1</v>
      </c>
      <c r="J28" s="59">
        <v>1</v>
      </c>
      <c r="K28" s="59">
        <v>2</v>
      </c>
      <c r="L28" s="59" t="s">
        <v>125</v>
      </c>
      <c r="M28" s="40">
        <f t="shared" si="4"/>
        <v>4</v>
      </c>
      <c r="N28" s="40" t="str">
        <f t="shared" si="5"/>
        <v>Moderado</v>
      </c>
      <c r="O28" s="40">
        <f t="shared" si="6"/>
        <v>3</v>
      </c>
      <c r="P28" s="63" t="str">
        <f t="shared" si="7"/>
        <v>Alto</v>
      </c>
      <c r="Q28" s="65" t="s">
        <v>194</v>
      </c>
    </row>
    <row r="29" spans="1:17" ht="41.4" x14ac:dyDescent="0.3">
      <c r="B29" s="27">
        <v>23</v>
      </c>
      <c r="C29" s="105"/>
      <c r="D29" s="68" t="s">
        <v>111</v>
      </c>
      <c r="E29" s="69" t="s">
        <v>100</v>
      </c>
      <c r="F29" s="59">
        <v>1</v>
      </c>
      <c r="G29" s="59">
        <v>3</v>
      </c>
      <c r="H29" s="59">
        <v>2</v>
      </c>
      <c r="I29" s="59">
        <v>1</v>
      </c>
      <c r="J29" s="59">
        <v>3</v>
      </c>
      <c r="K29" s="59">
        <v>2</v>
      </c>
      <c r="L29" s="59" t="s">
        <v>124</v>
      </c>
      <c r="M29" s="40">
        <f t="shared" si="4"/>
        <v>3</v>
      </c>
      <c r="N29" s="40" t="str">
        <f t="shared" si="5"/>
        <v>Moderado</v>
      </c>
      <c r="O29" s="40">
        <f t="shared" si="6"/>
        <v>3</v>
      </c>
      <c r="P29" s="63" t="str">
        <f t="shared" si="7"/>
        <v>Medio</v>
      </c>
      <c r="Q29" s="3" t="s">
        <v>171</v>
      </c>
    </row>
    <row r="30" spans="1:17" ht="57" customHeight="1" x14ac:dyDescent="0.3">
      <c r="B30" s="27">
        <v>24</v>
      </c>
      <c r="C30" s="103" t="s">
        <v>97</v>
      </c>
      <c r="D30" s="68" t="s">
        <v>112</v>
      </c>
      <c r="E30" s="69" t="s">
        <v>0</v>
      </c>
      <c r="F30" s="59">
        <v>2</v>
      </c>
      <c r="G30" s="59">
        <v>2</v>
      </c>
      <c r="H30" s="59">
        <v>1</v>
      </c>
      <c r="I30" s="59">
        <v>2</v>
      </c>
      <c r="J30" s="59">
        <v>1</v>
      </c>
      <c r="K30" s="59">
        <v>2</v>
      </c>
      <c r="L30" s="59" t="s">
        <v>124</v>
      </c>
      <c r="M30" s="40">
        <f t="shared" si="4"/>
        <v>3</v>
      </c>
      <c r="N30" s="40" t="str">
        <f t="shared" si="5"/>
        <v>Menor</v>
      </c>
      <c r="O30" s="40">
        <f t="shared" si="6"/>
        <v>2</v>
      </c>
      <c r="P30" s="63" t="str">
        <f t="shared" si="7"/>
        <v>Bajo</v>
      </c>
      <c r="Q30" s="3" t="s">
        <v>185</v>
      </c>
    </row>
    <row r="31" spans="1:17" ht="59.25" customHeight="1" x14ac:dyDescent="0.3">
      <c r="B31" s="27">
        <v>25</v>
      </c>
      <c r="C31" s="104"/>
      <c r="D31" s="68" t="s">
        <v>163</v>
      </c>
      <c r="E31" s="69" t="s">
        <v>0</v>
      </c>
      <c r="F31" s="59">
        <v>2</v>
      </c>
      <c r="G31" s="59">
        <v>1</v>
      </c>
      <c r="H31" s="59">
        <v>1</v>
      </c>
      <c r="I31" s="59">
        <v>2</v>
      </c>
      <c r="J31" s="59">
        <v>1</v>
      </c>
      <c r="K31" s="59">
        <v>1</v>
      </c>
      <c r="L31" s="59" t="s">
        <v>122</v>
      </c>
      <c r="M31" s="40">
        <f t="shared" si="4"/>
        <v>1</v>
      </c>
      <c r="N31" s="40" t="str">
        <f t="shared" si="5"/>
        <v>Menor</v>
      </c>
      <c r="O31" s="40">
        <f t="shared" si="6"/>
        <v>2</v>
      </c>
      <c r="P31" s="63" t="str">
        <f t="shared" si="7"/>
        <v>Bajo</v>
      </c>
      <c r="Q31" s="3" t="s">
        <v>185</v>
      </c>
    </row>
    <row r="32" spans="1:17" ht="62.25" customHeight="1" x14ac:dyDescent="0.3">
      <c r="B32" s="27">
        <v>26</v>
      </c>
      <c r="C32" s="104"/>
      <c r="D32" s="68" t="s">
        <v>156</v>
      </c>
      <c r="E32" s="69" t="s">
        <v>0</v>
      </c>
      <c r="F32" s="59">
        <v>1</v>
      </c>
      <c r="G32" s="59">
        <v>2</v>
      </c>
      <c r="H32" s="59">
        <v>1</v>
      </c>
      <c r="I32" s="59">
        <v>1</v>
      </c>
      <c r="J32" s="59">
        <v>1</v>
      </c>
      <c r="K32" s="59">
        <v>1</v>
      </c>
      <c r="L32" s="59" t="s">
        <v>122</v>
      </c>
      <c r="M32" s="40">
        <f t="shared" si="4"/>
        <v>1</v>
      </c>
      <c r="N32" s="40" t="str">
        <f t="shared" si="5"/>
        <v>Menor</v>
      </c>
      <c r="O32" s="40">
        <f t="shared" si="6"/>
        <v>2</v>
      </c>
      <c r="P32" s="63" t="str">
        <f t="shared" si="7"/>
        <v>Bajo</v>
      </c>
      <c r="Q32" s="3" t="s">
        <v>185</v>
      </c>
    </row>
    <row r="33" spans="2:18" ht="63.75" customHeight="1" x14ac:dyDescent="0.3">
      <c r="B33" s="27">
        <v>27</v>
      </c>
      <c r="C33" s="104"/>
      <c r="D33" s="68" t="s">
        <v>221</v>
      </c>
      <c r="E33" s="69" t="s">
        <v>0</v>
      </c>
      <c r="F33" s="59">
        <v>1</v>
      </c>
      <c r="G33" s="59">
        <v>2</v>
      </c>
      <c r="H33" s="59">
        <v>2</v>
      </c>
      <c r="I33" s="59">
        <v>2</v>
      </c>
      <c r="J33" s="59">
        <v>1</v>
      </c>
      <c r="K33" s="59">
        <v>1</v>
      </c>
      <c r="L33" s="59" t="s">
        <v>124</v>
      </c>
      <c r="M33" s="40">
        <f t="shared" si="4"/>
        <v>3</v>
      </c>
      <c r="N33" s="40" t="str">
        <f t="shared" si="5"/>
        <v>Menor</v>
      </c>
      <c r="O33" s="40">
        <f t="shared" si="6"/>
        <v>2</v>
      </c>
      <c r="P33" s="63" t="str">
        <f t="shared" si="7"/>
        <v>Bajo</v>
      </c>
      <c r="Q33" s="3" t="s">
        <v>185</v>
      </c>
    </row>
    <row r="34" spans="2:18" ht="60" customHeight="1" x14ac:dyDescent="0.3">
      <c r="B34" s="27">
        <v>28</v>
      </c>
      <c r="C34" s="104"/>
      <c r="D34" s="68" t="s">
        <v>183</v>
      </c>
      <c r="E34" s="69" t="s">
        <v>0</v>
      </c>
      <c r="F34" s="59">
        <v>3</v>
      </c>
      <c r="G34" s="59">
        <v>3</v>
      </c>
      <c r="H34" s="59">
        <v>2</v>
      </c>
      <c r="I34" s="59">
        <v>2</v>
      </c>
      <c r="J34" s="59">
        <v>1</v>
      </c>
      <c r="K34" s="59">
        <v>1</v>
      </c>
      <c r="L34" s="59" t="s">
        <v>124</v>
      </c>
      <c r="M34" s="40">
        <f t="shared" ref="M34" si="8">IF(L34="Raro",1,IF(L34="Improbable",2,IF(L34="Posible",3,IF(L34="Probable",4,IF(L34="Certeza","5")))))</f>
        <v>3</v>
      </c>
      <c r="N34" s="40" t="str">
        <f t="shared" ref="N34" si="9">IF(MAX(F34:K34)=1,"Insignificante",IF(MAX(F34:K34)=2,"Menor",IF(MAX(F34:K34)=3,"Moderado",IF(MAX(F34:K34)=4,"Mayor",IF(MAX(F34:K34)=5,"Catastrofico","0")))))</f>
        <v>Moderado</v>
      </c>
      <c r="O34" s="40">
        <f t="shared" ref="O34" si="10">MAX(F34:K34)</f>
        <v>3</v>
      </c>
      <c r="P34" s="63" t="str">
        <f t="shared" ref="P34" si="11">IF(AND(L34="Raro",N34="Insignificante"),"Inusual",IF(AND(L34="Raro",N34="Menor"),"Bajo",IF(AND(L34="Raro",N34="Moderado"),"Medio",IF(AND(L34="Raro",N34="Mayor"),"Medio",IF(AND(L34="Raro",N34="Catastrofico"),"Alto",IF(AND(L34="Improbable",N34="Insignificante"),"Bajo",IF(AND(L34="Improbable",N34="Menor"),"Bajo",IF(AND(L34="Improbable",N34="Moderado"),"Medio",IF(AND(L34="Improbable",N34="Mayor"),"Alto",IF(AND(L34="Improbable",N34="Catastrofico"),"Alto",IF(AND(L34="Posible",N34="Insignificante"),"Bajo",IF(AND(L34="Posible",N34="Menor"),"Bajo",IF(AND(L34="Posible",N34="Moderado"),"Medio",IF(AND(L34="Posible",N34="Mayor"),"Alto",IF(AND(L34="Posible",N34="Catastrofico"),"Extremo",IF(AND(L34="Probable",N34="Insignificante"),"Medio",IF(AND(L34="Probable",N34="Menor"),"Medio",IF(AND(L34="Probable",N34="Moderado"),"Alto",IF(AND(L34="Probable",N34="Mayor"),"Extremo",IF(AND(L34="Probable",N34="Catastrofico"),"Extremo",IF(AND(L34="Certeza",N34="Insignificante"),"Medio",IF(AND(L34="Certeza",N34="Menor"),"Alto",IF(AND(L34="Certeza",N34="Moderado"),"Alto",IF(AND(L34="Certeza",N34="Mayor"),"Extremo",IF(AND(L34="Certeza",N34="Catastrofico"),"Extremo",0)))))))))))))))))))))))))</f>
        <v>Medio</v>
      </c>
      <c r="Q34" s="3" t="s">
        <v>185</v>
      </c>
    </row>
    <row r="35" spans="2:18" ht="59.25" customHeight="1" x14ac:dyDescent="0.3">
      <c r="B35" s="27">
        <v>29</v>
      </c>
      <c r="C35" s="104"/>
      <c r="D35" s="68" t="s">
        <v>113</v>
      </c>
      <c r="E35" s="69" t="s">
        <v>0</v>
      </c>
      <c r="F35" s="59">
        <v>3</v>
      </c>
      <c r="G35" s="59">
        <v>3</v>
      </c>
      <c r="H35" s="59">
        <v>2</v>
      </c>
      <c r="I35" s="59">
        <v>2</v>
      </c>
      <c r="J35" s="59">
        <v>1</v>
      </c>
      <c r="K35" s="59">
        <v>1</v>
      </c>
      <c r="L35" s="59" t="s">
        <v>124</v>
      </c>
      <c r="M35" s="40">
        <f t="shared" si="4"/>
        <v>3</v>
      </c>
      <c r="N35" s="40" t="str">
        <f t="shared" si="5"/>
        <v>Moderado</v>
      </c>
      <c r="O35" s="40">
        <f t="shared" si="6"/>
        <v>3</v>
      </c>
      <c r="P35" s="63" t="str">
        <f t="shared" si="7"/>
        <v>Medio</v>
      </c>
      <c r="Q35" s="3" t="s">
        <v>185</v>
      </c>
    </row>
    <row r="36" spans="2:18" ht="84" customHeight="1" x14ac:dyDescent="0.3">
      <c r="B36" s="27">
        <v>30</v>
      </c>
      <c r="C36" s="100" t="s">
        <v>94</v>
      </c>
      <c r="D36" s="68" t="s">
        <v>90</v>
      </c>
      <c r="E36" s="69" t="s">
        <v>0</v>
      </c>
      <c r="F36" s="59">
        <v>1</v>
      </c>
      <c r="G36" s="59">
        <v>1</v>
      </c>
      <c r="H36" s="59">
        <v>1</v>
      </c>
      <c r="I36" s="59">
        <v>2</v>
      </c>
      <c r="J36" s="59">
        <v>1</v>
      </c>
      <c r="K36" s="59">
        <v>2</v>
      </c>
      <c r="L36" s="59" t="s">
        <v>124</v>
      </c>
      <c r="M36" s="40">
        <f t="shared" si="4"/>
        <v>3</v>
      </c>
      <c r="N36" s="40" t="str">
        <f t="shared" si="5"/>
        <v>Menor</v>
      </c>
      <c r="O36" s="40">
        <f t="shared" si="6"/>
        <v>2</v>
      </c>
      <c r="P36" s="63" t="str">
        <f t="shared" si="7"/>
        <v>Bajo</v>
      </c>
      <c r="Q36" s="65" t="s">
        <v>173</v>
      </c>
    </row>
    <row r="37" spans="2:18" ht="110.25" customHeight="1" x14ac:dyDescent="0.3">
      <c r="B37" s="27">
        <v>31</v>
      </c>
      <c r="C37" s="101"/>
      <c r="D37" s="73" t="s">
        <v>198</v>
      </c>
      <c r="E37" s="70" t="s">
        <v>0</v>
      </c>
      <c r="F37" s="59">
        <v>1</v>
      </c>
      <c r="G37" s="59">
        <v>2</v>
      </c>
      <c r="H37" s="59">
        <v>1</v>
      </c>
      <c r="I37" s="59">
        <v>1</v>
      </c>
      <c r="J37" s="59">
        <v>1</v>
      </c>
      <c r="K37" s="59">
        <v>1</v>
      </c>
      <c r="L37" s="59" t="s">
        <v>125</v>
      </c>
      <c r="M37" s="40">
        <f t="shared" si="4"/>
        <v>4</v>
      </c>
      <c r="N37" s="40" t="str">
        <f t="shared" si="5"/>
        <v>Menor</v>
      </c>
      <c r="O37" s="40">
        <f t="shared" si="6"/>
        <v>2</v>
      </c>
      <c r="P37" s="63" t="str">
        <f t="shared" si="7"/>
        <v>Medio</v>
      </c>
      <c r="Q37" s="65" t="s">
        <v>199</v>
      </c>
    </row>
    <row r="38" spans="2:18" ht="57" customHeight="1" x14ac:dyDescent="0.3">
      <c r="B38" s="27">
        <v>32</v>
      </c>
      <c r="C38" s="102"/>
      <c r="D38" s="68" t="s">
        <v>101</v>
      </c>
      <c r="E38" s="69" t="s">
        <v>0</v>
      </c>
      <c r="F38" s="59">
        <v>1</v>
      </c>
      <c r="G38" s="59">
        <v>1</v>
      </c>
      <c r="H38" s="59">
        <v>1</v>
      </c>
      <c r="I38" s="59">
        <v>2</v>
      </c>
      <c r="J38" s="59">
        <v>1</v>
      </c>
      <c r="K38" s="59">
        <v>2</v>
      </c>
      <c r="L38" s="59" t="s">
        <v>124</v>
      </c>
      <c r="M38" s="40">
        <f t="shared" si="4"/>
        <v>3</v>
      </c>
      <c r="N38" s="40" t="str">
        <f t="shared" si="5"/>
        <v>Menor</v>
      </c>
      <c r="O38" s="40">
        <f t="shared" si="6"/>
        <v>2</v>
      </c>
      <c r="P38" s="63" t="str">
        <f t="shared" si="7"/>
        <v>Bajo</v>
      </c>
      <c r="Q38" s="65" t="s">
        <v>169</v>
      </c>
    </row>
    <row r="39" spans="2:18" ht="39.75" customHeight="1" x14ac:dyDescent="0.3">
      <c r="B39" s="27">
        <v>33</v>
      </c>
      <c r="C39" s="100" t="s">
        <v>95</v>
      </c>
      <c r="D39" s="68" t="s">
        <v>96</v>
      </c>
      <c r="E39" s="69" t="s">
        <v>0</v>
      </c>
      <c r="F39" s="59">
        <v>3</v>
      </c>
      <c r="G39" s="59">
        <v>3</v>
      </c>
      <c r="H39" s="59">
        <v>3</v>
      </c>
      <c r="I39" s="59">
        <v>1</v>
      </c>
      <c r="J39" s="59">
        <v>2</v>
      </c>
      <c r="K39" s="59">
        <v>2</v>
      </c>
      <c r="L39" s="59" t="s">
        <v>124</v>
      </c>
      <c r="M39" s="40">
        <f t="shared" si="4"/>
        <v>3</v>
      </c>
      <c r="N39" s="40" t="str">
        <f t="shared" si="5"/>
        <v>Moderado</v>
      </c>
      <c r="O39" s="40">
        <f t="shared" si="6"/>
        <v>3</v>
      </c>
      <c r="P39" s="63" t="str">
        <f t="shared" si="7"/>
        <v>Medio</v>
      </c>
      <c r="Q39" s="3" t="s">
        <v>165</v>
      </c>
    </row>
    <row r="40" spans="2:18" ht="57.75" customHeight="1" x14ac:dyDescent="0.3">
      <c r="B40" s="27">
        <v>34</v>
      </c>
      <c r="C40" s="101"/>
      <c r="D40" s="68" t="s">
        <v>82</v>
      </c>
      <c r="E40" s="69" t="s">
        <v>0</v>
      </c>
      <c r="F40" s="59">
        <v>3</v>
      </c>
      <c r="G40" s="59">
        <v>1</v>
      </c>
      <c r="H40" s="59">
        <v>1</v>
      </c>
      <c r="I40" s="59">
        <v>1</v>
      </c>
      <c r="J40" s="59">
        <v>1</v>
      </c>
      <c r="K40" s="59">
        <v>2</v>
      </c>
      <c r="L40" s="59" t="s">
        <v>124</v>
      </c>
      <c r="M40" s="40">
        <f t="shared" si="4"/>
        <v>3</v>
      </c>
      <c r="N40" s="40" t="str">
        <f t="shared" si="5"/>
        <v>Moderado</v>
      </c>
      <c r="O40" s="40">
        <f t="shared" si="6"/>
        <v>3</v>
      </c>
      <c r="P40" s="63" t="str">
        <f t="shared" si="7"/>
        <v>Medio</v>
      </c>
      <c r="Q40" s="65" t="s">
        <v>168</v>
      </c>
    </row>
    <row r="41" spans="2:18" ht="61.5" customHeight="1" x14ac:dyDescent="0.3">
      <c r="B41" s="27">
        <v>35</v>
      </c>
      <c r="C41" s="101"/>
      <c r="D41" s="68" t="s">
        <v>222</v>
      </c>
      <c r="E41" s="69" t="s">
        <v>0</v>
      </c>
      <c r="F41" s="59">
        <v>3</v>
      </c>
      <c r="G41" s="59">
        <v>1</v>
      </c>
      <c r="H41" s="59">
        <v>1</v>
      </c>
      <c r="I41" s="59">
        <v>1</v>
      </c>
      <c r="J41" s="59">
        <v>1</v>
      </c>
      <c r="K41" s="59">
        <v>2</v>
      </c>
      <c r="L41" s="59" t="s">
        <v>124</v>
      </c>
      <c r="M41" s="40">
        <f t="shared" ref="M41" si="12">IF(L41="Raro",1,IF(L41="Improbable",2,IF(L41="Posible",3,IF(L41="Probable",4,IF(L41="Certeza","5")))))</f>
        <v>3</v>
      </c>
      <c r="N41" s="40" t="str">
        <f t="shared" ref="N41" si="13">IF(MAX(F41:K41)=1,"Insignificante",IF(MAX(F41:K41)=2,"Menor",IF(MAX(F41:K41)=3,"Moderado",IF(MAX(F41:K41)=4,"Mayor",IF(MAX(F41:K41)=5,"Catastrofico","0")))))</f>
        <v>Moderado</v>
      </c>
      <c r="O41" s="40">
        <f t="shared" ref="O41" si="14">MAX(F41:K41)</f>
        <v>3</v>
      </c>
      <c r="P41" s="63" t="str">
        <f t="shared" ref="P41" si="15">IF(AND(L41="Raro",N41="Insignificante"),"Inusual",IF(AND(L41="Raro",N41="Menor"),"Bajo",IF(AND(L41="Raro",N41="Moderado"),"Medio",IF(AND(L41="Raro",N41="Mayor"),"Medio",IF(AND(L41="Raro",N41="Catastrofico"),"Alto",IF(AND(L41="Improbable",N41="Insignificante"),"Bajo",IF(AND(L41="Improbable",N41="Menor"),"Bajo",IF(AND(L41="Improbable",N41="Moderado"),"Medio",IF(AND(L41="Improbable",N41="Mayor"),"Alto",IF(AND(L41="Improbable",N41="Catastrofico"),"Alto",IF(AND(L41="Posible",N41="Insignificante"),"Bajo",IF(AND(L41="Posible",N41="Menor"),"Bajo",IF(AND(L41="Posible",N41="Moderado"),"Medio",IF(AND(L41="Posible",N41="Mayor"),"Alto",IF(AND(L41="Posible",N41="Catastrofico"),"Extremo",IF(AND(L41="Probable",N41="Insignificante"),"Medio",IF(AND(L41="Probable",N41="Menor"),"Medio",IF(AND(L41="Probable",N41="Moderado"),"Alto",IF(AND(L41="Probable",N41="Mayor"),"Extremo",IF(AND(L41="Probable",N41="Catastrofico"),"Extremo",IF(AND(L41="Certeza",N41="Insignificante"),"Medio",IF(AND(L41="Certeza",N41="Menor"),"Alto",IF(AND(L41="Certeza",N41="Moderado"),"Alto",IF(AND(L41="Certeza",N41="Mayor"),"Extremo",IF(AND(L41="Certeza",N41="Catastrofico"),"Extremo",0)))))))))))))))))))))))))</f>
        <v>Medio</v>
      </c>
      <c r="Q41" s="65" t="s">
        <v>168</v>
      </c>
    </row>
    <row r="42" spans="2:18" ht="48" customHeight="1" x14ac:dyDescent="0.3">
      <c r="B42" s="27">
        <v>36</v>
      </c>
      <c r="C42" s="101"/>
      <c r="D42" s="3" t="s">
        <v>102</v>
      </c>
      <c r="E42" s="27" t="s">
        <v>0</v>
      </c>
      <c r="F42" s="59">
        <v>1</v>
      </c>
      <c r="G42" s="59">
        <v>1</v>
      </c>
      <c r="H42" s="59">
        <v>1</v>
      </c>
      <c r="I42" s="59">
        <v>1</v>
      </c>
      <c r="J42" s="59">
        <v>1</v>
      </c>
      <c r="K42" s="59">
        <v>1</v>
      </c>
      <c r="L42" s="59" t="s">
        <v>124</v>
      </c>
      <c r="M42" s="40">
        <f t="shared" si="4"/>
        <v>3</v>
      </c>
      <c r="N42" s="40" t="str">
        <f t="shared" si="5"/>
        <v>Insignificante</v>
      </c>
      <c r="O42" s="40">
        <f t="shared" si="6"/>
        <v>1</v>
      </c>
      <c r="P42" s="63" t="str">
        <f t="shared" si="7"/>
        <v>Bajo</v>
      </c>
      <c r="Q42" s="3" t="s">
        <v>166</v>
      </c>
    </row>
    <row r="43" spans="2:18" ht="58.05" customHeight="1" x14ac:dyDescent="0.3">
      <c r="B43" s="27">
        <v>37</v>
      </c>
      <c r="C43" s="101"/>
      <c r="D43" s="3" t="s">
        <v>223</v>
      </c>
      <c r="E43" s="27" t="s">
        <v>0</v>
      </c>
      <c r="F43" s="59">
        <v>3</v>
      </c>
      <c r="G43" s="59">
        <v>1</v>
      </c>
      <c r="H43" s="59">
        <v>1</v>
      </c>
      <c r="I43" s="59">
        <v>1</v>
      </c>
      <c r="J43" s="59">
        <v>1</v>
      </c>
      <c r="K43" s="59">
        <v>2</v>
      </c>
      <c r="L43" s="59" t="s">
        <v>124</v>
      </c>
      <c r="M43" s="40">
        <f t="shared" si="4"/>
        <v>3</v>
      </c>
      <c r="N43" s="40" t="str">
        <f t="shared" si="5"/>
        <v>Moderado</v>
      </c>
      <c r="O43" s="40">
        <f t="shared" si="6"/>
        <v>3</v>
      </c>
      <c r="P43" s="63" t="str">
        <f t="shared" si="7"/>
        <v>Medio</v>
      </c>
      <c r="Q43" s="3" t="s">
        <v>224</v>
      </c>
    </row>
    <row r="44" spans="2:18" ht="87" customHeight="1" x14ac:dyDescent="0.3">
      <c r="B44" s="27">
        <v>38</v>
      </c>
      <c r="C44" s="101"/>
      <c r="D44" s="3" t="s">
        <v>114</v>
      </c>
      <c r="E44" s="27" t="s">
        <v>0</v>
      </c>
      <c r="F44" s="59">
        <v>4</v>
      </c>
      <c r="G44" s="59">
        <v>4</v>
      </c>
      <c r="H44" s="59">
        <v>2</v>
      </c>
      <c r="I44" s="59">
        <v>2</v>
      </c>
      <c r="J44" s="59">
        <v>2</v>
      </c>
      <c r="K44" s="59">
        <v>3</v>
      </c>
      <c r="L44" s="59" t="s">
        <v>124</v>
      </c>
      <c r="M44" s="40">
        <f t="shared" si="4"/>
        <v>3</v>
      </c>
      <c r="N44" s="40" t="str">
        <f t="shared" si="5"/>
        <v>Mayor</v>
      </c>
      <c r="O44" s="40">
        <f t="shared" si="6"/>
        <v>4</v>
      </c>
      <c r="P44" s="63" t="str">
        <f t="shared" si="7"/>
        <v>Alto</v>
      </c>
      <c r="Q44" s="65" t="s">
        <v>167</v>
      </c>
    </row>
    <row r="45" spans="2:18" ht="58.5" customHeight="1" x14ac:dyDescent="0.3">
      <c r="B45" s="27">
        <v>39</v>
      </c>
      <c r="C45" s="102"/>
      <c r="D45" s="3" t="s">
        <v>115</v>
      </c>
      <c r="E45" s="27" t="s">
        <v>158</v>
      </c>
      <c r="F45" s="59">
        <v>1</v>
      </c>
      <c r="G45" s="59">
        <v>1</v>
      </c>
      <c r="H45" s="59">
        <v>1</v>
      </c>
      <c r="I45" s="59">
        <v>1</v>
      </c>
      <c r="J45" s="59">
        <v>2</v>
      </c>
      <c r="K45" s="59">
        <v>1</v>
      </c>
      <c r="L45" s="59" t="s">
        <v>124</v>
      </c>
      <c r="M45" s="40">
        <f t="shared" si="4"/>
        <v>3</v>
      </c>
      <c r="N45" s="40" t="str">
        <f t="shared" si="5"/>
        <v>Menor</v>
      </c>
      <c r="O45" s="40">
        <f t="shared" si="6"/>
        <v>2</v>
      </c>
      <c r="P45" s="63" t="str">
        <f t="shared" si="7"/>
        <v>Bajo</v>
      </c>
      <c r="Q45" s="65" t="s">
        <v>170</v>
      </c>
    </row>
    <row r="46" spans="2:18" ht="41.4" x14ac:dyDescent="0.3">
      <c r="B46" s="27">
        <v>40</v>
      </c>
      <c r="C46" s="87" t="s">
        <v>189</v>
      </c>
      <c r="D46" s="71" t="s">
        <v>190</v>
      </c>
      <c r="E46" s="71" t="s">
        <v>0</v>
      </c>
      <c r="F46" s="59">
        <v>2</v>
      </c>
      <c r="G46" s="59">
        <v>2</v>
      </c>
      <c r="H46" s="59">
        <v>1</v>
      </c>
      <c r="I46" s="59">
        <v>1</v>
      </c>
      <c r="J46" s="59">
        <v>2</v>
      </c>
      <c r="K46" s="59">
        <v>3</v>
      </c>
      <c r="L46" s="59" t="s">
        <v>125</v>
      </c>
      <c r="M46" s="40">
        <f t="shared" si="4"/>
        <v>4</v>
      </c>
      <c r="N46" s="40" t="str">
        <f t="shared" si="5"/>
        <v>Moderado</v>
      </c>
      <c r="O46" s="40">
        <f t="shared" si="6"/>
        <v>3</v>
      </c>
      <c r="P46" s="63" t="str">
        <f t="shared" si="7"/>
        <v>Alto</v>
      </c>
      <c r="Q46" s="71" t="s">
        <v>191</v>
      </c>
      <c r="R46" s="72"/>
    </row>
    <row r="47" spans="2:18" ht="41.4" x14ac:dyDescent="0.3">
      <c r="B47" s="27">
        <v>41</v>
      </c>
      <c r="C47" s="88"/>
      <c r="D47" s="71" t="s">
        <v>192</v>
      </c>
      <c r="E47" s="71" t="s">
        <v>187</v>
      </c>
      <c r="F47" s="59">
        <v>1</v>
      </c>
      <c r="G47" s="59">
        <v>3</v>
      </c>
      <c r="H47" s="59">
        <v>3</v>
      </c>
      <c r="I47" s="59">
        <v>1</v>
      </c>
      <c r="J47" s="59">
        <v>3</v>
      </c>
      <c r="K47" s="59">
        <v>3</v>
      </c>
      <c r="L47" s="59" t="s">
        <v>124</v>
      </c>
      <c r="M47" s="40">
        <f t="shared" si="4"/>
        <v>3</v>
      </c>
      <c r="N47" s="40" t="str">
        <f t="shared" si="5"/>
        <v>Moderado</v>
      </c>
      <c r="O47" s="40">
        <f t="shared" si="6"/>
        <v>3</v>
      </c>
      <c r="P47" s="63" t="str">
        <f t="shared" si="7"/>
        <v>Medio</v>
      </c>
      <c r="Q47" s="71" t="s">
        <v>191</v>
      </c>
      <c r="R47" s="72"/>
    </row>
    <row r="48" spans="2:18" x14ac:dyDescent="0.3">
      <c r="B48" s="120" t="s">
        <v>200</v>
      </c>
      <c r="C48" s="120"/>
      <c r="D48" s="120"/>
      <c r="E48" s="120"/>
      <c r="F48" s="120"/>
      <c r="G48" s="120"/>
      <c r="H48" s="120"/>
      <c r="I48" s="120"/>
      <c r="J48" s="120"/>
      <c r="K48" s="120"/>
      <c r="L48" s="120"/>
      <c r="M48" s="120"/>
      <c r="N48" s="120"/>
      <c r="O48" s="120"/>
      <c r="P48" s="120"/>
      <c r="Q48" s="120"/>
    </row>
    <row r="49" spans="2:17" ht="18.75" customHeight="1" x14ac:dyDescent="0.3">
      <c r="B49" s="120" t="s">
        <v>201</v>
      </c>
      <c r="C49" s="120"/>
      <c r="D49" s="120"/>
      <c r="E49" s="120"/>
      <c r="F49" s="120"/>
      <c r="G49" s="120"/>
      <c r="H49" s="120"/>
      <c r="I49" s="120"/>
      <c r="J49" s="120"/>
      <c r="K49" s="120"/>
      <c r="L49" s="120"/>
      <c r="M49" s="120"/>
      <c r="N49" s="120"/>
      <c r="O49" s="120"/>
      <c r="P49" s="120"/>
      <c r="Q49" s="120"/>
    </row>
    <row r="50" spans="2:17" ht="13.5" customHeight="1" x14ac:dyDescent="0.3">
      <c r="B50" s="120" t="s">
        <v>202</v>
      </c>
      <c r="C50" s="120"/>
      <c r="D50" s="120"/>
      <c r="E50" s="120"/>
      <c r="F50" s="120"/>
      <c r="G50" s="120"/>
      <c r="H50" s="120"/>
      <c r="I50" s="120"/>
      <c r="J50" s="120"/>
      <c r="K50" s="120"/>
      <c r="L50" s="120"/>
      <c r="M50" s="120"/>
      <c r="N50" s="120"/>
      <c r="O50" s="120"/>
      <c r="P50" s="120"/>
      <c r="Q50" s="120"/>
    </row>
    <row r="51" spans="2:17" ht="28.5" customHeight="1" x14ac:dyDescent="0.3">
      <c r="B51" s="120" t="s">
        <v>203</v>
      </c>
      <c r="C51" s="120"/>
      <c r="D51" s="120"/>
      <c r="E51" s="120"/>
      <c r="F51" s="120"/>
      <c r="G51" s="120"/>
      <c r="H51" s="120"/>
      <c r="I51" s="120"/>
      <c r="J51" s="120"/>
      <c r="K51" s="120"/>
      <c r="L51" s="120"/>
      <c r="M51" s="120"/>
      <c r="N51" s="120"/>
      <c r="O51" s="120"/>
      <c r="P51" s="120"/>
      <c r="Q51" s="120"/>
    </row>
    <row r="52" spans="2:17" ht="18" customHeight="1" x14ac:dyDescent="0.3">
      <c r="B52" s="120" t="s">
        <v>204</v>
      </c>
      <c r="C52" s="120"/>
      <c r="D52" s="120"/>
      <c r="E52" s="120"/>
      <c r="F52" s="120"/>
      <c r="G52" s="120"/>
      <c r="H52" s="120"/>
      <c r="I52" s="120"/>
      <c r="J52" s="120"/>
      <c r="K52" s="120"/>
      <c r="L52" s="120"/>
      <c r="M52" s="120"/>
      <c r="N52" s="120"/>
      <c r="O52" s="120"/>
      <c r="P52" s="120"/>
      <c r="Q52" s="120"/>
    </row>
    <row r="53" spans="2:17" ht="36" customHeight="1" x14ac:dyDescent="0.3">
      <c r="B53" s="118" t="s">
        <v>205</v>
      </c>
      <c r="C53" s="118"/>
      <c r="D53" s="118"/>
      <c r="E53" s="118"/>
      <c r="F53" s="118"/>
      <c r="G53" s="118"/>
      <c r="H53" s="118"/>
      <c r="I53" s="118"/>
      <c r="J53" s="118"/>
      <c r="K53" s="118"/>
      <c r="L53" s="118"/>
      <c r="M53" s="118"/>
      <c r="N53" s="118"/>
      <c r="O53" s="118"/>
      <c r="P53" s="118"/>
      <c r="Q53" s="118"/>
    </row>
    <row r="54" spans="2:17" ht="96.75" customHeight="1" x14ac:dyDescent="0.3">
      <c r="B54" s="119" t="s">
        <v>206</v>
      </c>
      <c r="C54" s="119"/>
      <c r="D54" s="119"/>
      <c r="E54" s="119"/>
      <c r="F54" s="119"/>
      <c r="G54" s="119"/>
      <c r="H54" s="119"/>
      <c r="I54" s="119"/>
      <c r="J54" s="119"/>
      <c r="K54" s="119"/>
      <c r="L54" s="119"/>
      <c r="M54" s="119"/>
      <c r="N54" s="119"/>
      <c r="O54" s="119"/>
      <c r="P54" s="119"/>
      <c r="Q54" s="119"/>
    </row>
  </sheetData>
  <autoFilter ref="B6:T45" xr:uid="{00000000-0009-0000-0000-000002000000}">
    <filterColumn colId="1" showButton="0"/>
  </autoFilter>
  <mergeCells count="29">
    <mergeCell ref="B53:Q53"/>
    <mergeCell ref="B54:Q54"/>
    <mergeCell ref="B48:Q48"/>
    <mergeCell ref="B49:Q49"/>
    <mergeCell ref="B50:Q50"/>
    <mergeCell ref="B51:Q51"/>
    <mergeCell ref="B52:Q52"/>
    <mergeCell ref="C5:D6"/>
    <mergeCell ref="M5:M6"/>
    <mergeCell ref="O5:O6"/>
    <mergeCell ref="C7:C9"/>
    <mergeCell ref="Q5:Q6"/>
    <mergeCell ref="N5:N6"/>
    <mergeCell ref="C46:C47"/>
    <mergeCell ref="C14:C16"/>
    <mergeCell ref="P5:P6"/>
    <mergeCell ref="D2:P4"/>
    <mergeCell ref="C10:C13"/>
    <mergeCell ref="E5:E6"/>
    <mergeCell ref="F5:K5"/>
    <mergeCell ref="L5:L6"/>
    <mergeCell ref="C39:C45"/>
    <mergeCell ref="C17:C20"/>
    <mergeCell ref="C21:C26"/>
    <mergeCell ref="C27:C29"/>
    <mergeCell ref="C30:C35"/>
    <mergeCell ref="C36:C38"/>
    <mergeCell ref="B2:C4"/>
    <mergeCell ref="B5:B6"/>
  </mergeCells>
  <conditionalFormatting sqref="O35:P36 M35:M36 O23:P27 M23:M27 M38:M40 O38:P40 O42:P45 M42:M45 M7:M21 O7:P21 O29:P33 M29:M33">
    <cfRule type="containsText" dxfId="34" priority="225" operator="containsText" text="Inusual">
      <formula>NOT(ISERROR(SEARCH("Inusual",M7)))</formula>
    </cfRule>
  </conditionalFormatting>
  <conditionalFormatting sqref="O35:P36 M35:M36 O23:P27 M23:M27 M38:M40 O38:P40 O42:P45 M42:M45 M7:M21 O7:P21 O29:P33 M29:M33">
    <cfRule type="containsText" dxfId="33" priority="224" operator="containsText" text="Bajo">
      <formula>NOT(ISERROR(SEARCH("Bajo",M7)))</formula>
    </cfRule>
  </conditionalFormatting>
  <conditionalFormatting sqref="O35:P36 M35:M36 O23:P27 M23:M27 M38:M40 O38:P40 O42:P45 M42:M45 M7:M21 O7:P21 O29:P33 M29:M33">
    <cfRule type="containsText" dxfId="32" priority="223" operator="containsText" text="Medio">
      <formula>NOT(ISERROR(SEARCH("Medio",M7)))</formula>
    </cfRule>
  </conditionalFormatting>
  <conditionalFormatting sqref="O35:P36 M35:M36 O23:P27 M23:M27 M38:M40 O38:P40 O42:P45 M42:M45 M7:M21 O7:P21 O29:P33 M29:M33">
    <cfRule type="containsText" dxfId="31" priority="222" operator="containsText" text="Alto">
      <formula>NOT(ISERROR(SEARCH("Alto",M7)))</formula>
    </cfRule>
  </conditionalFormatting>
  <conditionalFormatting sqref="O35:P36 M35:M36 O23:P27 M23:M27 M38:M40 O38:P40 O42:P45 M42:M45 M7:M21 O7:P21 O29:P33 M29:M33">
    <cfRule type="containsText" dxfId="30" priority="221" operator="containsText" text="Extremo">
      <formula>NOT(ISERROR(SEARCH("Extremo",M7)))</formula>
    </cfRule>
  </conditionalFormatting>
  <conditionalFormatting sqref="O41:P41 M41">
    <cfRule type="containsText" dxfId="29" priority="125" operator="containsText" text="Inusual">
      <formula>NOT(ISERROR(SEARCH("Inusual",M41)))</formula>
    </cfRule>
  </conditionalFormatting>
  <conditionalFormatting sqref="O41:P41 M41">
    <cfRule type="containsText" dxfId="28" priority="124" operator="containsText" text="Bajo">
      <formula>NOT(ISERROR(SEARCH("Bajo",M41)))</formula>
    </cfRule>
  </conditionalFormatting>
  <conditionalFormatting sqref="O41:P41 M41">
    <cfRule type="containsText" dxfId="27" priority="123" operator="containsText" text="Medio">
      <formula>NOT(ISERROR(SEARCH("Medio",M41)))</formula>
    </cfRule>
  </conditionalFormatting>
  <conditionalFormatting sqref="O41:P41 M41">
    <cfRule type="containsText" dxfId="26" priority="122" operator="containsText" text="Alto">
      <formula>NOT(ISERROR(SEARCH("Alto",M41)))</formula>
    </cfRule>
  </conditionalFormatting>
  <conditionalFormatting sqref="O41:P41 M41">
    <cfRule type="containsText" dxfId="25" priority="121" operator="containsText" text="Extremo">
      <formula>NOT(ISERROR(SEARCH("Extremo",M41)))</formula>
    </cfRule>
  </conditionalFormatting>
  <conditionalFormatting sqref="O34:P34 M34">
    <cfRule type="containsText" dxfId="24" priority="80" operator="containsText" text="Inusual">
      <formula>NOT(ISERROR(SEARCH("Inusual",M34)))</formula>
    </cfRule>
  </conditionalFormatting>
  <conditionalFormatting sqref="O34:P34 M34">
    <cfRule type="containsText" dxfId="23" priority="79" operator="containsText" text="Bajo">
      <formula>NOT(ISERROR(SEARCH("Bajo",M34)))</formula>
    </cfRule>
  </conditionalFormatting>
  <conditionalFormatting sqref="O34:P34 M34">
    <cfRule type="containsText" dxfId="22" priority="78" operator="containsText" text="Medio">
      <formula>NOT(ISERROR(SEARCH("Medio",M34)))</formula>
    </cfRule>
  </conditionalFormatting>
  <conditionalFormatting sqref="O34:P34 M34">
    <cfRule type="containsText" dxfId="21" priority="77" operator="containsText" text="Alto">
      <formula>NOT(ISERROR(SEARCH("Alto",M34)))</formula>
    </cfRule>
  </conditionalFormatting>
  <conditionalFormatting sqref="O34:P34 M34">
    <cfRule type="containsText" dxfId="20" priority="76" operator="containsText" text="Extremo">
      <formula>NOT(ISERROR(SEARCH("Extremo",M34)))</formula>
    </cfRule>
  </conditionalFormatting>
  <conditionalFormatting sqref="M22 O22:P22">
    <cfRule type="containsText" dxfId="19" priority="55" operator="containsText" text="Inusual">
      <formula>NOT(ISERROR(SEARCH("Inusual",M22)))</formula>
    </cfRule>
  </conditionalFormatting>
  <conditionalFormatting sqref="M22 O22:P22">
    <cfRule type="containsText" dxfId="18" priority="54" operator="containsText" text="Bajo">
      <formula>NOT(ISERROR(SEARCH("Bajo",M22)))</formula>
    </cfRule>
  </conditionalFormatting>
  <conditionalFormatting sqref="M22 O22:P22">
    <cfRule type="containsText" dxfId="17" priority="53" operator="containsText" text="Medio">
      <formula>NOT(ISERROR(SEARCH("Medio",M22)))</formula>
    </cfRule>
  </conditionalFormatting>
  <conditionalFormatting sqref="M22 O22:P22">
    <cfRule type="containsText" dxfId="16" priority="52" operator="containsText" text="Alto">
      <formula>NOT(ISERROR(SEARCH("Alto",M22)))</formula>
    </cfRule>
  </conditionalFormatting>
  <conditionalFormatting sqref="M22 O22:P22">
    <cfRule type="containsText" dxfId="15" priority="51" operator="containsText" text="Extremo">
      <formula>NOT(ISERROR(SEARCH("Extremo",M22)))</formula>
    </cfRule>
  </conditionalFormatting>
  <conditionalFormatting sqref="M46:M47 O46:P47">
    <cfRule type="containsText" dxfId="14" priority="45" operator="containsText" text="Inusual">
      <formula>NOT(ISERROR(SEARCH("Inusual",M46)))</formula>
    </cfRule>
  </conditionalFormatting>
  <conditionalFormatting sqref="M46:M47 O46:P47">
    <cfRule type="containsText" dxfId="13" priority="44" operator="containsText" text="Bajo">
      <formula>NOT(ISERROR(SEARCH("Bajo",M46)))</formula>
    </cfRule>
  </conditionalFormatting>
  <conditionalFormatting sqref="M46:M47 O46:P47">
    <cfRule type="containsText" dxfId="12" priority="43" operator="containsText" text="Medio">
      <formula>NOT(ISERROR(SEARCH("Medio",M46)))</formula>
    </cfRule>
  </conditionalFormatting>
  <conditionalFormatting sqref="M46:M47 O46:P47">
    <cfRule type="containsText" dxfId="11" priority="42" operator="containsText" text="Alto">
      <formula>NOT(ISERROR(SEARCH("Alto",M46)))</formula>
    </cfRule>
  </conditionalFormatting>
  <conditionalFormatting sqref="M46:M47 O46:P47">
    <cfRule type="containsText" dxfId="10" priority="41" operator="containsText" text="Extremo">
      <formula>NOT(ISERROR(SEARCH("Extremo",M46)))</formula>
    </cfRule>
  </conditionalFormatting>
  <conditionalFormatting sqref="M28 O28:P28">
    <cfRule type="containsText" dxfId="9" priority="30" operator="containsText" text="Inusual">
      <formula>NOT(ISERROR(SEARCH("Inusual",M28)))</formula>
    </cfRule>
  </conditionalFormatting>
  <conditionalFormatting sqref="M28 O28:P28">
    <cfRule type="containsText" dxfId="8" priority="29" operator="containsText" text="Bajo">
      <formula>NOT(ISERROR(SEARCH("Bajo",M28)))</formula>
    </cfRule>
  </conditionalFormatting>
  <conditionalFormatting sqref="M28 O28:P28">
    <cfRule type="containsText" dxfId="7" priority="28" operator="containsText" text="Medio">
      <formula>NOT(ISERROR(SEARCH("Medio",M28)))</formula>
    </cfRule>
  </conditionalFormatting>
  <conditionalFormatting sqref="M28 O28:P28">
    <cfRule type="containsText" dxfId="6" priority="27" operator="containsText" text="Alto">
      <formula>NOT(ISERROR(SEARCH("Alto",M28)))</formula>
    </cfRule>
  </conditionalFormatting>
  <conditionalFormatting sqref="M28 O28:P28">
    <cfRule type="containsText" dxfId="5" priority="26" operator="containsText" text="Extremo">
      <formula>NOT(ISERROR(SEARCH("Extremo",M28)))</formula>
    </cfRule>
  </conditionalFormatting>
  <conditionalFormatting sqref="M37 O37:P37">
    <cfRule type="containsText" dxfId="4" priority="10" operator="containsText" text="Inusual">
      <formula>NOT(ISERROR(SEARCH("Inusual",M37)))</formula>
    </cfRule>
  </conditionalFormatting>
  <conditionalFormatting sqref="M37 O37:P37">
    <cfRule type="containsText" dxfId="3" priority="9" operator="containsText" text="Bajo">
      <formula>NOT(ISERROR(SEARCH("Bajo",M37)))</formula>
    </cfRule>
  </conditionalFormatting>
  <conditionalFormatting sqref="M37 O37:P37">
    <cfRule type="containsText" dxfId="2" priority="8" operator="containsText" text="Medio">
      <formula>NOT(ISERROR(SEARCH("Medio",M37)))</formula>
    </cfRule>
  </conditionalFormatting>
  <conditionalFormatting sqref="M37 O37:P37">
    <cfRule type="containsText" dxfId="1" priority="7" operator="containsText" text="Alto">
      <formula>NOT(ISERROR(SEARCH("Alto",M37)))</formula>
    </cfRule>
  </conditionalFormatting>
  <conditionalFormatting sqref="M37 O37:P37">
    <cfRule type="containsText" dxfId="0" priority="6" operator="containsText" text="Extremo">
      <formula>NOT(ISERROR(SEARCH("Extremo",M37)))</formula>
    </cfRule>
  </conditionalFormatting>
  <dataValidations count="2">
    <dataValidation type="list" allowBlank="1" showInputMessage="1" showErrorMessage="1" sqref="F7:K47" xr:uid="{00000000-0002-0000-0200-000000000000}">
      <formula1>"1,2,3,4,5"</formula1>
    </dataValidation>
    <dataValidation type="list" allowBlank="1" showInputMessage="1" showErrorMessage="1" sqref="L7:L47" xr:uid="{00000000-0002-0000-0200-000001000000}">
      <formula1>"Raro,Improbable,Posible,Probable,Certeza"</formula1>
    </dataValidation>
  </dataValidations>
  <printOptions horizontalCentered="1" verticalCentered="1"/>
  <pageMargins left="0" right="0" top="0" bottom="0" header="0.31496062992125984" footer="0.31496062992125984"/>
  <pageSetup scale="40" orientation="landscape" r:id="rId1"/>
  <colBreaks count="1" manualBreakCount="1">
    <brk id="18" max="39"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topLeftCell="A4" zoomScale="130" zoomScaleNormal="130" workbookViewId="0">
      <selection activeCell="E6" sqref="E6"/>
    </sheetView>
  </sheetViews>
  <sheetFormatPr baseColWidth="10" defaultColWidth="11.44140625" defaultRowHeight="12.75" customHeight="1" x14ac:dyDescent="0.3"/>
  <cols>
    <col min="1" max="1" width="6.33203125" style="10" customWidth="1"/>
    <col min="2" max="2" width="4.77734375" style="10" customWidth="1"/>
    <col min="3" max="3" width="5" style="10" customWidth="1"/>
    <col min="4" max="8" width="11.44140625" style="10" customWidth="1"/>
    <col min="9" max="16384" width="11.44140625" style="10"/>
  </cols>
  <sheetData>
    <row r="1" spans="1:8" ht="20.25" customHeight="1" x14ac:dyDescent="0.3">
      <c r="A1" s="1"/>
      <c r="B1" s="1"/>
      <c r="C1" s="20"/>
      <c r="D1" s="1"/>
      <c r="E1" s="1"/>
      <c r="F1" s="1"/>
      <c r="G1" s="1"/>
      <c r="H1" s="1"/>
    </row>
    <row r="2" spans="1:8" ht="12.75" customHeight="1" x14ac:dyDescent="0.3">
      <c r="A2" s="1"/>
      <c r="B2" s="121" t="s">
        <v>50</v>
      </c>
      <c r="C2" s="122"/>
      <c r="D2" s="122"/>
      <c r="E2" s="122"/>
      <c r="F2" s="122"/>
      <c r="G2" s="122"/>
      <c r="H2" s="123"/>
    </row>
    <row r="3" spans="1:8" ht="51" customHeight="1" x14ac:dyDescent="0.3">
      <c r="A3" s="1"/>
      <c r="B3" s="124" t="s">
        <v>51</v>
      </c>
      <c r="C3" s="22">
        <v>5</v>
      </c>
      <c r="D3" s="46" t="str">
        <f>IF(AND($C3='Formato Matriz'!$T$3,D$8='Formato Matriz'!$T$4),"PERFIL","")</f>
        <v/>
      </c>
      <c r="E3" s="47" t="str">
        <f>IF(AND($C3='Formato Matriz'!$T$3,E$8='Formato Matriz'!$T$4),"PERFIL","")</f>
        <v/>
      </c>
      <c r="F3" s="47" t="str">
        <f>IF(AND($C3='Formato Matriz'!$T$3,F$8='Formato Matriz'!$T$4),"PERFIL","")</f>
        <v/>
      </c>
      <c r="G3" s="48" t="str">
        <f>IF(AND($C3='Formato Matriz'!$T$3,G$8='Formato Matriz'!$T$4),"PERFIL","")</f>
        <v/>
      </c>
      <c r="H3" s="48" t="str">
        <f>IF(AND($C3='Formato Matriz'!$T$3,H$8='Formato Matriz'!$T$4),"PERFIL","")</f>
        <v/>
      </c>
    </row>
    <row r="4" spans="1:8" ht="51" customHeight="1" x14ac:dyDescent="0.3">
      <c r="A4" s="1"/>
      <c r="B4" s="124"/>
      <c r="C4" s="22">
        <v>4</v>
      </c>
      <c r="D4" s="46" t="str">
        <f>IF(AND($C4='Formato Matriz'!$T$3,D$8='Formato Matriz'!$T$4),"PERFIL","")</f>
        <v/>
      </c>
      <c r="E4" s="46" t="str">
        <f>IF(AND($C4='Formato Matriz'!$T$3,E$8='Formato Matriz'!$T$4),"PERFIL","")</f>
        <v/>
      </c>
      <c r="F4" s="47" t="str">
        <f>IF(AND($C4='Formato Matriz'!$T$3,F$8='Formato Matriz'!$T$4),"PERFIL","")</f>
        <v/>
      </c>
      <c r="G4" s="48" t="str">
        <f>IF(AND($C4='Formato Matriz'!$T$3,G$8='Formato Matriz'!$T$4),"PERFIL","")</f>
        <v/>
      </c>
      <c r="H4" s="48" t="str">
        <f>IF(AND($C4='Formato Matriz'!$T$3,H$8='Formato Matriz'!$T$4),"PERFIL","")</f>
        <v/>
      </c>
    </row>
    <row r="5" spans="1:8" ht="51" customHeight="1" x14ac:dyDescent="0.3">
      <c r="A5" s="1"/>
      <c r="B5" s="124"/>
      <c r="C5" s="22">
        <v>3</v>
      </c>
      <c r="D5" s="49" t="str">
        <f>IF(AND($C5='Formato Matriz'!$T$3,D$8='Formato Matriz'!$T$4),"PERFIL","")</f>
        <v/>
      </c>
      <c r="E5" s="49" t="str">
        <f>IF(AND($C5='Formato Matriz'!$T$3,E$8='Formato Matriz'!$T$4),"PERFIL","")</f>
        <v/>
      </c>
      <c r="F5" s="46" t="str">
        <f>IF(AND($C5='Formato Matriz'!$T$3,F$8='Formato Matriz'!$T$4),"PERFIL","")</f>
        <v/>
      </c>
      <c r="G5" s="47" t="str">
        <f>IF(AND($C5='Formato Matriz'!$T$3,G$8='Formato Matriz'!$T$4),"PERFIL","")</f>
        <v/>
      </c>
      <c r="H5" s="50" t="str">
        <f>IF(AND($C5='Formato Matriz'!$T$3,H$8='Formato Matriz'!$T$4),"PERFIL","")</f>
        <v/>
      </c>
    </row>
    <row r="6" spans="1:8" ht="51" customHeight="1" x14ac:dyDescent="0.3">
      <c r="A6" s="1"/>
      <c r="B6" s="124"/>
      <c r="C6" s="22">
        <v>2</v>
      </c>
      <c r="D6" s="49" t="str">
        <f>IF(AND($C6='Formato Matriz'!$T$3,D$8='Formato Matriz'!$T$4),"PERFIL","")</f>
        <v/>
      </c>
      <c r="E6" s="49" t="str">
        <f>IF(AND($C6='Formato Matriz'!$T$3,E$8='Formato Matriz'!$T$4),"PERFIL","")</f>
        <v>PERFIL</v>
      </c>
      <c r="F6" s="46" t="str">
        <f>IF(AND($C6='Formato Matriz'!$T$3,F$8='Formato Matriz'!$T$4),"PERFIL","")</f>
        <v/>
      </c>
      <c r="G6" s="47" t="str">
        <f>IF(AND($C6='Formato Matriz'!$T$3,G$8='Formato Matriz'!$T$4),"PERFIL","")</f>
        <v/>
      </c>
      <c r="H6" s="47" t="str">
        <f>IF(AND($C6='Formato Matriz'!$T$3,H$8='Formato Matriz'!$T$4),"PERFIL","")</f>
        <v/>
      </c>
    </row>
    <row r="7" spans="1:8" ht="51" customHeight="1" x14ac:dyDescent="0.3">
      <c r="A7" s="1"/>
      <c r="B7" s="124"/>
      <c r="C7" s="22">
        <v>1</v>
      </c>
      <c r="D7" s="51" t="str">
        <f>IF(AND($C7='Formato Matriz'!$T$3,D$8='Formato Matriz'!$T$4),"PERFIL","")</f>
        <v/>
      </c>
      <c r="E7" s="49" t="str">
        <f>IF(AND($C7='Formato Matriz'!$T$3,E$8='Formato Matriz'!$T$4),"PERFIL","")</f>
        <v/>
      </c>
      <c r="F7" s="46" t="str">
        <f>IF(AND($C7='Formato Matriz'!$T$3,F$8='Formato Matriz'!$T$4),"PERFIL","")</f>
        <v/>
      </c>
      <c r="G7" s="46" t="str">
        <f>IF(AND($C7='Formato Matriz'!$T$3,G$8='Formato Matriz'!$T$4),"PERFIL","")</f>
        <v/>
      </c>
      <c r="H7" s="47" t="str">
        <f>IF(AND($C7='Formato Matriz'!$T$3,H$8='Formato Matriz'!$T$4),"PERFIL","")</f>
        <v/>
      </c>
    </row>
    <row r="8" spans="1:8" ht="13.8" x14ac:dyDescent="0.3">
      <c r="A8" s="20"/>
      <c r="B8" s="22"/>
      <c r="C8" s="22"/>
      <c r="D8" s="22">
        <v>1</v>
      </c>
      <c r="E8" s="22">
        <v>2</v>
      </c>
      <c r="F8" s="22">
        <v>3</v>
      </c>
      <c r="G8" s="22">
        <v>4</v>
      </c>
      <c r="H8" s="22">
        <v>5</v>
      </c>
    </row>
    <row r="9" spans="1:8" ht="13.8" x14ac:dyDescent="0.3">
      <c r="A9" s="1"/>
      <c r="B9" s="24"/>
      <c r="C9" s="22"/>
      <c r="D9" s="125" t="s">
        <v>1</v>
      </c>
      <c r="E9" s="125"/>
      <c r="F9" s="125"/>
      <c r="G9" s="125"/>
      <c r="H9" s="125"/>
    </row>
    <row r="10" spans="1:8" ht="13.8" x14ac:dyDescent="0.3">
      <c r="A10" s="1"/>
      <c r="B10" s="21"/>
      <c r="C10" s="23"/>
      <c r="D10" s="21"/>
      <c r="E10" s="21"/>
      <c r="F10" s="21"/>
      <c r="G10" s="21"/>
      <c r="H10" s="21"/>
    </row>
    <row r="11" spans="1:8" ht="13.5" customHeight="1" x14ac:dyDescent="0.3">
      <c r="A11" s="1"/>
      <c r="B11" s="128"/>
      <c r="C11" s="128"/>
      <c r="D11" s="21" t="s">
        <v>52</v>
      </c>
      <c r="E11" s="25" t="s">
        <v>53</v>
      </c>
      <c r="F11" s="1"/>
      <c r="G11" s="1"/>
      <c r="H11" s="1"/>
    </row>
    <row r="12" spans="1:8" ht="13.5" customHeight="1" x14ac:dyDescent="0.3">
      <c r="A12" s="1"/>
      <c r="B12" s="129"/>
      <c r="C12" s="129"/>
      <c r="D12" s="21" t="s">
        <v>54</v>
      </c>
      <c r="E12" s="1" t="s">
        <v>55</v>
      </c>
      <c r="F12" s="1"/>
      <c r="G12" s="1"/>
      <c r="H12" s="1"/>
    </row>
    <row r="13" spans="1:8" ht="13.5" customHeight="1" x14ac:dyDescent="0.3">
      <c r="A13" s="1"/>
      <c r="B13" s="130"/>
      <c r="C13" s="130"/>
      <c r="D13" s="21" t="s">
        <v>56</v>
      </c>
      <c r="E13" s="1" t="s">
        <v>57</v>
      </c>
      <c r="F13" s="1"/>
      <c r="G13" s="1"/>
      <c r="H13" s="1"/>
    </row>
    <row r="14" spans="1:8" ht="13.5" customHeight="1" x14ac:dyDescent="0.3">
      <c r="A14" s="1"/>
      <c r="B14" s="126"/>
      <c r="C14" s="126"/>
      <c r="D14" s="26" t="s">
        <v>58</v>
      </c>
      <c r="E14" s="1" t="s">
        <v>59</v>
      </c>
      <c r="F14" s="1"/>
      <c r="G14" s="1"/>
      <c r="H14" s="1"/>
    </row>
    <row r="15" spans="1:8" ht="13.5" customHeight="1" x14ac:dyDescent="0.3">
      <c r="A15" s="1"/>
      <c r="B15" s="127"/>
      <c r="C15" s="127"/>
      <c r="D15" s="21" t="s">
        <v>60</v>
      </c>
      <c r="E15" s="1" t="s">
        <v>61</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B4" zoomScale="130" zoomScaleNormal="130" zoomScaleSheetLayoutView="85" zoomScalePageLayoutView="85" workbookViewId="0">
      <selection activeCell="C5" sqref="C5"/>
    </sheetView>
  </sheetViews>
  <sheetFormatPr baseColWidth="10" defaultColWidth="11.44140625" defaultRowHeight="12.75" customHeight="1" x14ac:dyDescent="0.3"/>
  <cols>
    <col min="1" max="1" width="5.77734375" style="10" customWidth="1"/>
    <col min="2" max="2" width="13.44140625" style="10" bestFit="1" customWidth="1"/>
    <col min="3" max="3" width="20" style="10" customWidth="1"/>
    <col min="4" max="4" width="22.77734375" style="10" customWidth="1"/>
    <col min="5" max="5" width="22" style="11" customWidth="1"/>
    <col min="6" max="6" width="24.44140625" style="10" customWidth="1"/>
    <col min="7" max="7" width="23" style="12" customWidth="1"/>
    <col min="8" max="8" width="42.109375" style="13" customWidth="1"/>
    <col min="9" max="9" width="29.44140625" style="10" customWidth="1"/>
    <col min="10" max="10" width="5.33203125" style="10" customWidth="1"/>
    <col min="11" max="16384" width="11.44140625" style="10"/>
  </cols>
  <sheetData>
    <row r="1" spans="2:10" ht="24.75" customHeight="1" x14ac:dyDescent="0.3"/>
    <row r="2" spans="2:10" ht="19.5" customHeight="1" x14ac:dyDescent="0.3">
      <c r="B2" s="135" t="s">
        <v>80</v>
      </c>
      <c r="C2" s="135"/>
      <c r="D2" s="135"/>
      <c r="E2" s="135"/>
      <c r="F2" s="135"/>
      <c r="G2" s="135"/>
      <c r="H2" s="10"/>
    </row>
    <row r="3" spans="2:10" ht="17.25" customHeight="1" x14ac:dyDescent="0.3">
      <c r="B3" s="37" t="s">
        <v>4</v>
      </c>
      <c r="C3" s="37" t="s">
        <v>5</v>
      </c>
      <c r="D3" s="134" t="s">
        <v>6</v>
      </c>
      <c r="E3" s="134"/>
      <c r="F3" s="134"/>
      <c r="G3" s="134"/>
      <c r="H3" s="10"/>
    </row>
    <row r="4" spans="2:10" ht="16.5" customHeight="1" x14ac:dyDescent="0.3">
      <c r="B4" s="4">
        <v>1</v>
      </c>
      <c r="C4" s="5" t="s">
        <v>7</v>
      </c>
      <c r="D4" s="94" t="s">
        <v>8</v>
      </c>
      <c r="E4" s="94"/>
      <c r="F4" s="94"/>
      <c r="G4" s="94"/>
      <c r="H4" s="10"/>
    </row>
    <row r="5" spans="2:10" ht="16.5" customHeight="1" x14ac:dyDescent="0.3">
      <c r="B5" s="4">
        <v>2</v>
      </c>
      <c r="C5" s="36" t="s">
        <v>9</v>
      </c>
      <c r="D5" s="94" t="s">
        <v>10</v>
      </c>
      <c r="E5" s="94"/>
      <c r="F5" s="94"/>
      <c r="G5" s="94"/>
      <c r="H5" s="41"/>
    </row>
    <row r="6" spans="2:10" ht="16.5" customHeight="1" x14ac:dyDescent="0.3">
      <c r="B6" s="4">
        <v>3</v>
      </c>
      <c r="C6" s="7" t="s">
        <v>11</v>
      </c>
      <c r="D6" s="94" t="s">
        <v>12</v>
      </c>
      <c r="E6" s="94"/>
      <c r="F6" s="94"/>
      <c r="G6" s="94"/>
      <c r="H6" s="41"/>
    </row>
    <row r="7" spans="2:10" ht="16.5" customHeight="1" x14ac:dyDescent="0.3">
      <c r="B7" s="4">
        <v>4</v>
      </c>
      <c r="C7" s="8" t="s">
        <v>13</v>
      </c>
      <c r="D7" s="94" t="s">
        <v>14</v>
      </c>
      <c r="E7" s="94"/>
      <c r="F7" s="94"/>
      <c r="G7" s="94"/>
      <c r="H7" s="42"/>
    </row>
    <row r="8" spans="2:10" ht="16.5" customHeight="1" x14ac:dyDescent="0.3">
      <c r="B8" s="4">
        <v>5</v>
      </c>
      <c r="C8" s="9" t="s">
        <v>15</v>
      </c>
      <c r="D8" s="94" t="s">
        <v>77</v>
      </c>
      <c r="E8" s="94"/>
      <c r="F8" s="94"/>
      <c r="G8" s="94"/>
      <c r="H8" s="42"/>
    </row>
    <row r="9" spans="2:10" ht="23.25" customHeight="1" x14ac:dyDescent="0.3">
      <c r="H9" s="43"/>
    </row>
    <row r="10" spans="2:10" ht="18" customHeight="1" x14ac:dyDescent="0.3">
      <c r="B10" s="131" t="s">
        <v>81</v>
      </c>
      <c r="C10" s="132"/>
      <c r="D10" s="132"/>
      <c r="E10" s="132"/>
      <c r="F10" s="132"/>
      <c r="G10" s="132"/>
      <c r="H10" s="132"/>
      <c r="I10" s="133"/>
    </row>
    <row r="11" spans="2:10" ht="17.25" customHeight="1" x14ac:dyDescent="0.3">
      <c r="B11" s="37" t="s">
        <v>4</v>
      </c>
      <c r="C11" s="37" t="s">
        <v>16</v>
      </c>
      <c r="D11" s="29" t="s">
        <v>70</v>
      </c>
      <c r="E11" s="29" t="s">
        <v>71</v>
      </c>
      <c r="F11" s="28" t="s">
        <v>17</v>
      </c>
      <c r="G11" s="30" t="s">
        <v>18</v>
      </c>
      <c r="H11" s="30" t="s">
        <v>19</v>
      </c>
      <c r="I11" s="29" t="s">
        <v>20</v>
      </c>
      <c r="J11" s="14"/>
    </row>
    <row r="12" spans="2:10" ht="41.4" x14ac:dyDescent="0.3">
      <c r="B12" s="15">
        <v>1</v>
      </c>
      <c r="C12" s="5" t="s">
        <v>21</v>
      </c>
      <c r="D12" s="2" t="s">
        <v>22</v>
      </c>
      <c r="E12" s="2" t="s">
        <v>23</v>
      </c>
      <c r="F12" s="16" t="s">
        <v>24</v>
      </c>
      <c r="G12" s="17" t="s">
        <v>25</v>
      </c>
      <c r="H12" s="18" t="s">
        <v>75</v>
      </c>
      <c r="I12" s="2" t="s">
        <v>107</v>
      </c>
      <c r="J12" s="19"/>
    </row>
    <row r="13" spans="2:10" ht="55.2" x14ac:dyDescent="0.3">
      <c r="B13" s="15">
        <v>2</v>
      </c>
      <c r="C13" s="6" t="s">
        <v>26</v>
      </c>
      <c r="D13" s="2" t="s">
        <v>27</v>
      </c>
      <c r="E13" s="2" t="s">
        <v>28</v>
      </c>
      <c r="F13" s="16" t="s">
        <v>29</v>
      </c>
      <c r="G13" s="17" t="s">
        <v>30</v>
      </c>
      <c r="H13" s="18" t="s">
        <v>74</v>
      </c>
      <c r="I13" s="2" t="s">
        <v>76</v>
      </c>
      <c r="J13" s="19"/>
    </row>
    <row r="14" spans="2:10" ht="69" x14ac:dyDescent="0.3">
      <c r="B14" s="15">
        <v>3</v>
      </c>
      <c r="C14" s="7" t="s">
        <v>31</v>
      </c>
      <c r="D14" s="2" t="s">
        <v>32</v>
      </c>
      <c r="E14" s="2" t="s">
        <v>33</v>
      </c>
      <c r="F14" s="16" t="s">
        <v>34</v>
      </c>
      <c r="G14" s="17" t="s">
        <v>35</v>
      </c>
      <c r="H14" s="18" t="s">
        <v>36</v>
      </c>
      <c r="I14" s="2" t="s">
        <v>37</v>
      </c>
      <c r="J14" s="19"/>
    </row>
    <row r="15" spans="2:10" ht="55.2" x14ac:dyDescent="0.3">
      <c r="B15" s="15">
        <v>4</v>
      </c>
      <c r="C15" s="8" t="s">
        <v>38</v>
      </c>
      <c r="D15" s="2" t="s">
        <v>39</v>
      </c>
      <c r="E15" s="2" t="s">
        <v>40</v>
      </c>
      <c r="F15" s="16" t="s">
        <v>41</v>
      </c>
      <c r="G15" s="17" t="s">
        <v>42</v>
      </c>
      <c r="H15" s="18" t="s">
        <v>78</v>
      </c>
      <c r="I15" s="2" t="s">
        <v>79</v>
      </c>
      <c r="J15" s="19"/>
    </row>
    <row r="16" spans="2:10" ht="69" x14ac:dyDescent="0.3">
      <c r="B16" s="15">
        <v>5</v>
      </c>
      <c r="C16" s="9" t="s">
        <v>43</v>
      </c>
      <c r="D16" s="2" t="s">
        <v>44</v>
      </c>
      <c r="E16" s="2" t="s">
        <v>45</v>
      </c>
      <c r="F16" s="16" t="s">
        <v>46</v>
      </c>
      <c r="G16" s="17" t="s">
        <v>47</v>
      </c>
      <c r="H16" s="18" t="s">
        <v>48</v>
      </c>
      <c r="I16" s="2" t="s">
        <v>49</v>
      </c>
      <c r="J16" s="19"/>
    </row>
    <row r="17" spans="2:10" ht="13.8" x14ac:dyDescent="0.3">
      <c r="B17" s="35" t="s">
        <v>62</v>
      </c>
      <c r="C17" s="32"/>
      <c r="D17" s="32"/>
      <c r="E17" s="32"/>
      <c r="F17" s="32"/>
      <c r="G17" s="33"/>
      <c r="H17" s="34"/>
      <c r="I17" s="32"/>
      <c r="J17" s="19"/>
    </row>
    <row r="18" spans="2:10" ht="13.8" x14ac:dyDescent="0.3">
      <c r="B18" s="31"/>
      <c r="D18" s="32"/>
      <c r="E18" s="32"/>
      <c r="F18" s="32"/>
      <c r="G18" s="33"/>
      <c r="H18" s="34"/>
      <c r="I18" s="32"/>
      <c r="J18" s="19"/>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Instrucciones</vt:lpstr>
      <vt:lpstr>LISTA DE PROCESOS</vt:lpstr>
      <vt:lpstr>Formato Matriz</vt:lpstr>
      <vt:lpstr>RIESGO DEL PROYECTO</vt:lpstr>
      <vt:lpstr>Prob. e Impacto</vt:lpstr>
      <vt:lpstr>'Formato Matriz'!Área_de_impresión</vt:lpstr>
      <vt:lpstr>'Prob. e Impacto'!Área_de_impresión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Santiago Carrillo</dc:creator>
  <cp:lastModifiedBy>ASUS</cp:lastModifiedBy>
  <cp:lastPrinted>2020-02-21T15:38:56Z</cp:lastPrinted>
  <dcterms:created xsi:type="dcterms:W3CDTF">2017-07-05T14:58:05Z</dcterms:created>
  <dcterms:modified xsi:type="dcterms:W3CDTF">2022-04-07T01:01:27Z</dcterms:modified>
</cp:coreProperties>
</file>