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465"/>
  </bookViews>
  <sheets>
    <sheet name="Hoja1" sheetId="1" r:id="rId1"/>
    <sheet name="Hoja2" sheetId="2" r:id="rId2"/>
    <sheet name="Hoja3" sheetId="3" r:id="rId3"/>
  </sheets>
  <calcPr calcId="145621" iterate="1"/>
</workbook>
</file>

<file path=xl/calcChain.xml><?xml version="1.0" encoding="utf-8"?>
<calcChain xmlns="http://schemas.openxmlformats.org/spreadsheetml/2006/main">
  <c r="F375" i="1" l="1"/>
  <c r="F370" i="1"/>
  <c r="F364" i="1"/>
  <c r="F358" i="1"/>
  <c r="F353" i="1"/>
  <c r="F344" i="1"/>
  <c r="F339" i="1"/>
  <c r="F338" i="1"/>
  <c r="F333" i="1"/>
  <c r="F332" i="1"/>
  <c r="F329" i="1"/>
  <c r="F328" i="1"/>
  <c r="F325" i="1"/>
  <c r="F316" i="1"/>
  <c r="F315" i="1"/>
  <c r="F311" i="1"/>
  <c r="F309" i="1"/>
  <c r="F305" i="1"/>
  <c r="F299" i="1"/>
  <c r="F298" i="1"/>
  <c r="F294" i="1"/>
  <c r="F288" i="1"/>
  <c r="F287" i="1"/>
  <c r="F281" i="1"/>
  <c r="F280" i="1"/>
  <c r="F276" i="1"/>
  <c r="F275" i="1"/>
  <c r="F269" i="1"/>
  <c r="F265" i="1"/>
  <c r="F259" i="1"/>
  <c r="F255" i="1"/>
  <c r="F253" i="1"/>
  <c r="F251" i="1"/>
  <c r="F249" i="1"/>
  <c r="F247" i="1"/>
  <c r="F240" i="1"/>
  <c r="F239" i="1"/>
  <c r="F234" i="1"/>
  <c r="F233" i="1"/>
  <c r="F232" i="1"/>
  <c r="F230" i="1"/>
  <c r="F229" i="1"/>
  <c r="F227" i="1"/>
  <c r="F226" i="1"/>
  <c r="F223" i="1"/>
  <c r="F221" i="1"/>
  <c r="F218" i="1"/>
  <c r="F217" i="1"/>
  <c r="F214" i="1"/>
  <c r="F213" i="1"/>
  <c r="F212" i="1"/>
  <c r="F209" i="1"/>
  <c r="F208" i="1"/>
  <c r="F207" i="1"/>
  <c r="F204" i="1"/>
  <c r="F203" i="1"/>
  <c r="F200" i="1"/>
  <c r="F199" i="1"/>
  <c r="F198" i="1"/>
  <c r="F195" i="1"/>
  <c r="F194" i="1"/>
  <c r="F192" i="1"/>
  <c r="F189" i="1"/>
  <c r="F188" i="1"/>
  <c r="F187" i="1"/>
  <c r="F185" i="1"/>
  <c r="F182" i="1"/>
  <c r="F181" i="1"/>
  <c r="F179" i="1"/>
  <c r="F178" i="1"/>
  <c r="F177" i="1"/>
  <c r="F174" i="1"/>
  <c r="F173" i="1"/>
  <c r="F172" i="1"/>
  <c r="F170" i="1"/>
  <c r="F169" i="1"/>
  <c r="F168" i="1"/>
  <c r="F166" i="1"/>
  <c r="F164" i="1"/>
  <c r="F163" i="1"/>
  <c r="F161" i="1"/>
  <c r="F160" i="1"/>
  <c r="F159" i="1"/>
  <c r="F157" i="1"/>
  <c r="F156" i="1"/>
  <c r="F153" i="1"/>
  <c r="F152" i="1"/>
  <c r="F151" i="1"/>
  <c r="F149" i="1"/>
  <c r="F148" i="1"/>
  <c r="F147" i="1"/>
  <c r="F145" i="1"/>
  <c r="F144" i="1"/>
  <c r="F143" i="1"/>
  <c r="F140" i="1"/>
  <c r="F139" i="1"/>
  <c r="F138" i="1"/>
  <c r="F136" i="1"/>
  <c r="F135" i="1"/>
  <c r="F131" i="1"/>
  <c r="F130" i="1"/>
  <c r="F127" i="1"/>
  <c r="F126" i="1"/>
  <c r="F125" i="1"/>
  <c r="F123" i="1"/>
  <c r="F122" i="1"/>
  <c r="F120" i="1"/>
  <c r="F118" i="1"/>
  <c r="F116" i="1"/>
  <c r="F114" i="1"/>
  <c r="F113" i="1"/>
  <c r="F112" i="1"/>
  <c r="F110" i="1"/>
  <c r="F108" i="1"/>
  <c r="F106" i="1"/>
  <c r="F105" i="1"/>
  <c r="F104" i="1"/>
  <c r="F102" i="1"/>
  <c r="F101" i="1"/>
  <c r="F100" i="1"/>
  <c r="F98" i="1"/>
  <c r="F97" i="1"/>
  <c r="F96" i="1"/>
  <c r="F92" i="1"/>
  <c r="F91" i="1"/>
  <c r="F90" i="1"/>
  <c r="F88" i="1"/>
  <c r="F87" i="1"/>
  <c r="F82" i="1"/>
  <c r="F81" i="1"/>
  <c r="F77" i="1"/>
  <c r="F75" i="1"/>
  <c r="F71" i="1"/>
  <c r="F70" i="1"/>
  <c r="F67" i="1"/>
  <c r="F66" i="1"/>
  <c r="F61" i="1"/>
  <c r="F60" i="1"/>
  <c r="F57" i="1"/>
  <c r="F56" i="1"/>
  <c r="F55" i="1"/>
  <c r="F53" i="1"/>
  <c r="F52" i="1"/>
  <c r="F48" i="1"/>
  <c r="F47" i="1"/>
  <c r="F44" i="1"/>
  <c r="F41" i="1"/>
  <c r="F40" i="1"/>
  <c r="F37" i="1"/>
  <c r="F36" i="1"/>
  <c r="F32" i="1"/>
  <c r="F29" i="1"/>
  <c r="F28" i="1"/>
  <c r="F26" i="1"/>
  <c r="F25" i="1"/>
  <c r="F23" i="1"/>
  <c r="F21" i="1"/>
  <c r="F20" i="1"/>
  <c r="F19" i="1"/>
  <c r="F17" i="1"/>
  <c r="F16" i="1"/>
  <c r="F13" i="1"/>
  <c r="F12" i="1"/>
  <c r="F7" i="1"/>
  <c r="F6" i="1"/>
  <c r="F5" i="1"/>
  <c r="F193" i="1" l="1"/>
  <c r="F22" i="1"/>
  <c r="F39" i="1"/>
  <c r="F50" i="1"/>
  <c r="F80" i="1"/>
  <c r="F89" i="1"/>
  <c r="F46" i="1"/>
  <c r="F59" i="1"/>
  <c r="F86" i="1"/>
  <c r="F99" i="1"/>
  <c r="F117" i="1"/>
  <c r="F137" i="1"/>
  <c r="F134" i="1" s="1"/>
  <c r="F9" i="1"/>
  <c r="F35" i="1"/>
  <c r="F51" i="1"/>
  <c r="F65" i="1"/>
  <c r="F74" i="1"/>
  <c r="F180" i="1"/>
  <c r="F8" i="1"/>
  <c r="F93" i="1"/>
  <c r="F132" i="1"/>
  <c r="F171" i="1"/>
  <c r="F211" i="1"/>
  <c r="F15" i="1"/>
  <c r="F33" i="1"/>
  <c r="F69" i="1"/>
  <c r="F84" i="1"/>
  <c r="F129" i="1"/>
  <c r="F341" i="1"/>
  <c r="F14" i="1"/>
  <c r="F45" i="1"/>
  <c r="F43" i="1" s="1"/>
  <c r="F54" i="1"/>
  <c r="F64" i="1"/>
  <c r="F78" i="1"/>
  <c r="F76" i="1" s="1"/>
  <c r="F109" i="1"/>
  <c r="F133" i="1"/>
  <c r="F150" i="1"/>
  <c r="F191" i="1"/>
  <c r="F197" i="1"/>
  <c r="F206" i="1"/>
  <c r="F215" i="1"/>
  <c r="F220" i="1"/>
  <c r="F337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F18" i="1"/>
  <c r="F27" i="1"/>
  <c r="F38" i="1"/>
  <c r="F68" i="1"/>
  <c r="F111" i="1"/>
  <c r="F146" i="1"/>
  <c r="F216" i="1"/>
  <c r="F238" i="1"/>
  <c r="F72" i="1"/>
  <c r="F103" i="1"/>
  <c r="F119" i="1"/>
  <c r="F128" i="1"/>
  <c r="F155" i="1"/>
  <c r="F186" i="1"/>
  <c r="F202" i="1"/>
  <c r="F162" i="1"/>
  <c r="F224" i="1"/>
  <c r="F237" i="1"/>
  <c r="F243" i="1"/>
  <c r="F254" i="1"/>
  <c r="F293" i="1"/>
  <c r="F107" i="1"/>
  <c r="F115" i="1"/>
  <c r="F142" i="1"/>
  <c r="F158" i="1"/>
  <c r="F167" i="1"/>
  <c r="F176" i="1"/>
  <c r="F205" i="1"/>
  <c r="F242" i="1"/>
  <c r="F244" i="1"/>
  <c r="F252" i="1"/>
  <c r="F270" i="1"/>
  <c r="F292" i="1"/>
  <c r="F327" i="1"/>
  <c r="F124" i="1"/>
  <c r="F154" i="1"/>
  <c r="F190" i="1"/>
  <c r="F201" i="1"/>
  <c r="F219" i="1"/>
  <c r="F228" i="1"/>
  <c r="F257" i="1"/>
  <c r="F304" i="1"/>
  <c r="F331" i="1"/>
  <c r="F348" i="1"/>
  <c r="F374" i="1"/>
  <c r="F236" i="1"/>
  <c r="F271" i="1"/>
  <c r="F273" i="1"/>
  <c r="F286" i="1"/>
  <c r="F297" i="1"/>
  <c r="F308" i="1"/>
  <c r="F352" i="1"/>
  <c r="F372" i="1"/>
  <c r="F231" i="1"/>
  <c r="F248" i="1"/>
  <c r="F250" i="1"/>
  <c r="F256" i="1"/>
  <c r="F263" i="1"/>
  <c r="F279" i="1"/>
  <c r="F301" i="1"/>
  <c r="F343" i="1"/>
  <c r="F363" i="1"/>
  <c r="F258" i="1"/>
  <c r="F264" i="1"/>
  <c r="F274" i="1"/>
  <c r="F313" i="1"/>
  <c r="F347" i="1"/>
  <c r="F260" i="1"/>
  <c r="F266" i="1"/>
  <c r="F320" i="1"/>
  <c r="F323" i="1"/>
  <c r="F322" i="1"/>
  <c r="F351" i="1"/>
  <c r="F360" i="1"/>
  <c r="F277" i="1"/>
  <c r="F284" i="1"/>
  <c r="F289" i="1"/>
  <c r="F295" i="1"/>
  <c r="F300" i="1"/>
  <c r="F307" i="1"/>
  <c r="F312" i="1"/>
  <c r="F317" i="1"/>
  <c r="F355" i="1"/>
  <c r="F356" i="1"/>
  <c r="F368" i="1"/>
  <c r="F369" i="1"/>
  <c r="F321" i="1"/>
  <c r="F326" i="1"/>
  <c r="F330" i="1"/>
  <c r="F336" i="1"/>
  <c r="F340" i="1"/>
  <c r="F350" i="1"/>
  <c r="F354" i="1"/>
  <c r="F359" i="1"/>
  <c r="F367" i="1"/>
  <c r="F371" i="1"/>
  <c r="F4" i="1" l="1"/>
  <c r="F268" i="1"/>
  <c r="F310" i="1"/>
  <c r="F11" i="1"/>
  <c r="F335" i="1"/>
  <c r="F346" i="1"/>
  <c r="F262" i="1"/>
  <c r="F296" i="1"/>
  <c r="F272" i="1"/>
  <c r="F225" i="1"/>
  <c r="F291" i="1"/>
  <c r="F24" i="1"/>
  <c r="F83" i="1"/>
  <c r="F319" i="1"/>
  <c r="F241" i="1"/>
  <c r="F210" i="1"/>
  <c r="F95" i="1"/>
  <c r="F366" i="1"/>
  <c r="F362" i="1"/>
  <c r="F342" i="1"/>
  <c r="F303" i="1"/>
  <c r="F175" i="1"/>
  <c r="F121" i="1"/>
  <c r="F73" i="1"/>
  <c r="F63" i="1"/>
  <c r="F85" i="1"/>
  <c r="F246" i="1"/>
  <c r="F373" i="1"/>
  <c r="F314" i="1"/>
  <c r="F141" i="1"/>
  <c r="F222" i="1"/>
  <c r="F49" i="1"/>
  <c r="F349" i="1"/>
  <c r="F306" i="1"/>
  <c r="F283" i="1"/>
  <c r="F324" i="1"/>
  <c r="F357" i="1"/>
  <c r="F278" i="1"/>
  <c r="F285" i="1"/>
  <c r="F235" i="1"/>
  <c r="F165" i="1"/>
  <c r="F184" i="1"/>
  <c r="F196" i="1"/>
  <c r="F31" i="1"/>
  <c r="F34" i="1"/>
  <c r="F58" i="1"/>
  <c r="F79" i="1" l="1"/>
  <c r="F42" i="1"/>
  <c r="F282" i="1"/>
  <c r="F334" i="1"/>
  <c r="F365" i="1"/>
  <c r="F3" i="1"/>
  <c r="F10" i="1"/>
  <c r="F30" i="1"/>
  <c r="F183" i="1"/>
  <c r="F318" i="1"/>
  <c r="F245" i="1"/>
  <c r="F62" i="1"/>
  <c r="F267" i="1"/>
  <c r="F345" i="1"/>
  <c r="F302" i="1"/>
  <c r="F361" i="1"/>
  <c r="F94" i="1"/>
  <c r="F290" i="1"/>
  <c r="F261" i="1"/>
  <c r="K377" i="1" l="1"/>
  <c r="F377" i="1"/>
  <c r="F381" i="1" l="1"/>
  <c r="F380" i="1"/>
  <c r="F382" i="1" l="1"/>
  <c r="F379" i="1"/>
  <c r="F384" i="1"/>
  <c r="I384" i="1"/>
</calcChain>
</file>

<file path=xl/sharedStrings.xml><?xml version="1.0" encoding="utf-8"?>
<sst xmlns="http://schemas.openxmlformats.org/spreadsheetml/2006/main" count="1005" uniqueCount="710">
  <si>
    <t>CÓDIGO</t>
  </si>
  <si>
    <t>DESCRIPCIÓN</t>
  </si>
  <si>
    <t>UNIDAD</t>
  </si>
  <si>
    <t>CANT.</t>
  </si>
  <si>
    <t>acumulados control</t>
  </si>
  <si>
    <t>ACTIVIDADES PRELIMINARES</t>
  </si>
  <si>
    <t>1.1</t>
  </si>
  <si>
    <t>PRELIMINARES</t>
  </si>
  <si>
    <t>1,1,1</t>
  </si>
  <si>
    <t xml:space="preserve">               Adecuación o alquiler espacio para campamento (oficinas, almacen, baños;0)                                 </t>
  </si>
  <si>
    <t xml:space="preserve">gl   </t>
  </si>
  <si>
    <t>1,1,2</t>
  </si>
  <si>
    <t xml:space="preserve">               Valla informativa de licencias de construcción de 2.00x1.00 m en lámina                                  </t>
  </si>
  <si>
    <t xml:space="preserve">u    </t>
  </si>
  <si>
    <t>1,1,3</t>
  </si>
  <si>
    <t xml:space="preserve">               Cerramiento provisional lámina de zinc  h=2.13 m                                                         </t>
  </si>
  <si>
    <t xml:space="preserve">m    </t>
  </si>
  <si>
    <t>1,1,4</t>
  </si>
  <si>
    <t xml:space="preserve">               Valla informativa Colombia Humanitaria 3,00x1,50m                                                        </t>
  </si>
  <si>
    <t>1,1,5</t>
  </si>
  <si>
    <t xml:space="preserve">               Replanteo para edificación existente                                                                     </t>
  </si>
  <si>
    <t xml:space="preserve">m²   </t>
  </si>
  <si>
    <t>DEMOLICIONES, DESMONTES Y RETIRO DE MATERIALES</t>
  </si>
  <si>
    <t>1,2,1</t>
  </si>
  <si>
    <t>DEMOLICIONES</t>
  </si>
  <si>
    <t>1,2,1,1</t>
  </si>
  <si>
    <t xml:space="preserve">               Demolición placa de contrapiso. Incluye cargue, retiro, disposición de escombros                         </t>
  </si>
  <si>
    <t>1,2,1,2</t>
  </si>
  <si>
    <t xml:space="preserve">               Demolición de pañete, enchapes y acabados de muro (indiferente del material), e &lt;= 4cm.Cargue/retiro     </t>
  </si>
  <si>
    <t>1,2,1,3</t>
  </si>
  <si>
    <t xml:space="preserve">               Demolición circulación exterior en piedra y corredor. Inc cargue, retiro, disposición escombros          </t>
  </si>
  <si>
    <t>1,2,1,4</t>
  </si>
  <si>
    <t xml:space="preserve">               Demolición de columnas en concreto.  Incluye cargue, retiro, disposición de escombros                    </t>
  </si>
  <si>
    <t xml:space="preserve">m³   </t>
  </si>
  <si>
    <t>1,2,1,5</t>
  </si>
  <si>
    <t xml:space="preserve">               Demolición de piso en baldosa, incluye el afinado h &lt;= 4cm.cargue, retiro, disposición de escombros      </t>
  </si>
  <si>
    <t>1,2,1,6</t>
  </si>
  <si>
    <t xml:space="preserve">               Demolición de escaleras en concreto (independiente de la sección o altura)  Incluye cargue, retiro,      </t>
  </si>
  <si>
    <t>1,2,1,7</t>
  </si>
  <si>
    <t xml:space="preserve">               Demolición de muros e.&lt;=15 cm.  en mampostería de arcilla con o sin enchape, Incluye cargue, retiro      </t>
  </si>
  <si>
    <t>1,2,1,8</t>
  </si>
  <si>
    <t xml:space="preserve">               Demolición manual de placa maciza de entrepiso  (indiferente de la altura). Incluye cargue, retiro       </t>
  </si>
  <si>
    <t>1,2,1,9</t>
  </si>
  <si>
    <t xml:space="preserve">               Demolición de mesones en concreto con o sin enchape, ancho variable. Incluye cargue, retiro              </t>
  </si>
  <si>
    <t>1,2,1,10</t>
  </si>
  <si>
    <t xml:space="preserve">               Cortes con pulidora y disco en mampostería y elementos no estructurales.                                 </t>
  </si>
  <si>
    <t>1,2,1,11</t>
  </si>
  <si>
    <t xml:space="preserve">               Corte con pulidora y disco en piso (acabados y placa de contrapiso)                                      </t>
  </si>
  <si>
    <t>1,2,1,12</t>
  </si>
  <si>
    <t xml:space="preserve">               APUNTALAMIENTOS Y ALZAPRIMADOS PARA REFORZAMIENTOS</t>
  </si>
  <si>
    <t>GLB</t>
  </si>
  <si>
    <t>1,2,2</t>
  </si>
  <si>
    <t>DESMONTES</t>
  </si>
  <si>
    <t>1,2,2,1</t>
  </si>
  <si>
    <t xml:space="preserve">               Desmonte de aparatos sanitarios (incluye baños, pocetas, lavamanos).                                     </t>
  </si>
  <si>
    <t>1,2,2,2</t>
  </si>
  <si>
    <t xml:space="preserve">               Desmonte de cubierta (indiferente del tipo y tamaño). Incluye transporte y almacenamiento                </t>
  </si>
  <si>
    <t>1,2,2,3</t>
  </si>
  <si>
    <t xml:space="preserve">               Desmonte de marco y hoja(s) de ventanas y puertas-ventana. Incluye transporte y almacenamiento           </t>
  </si>
  <si>
    <t>1,2,2,4</t>
  </si>
  <si>
    <t xml:space="preserve">               Desmonte de estructura de cubierta (indiferente del tipo). Incluye transporte y almacenamiento           </t>
  </si>
  <si>
    <t>1,2,2,5</t>
  </si>
  <si>
    <t xml:space="preserve">               Desmonte tanques elevados plásticos o en asbesto cemento independiente de su volumen                     </t>
  </si>
  <si>
    <t>CIMENTACION</t>
  </si>
  <si>
    <t>MOVIMIENTOS DE TIERRAS</t>
  </si>
  <si>
    <t>2,1,1</t>
  </si>
  <si>
    <t xml:space="preserve">               Excavación manual en material común para cimentaciónes.  Incluye cargue, retiro, disposición de esco     </t>
  </si>
  <si>
    <t>2,1,2</t>
  </si>
  <si>
    <t xml:space="preserve">               Relleno manual en recebo compactado.                                                                     </t>
  </si>
  <si>
    <t>CIMIENTOS</t>
  </si>
  <si>
    <t xml:space="preserve">2.2.1          </t>
  </si>
  <si>
    <t xml:space="preserve">               Concreto pobre de limpieza e.= 5 cm f'c=2000 psi. Mezclado en sitio.                                     </t>
  </si>
  <si>
    <t>2.2.2</t>
  </si>
  <si>
    <t xml:space="preserve">               Zapatas en concreto de 3.000 psi. Mezclado en sitio.                                                     </t>
  </si>
  <si>
    <t>2.2.3</t>
  </si>
  <si>
    <t xml:space="preserve">               Vigas de cimentación en concreto f'c=3000 psi. Mezclado en sitio.                                        </t>
  </si>
  <si>
    <t>2.2.4</t>
  </si>
  <si>
    <t xml:space="preserve">               Placa de contrapiso en concreto e&gt;8&lt;=12 cm f'c=3000 psi. Incluye polietileno cal.4/mezclado en obra      </t>
  </si>
  <si>
    <t>ACERO DE REFUERZO</t>
  </si>
  <si>
    <t>2,3,1</t>
  </si>
  <si>
    <t xml:space="preserve">               Acero de 60.000 psi para elementos de cimentación. Incluye corte, figurado y fijación.                   </t>
  </si>
  <si>
    <t xml:space="preserve">kg   </t>
  </si>
  <si>
    <t>2,3,2</t>
  </si>
  <si>
    <t xml:space="preserve">               Mallas electrosoldadas, Incluye corte y fijación.                                                        </t>
  </si>
  <si>
    <t xml:space="preserve">3              </t>
  </si>
  <si>
    <t xml:space="preserve">     DESAGÜES E INSTALACIONES SUBTERRANEAS                                                                              </t>
  </si>
  <si>
    <t xml:space="preserve">     </t>
  </si>
  <si>
    <t xml:space="preserve">3.1            </t>
  </si>
  <si>
    <t xml:space="preserve">          OBRAS CIVILES                                                                                                 </t>
  </si>
  <si>
    <t xml:space="preserve">3.1.1          </t>
  </si>
  <si>
    <t xml:space="preserve">               Caja de inspeccion70x70                                                                                  </t>
  </si>
  <si>
    <t>3.1.2</t>
  </si>
  <si>
    <t xml:space="preserve">               Caja para medidor (incluye tapa)                                                                         </t>
  </si>
  <si>
    <t>3.1.3</t>
  </si>
  <si>
    <t xml:space="preserve">               Excavación manual (zanjas para instalaciones hidrosanitarias)                                            </t>
  </si>
  <si>
    <t>3.1.4</t>
  </si>
  <si>
    <t xml:space="preserve">               Relleno con gravilla                                                                                     </t>
  </si>
  <si>
    <t>3.1.5</t>
  </si>
  <si>
    <t xml:space="preserve">               Relleno con material de la excavación                                                                    </t>
  </si>
  <si>
    <t xml:space="preserve">3.2            </t>
  </si>
  <si>
    <t xml:space="preserve">          REDES DE DESAGUES DE AGUAS LLUVIAS                                                                            </t>
  </si>
  <si>
    <t>3,2,1</t>
  </si>
  <si>
    <t xml:space="preserve">               Codo 90 CxC 4"                                                                                           </t>
  </si>
  <si>
    <t>3,2,2</t>
  </si>
  <si>
    <t xml:space="preserve">               Semicodo CxC 4"                                                                                          </t>
  </si>
  <si>
    <t>3,2,3</t>
  </si>
  <si>
    <t xml:space="preserve">               Tubería PVC-S 4"                                       </t>
  </si>
  <si>
    <t>3,2,4</t>
  </si>
  <si>
    <t xml:space="preserve">               Tubería PVC-S 6"                                       </t>
  </si>
  <si>
    <t>3,2,5</t>
  </si>
  <si>
    <t xml:space="preserve">               Unión PVC-S 4"                                         </t>
  </si>
  <si>
    <t>3,2,6</t>
  </si>
  <si>
    <t xml:space="preserve">               Unión PVC-S 6"                                         </t>
  </si>
  <si>
    <t>3,2,7</t>
  </si>
  <si>
    <t xml:space="preserve">               Yee PVC-S 4"                                           </t>
  </si>
  <si>
    <t>3,2,8</t>
  </si>
  <si>
    <t xml:space="preserve">               Sifón ALL 4"                                                                                             </t>
  </si>
  <si>
    <t xml:space="preserve">          FILTROS                                                                                                       </t>
  </si>
  <si>
    <t>3,3,1</t>
  </si>
  <si>
    <t xml:space="preserve">               Tubería PVC-C 2-1/2" perforada                                                                           </t>
  </si>
  <si>
    <t>3,3,2</t>
  </si>
  <si>
    <t xml:space="preserve">                Relleno en grava para filtro</t>
  </si>
  <si>
    <t>m3</t>
  </si>
  <si>
    <t>3,3,3</t>
  </si>
  <si>
    <t xml:space="preserve">               Geotextil NT 1600                                                                                        </t>
  </si>
  <si>
    <t>ESTRUCTURA</t>
  </si>
  <si>
    <t>ESTRUCTURAS EN CONCRETO</t>
  </si>
  <si>
    <t xml:space="preserve">4.1.1        </t>
  </si>
  <si>
    <t xml:space="preserve">               Columnas  cuadradas y/o rectangulares en concreto f'c=3000 psi, formaleta corriente mezclado/sitio       </t>
  </si>
  <si>
    <t>4.1.2</t>
  </si>
  <si>
    <t xml:space="preserve">               Recalce columnas concreto f'c=3000psi/refozamiento     </t>
  </si>
  <si>
    <t>4.1.3</t>
  </si>
  <si>
    <t xml:space="preserve">               Anclaje acero 3/8"- Perf. 1/2"                         </t>
  </si>
  <si>
    <t>4.1.4</t>
  </si>
  <si>
    <t xml:space="preserve">               Anclaje acero 3/4"- Perf. 7/8"                         </t>
  </si>
  <si>
    <t>4.1.5</t>
  </si>
  <si>
    <t xml:space="preserve">               Anclaje Acero 5/8"- Perf.3/4"                          </t>
  </si>
  <si>
    <t>4.1.6</t>
  </si>
  <si>
    <t xml:space="preserve">               Vigas aéreas  en concreto a la vista f'c=3000 psi, formaleta corriente. Mezclado en sitio                </t>
  </si>
  <si>
    <t>4.1.7</t>
  </si>
  <si>
    <t xml:space="preserve">               Reforzamiento/recalce de vigas aéreas en concreto  f'c=3000 psi, formaleta corriente. Mezclado/sitio     </t>
  </si>
  <si>
    <t>4.1.8</t>
  </si>
  <si>
    <t xml:space="preserve">               Losas macizas hasta h=0,15                                                                               </t>
  </si>
  <si>
    <t>4.1.9</t>
  </si>
  <si>
    <t xml:space="preserve">               Escarificación para reforzamiento de superficies de concreto e&lt;=8cm/Incluye material adherecia           </t>
  </si>
  <si>
    <t>4,2,1</t>
  </si>
  <si>
    <t xml:space="preserve">               Acero de 60.000 psi para elementos estructurales. Incluye corte, figurado y fijación.                    </t>
  </si>
  <si>
    <t>4,2,2</t>
  </si>
  <si>
    <t xml:space="preserve">               Mallas electrosoldadas, Incluye corte y fijación                                                         </t>
  </si>
  <si>
    <t>ESTRUCTURA METÁLICA</t>
  </si>
  <si>
    <t>4,3,1</t>
  </si>
  <si>
    <t xml:space="preserve">               Cerchas y correas metálicas de cubierta                                                                                        </t>
  </si>
  <si>
    <t>4,3,2</t>
  </si>
  <si>
    <t xml:space="preserve">               MANTENIMIENTO Y REUBICACIÓN DE CERCHA EXISTENTE</t>
  </si>
  <si>
    <t>MAMPOSTERÍA Y CONCRETO ARQUITECTONICO</t>
  </si>
  <si>
    <t>MAMPOSTERÍA</t>
  </si>
  <si>
    <t>5,1,1</t>
  </si>
  <si>
    <t xml:space="preserve">               Muros en bloque tipo Calados en concreto                                                                                      </t>
  </si>
  <si>
    <t>5,1,2</t>
  </si>
  <si>
    <t xml:space="preserve">               Muro en bloque hueco Nº5 11,5x23x33 cm                                                                   </t>
  </si>
  <si>
    <t xml:space="preserve">          CONFINAMIENTOS                                                                                    </t>
  </si>
  <si>
    <t>5,2,1</t>
  </si>
  <si>
    <t xml:space="preserve">               Columnetas concreto 3000 psi, (15*12)                                                                    </t>
  </si>
  <si>
    <t>REMATES Y MESONES</t>
  </si>
  <si>
    <t>5,3,1</t>
  </si>
  <si>
    <t xml:space="preserve">               Alfajías prefabricadas en concreto                                                                       </t>
  </si>
  <si>
    <t>5,3,2</t>
  </si>
  <si>
    <t xml:space="preserve">               Gárgolas en concreto (20x15x10cm)                                                                        </t>
  </si>
  <si>
    <t>5,3,3</t>
  </si>
  <si>
    <t xml:space="preserve">              Cunetas para aguas lluvias, con rejilla metálica rebatible.</t>
  </si>
  <si>
    <t>5,3,4</t>
  </si>
  <si>
    <t xml:space="preserve">               Remate superior prefabricado en concreto para muro de fachada (h=.10 x ancho variable)                   </t>
  </si>
  <si>
    <t>5,3,5</t>
  </si>
  <si>
    <t xml:space="preserve">               Plaqueta en concreto esp=7cm</t>
  </si>
  <si>
    <t>5,3,6</t>
  </si>
  <si>
    <t xml:space="preserve">               Bordillo en concreto h=40 cm, e=10 cm</t>
  </si>
  <si>
    <t>5,3,7</t>
  </si>
  <si>
    <t xml:space="preserve">               Dinteles en concreto (e=.10 x a=variable) prefabricado o fundido                                         </t>
  </si>
  <si>
    <t>5,3,8</t>
  </si>
  <si>
    <t xml:space="preserve">               Mesón en concreto para lavamanos corrido con acabado en granito pulido. (incluye soportes)               </t>
  </si>
  <si>
    <t>INSTALACIONES HIDROSANITARIAS</t>
  </si>
  <si>
    <t>ACOMETIDAS</t>
  </si>
  <si>
    <t xml:space="preserve">7.1.1          </t>
  </si>
  <si>
    <t xml:space="preserve">               Adaptador macho PVC-P   1/2"                                                                             </t>
  </si>
  <si>
    <t>7.1.2</t>
  </si>
  <si>
    <t xml:space="preserve">               Buje PVC-P 1.1/4"x1"                                                                                     </t>
  </si>
  <si>
    <t>7.1.3</t>
  </si>
  <si>
    <t xml:space="preserve">               Codo HG 1/2"                                                                                             </t>
  </si>
  <si>
    <t>7.1.4</t>
  </si>
  <si>
    <t xml:space="preserve">               Collar de derivación 2x1/2"                            </t>
  </si>
  <si>
    <t>7.1.5</t>
  </si>
  <si>
    <t xml:space="preserve">               Conexiones PF+PAD 1/2"                                                                                   </t>
  </si>
  <si>
    <t>7.1.6</t>
  </si>
  <si>
    <t xml:space="preserve">               Manguera PF+PAD 1/2"                                                                                     </t>
  </si>
  <si>
    <t>7.1.7</t>
  </si>
  <si>
    <t xml:space="preserve">               Medidor agua 1/2"(inc. registro+universal)             </t>
  </si>
  <si>
    <t>7.1.8</t>
  </si>
  <si>
    <t xml:space="preserve">               Tubería HG 1/2"                                                                                          </t>
  </si>
  <si>
    <t>7.1.9</t>
  </si>
  <si>
    <t xml:space="preserve">               Tuberia PVC-P  RDE 21   Ø1-1/4"                                                                          </t>
  </si>
  <si>
    <t>7.1.10</t>
  </si>
  <si>
    <t xml:space="preserve">               Unión HG 1/2"                                                                                            </t>
  </si>
  <si>
    <t>7.1.11</t>
  </si>
  <si>
    <t xml:space="preserve">               Unión PVC-P  1-1/4"                                    </t>
  </si>
  <si>
    <t>7.1.12</t>
  </si>
  <si>
    <t xml:space="preserve">               Valvula cheque 1-1/4"                                  </t>
  </si>
  <si>
    <t>7.1.13</t>
  </si>
  <si>
    <t xml:space="preserve">               Válvula compuerta 1/2"                                                                                   </t>
  </si>
  <si>
    <t>7.1.14</t>
  </si>
  <si>
    <t xml:space="preserve">               Válvula flotador 1/2"                                                                                    </t>
  </si>
  <si>
    <t>7.1.15</t>
  </si>
  <si>
    <t xml:space="preserve">               Tubería PVC-P RDE 21 Ø 1-1/2"                          </t>
  </si>
  <si>
    <t>7.1.16</t>
  </si>
  <si>
    <t xml:space="preserve">               Unión PVC-P  1-1/2"                                    </t>
  </si>
  <si>
    <t>7.1.17</t>
  </si>
  <si>
    <t xml:space="preserve">               Buje PVC-P 1-1/4"x1"                                   </t>
  </si>
  <si>
    <t>7.1.18</t>
  </si>
  <si>
    <t xml:space="preserve">               Buje PVC-P 1-1/2"x1-1/4"                               </t>
  </si>
  <si>
    <t>7.1.19</t>
  </si>
  <si>
    <t xml:space="preserve">               Codo 90° H.G. 1-1/2"                                   </t>
  </si>
  <si>
    <t>7.1.20</t>
  </si>
  <si>
    <t xml:space="preserve">               Copa HG 1-1/2"x1/2"                                    </t>
  </si>
  <si>
    <t>7.1.21</t>
  </si>
  <si>
    <t xml:space="preserve">               Tee HG  1-1/2"                                                                                           </t>
  </si>
  <si>
    <t>7.1.22</t>
  </si>
  <si>
    <t xml:space="preserve">               Tubería HG Ø 1-1/2"                                    </t>
  </si>
  <si>
    <t>7.1.23</t>
  </si>
  <si>
    <t xml:space="preserve">               Válvula cheque 1,1/2"                                                                                    </t>
  </si>
  <si>
    <t>7.1.24</t>
  </si>
  <si>
    <t xml:space="preserve">               Válvula compuerta 1-1/2"                                                                                 </t>
  </si>
  <si>
    <t>7.1.25</t>
  </si>
  <si>
    <t xml:space="preserve">               Válvula compuerta 1"                                   </t>
  </si>
  <si>
    <t>REDES PVC-PRESIÓN</t>
  </si>
  <si>
    <t xml:space="preserve">7.2.1          </t>
  </si>
  <si>
    <t xml:space="preserve">               Adaptador macho PVC-P Ø 1/2"                           </t>
  </si>
  <si>
    <t>7.2.2</t>
  </si>
  <si>
    <t xml:space="preserve">               Buje PVC-P  1"x3/4"                                    </t>
  </si>
  <si>
    <t>7.2.3</t>
  </si>
  <si>
    <t xml:space="preserve">               Buje  3/4"x1/2"                                                                                          </t>
  </si>
  <si>
    <t>7.2.4</t>
  </si>
  <si>
    <t xml:space="preserve">               Codo PVC-P  1/2"                                                                                         </t>
  </si>
  <si>
    <t>7.2.5</t>
  </si>
  <si>
    <t xml:space="preserve">               Codo PVC-P 3/4"                                                                                          </t>
  </si>
  <si>
    <t>7.2.6</t>
  </si>
  <si>
    <t xml:space="preserve">               Codo 90° PVC-P 1"                                      </t>
  </si>
  <si>
    <t>7.2.7</t>
  </si>
  <si>
    <t xml:space="preserve">               Tee PVC-P  3/4"                                                                                          </t>
  </si>
  <si>
    <t>7.2.8</t>
  </si>
  <si>
    <t xml:space="preserve">               Tee PVC-P  1"                                                                                            </t>
  </si>
  <si>
    <t>7.2.9</t>
  </si>
  <si>
    <t xml:space="preserve">               Tubería PVC-P RDE 13,5  1"                                                                               </t>
  </si>
  <si>
    <t>7.2.10</t>
  </si>
  <si>
    <t xml:space="preserve">               Tubería PVC-P  RDE 11  3/4"                                                                              </t>
  </si>
  <si>
    <t>7.2.11</t>
  </si>
  <si>
    <t xml:space="preserve">               Tubería PVC-P RDE  9 1/2"                                                                                </t>
  </si>
  <si>
    <t>7.2.12</t>
  </si>
  <si>
    <t xml:space="preserve">               Adaptador macho PVC-P Ø 1"                             </t>
  </si>
  <si>
    <t xml:space="preserve">7.3            </t>
  </si>
  <si>
    <t xml:space="preserve">          PUNTOS HIDRAULICOS                                                                                            </t>
  </si>
  <si>
    <t>7,3,1</t>
  </si>
  <si>
    <t xml:space="preserve">               Salida suministro 1/2" para lavamanos                                                                    </t>
  </si>
  <si>
    <t>7,3,2</t>
  </si>
  <si>
    <t xml:space="preserve">               Salida suministro 1/2" para orinal                                                                       </t>
  </si>
  <si>
    <t>7,3,3</t>
  </si>
  <si>
    <t xml:space="preserve">               Salida suministro 1/2" para poceta de aseo                                                               </t>
  </si>
  <si>
    <t>7,3,4</t>
  </si>
  <si>
    <t xml:space="preserve">               Salida suministro 1/2" para sanitario                                                                    </t>
  </si>
  <si>
    <t>7,3,5</t>
  </si>
  <si>
    <t xml:space="preserve">               Salida suministro 1/2" para llave jardín</t>
  </si>
  <si>
    <t>u</t>
  </si>
  <si>
    <t>7,3,6</t>
  </si>
  <si>
    <t xml:space="preserve">               Tapón de prueba 1/2"                                   </t>
  </si>
  <si>
    <t xml:space="preserve">REDES DE DESAGUES DE AGUAS RESIDUALES                                                                         </t>
  </si>
  <si>
    <t>7,5,1</t>
  </si>
  <si>
    <t xml:space="preserve">               Buje  3"x2"                                                                                              </t>
  </si>
  <si>
    <t>7,5,2</t>
  </si>
  <si>
    <t xml:space="preserve">               Buje  4"x2"                                                                                              </t>
  </si>
  <si>
    <t>7,5,3</t>
  </si>
  <si>
    <t xml:space="preserve">               Buje 4"x3"                                                                                               </t>
  </si>
  <si>
    <t>7,5,4</t>
  </si>
  <si>
    <t xml:space="preserve">               Codo cxc  2"                                                                                             </t>
  </si>
  <si>
    <t>7,5,5</t>
  </si>
  <si>
    <t xml:space="preserve">               Codo cxc  3"                                                                                             </t>
  </si>
  <si>
    <t>7,5,6</t>
  </si>
  <si>
    <t xml:space="preserve">               Codo cxc  4"                                                                                             </t>
  </si>
  <si>
    <t>7,5,7</t>
  </si>
  <si>
    <t xml:space="preserve">               Semicodo CxC 2"                                                                                          </t>
  </si>
  <si>
    <t>7,5,8</t>
  </si>
  <si>
    <t xml:space="preserve">               Semicodo CxC 3"                                                                                          </t>
  </si>
  <si>
    <t>7,5,9</t>
  </si>
  <si>
    <t>7,5,10</t>
  </si>
  <si>
    <t xml:space="preserve">               Tee PVC-S 2"                                           </t>
  </si>
  <si>
    <t>7,5,11</t>
  </si>
  <si>
    <t xml:space="preserve">               Tee PVC-S 3"                                                                                             </t>
  </si>
  <si>
    <t>7,5,12</t>
  </si>
  <si>
    <t xml:space="preserve">               Tubería PVC-L 2"                                       </t>
  </si>
  <si>
    <t>7,5,13</t>
  </si>
  <si>
    <t xml:space="preserve">               Tubería PVC-L  3"                                                                                        </t>
  </si>
  <si>
    <t>7,5,14</t>
  </si>
  <si>
    <t xml:space="preserve">               Tubería PVC-N  6"                                                                                        </t>
  </si>
  <si>
    <t>7,5,15</t>
  </si>
  <si>
    <t xml:space="preserve">               Tubería PVC-N  4"                                                                                        </t>
  </si>
  <si>
    <t>7,5,16</t>
  </si>
  <si>
    <t xml:space="preserve">               Tubería PVC-S  2"                                                                                        </t>
  </si>
  <si>
    <t>7,5,17</t>
  </si>
  <si>
    <t xml:space="preserve">               Tubería PVC-S 3"                                       </t>
  </si>
  <si>
    <t>7,5,18</t>
  </si>
  <si>
    <t>7,5,19</t>
  </si>
  <si>
    <t xml:space="preserve">               Yee PVC-S 4"x2"                                        </t>
  </si>
  <si>
    <t>7,5,20</t>
  </si>
  <si>
    <t xml:space="preserve">               Yee PVC-S 2"                                           </t>
  </si>
  <si>
    <t>7,5,21</t>
  </si>
  <si>
    <t>7,5,22</t>
  </si>
  <si>
    <t xml:space="preserve">               Yee PVC-S 3"                                           </t>
  </si>
  <si>
    <t>7,5,23</t>
  </si>
  <si>
    <t xml:space="preserve">               Yee PVC-S 3"x2"                                                                                          </t>
  </si>
  <si>
    <t>SALIDAS SANITARIAS</t>
  </si>
  <si>
    <t>7,6,1</t>
  </si>
  <si>
    <t xml:space="preserve">               Salida sanitaria 2" para lavamanos                                                                       </t>
  </si>
  <si>
    <t>7,6,2</t>
  </si>
  <si>
    <t xml:space="preserve">               Salida sanitaria 2" para orinal                                                                          </t>
  </si>
  <si>
    <t>7,6,3</t>
  </si>
  <si>
    <t xml:space="preserve">               Salida sanitaria 3" para poceta de aseo                                                                  </t>
  </si>
  <si>
    <t>7,6,4</t>
  </si>
  <si>
    <t xml:space="preserve">               Salida sanitaria 4" para sanitarios                                                                      </t>
  </si>
  <si>
    <t>7,6,5</t>
  </si>
  <si>
    <t xml:space="preserve">               Sifon 2"                                                                                                 </t>
  </si>
  <si>
    <t>7,6,6</t>
  </si>
  <si>
    <t xml:space="preserve">               Sifón 3"                                                                                                 </t>
  </si>
  <si>
    <t>7,6,7</t>
  </si>
  <si>
    <t xml:space="preserve">               Tapón de prueba 2"                                                                                       </t>
  </si>
  <si>
    <t>7,6,8</t>
  </si>
  <si>
    <t xml:space="preserve">               Tapón de prueba 3"                                                                                       </t>
  </si>
  <si>
    <t>7,6,9</t>
  </si>
  <si>
    <t xml:space="preserve">               Tapón de prueba 4"                                                                                       </t>
  </si>
  <si>
    <t xml:space="preserve">OBRAS COMPLEMENTARIAS                                                                                         </t>
  </si>
  <si>
    <t>7,7,1</t>
  </si>
  <si>
    <t xml:space="preserve">               Abrazadera  1/2" - 2 1/2"                                                                                </t>
  </si>
  <si>
    <t>7,7,2</t>
  </si>
  <si>
    <t xml:space="preserve">               Desinfección del sistema de agua potable                                                                 </t>
  </si>
  <si>
    <t>7,7,3</t>
  </si>
  <si>
    <t xml:space="preserve">               Prueba de estanqueidad                                                                                   </t>
  </si>
  <si>
    <t>7,7,4</t>
  </si>
  <si>
    <t xml:space="preserve">               Prueba de presión                                                                                        </t>
  </si>
  <si>
    <t>7,7,5</t>
  </si>
  <si>
    <t xml:space="preserve">               Tanque plastico 1 m3                                                                                     </t>
  </si>
  <si>
    <t>7,7,6</t>
  </si>
  <si>
    <t xml:space="preserve">               EXCAVACIÓN MANUAL (SIN RETIRO) PARA REDES</t>
  </si>
  <si>
    <t>7,7,7</t>
  </si>
  <si>
    <t xml:space="preserve">              RELLENO MANUAL DE ZANJAS CON MATERIAL DEL SITIO</t>
  </si>
  <si>
    <t>INSTALACIONES ELECTRICAS E ILUMINACION</t>
  </si>
  <si>
    <t>8.1</t>
  </si>
  <si>
    <t>ACOMETIDAS Y ALIMENTADORES</t>
  </si>
  <si>
    <t>8,1,1</t>
  </si>
  <si>
    <t>ACOMETIDA ANTIFRAUDE 3x6+6 AWG 600 V (PE /PVC)</t>
  </si>
  <si>
    <t>ml</t>
  </si>
  <si>
    <t>8,1,2</t>
  </si>
  <si>
    <t>Acometida de TGD a TA   en cable de Cu tipo THWN 3x+8+8 +8T  AWG y Tub  1" EMT</t>
  </si>
  <si>
    <t>Un</t>
  </si>
  <si>
    <t>8,1,3</t>
  </si>
  <si>
    <t xml:space="preserve">Acometida telefónica en cable multipar de 10 pares y tubería EMT de 2" </t>
  </si>
  <si>
    <t>m</t>
  </si>
  <si>
    <t>8,1,4</t>
  </si>
  <si>
    <t>Acometida  en Tuberia EMT de 1" cable 2x8+8N+2x8T</t>
  </si>
  <si>
    <t>8,1,5</t>
  </si>
  <si>
    <t>SUMINISTRO Y TENDIDO DE CABLE TRENZADO 3X12 AWG</t>
  </si>
  <si>
    <t>8,1,6</t>
  </si>
  <si>
    <t>Suministro e instalacion de bajante en tubería conduit IMC 1-1/4"</t>
  </si>
  <si>
    <t>CAJAS DE INSPECCIÓN</t>
  </si>
  <si>
    <t>8,2,1</t>
  </si>
  <si>
    <t>Caja de inspección 0,30x0,30x0,30 m  (incluye excavacion, base en recebo común, placa concreto, ladrillo común, marco en ángulo 1 11/2"x 1/8" y tapa reforzada en platina de 2 x 1/8" con parrilla en varilla 3/8" cada 10 cm)</t>
  </si>
  <si>
    <t>TRAMITES Y CERTIFICACIONES</t>
  </si>
  <si>
    <t>8,4,1</t>
  </si>
  <si>
    <t>Trámites por parte de ingeniero electricista ante operador de red local (o.r) incluye todas y cada una de las gestiones, tramites o acciones requeridas y/o exigidas a que haya lugar a fin de poder hacer uso de las instalaciones con la debida legalización del suministro de energía eléctrica, tales como ajuste de planos y calculos, rotulación, de acuerdo a los formatos or, radicación y seguimiento a la documentación, coordinación de visitas y gestiones ante el operador de red</t>
  </si>
  <si>
    <t>8,4,2</t>
  </si>
  <si>
    <t xml:space="preserve">Certificaciones retie/retilap expedido por organismo acreditado ante la superintendencia de industria y comercio, debe incluir: 1) estudio del diseño e informe de recomendaciones de ajuste del mismo en etapa previa a la obra. 2) Visita de inspeccion al sitio de las obras, una vez se finalice la ejecucion de las mismas 3) emision final del certificado. </t>
  </si>
  <si>
    <t>8.5</t>
  </si>
  <si>
    <t>LUMINARIAS</t>
  </si>
  <si>
    <t>8,5,1</t>
  </si>
  <si>
    <t xml:space="preserve">Luminaria tipo bolardo/tabaco, 40-45w 120V difusor acrílico, bombillería y accesorios necesarios para puesta en funcionamiento. </t>
  </si>
  <si>
    <t>8,5,2</t>
  </si>
  <si>
    <t>Aviso de Evacuación tipo led de 10W.</t>
  </si>
  <si>
    <t>8,5,3</t>
  </si>
  <si>
    <t>BALA TIPO LED DE 31 W 120 V</t>
  </si>
  <si>
    <t>8,5,4</t>
  </si>
  <si>
    <t>REFLECTOR  COMPACTO FLUORESCENTE DE 32 W 120 V</t>
  </si>
  <si>
    <t>8,5,5</t>
  </si>
  <si>
    <t>LUMINARIA LED TIPO APLIQUE LINEAL DE 25W 120V</t>
  </si>
  <si>
    <t>8,5,6</t>
  </si>
  <si>
    <t xml:space="preserve">   Luminaria de emergencia  LED  DE 10W 120V/autonomía 90 min</t>
  </si>
  <si>
    <t>8,5,7</t>
  </si>
  <si>
    <t>Luminaria LED lineal de 54 W 120 V</t>
  </si>
  <si>
    <t>8,5,8</t>
  </si>
  <si>
    <t>LAMPARA HERMETICA POLICARBONATO IP65, 2X54W. BALASTO ELECTRONICO T5. INCLUYE 2 TUBOS FLUORESCENTES 54W T5</t>
  </si>
  <si>
    <t>8,5,9</t>
  </si>
  <si>
    <t>Luminaria LED  peatonal de 20 W 120 V para instalar en muro</t>
  </si>
  <si>
    <t xml:space="preserve">MEDIDORES, ACOMETIDAS Y CONEXIONES </t>
  </si>
  <si>
    <t>8,6,1</t>
  </si>
  <si>
    <t>Suministro e instalación de medidor trifasico de 20 a 100 A con interruptor de 3x60A, 10KA, 240V</t>
  </si>
  <si>
    <t>8,6,2</t>
  </si>
  <si>
    <t>Caja de medidor trrifásico con puerta y cerradura</t>
  </si>
  <si>
    <t>8,6,3</t>
  </si>
  <si>
    <t>Suministro e instalacion Descargador DPS por sobretensiones tipo II, 208/120V, con interruptor termomagnetico 3x50A</t>
  </si>
  <si>
    <t>SALIDAS</t>
  </si>
  <si>
    <t>8,7,1</t>
  </si>
  <si>
    <t>SALIDA SALVA ESCALERA EN CABLE 10 THHN AWG</t>
  </si>
  <si>
    <t>8,7,2</t>
  </si>
  <si>
    <t>Salida Iluminacion de emergencia en tuberia EMT de 3/4"</t>
  </si>
  <si>
    <t>8,7,3</t>
  </si>
  <si>
    <t>Salida tomacorriente normal doble para instalar en muro en conductor cable de cobre THHN, tuberia EMT de 3/4", cajas de paso, incluye aparato, red normal</t>
  </si>
  <si>
    <t>8,7,4</t>
  </si>
  <si>
    <t>Salida tomacorriente doble tierra aislada para instalar en muro en conductor cable de cobre THHN, tuberia EMT de 3/4", cajas de paso, incluye aparato, red regulada</t>
  </si>
  <si>
    <t>8,7,5</t>
  </si>
  <si>
    <t>Salida tomacorriente GFCI para instalar en muro en conductor cable de cobre THHN, tuberia EMT de 3/4", cajas de paso, incluye aparato.</t>
  </si>
  <si>
    <t>8,7,6</t>
  </si>
  <si>
    <t>Salida para access point en techo en conductor cable de cobre THHN No. 12 AWG, tuberia EMT de 3/4"  y cajas de paso</t>
  </si>
  <si>
    <t>8,7,7</t>
  </si>
  <si>
    <t>Salida de para rack en conductor cable de cobre THHN No. 10 AWG, tuberia EMT de 3/4",Tomacorriente  y cajas de paso</t>
  </si>
  <si>
    <t>8,7,8</t>
  </si>
  <si>
    <t>Salida de para panel de incendios en conductor cable de cobre THHN, tuberia EMT de 3/4"  y cajas de paso</t>
  </si>
  <si>
    <t>8,7,9</t>
  </si>
  <si>
    <t>Salida para alumbrado en tuberia EMT de 3/4" , Alambre No 12, caja galv. De 10x10 e interruptor</t>
  </si>
  <si>
    <t>8,7,10</t>
  </si>
  <si>
    <t>SALIDA PARA VIDEO BEAM EN TUBERIA CONDUIT EMT 3/4", SOLO TUBERIA</t>
  </si>
  <si>
    <t>8,7,11</t>
  </si>
  <si>
    <t>Salida sensor de movimiento de 360 grados tecnología combinada en tubería conduit EMT 3/4", alambre no 12 AWG. Incluye aparato.</t>
  </si>
  <si>
    <t xml:space="preserve">SISTEMA DE PUESTA A TIERRA </t>
  </si>
  <si>
    <t>8,8,1</t>
  </si>
  <si>
    <t xml:space="preserve">Barraje de tierra en caja </t>
  </si>
  <si>
    <t>8,8,2</t>
  </si>
  <si>
    <t>Puesta a Tierra con Varilla Cu-Cu de 2,44 m, incluye todos los accesorios de instalación</t>
  </si>
  <si>
    <t>TABLEROS E INTERRUPTORES</t>
  </si>
  <si>
    <t>8,9,1</t>
  </si>
  <si>
    <t>SUMINISTRO E INSTALACION DE INTERRUPTOR ENCHUFABLE 1X30A. Calidad Legrand, Siemens, SqareD o superior de marca reconocida y homologada por el CIDET</t>
  </si>
  <si>
    <t>8,9,2</t>
  </si>
  <si>
    <t>SUMINISTRO E INSTALACION DE INTERRUPTOR TRIPOLAR TIPO INDUSTRIAL CAJA MOLDEADA 3X40A; 25KA/240V. Calidad Legrand, Siemens, Merlin Gerin o superior de marca reconocida y homologada por el CIDET</t>
  </si>
  <si>
    <t>8,9,3</t>
  </si>
  <si>
    <t>SUMINISTRO E INSTALACION DE INTERRUPTOR TRIPOLAR TIPO INDUSTRIAL CAJA MOLDEADA 3X60A; 25KA/240V. Calidad Legrand, Siemens, Merlin Gerin o superior de marca reconocida y homologada por el CIDET</t>
  </si>
  <si>
    <t>8,9,4</t>
  </si>
  <si>
    <t>Suministro e instalación de tablero de 30 circuitos 3F5H, con puerta y espacio para totalizador, barraje para 200a barra neutro y barra tierra  calidad Legrand, Siemens, Square D o superior de marca reconocida y homologada por el CIDET.</t>
  </si>
  <si>
    <t>U</t>
  </si>
  <si>
    <t>8,9,5</t>
  </si>
  <si>
    <t>Suministro e instalacion de interruptor enchufable 1 x 20A, calidad Legrand, Siemens, SqareD o superior de marca reconocida y homologada por el CIDET</t>
  </si>
  <si>
    <t>8,9,6</t>
  </si>
  <si>
    <t>SUMINISTRO E INSTALACION DE INTERRUPTOR ENCHUFABLE 2X40A. Calidad Legrand, Siemens, SqareD o superior de marca reconocida y homologada por el CIDET</t>
  </si>
  <si>
    <t>8,9,7</t>
  </si>
  <si>
    <t>Tablero tipo minipragma para automáticos de riel DIN según planos de12 ctos</t>
  </si>
  <si>
    <t>8,9,8</t>
  </si>
  <si>
    <t>Interruptor automático de riel DIN de 1x20 A o 1x30A.</t>
  </si>
  <si>
    <t>8,9,9</t>
  </si>
  <si>
    <t>SUMINISTRO E INSTALACION DE INTERRUPTOR TIPO RIEL 2X40A</t>
  </si>
  <si>
    <t>SISTEMA DE DETECION DE INCENDIOS Y TUBERIA GENERAL</t>
  </si>
  <si>
    <t>8,10,1</t>
  </si>
  <si>
    <t>SALIDA ESTACION MANUAL CON SEÑALIZACION DE EMERGENCIA SONORA LUMINOSA</t>
  </si>
  <si>
    <t>8,10,2</t>
  </si>
  <si>
    <t>SALIDA PARA DETECCION DE INCENDIOS, en cable paralelo 2x16  INCLUYE SENSOR DE HUMO</t>
  </si>
  <si>
    <t>8,10,3</t>
  </si>
  <si>
    <t>SALIDA PARA PANEL DE INCENDIO</t>
  </si>
  <si>
    <t>8,10,5</t>
  </si>
  <si>
    <t xml:space="preserve">Estacion Manual con señalizacion de emergencia sonora luminosa </t>
  </si>
  <si>
    <t>8,10,6</t>
  </si>
  <si>
    <t>Suministro e instalacon de panel de alarma de deteccion de incendios</t>
  </si>
  <si>
    <t>8.11</t>
  </si>
  <si>
    <t>OTROS</t>
  </si>
  <si>
    <t>8,11,1</t>
  </si>
  <si>
    <t>STRIP TELEFONICO CON 2 REGLETA DE 10 PARES</t>
  </si>
  <si>
    <t>UN</t>
  </si>
  <si>
    <t>8,11,2</t>
  </si>
  <si>
    <t>Antena de televisión aérea multicanal de 13 elementos alta ganancia</t>
  </si>
  <si>
    <t>8,11,3</t>
  </si>
  <si>
    <t>SALIDA TOMA TV (COAXIAL). INCLUYE CONDULINADO Y TUBERÍA PVC 3/4" , APARATO Y CABLEADO RG6 75Ω. PROM 10 MTS</t>
  </si>
  <si>
    <t>CABLEADO ESTRUCTURADO</t>
  </si>
  <si>
    <t>8,12,1</t>
  </si>
  <si>
    <t>Canaleta portacable metálica de 10x5 cm con división</t>
  </si>
  <si>
    <t>8,12,2</t>
  </si>
  <si>
    <t>Suministro e instalación de cable utp clase 6A de 4 pares cmr amp</t>
  </si>
  <si>
    <t>8,12,3</t>
  </si>
  <si>
    <t>Faceplate  modular doble RJ 45</t>
  </si>
  <si>
    <t>8,12,4</t>
  </si>
  <si>
    <t>Suministro e instalacion de switch de 24 puertos 10/100/1000 con dos puertos de fibra</t>
  </si>
  <si>
    <t>8,12,6</t>
  </si>
  <si>
    <t>SUMINISTRO E INSTALACION DE UPS BIFÁSICA DE 3 KVA PARA INSTALAR EN RACK</t>
  </si>
  <si>
    <t>8,12,7</t>
  </si>
  <si>
    <t>Patch panel de 24 puertos categoria 6A</t>
  </si>
  <si>
    <t>8,12,8</t>
  </si>
  <si>
    <t>Salida para voz y datos en tubería EMT de 1", no incluye cableado</t>
  </si>
  <si>
    <t>8,12,9</t>
  </si>
  <si>
    <t>Rack abierto metalico de 19" de ancho, 1,50 m de altura pintura electrostática</t>
  </si>
  <si>
    <t>8,12,10</t>
  </si>
  <si>
    <t>Regleta de 50 pares ref 110 para instalar en rack</t>
  </si>
  <si>
    <t>8,12,11</t>
  </si>
  <si>
    <t>Organizadores dobles horizontales</t>
  </si>
  <si>
    <t>8,12,12</t>
  </si>
  <si>
    <t>Organizadores verticales</t>
  </si>
  <si>
    <t>8,12,13</t>
  </si>
  <si>
    <t>PATCH CORD  AMP RJ-45  3'  CAT. 6A</t>
  </si>
  <si>
    <t>UND</t>
  </si>
  <si>
    <t>8,12,14</t>
  </si>
  <si>
    <t>PATCH CORD  AMP RJ-45  7'  CAT. 6A</t>
  </si>
  <si>
    <t>8,12,15</t>
  </si>
  <si>
    <t>CERTIFICACION CABLE UTP  CAT  6A</t>
  </si>
  <si>
    <t>PAÑETES</t>
  </si>
  <si>
    <t>9,1,1</t>
  </si>
  <si>
    <t xml:space="preserve">               Pañete estructural 1:2 de 4cm con malla electrosoldada  4mm 15x15cm (inc anclajes, filos y dilataciones)      </t>
  </si>
  <si>
    <t>9,1,2</t>
  </si>
  <si>
    <t>ANCLAJE EN VARILLA No. 2 L =30cm PARA PAÑETE ESTRUCTURAL</t>
  </si>
  <si>
    <t>9,1,3</t>
  </si>
  <si>
    <t xml:space="preserve">PAÑETE INTERIOR 1:4 ESPESOR 4cm (inc anclajes, filos y dilataciones)      </t>
  </si>
  <si>
    <t>m2</t>
  </si>
  <si>
    <t>9,1,4</t>
  </si>
  <si>
    <t>PAÑETE INTERIOR 1:4 ESPESOR 2cm</t>
  </si>
  <si>
    <t>M2</t>
  </si>
  <si>
    <t>CUBIERTA</t>
  </si>
  <si>
    <t xml:space="preserve">10.1           </t>
  </si>
  <si>
    <t xml:space="preserve">          IMPERMEABILIZACIONES Y AISLAMIENTOS                                                                           </t>
  </si>
  <si>
    <t xml:space="preserve">10.1.1         </t>
  </si>
  <si>
    <t xml:space="preserve">               Afinado en mortero de pendiente                                                                          </t>
  </si>
  <si>
    <t>10.1.2</t>
  </si>
  <si>
    <t xml:space="preserve">               Media caña en mortero de pendiente                                                                       </t>
  </si>
  <si>
    <t>10.1.3</t>
  </si>
  <si>
    <t xml:space="preserve">               Impermeabilización con manto asfáltico Morter Plas AL-80 de 3.5 mm  con foil de aluminio                 </t>
  </si>
  <si>
    <t>10,2,1</t>
  </si>
  <si>
    <t xml:space="preserve">               Cubierta sandwich deck en aluminio y aluzinc con inyección en poliuretano 50 mm de espesor, tipo Hun     </t>
  </si>
  <si>
    <t>10,2,2</t>
  </si>
  <si>
    <t xml:space="preserve">               Caballete de cubierta en lámina Alucinc                </t>
  </si>
  <si>
    <t>10,2,3</t>
  </si>
  <si>
    <t xml:space="preserve">               Tapa remate borde inferior de cubierta sandwich deck            </t>
  </si>
  <si>
    <t>10,2,4</t>
  </si>
  <si>
    <t>TAPA  EN ALUZINC REMATE SUPERIOR Y LATERAL</t>
  </si>
  <si>
    <t>10,2,5</t>
  </si>
  <si>
    <t xml:space="preserve">               Pergola metálica acero 1/4"/soportes tubulares/0.05x0.10 y 0.05x0.05+cortasoles+teja policarbonato       </t>
  </si>
  <si>
    <t>ACCESORIOS DE CUBIERTA</t>
  </si>
  <si>
    <t>10,3,1</t>
  </si>
  <si>
    <t xml:space="preserve">               Canales en lámina galvanizada cal 20. Suministro e instalación con wash primer + esmalte + anclaje       </t>
  </si>
  <si>
    <t>10,3,2</t>
  </si>
  <si>
    <t xml:space="preserve">               Flashing en lamina galvanizada cal 22 (longitud de desarrollo 50 cm).                                    </t>
  </si>
  <si>
    <t>10,3,3</t>
  </si>
  <si>
    <t xml:space="preserve">               Cúpulas tragantes tipo granada 4´´ en Aluminio                                                           </t>
  </si>
  <si>
    <t>PISOS BASES Y ACABADOS</t>
  </si>
  <si>
    <t>BASES</t>
  </si>
  <si>
    <t>11,1,1</t>
  </si>
  <si>
    <t xml:space="preserve">               Alistado de pisos h=4cm                                                                                  </t>
  </si>
  <si>
    <t>PISOS</t>
  </si>
  <si>
    <t>11,2,1</t>
  </si>
  <si>
    <t xml:space="preserve">               Baldosa de granito vibroprensada color blanco huila tipo Alfa o similar 30 x 30. (Incluye destronque     </t>
  </si>
  <si>
    <t>11,2,2</t>
  </si>
  <si>
    <t xml:space="preserve">               Zócalo de granito vibroprensado                                                                          </t>
  </si>
  <si>
    <t>11,2,3</t>
  </si>
  <si>
    <t xml:space="preserve">               Guardaescoba media caña en granito pulido                                                                </t>
  </si>
  <si>
    <t>11,2,4</t>
  </si>
  <si>
    <t xml:space="preserve">               Bocapuerta en granito pulido + dilatacion en bronce                                                      </t>
  </si>
  <si>
    <t>CARPINTERIAS</t>
  </si>
  <si>
    <t>CARPINTERIA EN ALUMINIO Y VIDRIO</t>
  </si>
  <si>
    <t>12,1,1</t>
  </si>
  <si>
    <t xml:space="preserve">               Persiana en aluminio anodizado color natural                                                             </t>
  </si>
  <si>
    <t>12,1,2</t>
  </si>
  <si>
    <t xml:space="preserve">               Ventanería en aluminio anodizado color natural con persiana y vidrio templado  6 mm                                </t>
  </si>
  <si>
    <t>12,1,3</t>
  </si>
  <si>
    <t xml:space="preserve">               Puerta ventana en aluminio anodizado color natural en vidrio templado 6mm y persiana                         </t>
  </si>
  <si>
    <t>12,1,4</t>
  </si>
  <si>
    <t xml:space="preserve">               Puerta doble en aluminio anodizado color natural+ platinas horizontales</t>
  </si>
  <si>
    <t xml:space="preserve">12.2     </t>
  </si>
  <si>
    <t xml:space="preserve">          CARPINTERIA EN LAMINA                                                                                         </t>
  </si>
  <si>
    <t>12,2,1</t>
  </si>
  <si>
    <t xml:space="preserve">               Puerta en lámina cold rolled galvanizada C.18 con pintura electrostática para baños de 0,60x1,80Mt       </t>
  </si>
  <si>
    <t>12,2,2</t>
  </si>
  <si>
    <t xml:space="preserve">               Puerta Tipo 3 entamborada  en lámina c.r. galvanizada cal.18, con persiana inferior y superior. Inc.     </t>
  </si>
  <si>
    <t>12,2,3</t>
  </si>
  <si>
    <t xml:space="preserve">               Puerta Tipo 8 doble entamborada  en lámina c.r. galvanizada cal.18, con persiana, con o sin mirilla      </t>
  </si>
  <si>
    <t>12,2,4</t>
  </si>
  <si>
    <t xml:space="preserve">               Puerta corredera lamina cr galvanizada cal. 18+ platinas de 3/16" x 1 1- / 2" + marco                    </t>
  </si>
  <si>
    <t>12,2,5</t>
  </si>
  <si>
    <t xml:space="preserve">               Puerta reja de acceso y control   lámina cr galvanizada cal. 18+ platinas de 3/16" x 1 1- / 2" + marco</t>
  </si>
  <si>
    <t>ACABADOS DE MUROS</t>
  </si>
  <si>
    <t>ENCHAPES</t>
  </si>
  <si>
    <t>14,1,1</t>
  </si>
  <si>
    <t xml:space="preserve">               Cerámica Artica Blanco 30 x 45 Corona o similar                                                          </t>
  </si>
  <si>
    <t>14,1,2</t>
  </si>
  <si>
    <t xml:space="preserve">               Poceta de aseo 50X50 cm prefabricada en granito pulido                                                   </t>
  </si>
  <si>
    <t>CIELORRASOS Y DIVISIONES</t>
  </si>
  <si>
    <t xml:space="preserve">               Cielos rasos en fibrocemento  6 mm.  (Perfilería metálica Cal. 24-26, estructura cada 40 cms) / cantos y lineales    </t>
  </si>
  <si>
    <t xml:space="preserve">               Panel de fibrocemento una cara , cantos y lineales                                                           </t>
  </si>
  <si>
    <t xml:space="preserve">               Paneles en láminas de fibrocemento para divisiones baños, cantos y lineales, 2 caras                                               </t>
  </si>
  <si>
    <t>PINTURA MUROS Y TECHOS</t>
  </si>
  <si>
    <t xml:space="preserve">               Pintura acrílica lavable (Inc. filos y dilataciones)                                                     </t>
  </si>
  <si>
    <t xml:space="preserve">               Pintura tipo Koraza o similar para muros exteriores, 2 manos  (Inc. filos y dilataciones)                </t>
  </si>
  <si>
    <t xml:space="preserve">               Pintura muros interiores sin estuco y vinilo tipo I (3 manos/Inc. filos y dilataciones).                 </t>
  </si>
  <si>
    <t xml:space="preserve"> PINTURA SOBRE METAL                                                                                                   </t>
  </si>
  <si>
    <t xml:space="preserve">               Esmalte sobre marcos lámina (comprende todas las caras de su geometría)                                  </t>
  </si>
  <si>
    <t xml:space="preserve">               Esmalte sobre hojas puertas (por cara + laterales)                                                       </t>
  </si>
  <si>
    <t xml:space="preserve">               Esmalte sobre perfiles C (comprende todas las caras de su geometría)                                     </t>
  </si>
  <si>
    <t>APARATOS SANITARIOS. GRIFERIAS Y ACCESORIOS</t>
  </si>
  <si>
    <t>APARATOS SANITARIOS</t>
  </si>
  <si>
    <t>18,1,1</t>
  </si>
  <si>
    <t xml:space="preserve">               Sanitario para discapacitados. Color blanco tipo corona o similar.                                       </t>
  </si>
  <si>
    <t>18,1,2</t>
  </si>
  <si>
    <t xml:space="preserve">               Sanitarios de tanque. Color blanco tipo corona o similar.                                                </t>
  </si>
  <si>
    <t>18,1,3</t>
  </si>
  <si>
    <t xml:space="preserve">               Orinal institucional mediano de colgar                                                                   </t>
  </si>
  <si>
    <t>18,1,4</t>
  </si>
  <si>
    <t xml:space="preserve">               Lavamanos de colgar, Corona o similar.  Inc. Griferia                                    </t>
  </si>
  <si>
    <t>ACCESORIOS</t>
  </si>
  <si>
    <t>18,2,1</t>
  </si>
  <si>
    <t xml:space="preserve">               Dispensador papel en acero inoxidable 400 m                                                              </t>
  </si>
  <si>
    <t>18.2.2</t>
  </si>
  <si>
    <t xml:space="preserve">               Dispensador jabón liquido en acero inoxidable                                                            </t>
  </si>
  <si>
    <t>18.2.3</t>
  </si>
  <si>
    <t xml:space="preserve">               Taparregistro acero inoxidable con cerradura                                                             </t>
  </si>
  <si>
    <t>18.2.4</t>
  </si>
  <si>
    <t xml:space="preserve">               Llave para manguera de 1/2"                                                                              </t>
  </si>
  <si>
    <t>18.2.5</t>
  </si>
  <si>
    <t xml:space="preserve">               Rejillas de piso con sosco                                                                               </t>
  </si>
  <si>
    <t>18.2.6</t>
  </si>
  <si>
    <t xml:space="preserve">               Barras de apoyo para personas con movilidad reducida                                                     </t>
  </si>
  <si>
    <t>18.2.7</t>
  </si>
  <si>
    <t xml:space="preserve">               Juego de incrustaciones porcelana (accesorios baño discapacitados)                                       </t>
  </si>
  <si>
    <t>jgo</t>
  </si>
  <si>
    <t>18.2.8</t>
  </si>
  <si>
    <t xml:space="preserve">               Secador eléctrico manos libres acero inox.             </t>
  </si>
  <si>
    <t>18.2.9</t>
  </si>
  <si>
    <t xml:space="preserve">               Griferia de pared tipo push para lavamanos corrido                                                       </t>
  </si>
  <si>
    <t>CERRADURAS Y ESPEJOS</t>
  </si>
  <si>
    <t xml:space="preserve">19.1           </t>
  </si>
  <si>
    <t xml:space="preserve">          CERRADURAS                                                                                                    </t>
  </si>
  <si>
    <t>19.1,1</t>
  </si>
  <si>
    <t xml:space="preserve">               Cerradura para baños                                                                                     </t>
  </si>
  <si>
    <t>19.1,2</t>
  </si>
  <si>
    <t xml:space="preserve">               Cerradura para accesos                                                                                   </t>
  </si>
  <si>
    <t>19.1,3</t>
  </si>
  <si>
    <t xml:space="preserve">               Cerradura depósitos y aseo                                                                               </t>
  </si>
  <si>
    <t>19.1,4</t>
  </si>
  <si>
    <t xml:space="preserve">               Cerradura Paneles / Hojas Abatibles                                                                      </t>
  </si>
  <si>
    <t>19.1,5</t>
  </si>
  <si>
    <t xml:space="preserve">               Barra antipanico horizontal solo salida - tipo Azbe o similar ref. b0950. con manilla y cilindro exterior ara barra antipanico horizontal - tipo Azbe ref. 9510m.o similar</t>
  </si>
  <si>
    <t>19.1,6</t>
  </si>
  <si>
    <t xml:space="preserve">               Topes  tipo medialuna de piso para puertas                                                                                       </t>
  </si>
  <si>
    <t xml:space="preserve">19.2     </t>
  </si>
  <si>
    <t xml:space="preserve">          VIDRIOS Y ESPEJOS                                                                                             </t>
  </si>
  <si>
    <t xml:space="preserve">19.2.1         </t>
  </si>
  <si>
    <t xml:space="preserve">               Espejos biselados y pulidos cuatro lados, de 4 mm                                                        </t>
  </si>
  <si>
    <t>19.2.2</t>
  </si>
  <si>
    <t xml:space="preserve">               Espejo para baño persona con movilidad reducida Incluye marco y soporte inclinado                        </t>
  </si>
  <si>
    <t xml:space="preserve">20.            </t>
  </si>
  <si>
    <t xml:space="preserve">     OBRAS EXTERIORES                                                                                                   </t>
  </si>
  <si>
    <t xml:space="preserve">20.1.          </t>
  </si>
  <si>
    <t xml:space="preserve">          MOVIMIENTO DE TIERRAS Y REEMPLAZOS                                                                            </t>
  </si>
  <si>
    <t>20,1,1</t>
  </si>
  <si>
    <t xml:space="preserve">               Excavación a mano material común                                                                         </t>
  </si>
  <si>
    <t>20,1,2</t>
  </si>
  <si>
    <t xml:space="preserve">               Recebo compactado zonas exteriores                                                                       </t>
  </si>
  <si>
    <t xml:space="preserve">20.2.          </t>
  </si>
  <si>
    <t xml:space="preserve">          ZONAS DURAS Y PLAZOLETAS                                                                                      </t>
  </si>
  <si>
    <t>20,2,1</t>
  </si>
  <si>
    <t xml:space="preserve">               Bordillo en concreto 40x12                                               cm</t>
  </si>
  <si>
    <t>20,2,2</t>
  </si>
  <si>
    <t xml:space="preserve">               Rampas en concreto sobre terreno                                                                         </t>
  </si>
  <si>
    <t>20,2,3</t>
  </si>
  <si>
    <t xml:space="preserve">               Loseta gris prefabricada en concreto de 0,40 x0,40     </t>
  </si>
  <si>
    <t>20,2,4</t>
  </si>
  <si>
    <t xml:space="preserve">               Loseta de color prefabricada en concreto de 0,40 x 0,60                                                           </t>
  </si>
  <si>
    <t>20,2,5</t>
  </si>
  <si>
    <t xml:space="preserve">               PISO EN Adoquín ecológico/tierra.                                                                                       </t>
  </si>
  <si>
    <t>20,2,6</t>
  </si>
  <si>
    <t xml:space="preserve">               Bancas prefabricadas en concreto o fundidas en sitio                                                     </t>
  </si>
  <si>
    <t>20,2,7</t>
  </si>
  <si>
    <t xml:space="preserve">              Cañuela exterior para aguas lluvias, con rejilla metálica</t>
  </si>
  <si>
    <t xml:space="preserve">20.4.          </t>
  </si>
  <si>
    <t xml:space="preserve">          ZONAS VERDES                                                                                                  </t>
  </si>
  <si>
    <t>20,4,1</t>
  </si>
  <si>
    <t xml:space="preserve">               Pradización                                            </t>
  </si>
  <si>
    <t>20,4,2</t>
  </si>
  <si>
    <t xml:space="preserve">               Arborización (Inc. Contenedor de raices)                                                                 </t>
  </si>
  <si>
    <t>20,4,3</t>
  </si>
  <si>
    <t xml:space="preserve">               Adoquín ecológico para jardin vertical. Incluye confinamiento y elementos de fijación                                               </t>
  </si>
  <si>
    <t>ASEO Y LIMPIEZA</t>
  </si>
  <si>
    <t>ASEO</t>
  </si>
  <si>
    <t xml:space="preserve">21.1.1         </t>
  </si>
  <si>
    <t xml:space="preserve">               Aseo general                                                                                             </t>
  </si>
  <si>
    <t>21,1,2</t>
  </si>
  <si>
    <t xml:space="preserve">               Retiro de escombros                                                                                      </t>
  </si>
  <si>
    <t xml:space="preserve">24.            </t>
  </si>
  <si>
    <t xml:space="preserve">     GESTION SOCIAL                                                                                                     </t>
  </si>
  <si>
    <t xml:space="preserve">24.1           </t>
  </si>
  <si>
    <t xml:space="preserve">          TALLERES (incluye todos los insumos y alquileres necesarios para su correcta ejecución)                       </t>
  </si>
  <si>
    <t xml:space="preserve">24.1.1         </t>
  </si>
  <si>
    <t xml:space="preserve">               Taller sectorial (de acuerdo con lo consignado en el plan de acción social)                              </t>
  </si>
  <si>
    <t xml:space="preserve">24.1.2         </t>
  </si>
  <si>
    <t xml:space="preserve">               Taller de convocatoria amplia (de acuerdo con lo consignado en el plan de acción social)                 </t>
  </si>
  <si>
    <t xml:space="preserve">24.1.3         </t>
  </si>
  <si>
    <t xml:space="preserve">               Mesa de trabajo (de acuerdo con lo consignado en el plan de acción social)                               </t>
  </si>
  <si>
    <t xml:space="preserve">24.1.4         </t>
  </si>
  <si>
    <t xml:space="preserve">               Jornada de integración (de acuerdo con lo consignado en el plan de acción social)                        </t>
  </si>
  <si>
    <t xml:space="preserve">24.1.5         </t>
  </si>
  <si>
    <t xml:space="preserve">               Reuniones (de acuerdo con lo consignado en el plan de acción social)                                     </t>
  </si>
  <si>
    <t xml:space="preserve">24.1.6         </t>
  </si>
  <si>
    <t xml:space="preserve">               Asamblea (de acuerdo con lo consignado en el plan de acción social)                                      </t>
  </si>
  <si>
    <t xml:space="preserve">24.2           </t>
  </si>
  <si>
    <t xml:space="preserve">          DIVULGACION                                                                                                   </t>
  </si>
  <si>
    <t xml:space="preserve">24.2.1         </t>
  </si>
  <si>
    <t xml:space="preserve">               Cartelera (de acuerdo con lo consignado en el plan de acción social)                                     </t>
  </si>
  <si>
    <t xml:space="preserve">24.2.2         </t>
  </si>
  <si>
    <t xml:space="preserve">               Pendones (de acuerdo con lo consignado en el plan de acción social)                                      </t>
  </si>
  <si>
    <t>SUBTOTAL COSTO DIRECTO</t>
  </si>
  <si>
    <t>ADMINISTRACIÓN</t>
  </si>
  <si>
    <t>IMPREVISTOS</t>
  </si>
  <si>
    <t>UTILIDAD</t>
  </si>
  <si>
    <t>IVA / UTILIDAD</t>
  </si>
  <si>
    <t>VALOR TOTAL PRESUPUESTADO</t>
  </si>
  <si>
    <t>VALOR UNITARIO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</si>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</sst>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_([$$-240A]\ * #,##0.00_);_([$$-240A]\ * \(#,##0.00\);_([$$-240A]\ * &quot;-&quot;??_);_(@_)"/>
    <numFmt numFmtId="166" formatCode="_-* #,##0.00\ _€_-;\-* #,##0.00\ _€_-;_-* &quot;-&quot;??\ _€_-;_-@_-"/>
    <numFmt numFmtId="167" formatCode="_-[$$-240A]* #,##0.00_-;\-[$$-240A]* #,##0.00_-;_-[$$-240A]* &quot;-&quot;??_-;_-@_-"/>
    <numFmt numFmtId="168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OpTIMA"/>
    </font>
    <font>
      <sz val="10"/>
      <color theme="1"/>
      <name val="OpTIMA"/>
    </font>
    <font>
      <b/>
      <sz val="11"/>
      <color theme="1"/>
      <name val="OpTIMA"/>
    </font>
    <font>
      <sz val="11"/>
      <color theme="1"/>
      <name val="OpTIMA"/>
    </font>
    <font>
      <sz val="11"/>
      <name val="OpTIMA"/>
    </font>
    <font>
      <sz val="11"/>
      <color indexed="8"/>
      <name val="MS Sans Serif"/>
    </font>
    <font>
      <b/>
      <sz val="12"/>
      <color theme="0"/>
      <name val="OpTIMA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165" fontId="3" fillId="0" borderId="0" xfId="3" applyNumberFormat="1" applyFont="1" applyAlignment="1">
      <alignment vertical="center"/>
    </xf>
    <xf numFmtId="166" fontId="3" fillId="0" borderId="0" xfId="3" applyNumberFormat="1" applyFont="1" applyAlignment="1">
      <alignment horizontal="center" vertical="center"/>
    </xf>
    <xf numFmtId="43" fontId="3" fillId="0" borderId="0" xfId="1" applyFont="1" applyAlignment="1">
      <alignment vertical="center"/>
    </xf>
    <xf numFmtId="167" fontId="3" fillId="0" borderId="0" xfId="3" applyNumberFormat="1" applyFont="1" applyAlignment="1">
      <alignment vertical="center"/>
    </xf>
    <xf numFmtId="0" fontId="3" fillId="0" borderId="0" xfId="3" applyFont="1" applyFill="1" applyAlignment="1">
      <alignment vertical="center"/>
    </xf>
    <xf numFmtId="0" fontId="8" fillId="0" borderId="0" xfId="3" applyFont="1" applyAlignment="1">
      <alignment vertical="center"/>
    </xf>
    <xf numFmtId="43" fontId="8" fillId="0" borderId="0" xfId="1" applyFont="1" applyAlignment="1">
      <alignment vertical="center"/>
    </xf>
    <xf numFmtId="165" fontId="3" fillId="0" borderId="0" xfId="4" applyNumberFormat="1" applyFont="1" applyAlignment="1" applyProtection="1">
      <alignment vertical="center"/>
      <protection locked="0"/>
    </xf>
    <xf numFmtId="165" fontId="2" fillId="0" borderId="1" xfId="4" applyNumberFormat="1" applyFont="1" applyBorder="1" applyAlignment="1" applyProtection="1">
      <alignment horizontal="center" vertical="center" wrapText="1"/>
      <protection locked="0"/>
    </xf>
    <xf numFmtId="165" fontId="4" fillId="2" borderId="1" xfId="3" applyNumberFormat="1" applyFont="1" applyFill="1" applyBorder="1" applyAlignment="1" applyProtection="1">
      <alignment vertical="center"/>
      <protection locked="0"/>
    </xf>
    <xf numFmtId="165" fontId="4" fillId="3" borderId="1" xfId="3" applyNumberFormat="1" applyFont="1" applyFill="1" applyBorder="1" applyAlignment="1" applyProtection="1">
      <alignment vertical="center"/>
      <protection locked="0"/>
    </xf>
    <xf numFmtId="165" fontId="5" fillId="0" borderId="1" xfId="4" applyNumberFormat="1" applyFont="1" applyBorder="1" applyAlignment="1" applyProtection="1">
      <alignment vertical="center"/>
      <protection locked="0"/>
    </xf>
    <xf numFmtId="165" fontId="4" fillId="2" borderId="1" xfId="4" applyNumberFormat="1" applyFont="1" applyFill="1" applyBorder="1" applyAlignment="1" applyProtection="1">
      <alignment vertical="center"/>
      <protection locked="0"/>
    </xf>
    <xf numFmtId="165" fontId="4" fillId="3" borderId="1" xfId="4" applyNumberFormat="1" applyFont="1" applyFill="1" applyBorder="1" applyAlignment="1" applyProtection="1">
      <alignment vertical="center"/>
      <protection locked="0"/>
    </xf>
    <xf numFmtId="165" fontId="4" fillId="4" borderId="1" xfId="3" applyNumberFormat="1" applyFont="1" applyFill="1" applyBorder="1" applyAlignment="1" applyProtection="1">
      <alignment vertical="center"/>
      <protection locked="0"/>
    </xf>
    <xf numFmtId="10" fontId="4" fillId="0" borderId="1" xfId="2" applyNumberFormat="1" applyFont="1" applyBorder="1" applyAlignment="1" applyProtection="1">
      <alignment horizontal="center" vertical="center"/>
      <protection locked="0"/>
    </xf>
    <xf numFmtId="165" fontId="5" fillId="0" borderId="0" xfId="4" applyNumberFormat="1" applyFont="1" applyAlignment="1" applyProtection="1">
      <alignment vertical="center"/>
      <protection locked="0"/>
    </xf>
    <xf numFmtId="0" fontId="4" fillId="4" borderId="6" xfId="3" applyFont="1" applyFill="1" applyBorder="1" applyAlignment="1" applyProtection="1">
      <alignment vertical="center"/>
      <protection locked="0"/>
    </xf>
    <xf numFmtId="0" fontId="4" fillId="4" borderId="9" xfId="3" applyFont="1" applyFill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center" vertical="center"/>
    </xf>
    <xf numFmtId="0" fontId="3" fillId="0" borderId="0" xfId="3" applyFont="1" applyAlignment="1" applyProtection="1">
      <alignment vertical="center"/>
    </xf>
    <xf numFmtId="0" fontId="2" fillId="0" borderId="1" xfId="3" applyFont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horizontal="center" vertical="center"/>
    </xf>
    <xf numFmtId="0" fontId="4" fillId="2" borderId="1" xfId="3" applyFont="1" applyFill="1" applyBorder="1" applyAlignment="1" applyProtection="1">
      <alignment vertical="center"/>
    </xf>
    <xf numFmtId="4" fontId="4" fillId="2" borderId="1" xfId="3" applyNumberFormat="1" applyFont="1" applyFill="1" applyBorder="1" applyAlignment="1" applyProtection="1">
      <alignment horizontal="center" vertical="center"/>
    </xf>
    <xf numFmtId="0" fontId="4" fillId="3" borderId="1" xfId="3" applyFont="1" applyFill="1" applyBorder="1" applyAlignment="1" applyProtection="1">
      <alignment horizontal="center" vertical="center"/>
    </xf>
    <xf numFmtId="0" fontId="4" fillId="3" borderId="1" xfId="3" applyFont="1" applyFill="1" applyBorder="1" applyAlignment="1" applyProtection="1">
      <alignment vertical="center"/>
    </xf>
    <xf numFmtId="4" fontId="4" fillId="3" borderId="1" xfId="3" applyNumberFormat="1" applyFont="1" applyFill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vertical="center" wrapText="1"/>
    </xf>
    <xf numFmtId="4" fontId="5" fillId="0" borderId="1" xfId="3" applyNumberFormat="1" applyFont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vertical="center" wrapText="1"/>
    </xf>
    <xf numFmtId="4" fontId="6" fillId="0" borderId="1" xfId="3" applyNumberFormat="1" applyFont="1" applyFill="1" applyBorder="1" applyAlignment="1" applyProtection="1">
      <alignment horizontal="center" vertical="center"/>
    </xf>
    <xf numFmtId="4" fontId="5" fillId="0" borderId="1" xfId="3" applyNumberFormat="1" applyFont="1" applyFill="1" applyBorder="1" applyAlignment="1" applyProtection="1">
      <alignment horizontal="center" vertical="center"/>
    </xf>
    <xf numFmtId="4" fontId="5" fillId="0" borderId="1" xfId="1" applyNumberFormat="1" applyFont="1" applyFill="1" applyBorder="1" applyAlignment="1" applyProtection="1">
      <alignment horizontal="center" vertical="center"/>
    </xf>
    <xf numFmtId="4" fontId="4" fillId="2" borderId="1" xfId="1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8" fontId="7" fillId="0" borderId="1" xfId="6" applyFont="1" applyFill="1" applyBorder="1" applyProtection="1"/>
    <xf numFmtId="4" fontId="7" fillId="0" borderId="1" xfId="6" applyNumberFormat="1" applyFont="1" applyFill="1" applyBorder="1" applyAlignment="1" applyProtection="1">
      <alignment horizontal="center"/>
    </xf>
    <xf numFmtId="0" fontId="4" fillId="3" borderId="1" xfId="3" applyFont="1" applyFill="1" applyBorder="1" applyAlignment="1" applyProtection="1">
      <alignment vertical="center" wrapText="1"/>
    </xf>
    <xf numFmtId="0" fontId="5" fillId="0" borderId="1" xfId="3" applyFont="1" applyFill="1" applyBorder="1" applyAlignment="1" applyProtection="1">
      <alignment horizontal="left" vertical="center" wrapText="1"/>
    </xf>
    <xf numFmtId="2" fontId="4" fillId="3" borderId="1" xfId="3" applyNumberFormat="1" applyFont="1" applyFill="1" applyBorder="1" applyAlignment="1" applyProtection="1">
      <alignment horizontal="center" vertical="center"/>
    </xf>
    <xf numFmtId="0" fontId="4" fillId="2" borderId="1" xfId="3" applyFont="1" applyFill="1" applyBorder="1" applyAlignment="1" applyProtection="1">
      <alignment vertical="center" wrapText="1"/>
    </xf>
    <xf numFmtId="0" fontId="5" fillId="0" borderId="1" xfId="3" applyFont="1" applyFill="1" applyBorder="1" applyAlignment="1" applyProtection="1">
      <alignment vertical="center"/>
    </xf>
    <xf numFmtId="0" fontId="5" fillId="0" borderId="1" xfId="3" applyFont="1" applyBorder="1" applyAlignment="1" applyProtection="1">
      <alignment vertical="center"/>
    </xf>
    <xf numFmtId="0" fontId="4" fillId="4" borderId="1" xfId="3" applyFont="1" applyFill="1" applyBorder="1" applyAlignment="1" applyProtection="1">
      <alignment horizontal="center" vertical="center"/>
    </xf>
    <xf numFmtId="0" fontId="4" fillId="4" borderId="1" xfId="3" applyFont="1" applyFill="1" applyBorder="1" applyAlignment="1" applyProtection="1">
      <alignment vertical="center"/>
    </xf>
    <xf numFmtId="43" fontId="5" fillId="4" borderId="1" xfId="4" applyNumberFormat="1" applyFont="1" applyFill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horizontal="left" vertical="center"/>
    </xf>
    <xf numFmtId="0" fontId="5" fillId="0" borderId="2" xfId="3" applyFont="1" applyBorder="1" applyAlignment="1" applyProtection="1">
      <alignment vertical="center"/>
    </xf>
    <xf numFmtId="0" fontId="5" fillId="0" borderId="3" xfId="3" applyFont="1" applyBorder="1" applyAlignment="1" applyProtection="1">
      <alignment vertical="center"/>
    </xf>
    <xf numFmtId="0" fontId="4" fillId="4" borderId="4" xfId="3" applyFont="1" applyFill="1" applyBorder="1" applyAlignment="1" applyProtection="1">
      <alignment vertical="center"/>
    </xf>
    <xf numFmtId="0" fontId="4" fillId="4" borderId="5" xfId="3" applyFont="1" applyFill="1" applyBorder="1" applyAlignment="1" applyProtection="1">
      <alignment vertical="center"/>
    </xf>
    <xf numFmtId="0" fontId="4" fillId="4" borderId="7" xfId="3" applyFont="1" applyFill="1" applyBorder="1" applyAlignment="1" applyProtection="1">
      <alignment vertical="center"/>
    </xf>
    <xf numFmtId="0" fontId="4" fillId="4" borderId="8" xfId="3" applyFont="1" applyFill="1" applyBorder="1" applyAlignment="1" applyProtection="1">
      <alignment vertical="center"/>
    </xf>
    <xf numFmtId="0" fontId="5" fillId="0" borderId="0" xfId="3" applyFont="1" applyAlignment="1" applyProtection="1">
      <alignment horizontal="center" vertical="center"/>
    </xf>
    <xf numFmtId="0" fontId="5" fillId="0" borderId="0" xfId="3" applyFont="1" applyAlignment="1" applyProtection="1">
      <alignment vertical="center"/>
    </xf>
    <xf numFmtId="165" fontId="3" fillId="0" borderId="0" xfId="3" applyNumberFormat="1" applyFont="1" applyAlignment="1" applyProtection="1">
      <alignment vertical="center"/>
    </xf>
    <xf numFmtId="165" fontId="2" fillId="0" borderId="1" xfId="3" applyNumberFormat="1" applyFont="1" applyBorder="1" applyAlignment="1" applyProtection="1">
      <alignment horizontal="center" vertical="center" wrapText="1"/>
    </xf>
    <xf numFmtId="165" fontId="4" fillId="2" borderId="1" xfId="3" applyNumberFormat="1" applyFont="1" applyFill="1" applyBorder="1" applyAlignment="1" applyProtection="1">
      <alignment vertical="center"/>
    </xf>
    <xf numFmtId="165" fontId="4" fillId="3" borderId="1" xfId="3" applyNumberFormat="1" applyFont="1" applyFill="1" applyBorder="1" applyAlignment="1" applyProtection="1">
      <alignment vertical="center"/>
    </xf>
    <xf numFmtId="165" fontId="5" fillId="0" borderId="1" xfId="4" applyNumberFormat="1" applyFont="1" applyBorder="1" applyAlignment="1" applyProtection="1">
      <alignment vertical="center"/>
    </xf>
    <xf numFmtId="165" fontId="4" fillId="2" borderId="1" xfId="4" applyNumberFormat="1" applyFont="1" applyFill="1" applyBorder="1" applyAlignment="1" applyProtection="1">
      <alignment vertical="center"/>
    </xf>
    <xf numFmtId="165" fontId="4" fillId="3" borderId="1" xfId="4" applyNumberFormat="1" applyFont="1" applyFill="1" applyBorder="1" applyAlignment="1" applyProtection="1">
      <alignment vertical="center"/>
    </xf>
    <xf numFmtId="165" fontId="5" fillId="0" borderId="1" xfId="3" applyNumberFormat="1" applyFont="1" applyBorder="1" applyAlignment="1" applyProtection="1">
      <alignment vertical="center"/>
    </xf>
    <xf numFmtId="165" fontId="4" fillId="4" borderId="1" xfId="3" applyNumberFormat="1" applyFont="1" applyFill="1" applyBorder="1" applyAlignment="1" applyProtection="1">
      <alignment vertical="center"/>
    </xf>
    <xf numFmtId="165" fontId="4" fillId="4" borderId="10" xfId="3" applyNumberFormat="1" applyFont="1" applyFill="1" applyBorder="1" applyAlignment="1" applyProtection="1">
      <alignment vertical="center"/>
    </xf>
    <xf numFmtId="165" fontId="4" fillId="4" borderId="11" xfId="3" applyNumberFormat="1" applyFont="1" applyFill="1" applyBorder="1" applyAlignment="1" applyProtection="1">
      <alignment vertical="center"/>
    </xf>
    <xf numFmtId="165" fontId="5" fillId="0" borderId="1" xfId="1" applyNumberFormat="1" applyFont="1" applyBorder="1" applyAlignment="1" applyProtection="1">
      <alignment vertical="center"/>
    </xf>
    <xf numFmtId="165" fontId="5" fillId="0" borderId="0" xfId="1" applyNumberFormat="1" applyFont="1" applyAlignment="1" applyProtection="1">
      <alignment vertical="center"/>
    </xf>
  </cellXfs>
  <cellStyles count="7">
    <cellStyle name="Millares" xfId="1" builtinId="3"/>
    <cellStyle name="Millares 4" xfId="4"/>
    <cellStyle name="Millares 5" xfId="6"/>
    <cellStyle name="Normal" xfId="0" builtinId="0"/>
    <cellStyle name="Normal 2" xfId="3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tabSelected="1" topLeftCell="A367" workbookViewId="0">
      <selection activeCell="L14" sqref="L14"/>
    </sheetView>
  </sheetViews>
  <sheetFormatPr baseColWidth="10" defaultRowHeight="12.75"/>
  <cols>
    <col min="1" max="1" width="11" style="22" customWidth="1"/>
    <col min="2" max="2" width="43.5703125" style="23" customWidth="1"/>
    <col min="3" max="3" width="10.7109375" style="22" customWidth="1"/>
    <col min="4" max="4" width="12" style="22" bestFit="1" customWidth="1"/>
    <col min="5" max="5" width="17.42578125" style="10" customWidth="1"/>
    <col min="6" max="6" width="23.140625" style="61" customWidth="1"/>
    <col min="7" max="7" width="11.42578125" style="1"/>
    <col min="8" max="8" width="18.140625" style="1" customWidth="1"/>
    <col min="9" max="9" width="17.7109375" style="1" customWidth="1"/>
    <col min="10" max="10" width="19.42578125" style="1" hidden="1" customWidth="1"/>
    <col min="11" max="11" width="32.28515625" style="1" hidden="1" customWidth="1"/>
    <col min="12" max="12" width="30.85546875" style="1" customWidth="1"/>
    <col min="13" max="251" width="11.42578125" style="1"/>
    <col min="252" max="252" width="11" style="1" customWidth="1"/>
    <col min="253" max="253" width="0" style="1" hidden="1" customWidth="1"/>
    <col min="254" max="254" width="43.5703125" style="1" customWidth="1"/>
    <col min="255" max="255" width="5.7109375" style="1" customWidth="1"/>
    <col min="256" max="256" width="12" style="1" bestFit="1" customWidth="1"/>
    <col min="257" max="257" width="17.42578125" style="1" customWidth="1"/>
    <col min="258" max="258" width="23.140625" style="1" customWidth="1"/>
    <col min="259" max="259" width="15.7109375" style="1" customWidth="1"/>
    <col min="260" max="260" width="18.5703125" style="1" customWidth="1"/>
    <col min="261" max="261" width="22.85546875" style="1" customWidth="1"/>
    <col min="262" max="262" width="17.5703125" style="1" customWidth="1"/>
    <col min="263" max="263" width="11.42578125" style="1"/>
    <col min="264" max="264" width="18.140625" style="1" customWidth="1"/>
    <col min="265" max="265" width="17.7109375" style="1" customWidth="1"/>
    <col min="266" max="267" width="0" style="1" hidden="1" customWidth="1"/>
    <col min="268" max="268" width="30.85546875" style="1" customWidth="1"/>
    <col min="269" max="507" width="11.42578125" style="1"/>
    <col min="508" max="508" width="11" style="1" customWidth="1"/>
    <col min="509" max="509" width="0" style="1" hidden="1" customWidth="1"/>
    <col min="510" max="510" width="43.5703125" style="1" customWidth="1"/>
    <col min="511" max="511" width="5.7109375" style="1" customWidth="1"/>
    <col min="512" max="512" width="12" style="1" bestFit="1" customWidth="1"/>
    <col min="513" max="513" width="17.42578125" style="1" customWidth="1"/>
    <col min="514" max="514" width="23.140625" style="1" customWidth="1"/>
    <col min="515" max="515" width="15.7109375" style="1" customWidth="1"/>
    <col min="516" max="516" width="18.5703125" style="1" customWidth="1"/>
    <col min="517" max="517" width="22.85546875" style="1" customWidth="1"/>
    <col min="518" max="518" width="17.5703125" style="1" customWidth="1"/>
    <col min="519" max="519" width="11.42578125" style="1"/>
    <col min="520" max="520" width="18.140625" style="1" customWidth="1"/>
    <col min="521" max="521" width="17.7109375" style="1" customWidth="1"/>
    <col min="522" max="523" width="0" style="1" hidden="1" customWidth="1"/>
    <col min="524" max="524" width="30.85546875" style="1" customWidth="1"/>
    <col min="525" max="763" width="11.42578125" style="1"/>
    <col min="764" max="764" width="11" style="1" customWidth="1"/>
    <col min="765" max="765" width="0" style="1" hidden="1" customWidth="1"/>
    <col min="766" max="766" width="43.5703125" style="1" customWidth="1"/>
    <col min="767" max="767" width="5.7109375" style="1" customWidth="1"/>
    <col min="768" max="768" width="12" style="1" bestFit="1" customWidth="1"/>
    <col min="769" max="769" width="17.42578125" style="1" customWidth="1"/>
    <col min="770" max="770" width="23.140625" style="1" customWidth="1"/>
    <col min="771" max="771" width="15.7109375" style="1" customWidth="1"/>
    <col min="772" max="772" width="18.5703125" style="1" customWidth="1"/>
    <col min="773" max="773" width="22.85546875" style="1" customWidth="1"/>
    <col min="774" max="774" width="17.5703125" style="1" customWidth="1"/>
    <col min="775" max="775" width="11.42578125" style="1"/>
    <col min="776" max="776" width="18.140625" style="1" customWidth="1"/>
    <col min="777" max="777" width="17.7109375" style="1" customWidth="1"/>
    <col min="778" max="779" width="0" style="1" hidden="1" customWidth="1"/>
    <col min="780" max="780" width="30.85546875" style="1" customWidth="1"/>
    <col min="781" max="1019" width="11.42578125" style="1"/>
    <col min="1020" max="1020" width="11" style="1" customWidth="1"/>
    <col min="1021" max="1021" width="0" style="1" hidden="1" customWidth="1"/>
    <col min="1022" max="1022" width="43.5703125" style="1" customWidth="1"/>
    <col min="1023" max="1023" width="5.7109375" style="1" customWidth="1"/>
    <col min="1024" max="1024" width="12" style="1" bestFit="1" customWidth="1"/>
    <col min="1025" max="1025" width="17.42578125" style="1" customWidth="1"/>
    <col min="1026" max="1026" width="23.140625" style="1" customWidth="1"/>
    <col min="1027" max="1027" width="15.7109375" style="1" customWidth="1"/>
    <col min="1028" max="1028" width="18.5703125" style="1" customWidth="1"/>
    <col min="1029" max="1029" width="22.85546875" style="1" customWidth="1"/>
    <col min="1030" max="1030" width="17.5703125" style="1" customWidth="1"/>
    <col min="1031" max="1031" width="11.42578125" style="1"/>
    <col min="1032" max="1032" width="18.140625" style="1" customWidth="1"/>
    <col min="1033" max="1033" width="17.7109375" style="1" customWidth="1"/>
    <col min="1034" max="1035" width="0" style="1" hidden="1" customWidth="1"/>
    <col min="1036" max="1036" width="30.85546875" style="1" customWidth="1"/>
    <col min="1037" max="1275" width="11.42578125" style="1"/>
    <col min="1276" max="1276" width="11" style="1" customWidth="1"/>
    <col min="1277" max="1277" width="0" style="1" hidden="1" customWidth="1"/>
    <col min="1278" max="1278" width="43.5703125" style="1" customWidth="1"/>
    <col min="1279" max="1279" width="5.7109375" style="1" customWidth="1"/>
    <col min="1280" max="1280" width="12" style="1" bestFit="1" customWidth="1"/>
    <col min="1281" max="1281" width="17.42578125" style="1" customWidth="1"/>
    <col min="1282" max="1282" width="23.140625" style="1" customWidth="1"/>
    <col min="1283" max="1283" width="15.7109375" style="1" customWidth="1"/>
    <col min="1284" max="1284" width="18.5703125" style="1" customWidth="1"/>
    <col min="1285" max="1285" width="22.85546875" style="1" customWidth="1"/>
    <col min="1286" max="1286" width="17.5703125" style="1" customWidth="1"/>
    <col min="1287" max="1287" width="11.42578125" style="1"/>
    <col min="1288" max="1288" width="18.140625" style="1" customWidth="1"/>
    <col min="1289" max="1289" width="17.7109375" style="1" customWidth="1"/>
    <col min="1290" max="1291" width="0" style="1" hidden="1" customWidth="1"/>
    <col min="1292" max="1292" width="30.85546875" style="1" customWidth="1"/>
    <col min="1293" max="1531" width="11.42578125" style="1"/>
    <col min="1532" max="1532" width="11" style="1" customWidth="1"/>
    <col min="1533" max="1533" width="0" style="1" hidden="1" customWidth="1"/>
    <col min="1534" max="1534" width="43.5703125" style="1" customWidth="1"/>
    <col min="1535" max="1535" width="5.7109375" style="1" customWidth="1"/>
    <col min="1536" max="1536" width="12" style="1" bestFit="1" customWidth="1"/>
    <col min="1537" max="1537" width="17.42578125" style="1" customWidth="1"/>
    <col min="1538" max="1538" width="23.140625" style="1" customWidth="1"/>
    <col min="1539" max="1539" width="15.7109375" style="1" customWidth="1"/>
    <col min="1540" max="1540" width="18.5703125" style="1" customWidth="1"/>
    <col min="1541" max="1541" width="22.85546875" style="1" customWidth="1"/>
    <col min="1542" max="1542" width="17.5703125" style="1" customWidth="1"/>
    <col min="1543" max="1543" width="11.42578125" style="1"/>
    <col min="1544" max="1544" width="18.140625" style="1" customWidth="1"/>
    <col min="1545" max="1545" width="17.7109375" style="1" customWidth="1"/>
    <col min="1546" max="1547" width="0" style="1" hidden="1" customWidth="1"/>
    <col min="1548" max="1548" width="30.85546875" style="1" customWidth="1"/>
    <col min="1549" max="1787" width="11.42578125" style="1"/>
    <col min="1788" max="1788" width="11" style="1" customWidth="1"/>
    <col min="1789" max="1789" width="0" style="1" hidden="1" customWidth="1"/>
    <col min="1790" max="1790" width="43.5703125" style="1" customWidth="1"/>
    <col min="1791" max="1791" width="5.7109375" style="1" customWidth="1"/>
    <col min="1792" max="1792" width="12" style="1" bestFit="1" customWidth="1"/>
    <col min="1793" max="1793" width="17.42578125" style="1" customWidth="1"/>
    <col min="1794" max="1794" width="23.140625" style="1" customWidth="1"/>
    <col min="1795" max="1795" width="15.7109375" style="1" customWidth="1"/>
    <col min="1796" max="1796" width="18.5703125" style="1" customWidth="1"/>
    <col min="1797" max="1797" width="22.85546875" style="1" customWidth="1"/>
    <col min="1798" max="1798" width="17.5703125" style="1" customWidth="1"/>
    <col min="1799" max="1799" width="11.42578125" style="1"/>
    <col min="1800" max="1800" width="18.140625" style="1" customWidth="1"/>
    <col min="1801" max="1801" width="17.7109375" style="1" customWidth="1"/>
    <col min="1802" max="1803" width="0" style="1" hidden="1" customWidth="1"/>
    <col min="1804" max="1804" width="30.85546875" style="1" customWidth="1"/>
    <col min="1805" max="2043" width="11.42578125" style="1"/>
    <col min="2044" max="2044" width="11" style="1" customWidth="1"/>
    <col min="2045" max="2045" width="0" style="1" hidden="1" customWidth="1"/>
    <col min="2046" max="2046" width="43.5703125" style="1" customWidth="1"/>
    <col min="2047" max="2047" width="5.7109375" style="1" customWidth="1"/>
    <col min="2048" max="2048" width="12" style="1" bestFit="1" customWidth="1"/>
    <col min="2049" max="2049" width="17.42578125" style="1" customWidth="1"/>
    <col min="2050" max="2050" width="23.140625" style="1" customWidth="1"/>
    <col min="2051" max="2051" width="15.7109375" style="1" customWidth="1"/>
    <col min="2052" max="2052" width="18.5703125" style="1" customWidth="1"/>
    <col min="2053" max="2053" width="22.85546875" style="1" customWidth="1"/>
    <col min="2054" max="2054" width="17.5703125" style="1" customWidth="1"/>
    <col min="2055" max="2055" width="11.42578125" style="1"/>
    <col min="2056" max="2056" width="18.140625" style="1" customWidth="1"/>
    <col min="2057" max="2057" width="17.7109375" style="1" customWidth="1"/>
    <col min="2058" max="2059" width="0" style="1" hidden="1" customWidth="1"/>
    <col min="2060" max="2060" width="30.85546875" style="1" customWidth="1"/>
    <col min="2061" max="2299" width="11.42578125" style="1"/>
    <col min="2300" max="2300" width="11" style="1" customWidth="1"/>
    <col min="2301" max="2301" width="0" style="1" hidden="1" customWidth="1"/>
    <col min="2302" max="2302" width="43.5703125" style="1" customWidth="1"/>
    <col min="2303" max="2303" width="5.7109375" style="1" customWidth="1"/>
    <col min="2304" max="2304" width="12" style="1" bestFit="1" customWidth="1"/>
    <col min="2305" max="2305" width="17.42578125" style="1" customWidth="1"/>
    <col min="2306" max="2306" width="23.140625" style="1" customWidth="1"/>
    <col min="2307" max="2307" width="15.7109375" style="1" customWidth="1"/>
    <col min="2308" max="2308" width="18.5703125" style="1" customWidth="1"/>
    <col min="2309" max="2309" width="22.85546875" style="1" customWidth="1"/>
    <col min="2310" max="2310" width="17.5703125" style="1" customWidth="1"/>
    <col min="2311" max="2311" width="11.42578125" style="1"/>
    <col min="2312" max="2312" width="18.140625" style="1" customWidth="1"/>
    <col min="2313" max="2313" width="17.7109375" style="1" customWidth="1"/>
    <col min="2314" max="2315" width="0" style="1" hidden="1" customWidth="1"/>
    <col min="2316" max="2316" width="30.85546875" style="1" customWidth="1"/>
    <col min="2317" max="2555" width="11.42578125" style="1"/>
    <col min="2556" max="2556" width="11" style="1" customWidth="1"/>
    <col min="2557" max="2557" width="0" style="1" hidden="1" customWidth="1"/>
    <col min="2558" max="2558" width="43.5703125" style="1" customWidth="1"/>
    <col min="2559" max="2559" width="5.7109375" style="1" customWidth="1"/>
    <col min="2560" max="2560" width="12" style="1" bestFit="1" customWidth="1"/>
    <col min="2561" max="2561" width="17.42578125" style="1" customWidth="1"/>
    <col min="2562" max="2562" width="23.140625" style="1" customWidth="1"/>
    <col min="2563" max="2563" width="15.7109375" style="1" customWidth="1"/>
    <col min="2564" max="2564" width="18.5703125" style="1" customWidth="1"/>
    <col min="2565" max="2565" width="22.85546875" style="1" customWidth="1"/>
    <col min="2566" max="2566" width="17.5703125" style="1" customWidth="1"/>
    <col min="2567" max="2567" width="11.42578125" style="1"/>
    <col min="2568" max="2568" width="18.140625" style="1" customWidth="1"/>
    <col min="2569" max="2569" width="17.7109375" style="1" customWidth="1"/>
    <col min="2570" max="2571" width="0" style="1" hidden="1" customWidth="1"/>
    <col min="2572" max="2572" width="30.85546875" style="1" customWidth="1"/>
    <col min="2573" max="2811" width="11.42578125" style="1"/>
    <col min="2812" max="2812" width="11" style="1" customWidth="1"/>
    <col min="2813" max="2813" width="0" style="1" hidden="1" customWidth="1"/>
    <col min="2814" max="2814" width="43.5703125" style="1" customWidth="1"/>
    <col min="2815" max="2815" width="5.7109375" style="1" customWidth="1"/>
    <col min="2816" max="2816" width="12" style="1" bestFit="1" customWidth="1"/>
    <col min="2817" max="2817" width="17.42578125" style="1" customWidth="1"/>
    <col min="2818" max="2818" width="23.140625" style="1" customWidth="1"/>
    <col min="2819" max="2819" width="15.7109375" style="1" customWidth="1"/>
    <col min="2820" max="2820" width="18.5703125" style="1" customWidth="1"/>
    <col min="2821" max="2821" width="22.85546875" style="1" customWidth="1"/>
    <col min="2822" max="2822" width="17.5703125" style="1" customWidth="1"/>
    <col min="2823" max="2823" width="11.42578125" style="1"/>
    <col min="2824" max="2824" width="18.140625" style="1" customWidth="1"/>
    <col min="2825" max="2825" width="17.7109375" style="1" customWidth="1"/>
    <col min="2826" max="2827" width="0" style="1" hidden="1" customWidth="1"/>
    <col min="2828" max="2828" width="30.85546875" style="1" customWidth="1"/>
    <col min="2829" max="3067" width="11.42578125" style="1"/>
    <col min="3068" max="3068" width="11" style="1" customWidth="1"/>
    <col min="3069" max="3069" width="0" style="1" hidden="1" customWidth="1"/>
    <col min="3070" max="3070" width="43.5703125" style="1" customWidth="1"/>
    <col min="3071" max="3071" width="5.7109375" style="1" customWidth="1"/>
    <col min="3072" max="3072" width="12" style="1" bestFit="1" customWidth="1"/>
    <col min="3073" max="3073" width="17.42578125" style="1" customWidth="1"/>
    <col min="3074" max="3074" width="23.140625" style="1" customWidth="1"/>
    <col min="3075" max="3075" width="15.7109375" style="1" customWidth="1"/>
    <col min="3076" max="3076" width="18.5703125" style="1" customWidth="1"/>
    <col min="3077" max="3077" width="22.85546875" style="1" customWidth="1"/>
    <col min="3078" max="3078" width="17.5703125" style="1" customWidth="1"/>
    <col min="3079" max="3079" width="11.42578125" style="1"/>
    <col min="3080" max="3080" width="18.140625" style="1" customWidth="1"/>
    <col min="3081" max="3081" width="17.7109375" style="1" customWidth="1"/>
    <col min="3082" max="3083" width="0" style="1" hidden="1" customWidth="1"/>
    <col min="3084" max="3084" width="30.85546875" style="1" customWidth="1"/>
    <col min="3085" max="3323" width="11.42578125" style="1"/>
    <col min="3324" max="3324" width="11" style="1" customWidth="1"/>
    <col min="3325" max="3325" width="0" style="1" hidden="1" customWidth="1"/>
    <col min="3326" max="3326" width="43.5703125" style="1" customWidth="1"/>
    <col min="3327" max="3327" width="5.7109375" style="1" customWidth="1"/>
    <col min="3328" max="3328" width="12" style="1" bestFit="1" customWidth="1"/>
    <col min="3329" max="3329" width="17.42578125" style="1" customWidth="1"/>
    <col min="3330" max="3330" width="23.140625" style="1" customWidth="1"/>
    <col min="3331" max="3331" width="15.7109375" style="1" customWidth="1"/>
    <col min="3332" max="3332" width="18.5703125" style="1" customWidth="1"/>
    <col min="3333" max="3333" width="22.85546875" style="1" customWidth="1"/>
    <col min="3334" max="3334" width="17.5703125" style="1" customWidth="1"/>
    <col min="3335" max="3335" width="11.42578125" style="1"/>
    <col min="3336" max="3336" width="18.140625" style="1" customWidth="1"/>
    <col min="3337" max="3337" width="17.7109375" style="1" customWidth="1"/>
    <col min="3338" max="3339" width="0" style="1" hidden="1" customWidth="1"/>
    <col min="3340" max="3340" width="30.85546875" style="1" customWidth="1"/>
    <col min="3341" max="3579" width="11.42578125" style="1"/>
    <col min="3580" max="3580" width="11" style="1" customWidth="1"/>
    <col min="3581" max="3581" width="0" style="1" hidden="1" customWidth="1"/>
    <col min="3582" max="3582" width="43.5703125" style="1" customWidth="1"/>
    <col min="3583" max="3583" width="5.7109375" style="1" customWidth="1"/>
    <col min="3584" max="3584" width="12" style="1" bestFit="1" customWidth="1"/>
    <col min="3585" max="3585" width="17.42578125" style="1" customWidth="1"/>
    <col min="3586" max="3586" width="23.140625" style="1" customWidth="1"/>
    <col min="3587" max="3587" width="15.7109375" style="1" customWidth="1"/>
    <col min="3588" max="3588" width="18.5703125" style="1" customWidth="1"/>
    <col min="3589" max="3589" width="22.85546875" style="1" customWidth="1"/>
    <col min="3590" max="3590" width="17.5703125" style="1" customWidth="1"/>
    <col min="3591" max="3591" width="11.42578125" style="1"/>
    <col min="3592" max="3592" width="18.140625" style="1" customWidth="1"/>
    <col min="3593" max="3593" width="17.7109375" style="1" customWidth="1"/>
    <col min="3594" max="3595" width="0" style="1" hidden="1" customWidth="1"/>
    <col min="3596" max="3596" width="30.85546875" style="1" customWidth="1"/>
    <col min="3597" max="3835" width="11.42578125" style="1"/>
    <col min="3836" max="3836" width="11" style="1" customWidth="1"/>
    <col min="3837" max="3837" width="0" style="1" hidden="1" customWidth="1"/>
    <col min="3838" max="3838" width="43.5703125" style="1" customWidth="1"/>
    <col min="3839" max="3839" width="5.7109375" style="1" customWidth="1"/>
    <col min="3840" max="3840" width="12" style="1" bestFit="1" customWidth="1"/>
    <col min="3841" max="3841" width="17.42578125" style="1" customWidth="1"/>
    <col min="3842" max="3842" width="23.140625" style="1" customWidth="1"/>
    <col min="3843" max="3843" width="15.7109375" style="1" customWidth="1"/>
    <col min="3844" max="3844" width="18.5703125" style="1" customWidth="1"/>
    <col min="3845" max="3845" width="22.85546875" style="1" customWidth="1"/>
    <col min="3846" max="3846" width="17.5703125" style="1" customWidth="1"/>
    <col min="3847" max="3847" width="11.42578125" style="1"/>
    <col min="3848" max="3848" width="18.140625" style="1" customWidth="1"/>
    <col min="3849" max="3849" width="17.7109375" style="1" customWidth="1"/>
    <col min="3850" max="3851" width="0" style="1" hidden="1" customWidth="1"/>
    <col min="3852" max="3852" width="30.85546875" style="1" customWidth="1"/>
    <col min="3853" max="4091" width="11.42578125" style="1"/>
    <col min="4092" max="4092" width="11" style="1" customWidth="1"/>
    <col min="4093" max="4093" width="0" style="1" hidden="1" customWidth="1"/>
    <col min="4094" max="4094" width="43.5703125" style="1" customWidth="1"/>
    <col min="4095" max="4095" width="5.7109375" style="1" customWidth="1"/>
    <col min="4096" max="4096" width="12" style="1" bestFit="1" customWidth="1"/>
    <col min="4097" max="4097" width="17.42578125" style="1" customWidth="1"/>
    <col min="4098" max="4098" width="23.140625" style="1" customWidth="1"/>
    <col min="4099" max="4099" width="15.7109375" style="1" customWidth="1"/>
    <col min="4100" max="4100" width="18.5703125" style="1" customWidth="1"/>
    <col min="4101" max="4101" width="22.85546875" style="1" customWidth="1"/>
    <col min="4102" max="4102" width="17.5703125" style="1" customWidth="1"/>
    <col min="4103" max="4103" width="11.42578125" style="1"/>
    <col min="4104" max="4104" width="18.140625" style="1" customWidth="1"/>
    <col min="4105" max="4105" width="17.7109375" style="1" customWidth="1"/>
    <col min="4106" max="4107" width="0" style="1" hidden="1" customWidth="1"/>
    <col min="4108" max="4108" width="30.85546875" style="1" customWidth="1"/>
    <col min="4109" max="4347" width="11.42578125" style="1"/>
    <col min="4348" max="4348" width="11" style="1" customWidth="1"/>
    <col min="4349" max="4349" width="0" style="1" hidden="1" customWidth="1"/>
    <col min="4350" max="4350" width="43.5703125" style="1" customWidth="1"/>
    <col min="4351" max="4351" width="5.7109375" style="1" customWidth="1"/>
    <col min="4352" max="4352" width="12" style="1" bestFit="1" customWidth="1"/>
    <col min="4353" max="4353" width="17.42578125" style="1" customWidth="1"/>
    <col min="4354" max="4354" width="23.140625" style="1" customWidth="1"/>
    <col min="4355" max="4355" width="15.7109375" style="1" customWidth="1"/>
    <col min="4356" max="4356" width="18.5703125" style="1" customWidth="1"/>
    <col min="4357" max="4357" width="22.85546875" style="1" customWidth="1"/>
    <col min="4358" max="4358" width="17.5703125" style="1" customWidth="1"/>
    <col min="4359" max="4359" width="11.42578125" style="1"/>
    <col min="4360" max="4360" width="18.140625" style="1" customWidth="1"/>
    <col min="4361" max="4361" width="17.7109375" style="1" customWidth="1"/>
    <col min="4362" max="4363" width="0" style="1" hidden="1" customWidth="1"/>
    <col min="4364" max="4364" width="30.85546875" style="1" customWidth="1"/>
    <col min="4365" max="4603" width="11.42578125" style="1"/>
    <col min="4604" max="4604" width="11" style="1" customWidth="1"/>
    <col min="4605" max="4605" width="0" style="1" hidden="1" customWidth="1"/>
    <col min="4606" max="4606" width="43.5703125" style="1" customWidth="1"/>
    <col min="4607" max="4607" width="5.7109375" style="1" customWidth="1"/>
    <col min="4608" max="4608" width="12" style="1" bestFit="1" customWidth="1"/>
    <col min="4609" max="4609" width="17.42578125" style="1" customWidth="1"/>
    <col min="4610" max="4610" width="23.140625" style="1" customWidth="1"/>
    <col min="4611" max="4611" width="15.7109375" style="1" customWidth="1"/>
    <col min="4612" max="4612" width="18.5703125" style="1" customWidth="1"/>
    <col min="4613" max="4613" width="22.85546875" style="1" customWidth="1"/>
    <col min="4614" max="4614" width="17.5703125" style="1" customWidth="1"/>
    <col min="4615" max="4615" width="11.42578125" style="1"/>
    <col min="4616" max="4616" width="18.140625" style="1" customWidth="1"/>
    <col min="4617" max="4617" width="17.7109375" style="1" customWidth="1"/>
    <col min="4618" max="4619" width="0" style="1" hidden="1" customWidth="1"/>
    <col min="4620" max="4620" width="30.85546875" style="1" customWidth="1"/>
    <col min="4621" max="4859" width="11.42578125" style="1"/>
    <col min="4860" max="4860" width="11" style="1" customWidth="1"/>
    <col min="4861" max="4861" width="0" style="1" hidden="1" customWidth="1"/>
    <col min="4862" max="4862" width="43.5703125" style="1" customWidth="1"/>
    <col min="4863" max="4863" width="5.7109375" style="1" customWidth="1"/>
    <col min="4864" max="4864" width="12" style="1" bestFit="1" customWidth="1"/>
    <col min="4865" max="4865" width="17.42578125" style="1" customWidth="1"/>
    <col min="4866" max="4866" width="23.140625" style="1" customWidth="1"/>
    <col min="4867" max="4867" width="15.7109375" style="1" customWidth="1"/>
    <col min="4868" max="4868" width="18.5703125" style="1" customWidth="1"/>
    <col min="4869" max="4869" width="22.85546875" style="1" customWidth="1"/>
    <col min="4870" max="4870" width="17.5703125" style="1" customWidth="1"/>
    <col min="4871" max="4871" width="11.42578125" style="1"/>
    <col min="4872" max="4872" width="18.140625" style="1" customWidth="1"/>
    <col min="4873" max="4873" width="17.7109375" style="1" customWidth="1"/>
    <col min="4874" max="4875" width="0" style="1" hidden="1" customWidth="1"/>
    <col min="4876" max="4876" width="30.85546875" style="1" customWidth="1"/>
    <col min="4877" max="5115" width="11.42578125" style="1"/>
    <col min="5116" max="5116" width="11" style="1" customWidth="1"/>
    <col min="5117" max="5117" width="0" style="1" hidden="1" customWidth="1"/>
    <col min="5118" max="5118" width="43.5703125" style="1" customWidth="1"/>
    <col min="5119" max="5119" width="5.7109375" style="1" customWidth="1"/>
    <col min="5120" max="5120" width="12" style="1" bestFit="1" customWidth="1"/>
    <col min="5121" max="5121" width="17.42578125" style="1" customWidth="1"/>
    <col min="5122" max="5122" width="23.140625" style="1" customWidth="1"/>
    <col min="5123" max="5123" width="15.7109375" style="1" customWidth="1"/>
    <col min="5124" max="5124" width="18.5703125" style="1" customWidth="1"/>
    <col min="5125" max="5125" width="22.85546875" style="1" customWidth="1"/>
    <col min="5126" max="5126" width="17.5703125" style="1" customWidth="1"/>
    <col min="5127" max="5127" width="11.42578125" style="1"/>
    <col min="5128" max="5128" width="18.140625" style="1" customWidth="1"/>
    <col min="5129" max="5129" width="17.7109375" style="1" customWidth="1"/>
    <col min="5130" max="5131" width="0" style="1" hidden="1" customWidth="1"/>
    <col min="5132" max="5132" width="30.85546875" style="1" customWidth="1"/>
    <col min="5133" max="5371" width="11.42578125" style="1"/>
    <col min="5372" max="5372" width="11" style="1" customWidth="1"/>
    <col min="5373" max="5373" width="0" style="1" hidden="1" customWidth="1"/>
    <col min="5374" max="5374" width="43.5703125" style="1" customWidth="1"/>
    <col min="5375" max="5375" width="5.7109375" style="1" customWidth="1"/>
    <col min="5376" max="5376" width="12" style="1" bestFit="1" customWidth="1"/>
    <col min="5377" max="5377" width="17.42578125" style="1" customWidth="1"/>
    <col min="5378" max="5378" width="23.140625" style="1" customWidth="1"/>
    <col min="5379" max="5379" width="15.7109375" style="1" customWidth="1"/>
    <col min="5380" max="5380" width="18.5703125" style="1" customWidth="1"/>
    <col min="5381" max="5381" width="22.85546875" style="1" customWidth="1"/>
    <col min="5382" max="5382" width="17.5703125" style="1" customWidth="1"/>
    <col min="5383" max="5383" width="11.42578125" style="1"/>
    <col min="5384" max="5384" width="18.140625" style="1" customWidth="1"/>
    <col min="5385" max="5385" width="17.7109375" style="1" customWidth="1"/>
    <col min="5386" max="5387" width="0" style="1" hidden="1" customWidth="1"/>
    <col min="5388" max="5388" width="30.85546875" style="1" customWidth="1"/>
    <col min="5389" max="5627" width="11.42578125" style="1"/>
    <col min="5628" max="5628" width="11" style="1" customWidth="1"/>
    <col min="5629" max="5629" width="0" style="1" hidden="1" customWidth="1"/>
    <col min="5630" max="5630" width="43.5703125" style="1" customWidth="1"/>
    <col min="5631" max="5631" width="5.7109375" style="1" customWidth="1"/>
    <col min="5632" max="5632" width="12" style="1" bestFit="1" customWidth="1"/>
    <col min="5633" max="5633" width="17.42578125" style="1" customWidth="1"/>
    <col min="5634" max="5634" width="23.140625" style="1" customWidth="1"/>
    <col min="5635" max="5635" width="15.7109375" style="1" customWidth="1"/>
    <col min="5636" max="5636" width="18.5703125" style="1" customWidth="1"/>
    <col min="5637" max="5637" width="22.85546875" style="1" customWidth="1"/>
    <col min="5638" max="5638" width="17.5703125" style="1" customWidth="1"/>
    <col min="5639" max="5639" width="11.42578125" style="1"/>
    <col min="5640" max="5640" width="18.140625" style="1" customWidth="1"/>
    <col min="5641" max="5641" width="17.7109375" style="1" customWidth="1"/>
    <col min="5642" max="5643" width="0" style="1" hidden="1" customWidth="1"/>
    <col min="5644" max="5644" width="30.85546875" style="1" customWidth="1"/>
    <col min="5645" max="5883" width="11.42578125" style="1"/>
    <col min="5884" max="5884" width="11" style="1" customWidth="1"/>
    <col min="5885" max="5885" width="0" style="1" hidden="1" customWidth="1"/>
    <col min="5886" max="5886" width="43.5703125" style="1" customWidth="1"/>
    <col min="5887" max="5887" width="5.7109375" style="1" customWidth="1"/>
    <col min="5888" max="5888" width="12" style="1" bestFit="1" customWidth="1"/>
    <col min="5889" max="5889" width="17.42578125" style="1" customWidth="1"/>
    <col min="5890" max="5890" width="23.140625" style="1" customWidth="1"/>
    <col min="5891" max="5891" width="15.7109375" style="1" customWidth="1"/>
    <col min="5892" max="5892" width="18.5703125" style="1" customWidth="1"/>
    <col min="5893" max="5893" width="22.85546875" style="1" customWidth="1"/>
    <col min="5894" max="5894" width="17.5703125" style="1" customWidth="1"/>
    <col min="5895" max="5895" width="11.42578125" style="1"/>
    <col min="5896" max="5896" width="18.140625" style="1" customWidth="1"/>
    <col min="5897" max="5897" width="17.7109375" style="1" customWidth="1"/>
    <col min="5898" max="5899" width="0" style="1" hidden="1" customWidth="1"/>
    <col min="5900" max="5900" width="30.85546875" style="1" customWidth="1"/>
    <col min="5901" max="6139" width="11.42578125" style="1"/>
    <col min="6140" max="6140" width="11" style="1" customWidth="1"/>
    <col min="6141" max="6141" width="0" style="1" hidden="1" customWidth="1"/>
    <col min="6142" max="6142" width="43.5703125" style="1" customWidth="1"/>
    <col min="6143" max="6143" width="5.7109375" style="1" customWidth="1"/>
    <col min="6144" max="6144" width="12" style="1" bestFit="1" customWidth="1"/>
    <col min="6145" max="6145" width="17.42578125" style="1" customWidth="1"/>
    <col min="6146" max="6146" width="23.140625" style="1" customWidth="1"/>
    <col min="6147" max="6147" width="15.7109375" style="1" customWidth="1"/>
    <col min="6148" max="6148" width="18.5703125" style="1" customWidth="1"/>
    <col min="6149" max="6149" width="22.85546875" style="1" customWidth="1"/>
    <col min="6150" max="6150" width="17.5703125" style="1" customWidth="1"/>
    <col min="6151" max="6151" width="11.42578125" style="1"/>
    <col min="6152" max="6152" width="18.140625" style="1" customWidth="1"/>
    <col min="6153" max="6153" width="17.7109375" style="1" customWidth="1"/>
    <col min="6154" max="6155" width="0" style="1" hidden="1" customWidth="1"/>
    <col min="6156" max="6156" width="30.85546875" style="1" customWidth="1"/>
    <col min="6157" max="6395" width="11.42578125" style="1"/>
    <col min="6396" max="6396" width="11" style="1" customWidth="1"/>
    <col min="6397" max="6397" width="0" style="1" hidden="1" customWidth="1"/>
    <col min="6398" max="6398" width="43.5703125" style="1" customWidth="1"/>
    <col min="6399" max="6399" width="5.7109375" style="1" customWidth="1"/>
    <col min="6400" max="6400" width="12" style="1" bestFit="1" customWidth="1"/>
    <col min="6401" max="6401" width="17.42578125" style="1" customWidth="1"/>
    <col min="6402" max="6402" width="23.140625" style="1" customWidth="1"/>
    <col min="6403" max="6403" width="15.7109375" style="1" customWidth="1"/>
    <col min="6404" max="6404" width="18.5703125" style="1" customWidth="1"/>
    <col min="6405" max="6405" width="22.85546875" style="1" customWidth="1"/>
    <col min="6406" max="6406" width="17.5703125" style="1" customWidth="1"/>
    <col min="6407" max="6407" width="11.42578125" style="1"/>
    <col min="6408" max="6408" width="18.140625" style="1" customWidth="1"/>
    <col min="6409" max="6409" width="17.7109375" style="1" customWidth="1"/>
    <col min="6410" max="6411" width="0" style="1" hidden="1" customWidth="1"/>
    <col min="6412" max="6412" width="30.85546875" style="1" customWidth="1"/>
    <col min="6413" max="6651" width="11.42578125" style="1"/>
    <col min="6652" max="6652" width="11" style="1" customWidth="1"/>
    <col min="6653" max="6653" width="0" style="1" hidden="1" customWidth="1"/>
    <col min="6654" max="6654" width="43.5703125" style="1" customWidth="1"/>
    <col min="6655" max="6655" width="5.7109375" style="1" customWidth="1"/>
    <col min="6656" max="6656" width="12" style="1" bestFit="1" customWidth="1"/>
    <col min="6657" max="6657" width="17.42578125" style="1" customWidth="1"/>
    <col min="6658" max="6658" width="23.140625" style="1" customWidth="1"/>
    <col min="6659" max="6659" width="15.7109375" style="1" customWidth="1"/>
    <col min="6660" max="6660" width="18.5703125" style="1" customWidth="1"/>
    <col min="6661" max="6661" width="22.85546875" style="1" customWidth="1"/>
    <col min="6662" max="6662" width="17.5703125" style="1" customWidth="1"/>
    <col min="6663" max="6663" width="11.42578125" style="1"/>
    <col min="6664" max="6664" width="18.140625" style="1" customWidth="1"/>
    <col min="6665" max="6665" width="17.7109375" style="1" customWidth="1"/>
    <col min="6666" max="6667" width="0" style="1" hidden="1" customWidth="1"/>
    <col min="6668" max="6668" width="30.85546875" style="1" customWidth="1"/>
    <col min="6669" max="6907" width="11.42578125" style="1"/>
    <col min="6908" max="6908" width="11" style="1" customWidth="1"/>
    <col min="6909" max="6909" width="0" style="1" hidden="1" customWidth="1"/>
    <col min="6910" max="6910" width="43.5703125" style="1" customWidth="1"/>
    <col min="6911" max="6911" width="5.7109375" style="1" customWidth="1"/>
    <col min="6912" max="6912" width="12" style="1" bestFit="1" customWidth="1"/>
    <col min="6913" max="6913" width="17.42578125" style="1" customWidth="1"/>
    <col min="6914" max="6914" width="23.140625" style="1" customWidth="1"/>
    <col min="6915" max="6915" width="15.7109375" style="1" customWidth="1"/>
    <col min="6916" max="6916" width="18.5703125" style="1" customWidth="1"/>
    <col min="6917" max="6917" width="22.85546875" style="1" customWidth="1"/>
    <col min="6918" max="6918" width="17.5703125" style="1" customWidth="1"/>
    <col min="6919" max="6919" width="11.42578125" style="1"/>
    <col min="6920" max="6920" width="18.140625" style="1" customWidth="1"/>
    <col min="6921" max="6921" width="17.7109375" style="1" customWidth="1"/>
    <col min="6922" max="6923" width="0" style="1" hidden="1" customWidth="1"/>
    <col min="6924" max="6924" width="30.85546875" style="1" customWidth="1"/>
    <col min="6925" max="7163" width="11.42578125" style="1"/>
    <col min="7164" max="7164" width="11" style="1" customWidth="1"/>
    <col min="7165" max="7165" width="0" style="1" hidden="1" customWidth="1"/>
    <col min="7166" max="7166" width="43.5703125" style="1" customWidth="1"/>
    <col min="7167" max="7167" width="5.7109375" style="1" customWidth="1"/>
    <col min="7168" max="7168" width="12" style="1" bestFit="1" customWidth="1"/>
    <col min="7169" max="7169" width="17.42578125" style="1" customWidth="1"/>
    <col min="7170" max="7170" width="23.140625" style="1" customWidth="1"/>
    <col min="7171" max="7171" width="15.7109375" style="1" customWidth="1"/>
    <col min="7172" max="7172" width="18.5703125" style="1" customWidth="1"/>
    <col min="7173" max="7173" width="22.85546875" style="1" customWidth="1"/>
    <col min="7174" max="7174" width="17.5703125" style="1" customWidth="1"/>
    <col min="7175" max="7175" width="11.42578125" style="1"/>
    <col min="7176" max="7176" width="18.140625" style="1" customWidth="1"/>
    <col min="7177" max="7177" width="17.7109375" style="1" customWidth="1"/>
    <col min="7178" max="7179" width="0" style="1" hidden="1" customWidth="1"/>
    <col min="7180" max="7180" width="30.85546875" style="1" customWidth="1"/>
    <col min="7181" max="7419" width="11.42578125" style="1"/>
    <col min="7420" max="7420" width="11" style="1" customWidth="1"/>
    <col min="7421" max="7421" width="0" style="1" hidden="1" customWidth="1"/>
    <col min="7422" max="7422" width="43.5703125" style="1" customWidth="1"/>
    <col min="7423" max="7423" width="5.7109375" style="1" customWidth="1"/>
    <col min="7424" max="7424" width="12" style="1" bestFit="1" customWidth="1"/>
    <col min="7425" max="7425" width="17.42578125" style="1" customWidth="1"/>
    <col min="7426" max="7426" width="23.140625" style="1" customWidth="1"/>
    <col min="7427" max="7427" width="15.7109375" style="1" customWidth="1"/>
    <col min="7428" max="7428" width="18.5703125" style="1" customWidth="1"/>
    <col min="7429" max="7429" width="22.85546875" style="1" customWidth="1"/>
    <col min="7430" max="7430" width="17.5703125" style="1" customWidth="1"/>
    <col min="7431" max="7431" width="11.42578125" style="1"/>
    <col min="7432" max="7432" width="18.140625" style="1" customWidth="1"/>
    <col min="7433" max="7433" width="17.7109375" style="1" customWidth="1"/>
    <col min="7434" max="7435" width="0" style="1" hidden="1" customWidth="1"/>
    <col min="7436" max="7436" width="30.85546875" style="1" customWidth="1"/>
    <col min="7437" max="7675" width="11.42578125" style="1"/>
    <col min="7676" max="7676" width="11" style="1" customWidth="1"/>
    <col min="7677" max="7677" width="0" style="1" hidden="1" customWidth="1"/>
    <col min="7678" max="7678" width="43.5703125" style="1" customWidth="1"/>
    <col min="7679" max="7679" width="5.7109375" style="1" customWidth="1"/>
    <col min="7680" max="7680" width="12" style="1" bestFit="1" customWidth="1"/>
    <col min="7681" max="7681" width="17.42578125" style="1" customWidth="1"/>
    <col min="7682" max="7682" width="23.140625" style="1" customWidth="1"/>
    <col min="7683" max="7683" width="15.7109375" style="1" customWidth="1"/>
    <col min="7684" max="7684" width="18.5703125" style="1" customWidth="1"/>
    <col min="7685" max="7685" width="22.85546875" style="1" customWidth="1"/>
    <col min="7686" max="7686" width="17.5703125" style="1" customWidth="1"/>
    <col min="7687" max="7687" width="11.42578125" style="1"/>
    <col min="7688" max="7688" width="18.140625" style="1" customWidth="1"/>
    <col min="7689" max="7689" width="17.7109375" style="1" customWidth="1"/>
    <col min="7690" max="7691" width="0" style="1" hidden="1" customWidth="1"/>
    <col min="7692" max="7692" width="30.85546875" style="1" customWidth="1"/>
    <col min="7693" max="7931" width="11.42578125" style="1"/>
    <col min="7932" max="7932" width="11" style="1" customWidth="1"/>
    <col min="7933" max="7933" width="0" style="1" hidden="1" customWidth="1"/>
    <col min="7934" max="7934" width="43.5703125" style="1" customWidth="1"/>
    <col min="7935" max="7935" width="5.7109375" style="1" customWidth="1"/>
    <col min="7936" max="7936" width="12" style="1" bestFit="1" customWidth="1"/>
    <col min="7937" max="7937" width="17.42578125" style="1" customWidth="1"/>
    <col min="7938" max="7938" width="23.140625" style="1" customWidth="1"/>
    <col min="7939" max="7939" width="15.7109375" style="1" customWidth="1"/>
    <col min="7940" max="7940" width="18.5703125" style="1" customWidth="1"/>
    <col min="7941" max="7941" width="22.85546875" style="1" customWidth="1"/>
    <col min="7942" max="7942" width="17.5703125" style="1" customWidth="1"/>
    <col min="7943" max="7943" width="11.42578125" style="1"/>
    <col min="7944" max="7944" width="18.140625" style="1" customWidth="1"/>
    <col min="7945" max="7945" width="17.7109375" style="1" customWidth="1"/>
    <col min="7946" max="7947" width="0" style="1" hidden="1" customWidth="1"/>
    <col min="7948" max="7948" width="30.85546875" style="1" customWidth="1"/>
    <col min="7949" max="8187" width="11.42578125" style="1"/>
    <col min="8188" max="8188" width="11" style="1" customWidth="1"/>
    <col min="8189" max="8189" width="0" style="1" hidden="1" customWidth="1"/>
    <col min="8190" max="8190" width="43.5703125" style="1" customWidth="1"/>
    <col min="8191" max="8191" width="5.7109375" style="1" customWidth="1"/>
    <col min="8192" max="8192" width="12" style="1" bestFit="1" customWidth="1"/>
    <col min="8193" max="8193" width="17.42578125" style="1" customWidth="1"/>
    <col min="8194" max="8194" width="23.140625" style="1" customWidth="1"/>
    <col min="8195" max="8195" width="15.7109375" style="1" customWidth="1"/>
    <col min="8196" max="8196" width="18.5703125" style="1" customWidth="1"/>
    <col min="8197" max="8197" width="22.85546875" style="1" customWidth="1"/>
    <col min="8198" max="8198" width="17.5703125" style="1" customWidth="1"/>
    <col min="8199" max="8199" width="11.42578125" style="1"/>
    <col min="8200" max="8200" width="18.140625" style="1" customWidth="1"/>
    <col min="8201" max="8201" width="17.7109375" style="1" customWidth="1"/>
    <col min="8202" max="8203" width="0" style="1" hidden="1" customWidth="1"/>
    <col min="8204" max="8204" width="30.85546875" style="1" customWidth="1"/>
    <col min="8205" max="8443" width="11.42578125" style="1"/>
    <col min="8444" max="8444" width="11" style="1" customWidth="1"/>
    <col min="8445" max="8445" width="0" style="1" hidden="1" customWidth="1"/>
    <col min="8446" max="8446" width="43.5703125" style="1" customWidth="1"/>
    <col min="8447" max="8447" width="5.7109375" style="1" customWidth="1"/>
    <col min="8448" max="8448" width="12" style="1" bestFit="1" customWidth="1"/>
    <col min="8449" max="8449" width="17.42578125" style="1" customWidth="1"/>
    <col min="8450" max="8450" width="23.140625" style="1" customWidth="1"/>
    <col min="8451" max="8451" width="15.7109375" style="1" customWidth="1"/>
    <col min="8452" max="8452" width="18.5703125" style="1" customWidth="1"/>
    <col min="8453" max="8453" width="22.85546875" style="1" customWidth="1"/>
    <col min="8454" max="8454" width="17.5703125" style="1" customWidth="1"/>
    <col min="8455" max="8455" width="11.42578125" style="1"/>
    <col min="8456" max="8456" width="18.140625" style="1" customWidth="1"/>
    <col min="8457" max="8457" width="17.7109375" style="1" customWidth="1"/>
    <col min="8458" max="8459" width="0" style="1" hidden="1" customWidth="1"/>
    <col min="8460" max="8460" width="30.85546875" style="1" customWidth="1"/>
    <col min="8461" max="8699" width="11.42578125" style="1"/>
    <col min="8700" max="8700" width="11" style="1" customWidth="1"/>
    <col min="8701" max="8701" width="0" style="1" hidden="1" customWidth="1"/>
    <col min="8702" max="8702" width="43.5703125" style="1" customWidth="1"/>
    <col min="8703" max="8703" width="5.7109375" style="1" customWidth="1"/>
    <col min="8704" max="8704" width="12" style="1" bestFit="1" customWidth="1"/>
    <col min="8705" max="8705" width="17.42578125" style="1" customWidth="1"/>
    <col min="8706" max="8706" width="23.140625" style="1" customWidth="1"/>
    <col min="8707" max="8707" width="15.7109375" style="1" customWidth="1"/>
    <col min="8708" max="8708" width="18.5703125" style="1" customWidth="1"/>
    <col min="8709" max="8709" width="22.85546875" style="1" customWidth="1"/>
    <col min="8710" max="8710" width="17.5703125" style="1" customWidth="1"/>
    <col min="8711" max="8711" width="11.42578125" style="1"/>
    <col min="8712" max="8712" width="18.140625" style="1" customWidth="1"/>
    <col min="8713" max="8713" width="17.7109375" style="1" customWidth="1"/>
    <col min="8714" max="8715" width="0" style="1" hidden="1" customWidth="1"/>
    <col min="8716" max="8716" width="30.85546875" style="1" customWidth="1"/>
    <col min="8717" max="8955" width="11.42578125" style="1"/>
    <col min="8956" max="8956" width="11" style="1" customWidth="1"/>
    <col min="8957" max="8957" width="0" style="1" hidden="1" customWidth="1"/>
    <col min="8958" max="8958" width="43.5703125" style="1" customWidth="1"/>
    <col min="8959" max="8959" width="5.7109375" style="1" customWidth="1"/>
    <col min="8960" max="8960" width="12" style="1" bestFit="1" customWidth="1"/>
    <col min="8961" max="8961" width="17.42578125" style="1" customWidth="1"/>
    <col min="8962" max="8962" width="23.140625" style="1" customWidth="1"/>
    <col min="8963" max="8963" width="15.7109375" style="1" customWidth="1"/>
    <col min="8964" max="8964" width="18.5703125" style="1" customWidth="1"/>
    <col min="8965" max="8965" width="22.85546875" style="1" customWidth="1"/>
    <col min="8966" max="8966" width="17.5703125" style="1" customWidth="1"/>
    <col min="8967" max="8967" width="11.42578125" style="1"/>
    <col min="8968" max="8968" width="18.140625" style="1" customWidth="1"/>
    <col min="8969" max="8969" width="17.7109375" style="1" customWidth="1"/>
    <col min="8970" max="8971" width="0" style="1" hidden="1" customWidth="1"/>
    <col min="8972" max="8972" width="30.85546875" style="1" customWidth="1"/>
    <col min="8973" max="9211" width="11.42578125" style="1"/>
    <col min="9212" max="9212" width="11" style="1" customWidth="1"/>
    <col min="9213" max="9213" width="0" style="1" hidden="1" customWidth="1"/>
    <col min="9214" max="9214" width="43.5703125" style="1" customWidth="1"/>
    <col min="9215" max="9215" width="5.7109375" style="1" customWidth="1"/>
    <col min="9216" max="9216" width="12" style="1" bestFit="1" customWidth="1"/>
    <col min="9217" max="9217" width="17.42578125" style="1" customWidth="1"/>
    <col min="9218" max="9218" width="23.140625" style="1" customWidth="1"/>
    <col min="9219" max="9219" width="15.7109375" style="1" customWidth="1"/>
    <col min="9220" max="9220" width="18.5703125" style="1" customWidth="1"/>
    <col min="9221" max="9221" width="22.85546875" style="1" customWidth="1"/>
    <col min="9222" max="9222" width="17.5703125" style="1" customWidth="1"/>
    <col min="9223" max="9223" width="11.42578125" style="1"/>
    <col min="9224" max="9224" width="18.140625" style="1" customWidth="1"/>
    <col min="9225" max="9225" width="17.7109375" style="1" customWidth="1"/>
    <col min="9226" max="9227" width="0" style="1" hidden="1" customWidth="1"/>
    <col min="9228" max="9228" width="30.85546875" style="1" customWidth="1"/>
    <col min="9229" max="9467" width="11.42578125" style="1"/>
    <col min="9468" max="9468" width="11" style="1" customWidth="1"/>
    <col min="9469" max="9469" width="0" style="1" hidden="1" customWidth="1"/>
    <col min="9470" max="9470" width="43.5703125" style="1" customWidth="1"/>
    <col min="9471" max="9471" width="5.7109375" style="1" customWidth="1"/>
    <col min="9472" max="9472" width="12" style="1" bestFit="1" customWidth="1"/>
    <col min="9473" max="9473" width="17.42578125" style="1" customWidth="1"/>
    <col min="9474" max="9474" width="23.140625" style="1" customWidth="1"/>
    <col min="9475" max="9475" width="15.7109375" style="1" customWidth="1"/>
    <col min="9476" max="9476" width="18.5703125" style="1" customWidth="1"/>
    <col min="9477" max="9477" width="22.85546875" style="1" customWidth="1"/>
    <col min="9478" max="9478" width="17.5703125" style="1" customWidth="1"/>
    <col min="9479" max="9479" width="11.42578125" style="1"/>
    <col min="9480" max="9480" width="18.140625" style="1" customWidth="1"/>
    <col min="9481" max="9481" width="17.7109375" style="1" customWidth="1"/>
    <col min="9482" max="9483" width="0" style="1" hidden="1" customWidth="1"/>
    <col min="9484" max="9484" width="30.85546875" style="1" customWidth="1"/>
    <col min="9485" max="9723" width="11.42578125" style="1"/>
    <col min="9724" max="9724" width="11" style="1" customWidth="1"/>
    <col min="9725" max="9725" width="0" style="1" hidden="1" customWidth="1"/>
    <col min="9726" max="9726" width="43.5703125" style="1" customWidth="1"/>
    <col min="9727" max="9727" width="5.7109375" style="1" customWidth="1"/>
    <col min="9728" max="9728" width="12" style="1" bestFit="1" customWidth="1"/>
    <col min="9729" max="9729" width="17.42578125" style="1" customWidth="1"/>
    <col min="9730" max="9730" width="23.140625" style="1" customWidth="1"/>
    <col min="9731" max="9731" width="15.7109375" style="1" customWidth="1"/>
    <col min="9732" max="9732" width="18.5703125" style="1" customWidth="1"/>
    <col min="9733" max="9733" width="22.85546875" style="1" customWidth="1"/>
    <col min="9734" max="9734" width="17.5703125" style="1" customWidth="1"/>
    <col min="9735" max="9735" width="11.42578125" style="1"/>
    <col min="9736" max="9736" width="18.140625" style="1" customWidth="1"/>
    <col min="9737" max="9737" width="17.7109375" style="1" customWidth="1"/>
    <col min="9738" max="9739" width="0" style="1" hidden="1" customWidth="1"/>
    <col min="9740" max="9740" width="30.85546875" style="1" customWidth="1"/>
    <col min="9741" max="9979" width="11.42578125" style="1"/>
    <col min="9980" max="9980" width="11" style="1" customWidth="1"/>
    <col min="9981" max="9981" width="0" style="1" hidden="1" customWidth="1"/>
    <col min="9982" max="9982" width="43.5703125" style="1" customWidth="1"/>
    <col min="9983" max="9983" width="5.7109375" style="1" customWidth="1"/>
    <col min="9984" max="9984" width="12" style="1" bestFit="1" customWidth="1"/>
    <col min="9985" max="9985" width="17.42578125" style="1" customWidth="1"/>
    <col min="9986" max="9986" width="23.140625" style="1" customWidth="1"/>
    <col min="9987" max="9987" width="15.7109375" style="1" customWidth="1"/>
    <col min="9988" max="9988" width="18.5703125" style="1" customWidth="1"/>
    <col min="9989" max="9989" width="22.85546875" style="1" customWidth="1"/>
    <col min="9990" max="9990" width="17.5703125" style="1" customWidth="1"/>
    <col min="9991" max="9991" width="11.42578125" style="1"/>
    <col min="9992" max="9992" width="18.140625" style="1" customWidth="1"/>
    <col min="9993" max="9993" width="17.7109375" style="1" customWidth="1"/>
    <col min="9994" max="9995" width="0" style="1" hidden="1" customWidth="1"/>
    <col min="9996" max="9996" width="30.85546875" style="1" customWidth="1"/>
    <col min="9997" max="10235" width="11.42578125" style="1"/>
    <col min="10236" max="10236" width="11" style="1" customWidth="1"/>
    <col min="10237" max="10237" width="0" style="1" hidden="1" customWidth="1"/>
    <col min="10238" max="10238" width="43.5703125" style="1" customWidth="1"/>
    <col min="10239" max="10239" width="5.7109375" style="1" customWidth="1"/>
    <col min="10240" max="10240" width="12" style="1" bestFit="1" customWidth="1"/>
    <col min="10241" max="10241" width="17.42578125" style="1" customWidth="1"/>
    <col min="10242" max="10242" width="23.140625" style="1" customWidth="1"/>
    <col min="10243" max="10243" width="15.7109375" style="1" customWidth="1"/>
    <col min="10244" max="10244" width="18.5703125" style="1" customWidth="1"/>
    <col min="10245" max="10245" width="22.85546875" style="1" customWidth="1"/>
    <col min="10246" max="10246" width="17.5703125" style="1" customWidth="1"/>
    <col min="10247" max="10247" width="11.42578125" style="1"/>
    <col min="10248" max="10248" width="18.140625" style="1" customWidth="1"/>
    <col min="10249" max="10249" width="17.7109375" style="1" customWidth="1"/>
    <col min="10250" max="10251" width="0" style="1" hidden="1" customWidth="1"/>
    <col min="10252" max="10252" width="30.85546875" style="1" customWidth="1"/>
    <col min="10253" max="10491" width="11.42578125" style="1"/>
    <col min="10492" max="10492" width="11" style="1" customWidth="1"/>
    <col min="10493" max="10493" width="0" style="1" hidden="1" customWidth="1"/>
    <col min="10494" max="10494" width="43.5703125" style="1" customWidth="1"/>
    <col min="10495" max="10495" width="5.7109375" style="1" customWidth="1"/>
    <col min="10496" max="10496" width="12" style="1" bestFit="1" customWidth="1"/>
    <col min="10497" max="10497" width="17.42578125" style="1" customWidth="1"/>
    <col min="10498" max="10498" width="23.140625" style="1" customWidth="1"/>
    <col min="10499" max="10499" width="15.7109375" style="1" customWidth="1"/>
    <col min="10500" max="10500" width="18.5703125" style="1" customWidth="1"/>
    <col min="10501" max="10501" width="22.85546875" style="1" customWidth="1"/>
    <col min="10502" max="10502" width="17.5703125" style="1" customWidth="1"/>
    <col min="10503" max="10503" width="11.42578125" style="1"/>
    <col min="10504" max="10504" width="18.140625" style="1" customWidth="1"/>
    <col min="10505" max="10505" width="17.7109375" style="1" customWidth="1"/>
    <col min="10506" max="10507" width="0" style="1" hidden="1" customWidth="1"/>
    <col min="10508" max="10508" width="30.85546875" style="1" customWidth="1"/>
    <col min="10509" max="10747" width="11.42578125" style="1"/>
    <col min="10748" max="10748" width="11" style="1" customWidth="1"/>
    <col min="10749" max="10749" width="0" style="1" hidden="1" customWidth="1"/>
    <col min="10750" max="10750" width="43.5703125" style="1" customWidth="1"/>
    <col min="10751" max="10751" width="5.7109375" style="1" customWidth="1"/>
    <col min="10752" max="10752" width="12" style="1" bestFit="1" customWidth="1"/>
    <col min="10753" max="10753" width="17.42578125" style="1" customWidth="1"/>
    <col min="10754" max="10754" width="23.140625" style="1" customWidth="1"/>
    <col min="10755" max="10755" width="15.7109375" style="1" customWidth="1"/>
    <col min="10756" max="10756" width="18.5703125" style="1" customWidth="1"/>
    <col min="10757" max="10757" width="22.85546875" style="1" customWidth="1"/>
    <col min="10758" max="10758" width="17.5703125" style="1" customWidth="1"/>
    <col min="10759" max="10759" width="11.42578125" style="1"/>
    <col min="10760" max="10760" width="18.140625" style="1" customWidth="1"/>
    <col min="10761" max="10761" width="17.7109375" style="1" customWidth="1"/>
    <col min="10762" max="10763" width="0" style="1" hidden="1" customWidth="1"/>
    <col min="10764" max="10764" width="30.85546875" style="1" customWidth="1"/>
    <col min="10765" max="11003" width="11.42578125" style="1"/>
    <col min="11004" max="11004" width="11" style="1" customWidth="1"/>
    <col min="11005" max="11005" width="0" style="1" hidden="1" customWidth="1"/>
    <col min="11006" max="11006" width="43.5703125" style="1" customWidth="1"/>
    <col min="11007" max="11007" width="5.7109375" style="1" customWidth="1"/>
    <col min="11008" max="11008" width="12" style="1" bestFit="1" customWidth="1"/>
    <col min="11009" max="11009" width="17.42578125" style="1" customWidth="1"/>
    <col min="11010" max="11010" width="23.140625" style="1" customWidth="1"/>
    <col min="11011" max="11011" width="15.7109375" style="1" customWidth="1"/>
    <col min="11012" max="11012" width="18.5703125" style="1" customWidth="1"/>
    <col min="11013" max="11013" width="22.85546875" style="1" customWidth="1"/>
    <col min="11014" max="11014" width="17.5703125" style="1" customWidth="1"/>
    <col min="11015" max="11015" width="11.42578125" style="1"/>
    <col min="11016" max="11016" width="18.140625" style="1" customWidth="1"/>
    <col min="11017" max="11017" width="17.7109375" style="1" customWidth="1"/>
    <col min="11018" max="11019" width="0" style="1" hidden="1" customWidth="1"/>
    <col min="11020" max="11020" width="30.85546875" style="1" customWidth="1"/>
    <col min="11021" max="11259" width="11.42578125" style="1"/>
    <col min="11260" max="11260" width="11" style="1" customWidth="1"/>
    <col min="11261" max="11261" width="0" style="1" hidden="1" customWidth="1"/>
    <col min="11262" max="11262" width="43.5703125" style="1" customWidth="1"/>
    <col min="11263" max="11263" width="5.7109375" style="1" customWidth="1"/>
    <col min="11264" max="11264" width="12" style="1" bestFit="1" customWidth="1"/>
    <col min="11265" max="11265" width="17.42578125" style="1" customWidth="1"/>
    <col min="11266" max="11266" width="23.140625" style="1" customWidth="1"/>
    <col min="11267" max="11267" width="15.7109375" style="1" customWidth="1"/>
    <col min="11268" max="11268" width="18.5703125" style="1" customWidth="1"/>
    <col min="11269" max="11269" width="22.85546875" style="1" customWidth="1"/>
    <col min="11270" max="11270" width="17.5703125" style="1" customWidth="1"/>
    <col min="11271" max="11271" width="11.42578125" style="1"/>
    <col min="11272" max="11272" width="18.140625" style="1" customWidth="1"/>
    <col min="11273" max="11273" width="17.7109375" style="1" customWidth="1"/>
    <col min="11274" max="11275" width="0" style="1" hidden="1" customWidth="1"/>
    <col min="11276" max="11276" width="30.85546875" style="1" customWidth="1"/>
    <col min="11277" max="11515" width="11.42578125" style="1"/>
    <col min="11516" max="11516" width="11" style="1" customWidth="1"/>
    <col min="11517" max="11517" width="0" style="1" hidden="1" customWidth="1"/>
    <col min="11518" max="11518" width="43.5703125" style="1" customWidth="1"/>
    <col min="11519" max="11519" width="5.7109375" style="1" customWidth="1"/>
    <col min="11520" max="11520" width="12" style="1" bestFit="1" customWidth="1"/>
    <col min="11521" max="11521" width="17.42578125" style="1" customWidth="1"/>
    <col min="11522" max="11522" width="23.140625" style="1" customWidth="1"/>
    <col min="11523" max="11523" width="15.7109375" style="1" customWidth="1"/>
    <col min="11524" max="11524" width="18.5703125" style="1" customWidth="1"/>
    <col min="11525" max="11525" width="22.85546875" style="1" customWidth="1"/>
    <col min="11526" max="11526" width="17.5703125" style="1" customWidth="1"/>
    <col min="11527" max="11527" width="11.42578125" style="1"/>
    <col min="11528" max="11528" width="18.140625" style="1" customWidth="1"/>
    <col min="11529" max="11529" width="17.7109375" style="1" customWidth="1"/>
    <col min="11530" max="11531" width="0" style="1" hidden="1" customWidth="1"/>
    <col min="11532" max="11532" width="30.85546875" style="1" customWidth="1"/>
    <col min="11533" max="11771" width="11.42578125" style="1"/>
    <col min="11772" max="11772" width="11" style="1" customWidth="1"/>
    <col min="11773" max="11773" width="0" style="1" hidden="1" customWidth="1"/>
    <col min="11774" max="11774" width="43.5703125" style="1" customWidth="1"/>
    <col min="11775" max="11775" width="5.7109375" style="1" customWidth="1"/>
    <col min="11776" max="11776" width="12" style="1" bestFit="1" customWidth="1"/>
    <col min="11777" max="11777" width="17.42578125" style="1" customWidth="1"/>
    <col min="11778" max="11778" width="23.140625" style="1" customWidth="1"/>
    <col min="11779" max="11779" width="15.7109375" style="1" customWidth="1"/>
    <col min="11780" max="11780" width="18.5703125" style="1" customWidth="1"/>
    <col min="11781" max="11781" width="22.85546875" style="1" customWidth="1"/>
    <col min="11782" max="11782" width="17.5703125" style="1" customWidth="1"/>
    <col min="11783" max="11783" width="11.42578125" style="1"/>
    <col min="11784" max="11784" width="18.140625" style="1" customWidth="1"/>
    <col min="11785" max="11785" width="17.7109375" style="1" customWidth="1"/>
    <col min="11786" max="11787" width="0" style="1" hidden="1" customWidth="1"/>
    <col min="11788" max="11788" width="30.85546875" style="1" customWidth="1"/>
    <col min="11789" max="12027" width="11.42578125" style="1"/>
    <col min="12028" max="12028" width="11" style="1" customWidth="1"/>
    <col min="12029" max="12029" width="0" style="1" hidden="1" customWidth="1"/>
    <col min="12030" max="12030" width="43.5703125" style="1" customWidth="1"/>
    <col min="12031" max="12031" width="5.7109375" style="1" customWidth="1"/>
    <col min="12032" max="12032" width="12" style="1" bestFit="1" customWidth="1"/>
    <col min="12033" max="12033" width="17.42578125" style="1" customWidth="1"/>
    <col min="12034" max="12034" width="23.140625" style="1" customWidth="1"/>
    <col min="12035" max="12035" width="15.7109375" style="1" customWidth="1"/>
    <col min="12036" max="12036" width="18.5703125" style="1" customWidth="1"/>
    <col min="12037" max="12037" width="22.85546875" style="1" customWidth="1"/>
    <col min="12038" max="12038" width="17.5703125" style="1" customWidth="1"/>
    <col min="12039" max="12039" width="11.42578125" style="1"/>
    <col min="12040" max="12040" width="18.140625" style="1" customWidth="1"/>
    <col min="12041" max="12041" width="17.7109375" style="1" customWidth="1"/>
    <col min="12042" max="12043" width="0" style="1" hidden="1" customWidth="1"/>
    <col min="12044" max="12044" width="30.85546875" style="1" customWidth="1"/>
    <col min="12045" max="12283" width="11.42578125" style="1"/>
    <col min="12284" max="12284" width="11" style="1" customWidth="1"/>
    <col min="12285" max="12285" width="0" style="1" hidden="1" customWidth="1"/>
    <col min="12286" max="12286" width="43.5703125" style="1" customWidth="1"/>
    <col min="12287" max="12287" width="5.7109375" style="1" customWidth="1"/>
    <col min="12288" max="12288" width="12" style="1" bestFit="1" customWidth="1"/>
    <col min="12289" max="12289" width="17.42578125" style="1" customWidth="1"/>
    <col min="12290" max="12290" width="23.140625" style="1" customWidth="1"/>
    <col min="12291" max="12291" width="15.7109375" style="1" customWidth="1"/>
    <col min="12292" max="12292" width="18.5703125" style="1" customWidth="1"/>
    <col min="12293" max="12293" width="22.85546875" style="1" customWidth="1"/>
    <col min="12294" max="12294" width="17.5703125" style="1" customWidth="1"/>
    <col min="12295" max="12295" width="11.42578125" style="1"/>
    <col min="12296" max="12296" width="18.140625" style="1" customWidth="1"/>
    <col min="12297" max="12297" width="17.7109375" style="1" customWidth="1"/>
    <col min="12298" max="12299" width="0" style="1" hidden="1" customWidth="1"/>
    <col min="12300" max="12300" width="30.85546875" style="1" customWidth="1"/>
    <col min="12301" max="12539" width="11.42578125" style="1"/>
    <col min="12540" max="12540" width="11" style="1" customWidth="1"/>
    <col min="12541" max="12541" width="0" style="1" hidden="1" customWidth="1"/>
    <col min="12542" max="12542" width="43.5703125" style="1" customWidth="1"/>
    <col min="12543" max="12543" width="5.7109375" style="1" customWidth="1"/>
    <col min="12544" max="12544" width="12" style="1" bestFit="1" customWidth="1"/>
    <col min="12545" max="12545" width="17.42578125" style="1" customWidth="1"/>
    <col min="12546" max="12546" width="23.140625" style="1" customWidth="1"/>
    <col min="12547" max="12547" width="15.7109375" style="1" customWidth="1"/>
    <col min="12548" max="12548" width="18.5703125" style="1" customWidth="1"/>
    <col min="12549" max="12549" width="22.85546875" style="1" customWidth="1"/>
    <col min="12550" max="12550" width="17.5703125" style="1" customWidth="1"/>
    <col min="12551" max="12551" width="11.42578125" style="1"/>
    <col min="12552" max="12552" width="18.140625" style="1" customWidth="1"/>
    <col min="12553" max="12553" width="17.7109375" style="1" customWidth="1"/>
    <col min="12554" max="12555" width="0" style="1" hidden="1" customWidth="1"/>
    <col min="12556" max="12556" width="30.85546875" style="1" customWidth="1"/>
    <col min="12557" max="12795" width="11.42578125" style="1"/>
    <col min="12796" max="12796" width="11" style="1" customWidth="1"/>
    <col min="12797" max="12797" width="0" style="1" hidden="1" customWidth="1"/>
    <col min="12798" max="12798" width="43.5703125" style="1" customWidth="1"/>
    <col min="12799" max="12799" width="5.7109375" style="1" customWidth="1"/>
    <col min="12800" max="12800" width="12" style="1" bestFit="1" customWidth="1"/>
    <col min="12801" max="12801" width="17.42578125" style="1" customWidth="1"/>
    <col min="12802" max="12802" width="23.140625" style="1" customWidth="1"/>
    <col min="12803" max="12803" width="15.7109375" style="1" customWidth="1"/>
    <col min="12804" max="12804" width="18.5703125" style="1" customWidth="1"/>
    <col min="12805" max="12805" width="22.85546875" style="1" customWidth="1"/>
    <col min="12806" max="12806" width="17.5703125" style="1" customWidth="1"/>
    <col min="12807" max="12807" width="11.42578125" style="1"/>
    <col min="12808" max="12808" width="18.140625" style="1" customWidth="1"/>
    <col min="12809" max="12809" width="17.7109375" style="1" customWidth="1"/>
    <col min="12810" max="12811" width="0" style="1" hidden="1" customWidth="1"/>
    <col min="12812" max="12812" width="30.85546875" style="1" customWidth="1"/>
    <col min="12813" max="13051" width="11.42578125" style="1"/>
    <col min="13052" max="13052" width="11" style="1" customWidth="1"/>
    <col min="13053" max="13053" width="0" style="1" hidden="1" customWidth="1"/>
    <col min="13054" max="13054" width="43.5703125" style="1" customWidth="1"/>
    <col min="13055" max="13055" width="5.7109375" style="1" customWidth="1"/>
    <col min="13056" max="13056" width="12" style="1" bestFit="1" customWidth="1"/>
    <col min="13057" max="13057" width="17.42578125" style="1" customWidth="1"/>
    <col min="13058" max="13058" width="23.140625" style="1" customWidth="1"/>
    <col min="13059" max="13059" width="15.7109375" style="1" customWidth="1"/>
    <col min="13060" max="13060" width="18.5703125" style="1" customWidth="1"/>
    <col min="13061" max="13061" width="22.85546875" style="1" customWidth="1"/>
    <col min="13062" max="13062" width="17.5703125" style="1" customWidth="1"/>
    <col min="13063" max="13063" width="11.42578125" style="1"/>
    <col min="13064" max="13064" width="18.140625" style="1" customWidth="1"/>
    <col min="13065" max="13065" width="17.7109375" style="1" customWidth="1"/>
    <col min="13066" max="13067" width="0" style="1" hidden="1" customWidth="1"/>
    <col min="13068" max="13068" width="30.85546875" style="1" customWidth="1"/>
    <col min="13069" max="13307" width="11.42578125" style="1"/>
    <col min="13308" max="13308" width="11" style="1" customWidth="1"/>
    <col min="13309" max="13309" width="0" style="1" hidden="1" customWidth="1"/>
    <col min="13310" max="13310" width="43.5703125" style="1" customWidth="1"/>
    <col min="13311" max="13311" width="5.7109375" style="1" customWidth="1"/>
    <col min="13312" max="13312" width="12" style="1" bestFit="1" customWidth="1"/>
    <col min="13313" max="13313" width="17.42578125" style="1" customWidth="1"/>
    <col min="13314" max="13314" width="23.140625" style="1" customWidth="1"/>
    <col min="13315" max="13315" width="15.7109375" style="1" customWidth="1"/>
    <col min="13316" max="13316" width="18.5703125" style="1" customWidth="1"/>
    <col min="13317" max="13317" width="22.85546875" style="1" customWidth="1"/>
    <col min="13318" max="13318" width="17.5703125" style="1" customWidth="1"/>
    <col min="13319" max="13319" width="11.42578125" style="1"/>
    <col min="13320" max="13320" width="18.140625" style="1" customWidth="1"/>
    <col min="13321" max="13321" width="17.7109375" style="1" customWidth="1"/>
    <col min="13322" max="13323" width="0" style="1" hidden="1" customWidth="1"/>
    <col min="13324" max="13324" width="30.85546875" style="1" customWidth="1"/>
    <col min="13325" max="13563" width="11.42578125" style="1"/>
    <col min="13564" max="13564" width="11" style="1" customWidth="1"/>
    <col min="13565" max="13565" width="0" style="1" hidden="1" customWidth="1"/>
    <col min="13566" max="13566" width="43.5703125" style="1" customWidth="1"/>
    <col min="13567" max="13567" width="5.7109375" style="1" customWidth="1"/>
    <col min="13568" max="13568" width="12" style="1" bestFit="1" customWidth="1"/>
    <col min="13569" max="13569" width="17.42578125" style="1" customWidth="1"/>
    <col min="13570" max="13570" width="23.140625" style="1" customWidth="1"/>
    <col min="13571" max="13571" width="15.7109375" style="1" customWidth="1"/>
    <col min="13572" max="13572" width="18.5703125" style="1" customWidth="1"/>
    <col min="13573" max="13573" width="22.85546875" style="1" customWidth="1"/>
    <col min="13574" max="13574" width="17.5703125" style="1" customWidth="1"/>
    <col min="13575" max="13575" width="11.42578125" style="1"/>
    <col min="13576" max="13576" width="18.140625" style="1" customWidth="1"/>
    <col min="13577" max="13577" width="17.7109375" style="1" customWidth="1"/>
    <col min="13578" max="13579" width="0" style="1" hidden="1" customWidth="1"/>
    <col min="13580" max="13580" width="30.85546875" style="1" customWidth="1"/>
    <col min="13581" max="13819" width="11.42578125" style="1"/>
    <col min="13820" max="13820" width="11" style="1" customWidth="1"/>
    <col min="13821" max="13821" width="0" style="1" hidden="1" customWidth="1"/>
    <col min="13822" max="13822" width="43.5703125" style="1" customWidth="1"/>
    <col min="13823" max="13823" width="5.7109375" style="1" customWidth="1"/>
    <col min="13824" max="13824" width="12" style="1" bestFit="1" customWidth="1"/>
    <col min="13825" max="13825" width="17.42578125" style="1" customWidth="1"/>
    <col min="13826" max="13826" width="23.140625" style="1" customWidth="1"/>
    <col min="13827" max="13827" width="15.7109375" style="1" customWidth="1"/>
    <col min="13828" max="13828" width="18.5703125" style="1" customWidth="1"/>
    <col min="13829" max="13829" width="22.85546875" style="1" customWidth="1"/>
    <col min="13830" max="13830" width="17.5703125" style="1" customWidth="1"/>
    <col min="13831" max="13831" width="11.42578125" style="1"/>
    <col min="13832" max="13832" width="18.140625" style="1" customWidth="1"/>
    <col min="13833" max="13833" width="17.7109375" style="1" customWidth="1"/>
    <col min="13834" max="13835" width="0" style="1" hidden="1" customWidth="1"/>
    <col min="13836" max="13836" width="30.85546875" style="1" customWidth="1"/>
    <col min="13837" max="14075" width="11.42578125" style="1"/>
    <col min="14076" max="14076" width="11" style="1" customWidth="1"/>
    <col min="14077" max="14077" width="0" style="1" hidden="1" customWidth="1"/>
    <col min="14078" max="14078" width="43.5703125" style="1" customWidth="1"/>
    <col min="14079" max="14079" width="5.7109375" style="1" customWidth="1"/>
    <col min="14080" max="14080" width="12" style="1" bestFit="1" customWidth="1"/>
    <col min="14081" max="14081" width="17.42578125" style="1" customWidth="1"/>
    <col min="14082" max="14082" width="23.140625" style="1" customWidth="1"/>
    <col min="14083" max="14083" width="15.7109375" style="1" customWidth="1"/>
    <col min="14084" max="14084" width="18.5703125" style="1" customWidth="1"/>
    <col min="14085" max="14085" width="22.85546875" style="1" customWidth="1"/>
    <col min="14086" max="14086" width="17.5703125" style="1" customWidth="1"/>
    <col min="14087" max="14087" width="11.42578125" style="1"/>
    <col min="14088" max="14088" width="18.140625" style="1" customWidth="1"/>
    <col min="14089" max="14089" width="17.7109375" style="1" customWidth="1"/>
    <col min="14090" max="14091" width="0" style="1" hidden="1" customWidth="1"/>
    <col min="14092" max="14092" width="30.85546875" style="1" customWidth="1"/>
    <col min="14093" max="14331" width="11.42578125" style="1"/>
    <col min="14332" max="14332" width="11" style="1" customWidth="1"/>
    <col min="14333" max="14333" width="0" style="1" hidden="1" customWidth="1"/>
    <col min="14334" max="14334" width="43.5703125" style="1" customWidth="1"/>
    <col min="14335" max="14335" width="5.7109375" style="1" customWidth="1"/>
    <col min="14336" max="14336" width="12" style="1" bestFit="1" customWidth="1"/>
    <col min="14337" max="14337" width="17.42578125" style="1" customWidth="1"/>
    <col min="14338" max="14338" width="23.140625" style="1" customWidth="1"/>
    <col min="14339" max="14339" width="15.7109375" style="1" customWidth="1"/>
    <col min="14340" max="14340" width="18.5703125" style="1" customWidth="1"/>
    <col min="14341" max="14341" width="22.85546875" style="1" customWidth="1"/>
    <col min="14342" max="14342" width="17.5703125" style="1" customWidth="1"/>
    <col min="14343" max="14343" width="11.42578125" style="1"/>
    <col min="14344" max="14344" width="18.140625" style="1" customWidth="1"/>
    <col min="14345" max="14345" width="17.7109375" style="1" customWidth="1"/>
    <col min="14346" max="14347" width="0" style="1" hidden="1" customWidth="1"/>
    <col min="14348" max="14348" width="30.85546875" style="1" customWidth="1"/>
    <col min="14349" max="14587" width="11.42578125" style="1"/>
    <col min="14588" max="14588" width="11" style="1" customWidth="1"/>
    <col min="14589" max="14589" width="0" style="1" hidden="1" customWidth="1"/>
    <col min="14590" max="14590" width="43.5703125" style="1" customWidth="1"/>
    <col min="14591" max="14591" width="5.7109375" style="1" customWidth="1"/>
    <col min="14592" max="14592" width="12" style="1" bestFit="1" customWidth="1"/>
    <col min="14593" max="14593" width="17.42578125" style="1" customWidth="1"/>
    <col min="14594" max="14594" width="23.140625" style="1" customWidth="1"/>
    <col min="14595" max="14595" width="15.7109375" style="1" customWidth="1"/>
    <col min="14596" max="14596" width="18.5703125" style="1" customWidth="1"/>
    <col min="14597" max="14597" width="22.85546875" style="1" customWidth="1"/>
    <col min="14598" max="14598" width="17.5703125" style="1" customWidth="1"/>
    <col min="14599" max="14599" width="11.42578125" style="1"/>
    <col min="14600" max="14600" width="18.140625" style="1" customWidth="1"/>
    <col min="14601" max="14601" width="17.7109375" style="1" customWidth="1"/>
    <col min="14602" max="14603" width="0" style="1" hidden="1" customWidth="1"/>
    <col min="14604" max="14604" width="30.85546875" style="1" customWidth="1"/>
    <col min="14605" max="14843" width="11.42578125" style="1"/>
    <col min="14844" max="14844" width="11" style="1" customWidth="1"/>
    <col min="14845" max="14845" width="0" style="1" hidden="1" customWidth="1"/>
    <col min="14846" max="14846" width="43.5703125" style="1" customWidth="1"/>
    <col min="14847" max="14847" width="5.7109375" style="1" customWidth="1"/>
    <col min="14848" max="14848" width="12" style="1" bestFit="1" customWidth="1"/>
    <col min="14849" max="14849" width="17.42578125" style="1" customWidth="1"/>
    <col min="14850" max="14850" width="23.140625" style="1" customWidth="1"/>
    <col min="14851" max="14851" width="15.7109375" style="1" customWidth="1"/>
    <col min="14852" max="14852" width="18.5703125" style="1" customWidth="1"/>
    <col min="14853" max="14853" width="22.85546875" style="1" customWidth="1"/>
    <col min="14854" max="14854" width="17.5703125" style="1" customWidth="1"/>
    <col min="14855" max="14855" width="11.42578125" style="1"/>
    <col min="14856" max="14856" width="18.140625" style="1" customWidth="1"/>
    <col min="14857" max="14857" width="17.7109375" style="1" customWidth="1"/>
    <col min="14858" max="14859" width="0" style="1" hidden="1" customWidth="1"/>
    <col min="14860" max="14860" width="30.85546875" style="1" customWidth="1"/>
    <col min="14861" max="15099" width="11.42578125" style="1"/>
    <col min="15100" max="15100" width="11" style="1" customWidth="1"/>
    <col min="15101" max="15101" width="0" style="1" hidden="1" customWidth="1"/>
    <col min="15102" max="15102" width="43.5703125" style="1" customWidth="1"/>
    <col min="15103" max="15103" width="5.7109375" style="1" customWidth="1"/>
    <col min="15104" max="15104" width="12" style="1" bestFit="1" customWidth="1"/>
    <col min="15105" max="15105" width="17.42578125" style="1" customWidth="1"/>
    <col min="15106" max="15106" width="23.140625" style="1" customWidth="1"/>
    <col min="15107" max="15107" width="15.7109375" style="1" customWidth="1"/>
    <col min="15108" max="15108" width="18.5703125" style="1" customWidth="1"/>
    <col min="15109" max="15109" width="22.85546875" style="1" customWidth="1"/>
    <col min="15110" max="15110" width="17.5703125" style="1" customWidth="1"/>
    <col min="15111" max="15111" width="11.42578125" style="1"/>
    <col min="15112" max="15112" width="18.140625" style="1" customWidth="1"/>
    <col min="15113" max="15113" width="17.7109375" style="1" customWidth="1"/>
    <col min="15114" max="15115" width="0" style="1" hidden="1" customWidth="1"/>
    <col min="15116" max="15116" width="30.85546875" style="1" customWidth="1"/>
    <col min="15117" max="15355" width="11.42578125" style="1"/>
    <col min="15356" max="15356" width="11" style="1" customWidth="1"/>
    <col min="15357" max="15357" width="0" style="1" hidden="1" customWidth="1"/>
    <col min="15358" max="15358" width="43.5703125" style="1" customWidth="1"/>
    <col min="15359" max="15359" width="5.7109375" style="1" customWidth="1"/>
    <col min="15360" max="15360" width="12" style="1" bestFit="1" customWidth="1"/>
    <col min="15361" max="15361" width="17.42578125" style="1" customWidth="1"/>
    <col min="15362" max="15362" width="23.140625" style="1" customWidth="1"/>
    <col min="15363" max="15363" width="15.7109375" style="1" customWidth="1"/>
    <col min="15364" max="15364" width="18.5703125" style="1" customWidth="1"/>
    <col min="15365" max="15365" width="22.85546875" style="1" customWidth="1"/>
    <col min="15366" max="15366" width="17.5703125" style="1" customWidth="1"/>
    <col min="15367" max="15367" width="11.42578125" style="1"/>
    <col min="15368" max="15368" width="18.140625" style="1" customWidth="1"/>
    <col min="15369" max="15369" width="17.7109375" style="1" customWidth="1"/>
    <col min="15370" max="15371" width="0" style="1" hidden="1" customWidth="1"/>
    <col min="15372" max="15372" width="30.85546875" style="1" customWidth="1"/>
    <col min="15373" max="15611" width="11.42578125" style="1"/>
    <col min="15612" max="15612" width="11" style="1" customWidth="1"/>
    <col min="15613" max="15613" width="0" style="1" hidden="1" customWidth="1"/>
    <col min="15614" max="15614" width="43.5703125" style="1" customWidth="1"/>
    <col min="15615" max="15615" width="5.7109375" style="1" customWidth="1"/>
    <col min="15616" max="15616" width="12" style="1" bestFit="1" customWidth="1"/>
    <col min="15617" max="15617" width="17.42578125" style="1" customWidth="1"/>
    <col min="15618" max="15618" width="23.140625" style="1" customWidth="1"/>
    <col min="15619" max="15619" width="15.7109375" style="1" customWidth="1"/>
    <col min="15620" max="15620" width="18.5703125" style="1" customWidth="1"/>
    <col min="15621" max="15621" width="22.85546875" style="1" customWidth="1"/>
    <col min="15622" max="15622" width="17.5703125" style="1" customWidth="1"/>
    <col min="15623" max="15623" width="11.42578125" style="1"/>
    <col min="15624" max="15624" width="18.140625" style="1" customWidth="1"/>
    <col min="15625" max="15625" width="17.7109375" style="1" customWidth="1"/>
    <col min="15626" max="15627" width="0" style="1" hidden="1" customWidth="1"/>
    <col min="15628" max="15628" width="30.85546875" style="1" customWidth="1"/>
    <col min="15629" max="15867" width="11.42578125" style="1"/>
    <col min="15868" max="15868" width="11" style="1" customWidth="1"/>
    <col min="15869" max="15869" width="0" style="1" hidden="1" customWidth="1"/>
    <col min="15870" max="15870" width="43.5703125" style="1" customWidth="1"/>
    <col min="15871" max="15871" width="5.7109375" style="1" customWidth="1"/>
    <col min="15872" max="15872" width="12" style="1" bestFit="1" customWidth="1"/>
    <col min="15873" max="15873" width="17.42578125" style="1" customWidth="1"/>
    <col min="15874" max="15874" width="23.140625" style="1" customWidth="1"/>
    <col min="15875" max="15875" width="15.7109375" style="1" customWidth="1"/>
    <col min="15876" max="15876" width="18.5703125" style="1" customWidth="1"/>
    <col min="15877" max="15877" width="22.85546875" style="1" customWidth="1"/>
    <col min="15878" max="15878" width="17.5703125" style="1" customWidth="1"/>
    <col min="15879" max="15879" width="11.42578125" style="1"/>
    <col min="15880" max="15880" width="18.140625" style="1" customWidth="1"/>
    <col min="15881" max="15881" width="17.7109375" style="1" customWidth="1"/>
    <col min="15882" max="15883" width="0" style="1" hidden="1" customWidth="1"/>
    <col min="15884" max="15884" width="30.85546875" style="1" customWidth="1"/>
    <col min="15885" max="16123" width="11.42578125" style="1"/>
    <col min="16124" max="16124" width="11" style="1" customWidth="1"/>
    <col min="16125" max="16125" width="0" style="1" hidden="1" customWidth="1"/>
    <col min="16126" max="16126" width="43.5703125" style="1" customWidth="1"/>
    <col min="16127" max="16127" width="5.7109375" style="1" customWidth="1"/>
    <col min="16128" max="16128" width="12" style="1" bestFit="1" customWidth="1"/>
    <col min="16129" max="16129" width="17.42578125" style="1" customWidth="1"/>
    <col min="16130" max="16130" width="23.140625" style="1" customWidth="1"/>
    <col min="16131" max="16131" width="15.7109375" style="1" customWidth="1"/>
    <col min="16132" max="16132" width="18.5703125" style="1" customWidth="1"/>
    <col min="16133" max="16133" width="22.85546875" style="1" customWidth="1"/>
    <col min="16134" max="16134" width="17.5703125" style="1" customWidth="1"/>
    <col min="16135" max="16135" width="11.42578125" style="1"/>
    <col min="16136" max="16136" width="18.140625" style="1" customWidth="1"/>
    <col min="16137" max="16137" width="17.7109375" style="1" customWidth="1"/>
    <col min="16138" max="16139" width="0" style="1" hidden="1" customWidth="1"/>
    <col min="16140" max="16140" width="30.85546875" style="1" customWidth="1"/>
    <col min="16141" max="16384" width="11.42578125" style="1"/>
  </cols>
  <sheetData>
    <row r="1" spans="1:12" ht="34.5" customHeight="1">
      <c r="J1" s="4"/>
    </row>
    <row r="2" spans="1:12" s="2" customFormat="1" ht="25.5">
      <c r="A2" s="24" t="s">
        <v>0</v>
      </c>
      <c r="B2" s="24" t="s">
        <v>1</v>
      </c>
      <c r="C2" s="24" t="s">
        <v>2</v>
      </c>
      <c r="D2" s="24" t="s">
        <v>3</v>
      </c>
      <c r="E2" s="11" t="s">
        <v>708</v>
      </c>
      <c r="F2" s="62" t="s">
        <v>709</v>
      </c>
      <c r="I2" s="4"/>
      <c r="K2" s="2" t="s">
        <v>4</v>
      </c>
    </row>
    <row r="3" spans="1:12" ht="28.5" customHeight="1">
      <c r="A3" s="25">
        <v>1</v>
      </c>
      <c r="B3" s="26" t="s">
        <v>5</v>
      </c>
      <c r="C3" s="25"/>
      <c r="D3" s="27"/>
      <c r="E3" s="12"/>
      <c r="F3" s="63">
        <f>+F4</f>
        <v>0</v>
      </c>
    </row>
    <row r="4" spans="1:12" ht="15">
      <c r="A4" s="28" t="s">
        <v>6</v>
      </c>
      <c r="B4" s="29" t="s">
        <v>7</v>
      </c>
      <c r="C4" s="28"/>
      <c r="D4" s="30"/>
      <c r="E4" s="13"/>
      <c r="F4" s="64">
        <f>SUM(F5:F9,0)</f>
        <v>0</v>
      </c>
      <c r="H4" s="5"/>
    </row>
    <row r="5" spans="1:12" ht="28.5">
      <c r="A5" s="31" t="s">
        <v>8</v>
      </c>
      <c r="B5" s="32" t="s">
        <v>9</v>
      </c>
      <c r="C5" s="31" t="s">
        <v>10</v>
      </c>
      <c r="D5" s="33">
        <v>1</v>
      </c>
      <c r="E5" s="14"/>
      <c r="F5" s="65">
        <f>ROUND($D5*E5,0)</f>
        <v>0</v>
      </c>
      <c r="H5" s="5"/>
      <c r="I5" s="6"/>
      <c r="J5" s="6"/>
      <c r="K5" s="6">
        <f>+K4+E5*D5</f>
        <v>0</v>
      </c>
      <c r="L5" s="6"/>
    </row>
    <row r="6" spans="1:12" ht="28.5">
      <c r="A6" s="31" t="s">
        <v>11</v>
      </c>
      <c r="B6" s="32" t="s">
        <v>12</v>
      </c>
      <c r="C6" s="31" t="s">
        <v>13</v>
      </c>
      <c r="D6" s="33">
        <v>1</v>
      </c>
      <c r="E6" s="14"/>
      <c r="F6" s="65">
        <f>ROUND($D6*E6,0)</f>
        <v>0</v>
      </c>
      <c r="H6" s="5"/>
      <c r="I6" s="6"/>
      <c r="J6" s="6"/>
      <c r="K6" s="6">
        <f>+K5+E6*D6</f>
        <v>0</v>
      </c>
    </row>
    <row r="7" spans="1:12" ht="28.5">
      <c r="A7" s="31" t="s">
        <v>14</v>
      </c>
      <c r="B7" s="32" t="s">
        <v>15</v>
      </c>
      <c r="C7" s="31" t="s">
        <v>16</v>
      </c>
      <c r="D7" s="33">
        <v>112</v>
      </c>
      <c r="E7" s="14"/>
      <c r="F7" s="65">
        <f>ROUND($D7*E7,0)</f>
        <v>0</v>
      </c>
      <c r="H7" s="5"/>
      <c r="I7" s="6"/>
      <c r="J7" s="6"/>
      <c r="K7" s="6">
        <f>+K6+E7*D7</f>
        <v>0</v>
      </c>
    </row>
    <row r="8" spans="1:12" ht="28.5">
      <c r="A8" s="31" t="s">
        <v>17</v>
      </c>
      <c r="B8" s="32" t="s">
        <v>18</v>
      </c>
      <c r="C8" s="31" t="s">
        <v>13</v>
      </c>
      <c r="D8" s="33">
        <v>1</v>
      </c>
      <c r="E8" s="14"/>
      <c r="F8" s="65">
        <f>ROUND($D8*E8,0)</f>
        <v>0</v>
      </c>
      <c r="H8" s="5"/>
      <c r="I8" s="6"/>
      <c r="J8" s="6"/>
      <c r="K8" s="6">
        <f>+K7+E8*D8</f>
        <v>0</v>
      </c>
    </row>
    <row r="9" spans="1:12" ht="28.5">
      <c r="A9" s="31" t="s">
        <v>19</v>
      </c>
      <c r="B9" s="32" t="s">
        <v>20</v>
      </c>
      <c r="C9" s="31" t="s">
        <v>21</v>
      </c>
      <c r="D9" s="33">
        <v>297.37</v>
      </c>
      <c r="E9" s="14"/>
      <c r="F9" s="65">
        <f>ROUND($D9*E9,0)</f>
        <v>0</v>
      </c>
      <c r="H9" s="5"/>
      <c r="I9" s="6"/>
      <c r="J9" s="6"/>
      <c r="K9" s="6">
        <f>+K8+E9*D9</f>
        <v>0</v>
      </c>
    </row>
    <row r="10" spans="1:12" ht="31.5" customHeight="1">
      <c r="A10" s="25">
        <v>1.2</v>
      </c>
      <c r="B10" s="26" t="s">
        <v>22</v>
      </c>
      <c r="C10" s="25"/>
      <c r="D10" s="27"/>
      <c r="E10" s="15"/>
      <c r="F10" s="66">
        <f>+F11+F24</f>
        <v>0</v>
      </c>
      <c r="H10" s="5"/>
      <c r="K10" s="6">
        <f>+K9+E10*D10</f>
        <v>0</v>
      </c>
    </row>
    <row r="11" spans="1:12" ht="15">
      <c r="A11" s="28" t="s">
        <v>23</v>
      </c>
      <c r="B11" s="29" t="s">
        <v>24</v>
      </c>
      <c r="C11" s="28"/>
      <c r="D11" s="30"/>
      <c r="E11" s="16"/>
      <c r="F11" s="67">
        <f>SUM(F12:F23)</f>
        <v>0</v>
      </c>
      <c r="H11" s="5"/>
      <c r="K11" s="6">
        <f>+K10+E11*D11</f>
        <v>0</v>
      </c>
    </row>
    <row r="12" spans="1:12" ht="42.75">
      <c r="A12" s="34" t="s">
        <v>25</v>
      </c>
      <c r="B12" s="35" t="s">
        <v>26</v>
      </c>
      <c r="C12" s="34" t="s">
        <v>21</v>
      </c>
      <c r="D12" s="36">
        <v>21.5</v>
      </c>
      <c r="E12" s="14"/>
      <c r="F12" s="65">
        <f t="shared" ref="F12:F23" si="0">ROUND($D12*E12,0)</f>
        <v>0</v>
      </c>
      <c r="H12" s="5"/>
      <c r="I12" s="6"/>
      <c r="J12" s="6"/>
      <c r="K12" s="6">
        <f>+K11+E12*D12</f>
        <v>0</v>
      </c>
    </row>
    <row r="13" spans="1:12" ht="42.75">
      <c r="A13" s="34" t="s">
        <v>27</v>
      </c>
      <c r="B13" s="35" t="s">
        <v>28</v>
      </c>
      <c r="C13" s="34" t="s">
        <v>21</v>
      </c>
      <c r="D13" s="36">
        <v>5</v>
      </c>
      <c r="E13" s="14"/>
      <c r="F13" s="65">
        <f t="shared" si="0"/>
        <v>0</v>
      </c>
      <c r="H13" s="5"/>
      <c r="I13" s="6"/>
      <c r="J13" s="6"/>
      <c r="K13" s="6">
        <f>+K12+E13*D13</f>
        <v>0</v>
      </c>
    </row>
    <row r="14" spans="1:12" ht="42.75">
      <c r="A14" s="34" t="s">
        <v>29</v>
      </c>
      <c r="B14" s="35" t="s">
        <v>30</v>
      </c>
      <c r="C14" s="34" t="s">
        <v>21</v>
      </c>
      <c r="D14" s="36">
        <v>8.0500000000000007</v>
      </c>
      <c r="E14" s="14"/>
      <c r="F14" s="65">
        <f t="shared" si="0"/>
        <v>0</v>
      </c>
      <c r="H14" s="5"/>
      <c r="I14" s="6"/>
      <c r="J14" s="6"/>
      <c r="K14" s="6">
        <f>+K13+E14*D14</f>
        <v>0</v>
      </c>
    </row>
    <row r="15" spans="1:12" ht="42.75">
      <c r="A15" s="34" t="s">
        <v>31</v>
      </c>
      <c r="B15" s="35" t="s">
        <v>32</v>
      </c>
      <c r="C15" s="34" t="s">
        <v>33</v>
      </c>
      <c r="D15" s="36">
        <v>0.22</v>
      </c>
      <c r="E15" s="14"/>
      <c r="F15" s="65">
        <f t="shared" si="0"/>
        <v>0</v>
      </c>
      <c r="H15" s="5"/>
      <c r="I15" s="6"/>
      <c r="J15" s="6"/>
      <c r="K15" s="6">
        <f>+K14+E15*D15</f>
        <v>0</v>
      </c>
    </row>
    <row r="16" spans="1:12" ht="42.75">
      <c r="A16" s="34" t="s">
        <v>34</v>
      </c>
      <c r="B16" s="35" t="s">
        <v>35</v>
      </c>
      <c r="C16" s="34" t="s">
        <v>21</v>
      </c>
      <c r="D16" s="36">
        <v>210.13</v>
      </c>
      <c r="E16" s="14"/>
      <c r="F16" s="65">
        <f t="shared" si="0"/>
        <v>0</v>
      </c>
      <c r="H16" s="5"/>
      <c r="I16" s="6"/>
      <c r="J16" s="6"/>
      <c r="K16" s="6">
        <f>+K15+E16*D16</f>
        <v>0</v>
      </c>
    </row>
    <row r="17" spans="1:11" ht="42.75">
      <c r="A17" s="34" t="s">
        <v>36</v>
      </c>
      <c r="B17" s="35" t="s">
        <v>37</v>
      </c>
      <c r="C17" s="34" t="s">
        <v>33</v>
      </c>
      <c r="D17" s="36">
        <v>0.56000000000000005</v>
      </c>
      <c r="E17" s="14"/>
      <c r="F17" s="65">
        <f t="shared" si="0"/>
        <v>0</v>
      </c>
      <c r="H17" s="5"/>
      <c r="I17" s="6"/>
      <c r="J17" s="6"/>
      <c r="K17" s="6">
        <f>+K16+E17*D17</f>
        <v>0</v>
      </c>
    </row>
    <row r="18" spans="1:11" ht="42.75">
      <c r="A18" s="34" t="s">
        <v>38</v>
      </c>
      <c r="B18" s="35" t="s">
        <v>39</v>
      </c>
      <c r="C18" s="34" t="s">
        <v>21</v>
      </c>
      <c r="D18" s="36">
        <v>175.9</v>
      </c>
      <c r="E18" s="14"/>
      <c r="F18" s="65">
        <f t="shared" si="0"/>
        <v>0</v>
      </c>
      <c r="H18" s="5"/>
      <c r="I18" s="6"/>
      <c r="J18" s="6"/>
      <c r="K18" s="6">
        <f>+K17+E18*D18</f>
        <v>0</v>
      </c>
    </row>
    <row r="19" spans="1:11" ht="42.75">
      <c r="A19" s="34" t="s">
        <v>40</v>
      </c>
      <c r="B19" s="35" t="s">
        <v>41</v>
      </c>
      <c r="C19" s="34" t="s">
        <v>21</v>
      </c>
      <c r="D19" s="36">
        <v>10.51</v>
      </c>
      <c r="E19" s="14"/>
      <c r="F19" s="65">
        <f t="shared" si="0"/>
        <v>0</v>
      </c>
      <c r="H19" s="5"/>
      <c r="I19" s="6"/>
      <c r="J19" s="6"/>
      <c r="K19" s="6">
        <f>+K18+E19*D19</f>
        <v>0</v>
      </c>
    </row>
    <row r="20" spans="1:11" ht="42.75">
      <c r="A20" s="34" t="s">
        <v>42</v>
      </c>
      <c r="B20" s="35" t="s">
        <v>43</v>
      </c>
      <c r="C20" s="34" t="s">
        <v>16</v>
      </c>
      <c r="D20" s="36">
        <v>7.64</v>
      </c>
      <c r="E20" s="14"/>
      <c r="F20" s="65">
        <f t="shared" si="0"/>
        <v>0</v>
      </c>
      <c r="H20" s="5"/>
      <c r="I20" s="6"/>
      <c r="J20" s="6"/>
      <c r="K20" s="6">
        <f>+K19+E20*D20</f>
        <v>0</v>
      </c>
    </row>
    <row r="21" spans="1:11" ht="28.5">
      <c r="A21" s="34" t="s">
        <v>44</v>
      </c>
      <c r="B21" s="35" t="s">
        <v>45</v>
      </c>
      <c r="C21" s="34" t="s">
        <v>16</v>
      </c>
      <c r="D21" s="36">
        <v>168</v>
      </c>
      <c r="E21" s="14"/>
      <c r="F21" s="65">
        <f t="shared" si="0"/>
        <v>0</v>
      </c>
      <c r="H21" s="5"/>
      <c r="I21" s="6"/>
      <c r="J21" s="6"/>
      <c r="K21" s="6">
        <f>+K20+E21*D21</f>
        <v>0</v>
      </c>
    </row>
    <row r="22" spans="1:11" ht="28.5">
      <c r="A22" s="34" t="s">
        <v>46</v>
      </c>
      <c r="B22" s="35" t="s">
        <v>47</v>
      </c>
      <c r="C22" s="34" t="s">
        <v>16</v>
      </c>
      <c r="D22" s="36">
        <v>37.840000000000003</v>
      </c>
      <c r="E22" s="14"/>
      <c r="F22" s="65">
        <f t="shared" si="0"/>
        <v>0</v>
      </c>
      <c r="H22" s="5"/>
      <c r="I22" s="6"/>
      <c r="J22" s="6"/>
      <c r="K22" s="6">
        <f>+K21+E22*D22</f>
        <v>0</v>
      </c>
    </row>
    <row r="23" spans="1:11" ht="42.75">
      <c r="A23" s="34" t="s">
        <v>48</v>
      </c>
      <c r="B23" s="35" t="s">
        <v>49</v>
      </c>
      <c r="C23" s="34" t="s">
        <v>50</v>
      </c>
      <c r="D23" s="37">
        <v>1</v>
      </c>
      <c r="E23" s="14"/>
      <c r="F23" s="65">
        <f t="shared" si="0"/>
        <v>0</v>
      </c>
      <c r="H23" s="5"/>
      <c r="I23" s="6"/>
      <c r="J23" s="6"/>
      <c r="K23" s="6">
        <f>+K22+E23*D23</f>
        <v>0</v>
      </c>
    </row>
    <row r="24" spans="1:11" ht="15">
      <c r="A24" s="28" t="s">
        <v>51</v>
      </c>
      <c r="B24" s="29" t="s">
        <v>52</v>
      </c>
      <c r="C24" s="28"/>
      <c r="D24" s="30"/>
      <c r="E24" s="16"/>
      <c r="F24" s="67">
        <f>SUM(F25:F29)</f>
        <v>0</v>
      </c>
      <c r="H24" s="5"/>
      <c r="K24" s="6">
        <f>+K23+E24*D24</f>
        <v>0</v>
      </c>
    </row>
    <row r="25" spans="1:11" ht="28.5">
      <c r="A25" s="34" t="s">
        <v>53</v>
      </c>
      <c r="B25" s="35" t="s">
        <v>54</v>
      </c>
      <c r="C25" s="34" t="s">
        <v>13</v>
      </c>
      <c r="D25" s="36">
        <v>11</v>
      </c>
      <c r="E25" s="14"/>
      <c r="F25" s="65">
        <f>ROUND($D25*E25,0)</f>
        <v>0</v>
      </c>
      <c r="H25" s="5"/>
      <c r="I25" s="6"/>
      <c r="J25" s="6"/>
      <c r="K25" s="6">
        <f>+K24+E25*D25</f>
        <v>0</v>
      </c>
    </row>
    <row r="26" spans="1:11" ht="42.75">
      <c r="A26" s="34" t="s">
        <v>55</v>
      </c>
      <c r="B26" s="35" t="s">
        <v>56</v>
      </c>
      <c r="C26" s="34" t="s">
        <v>21</v>
      </c>
      <c r="D26" s="37">
        <v>251.24</v>
      </c>
      <c r="E26" s="14"/>
      <c r="F26" s="65">
        <f>ROUND($D26*E26,0)</f>
        <v>0</v>
      </c>
      <c r="H26" s="5"/>
      <c r="I26" s="6"/>
      <c r="J26" s="6"/>
      <c r="K26" s="6">
        <f>+K25+E26*D26</f>
        <v>0</v>
      </c>
    </row>
    <row r="27" spans="1:11" ht="42.75">
      <c r="A27" s="34" t="s">
        <v>57</v>
      </c>
      <c r="B27" s="35" t="s">
        <v>58</v>
      </c>
      <c r="C27" s="34" t="s">
        <v>13</v>
      </c>
      <c r="D27" s="37">
        <v>30</v>
      </c>
      <c r="E27" s="14"/>
      <c r="F27" s="65">
        <f>ROUND($D27*E27,0)</f>
        <v>0</v>
      </c>
      <c r="H27" s="5"/>
      <c r="I27" s="6"/>
      <c r="J27" s="6"/>
      <c r="K27" s="6">
        <f>+K26+E27*D27</f>
        <v>0</v>
      </c>
    </row>
    <row r="28" spans="1:11" ht="42.75">
      <c r="A28" s="34" t="s">
        <v>59</v>
      </c>
      <c r="B28" s="35" t="s">
        <v>60</v>
      </c>
      <c r="C28" s="34" t="s">
        <v>21</v>
      </c>
      <c r="D28" s="37">
        <v>251.24</v>
      </c>
      <c r="E28" s="14"/>
      <c r="F28" s="65">
        <f>ROUND($D28*E28,0)</f>
        <v>0</v>
      </c>
      <c r="H28" s="5"/>
      <c r="I28" s="6"/>
      <c r="J28" s="6"/>
      <c r="K28" s="6">
        <f>+K27+E28*D28</f>
        <v>0</v>
      </c>
    </row>
    <row r="29" spans="1:11" ht="42.75">
      <c r="A29" s="34" t="s">
        <v>61</v>
      </c>
      <c r="B29" s="35" t="s">
        <v>62</v>
      </c>
      <c r="C29" s="34" t="s">
        <v>13</v>
      </c>
      <c r="D29" s="37">
        <v>2</v>
      </c>
      <c r="E29" s="14"/>
      <c r="F29" s="65">
        <f>ROUND($D29*E29,0)</f>
        <v>0</v>
      </c>
      <c r="H29" s="5"/>
      <c r="I29" s="6"/>
      <c r="J29" s="6"/>
      <c r="K29" s="6">
        <f>+K28+E29*D29</f>
        <v>0</v>
      </c>
    </row>
    <row r="30" spans="1:11" ht="39" customHeight="1">
      <c r="A30" s="25">
        <v>2</v>
      </c>
      <c r="B30" s="26" t="s">
        <v>63</v>
      </c>
      <c r="C30" s="25"/>
      <c r="D30" s="27"/>
      <c r="E30" s="15"/>
      <c r="F30" s="66">
        <f>+F31+F34+F39</f>
        <v>0</v>
      </c>
      <c r="H30" s="5"/>
      <c r="K30" s="6">
        <f>+K29+E30*D30</f>
        <v>0</v>
      </c>
    </row>
    <row r="31" spans="1:11" ht="15">
      <c r="A31" s="28">
        <v>2.1</v>
      </c>
      <c r="B31" s="29" t="s">
        <v>64</v>
      </c>
      <c r="C31" s="28"/>
      <c r="D31" s="30"/>
      <c r="E31" s="16"/>
      <c r="F31" s="67">
        <f>SUM(F32:F33)</f>
        <v>0</v>
      </c>
      <c r="H31" s="5"/>
      <c r="K31" s="6">
        <f>+K30+E31*D31</f>
        <v>0</v>
      </c>
    </row>
    <row r="32" spans="1:11" ht="42.75">
      <c r="A32" s="34" t="s">
        <v>65</v>
      </c>
      <c r="B32" s="35" t="s">
        <v>66</v>
      </c>
      <c r="C32" s="34" t="s">
        <v>33</v>
      </c>
      <c r="D32" s="37">
        <v>58</v>
      </c>
      <c r="E32" s="14"/>
      <c r="F32" s="65">
        <f>ROUND($D32*E32,0)</f>
        <v>0</v>
      </c>
      <c r="H32" s="5"/>
      <c r="I32" s="6"/>
      <c r="J32" s="6"/>
      <c r="K32" s="6">
        <f>+K31+E32*D32</f>
        <v>0</v>
      </c>
    </row>
    <row r="33" spans="1:11" ht="28.5">
      <c r="A33" s="34" t="s">
        <v>67</v>
      </c>
      <c r="B33" s="35" t="s">
        <v>68</v>
      </c>
      <c r="C33" s="34" t="s">
        <v>33</v>
      </c>
      <c r="D33" s="37">
        <v>41</v>
      </c>
      <c r="E33" s="14"/>
      <c r="F33" s="65">
        <f>ROUND($D33*E33,0)</f>
        <v>0</v>
      </c>
      <c r="H33" s="5"/>
      <c r="I33" s="6"/>
      <c r="J33" s="6"/>
      <c r="K33" s="6">
        <f>+K32+E33*D33</f>
        <v>0</v>
      </c>
    </row>
    <row r="34" spans="1:11" ht="15">
      <c r="A34" s="28">
        <v>2.2000000000000002</v>
      </c>
      <c r="B34" s="29" t="s">
        <v>69</v>
      </c>
      <c r="C34" s="28"/>
      <c r="D34" s="30"/>
      <c r="E34" s="16"/>
      <c r="F34" s="67">
        <f>SUM(F35:F38)</f>
        <v>0</v>
      </c>
      <c r="H34" s="5"/>
      <c r="K34" s="6">
        <f>+K33+E34*D34</f>
        <v>0</v>
      </c>
    </row>
    <row r="35" spans="1:11" ht="28.5">
      <c r="A35" s="34" t="s">
        <v>70</v>
      </c>
      <c r="B35" s="35" t="s">
        <v>71</v>
      </c>
      <c r="C35" s="34" t="s">
        <v>21</v>
      </c>
      <c r="D35" s="37">
        <v>15</v>
      </c>
      <c r="E35" s="14"/>
      <c r="F35" s="65">
        <f>ROUND($D35*E35,0)</f>
        <v>0</v>
      </c>
      <c r="H35" s="5"/>
      <c r="I35" s="6"/>
      <c r="J35" s="6"/>
      <c r="K35" s="6">
        <f>+K34+E35*D35</f>
        <v>0</v>
      </c>
    </row>
    <row r="36" spans="1:11" ht="28.5">
      <c r="A36" s="34" t="s">
        <v>72</v>
      </c>
      <c r="B36" s="35" t="s">
        <v>73</v>
      </c>
      <c r="C36" s="34" t="s">
        <v>33</v>
      </c>
      <c r="D36" s="37">
        <v>3.5</v>
      </c>
      <c r="E36" s="14"/>
      <c r="F36" s="65">
        <f>ROUND($D36*E36,0)</f>
        <v>0</v>
      </c>
      <c r="H36" s="5"/>
      <c r="I36" s="6"/>
      <c r="J36" s="6"/>
      <c r="K36" s="6">
        <f>+K35+E36*D36</f>
        <v>0</v>
      </c>
    </row>
    <row r="37" spans="1:11" ht="28.5">
      <c r="A37" s="34" t="s">
        <v>74</v>
      </c>
      <c r="B37" s="35" t="s">
        <v>75</v>
      </c>
      <c r="C37" s="34" t="s">
        <v>33</v>
      </c>
      <c r="D37" s="37">
        <v>5.6</v>
      </c>
      <c r="E37" s="14"/>
      <c r="F37" s="65">
        <f>ROUND($D37*E37,0)</f>
        <v>0</v>
      </c>
      <c r="H37" s="5"/>
      <c r="I37" s="6"/>
      <c r="J37" s="6"/>
      <c r="K37" s="6">
        <f>+K36+E37*D37</f>
        <v>0</v>
      </c>
    </row>
    <row r="38" spans="1:11" ht="42.75">
      <c r="A38" s="34" t="s">
        <v>76</v>
      </c>
      <c r="B38" s="35" t="s">
        <v>77</v>
      </c>
      <c r="C38" s="34" t="s">
        <v>21</v>
      </c>
      <c r="D38" s="37">
        <v>40.619999999999997</v>
      </c>
      <c r="E38" s="14"/>
      <c r="F38" s="65">
        <f>ROUND($D38*E38,0)</f>
        <v>0</v>
      </c>
      <c r="H38" s="5"/>
      <c r="I38" s="6"/>
      <c r="J38" s="6"/>
      <c r="K38" s="6">
        <f>+K37+E38*D38</f>
        <v>0</v>
      </c>
    </row>
    <row r="39" spans="1:11" ht="15">
      <c r="A39" s="28">
        <v>2.2999999999999998</v>
      </c>
      <c r="B39" s="29" t="s">
        <v>78</v>
      </c>
      <c r="C39" s="28"/>
      <c r="D39" s="30"/>
      <c r="E39" s="16"/>
      <c r="F39" s="67">
        <f>SUM(F40:F41)</f>
        <v>0</v>
      </c>
      <c r="H39" s="5"/>
      <c r="K39" s="6">
        <f>+K38+E39*D39</f>
        <v>0</v>
      </c>
    </row>
    <row r="40" spans="1:11" ht="42.75">
      <c r="A40" s="34" t="s">
        <v>79</v>
      </c>
      <c r="B40" s="35" t="s">
        <v>80</v>
      </c>
      <c r="C40" s="34" t="s">
        <v>81</v>
      </c>
      <c r="D40" s="37">
        <v>1331.9396999999999</v>
      </c>
      <c r="E40" s="14"/>
      <c r="F40" s="65">
        <f>ROUND($D40*E40,0)</f>
        <v>0</v>
      </c>
      <c r="H40" s="5"/>
      <c r="I40" s="6"/>
      <c r="J40" s="6"/>
      <c r="K40" s="6">
        <f>+K39+E40*D40</f>
        <v>0</v>
      </c>
    </row>
    <row r="41" spans="1:11" ht="28.5">
      <c r="A41" s="34" t="s">
        <v>82</v>
      </c>
      <c r="B41" s="35" t="s">
        <v>83</v>
      </c>
      <c r="C41" s="34" t="s">
        <v>81</v>
      </c>
      <c r="D41" s="37">
        <v>350</v>
      </c>
      <c r="E41" s="14"/>
      <c r="F41" s="65">
        <f>ROUND($D41*E41,0)</f>
        <v>0</v>
      </c>
      <c r="H41" s="5"/>
      <c r="I41" s="6"/>
      <c r="J41" s="6"/>
      <c r="K41" s="6">
        <f>+K40+E41*D41</f>
        <v>0</v>
      </c>
    </row>
    <row r="42" spans="1:11" ht="49.5" customHeight="1">
      <c r="A42" s="25" t="s">
        <v>84</v>
      </c>
      <c r="B42" s="26" t="s">
        <v>85</v>
      </c>
      <c r="C42" s="25" t="s">
        <v>86</v>
      </c>
      <c r="D42" s="27"/>
      <c r="E42" s="15"/>
      <c r="F42" s="66">
        <f>+F43+F49+F58</f>
        <v>0</v>
      </c>
      <c r="H42" s="5"/>
      <c r="K42" s="6">
        <f>+K41+E42*D42</f>
        <v>0</v>
      </c>
    </row>
    <row r="43" spans="1:11" ht="15">
      <c r="A43" s="28" t="s">
        <v>87</v>
      </c>
      <c r="B43" s="29" t="s">
        <v>88</v>
      </c>
      <c r="C43" s="28" t="s">
        <v>86</v>
      </c>
      <c r="D43" s="30"/>
      <c r="E43" s="16"/>
      <c r="F43" s="67">
        <f>SUM(F44:F48)</f>
        <v>0</v>
      </c>
      <c r="H43" s="5"/>
      <c r="K43" s="6">
        <f>+K42+E43*D43</f>
        <v>0</v>
      </c>
    </row>
    <row r="44" spans="1:11" ht="14.25">
      <c r="A44" s="34" t="s">
        <v>89</v>
      </c>
      <c r="B44" s="35" t="s">
        <v>90</v>
      </c>
      <c r="C44" s="34" t="s">
        <v>13</v>
      </c>
      <c r="D44" s="37">
        <v>5</v>
      </c>
      <c r="E44" s="14"/>
      <c r="F44" s="65">
        <f>ROUND($D44*E44,0)</f>
        <v>0</v>
      </c>
      <c r="H44" s="5"/>
      <c r="I44" s="6"/>
      <c r="J44" s="6"/>
      <c r="K44" s="6">
        <f>+K43+E44*D44</f>
        <v>0</v>
      </c>
    </row>
    <row r="45" spans="1:11" ht="14.25">
      <c r="A45" s="34" t="s">
        <v>91</v>
      </c>
      <c r="B45" s="35" t="s">
        <v>92</v>
      </c>
      <c r="C45" s="34" t="s">
        <v>13</v>
      </c>
      <c r="D45" s="37">
        <v>1</v>
      </c>
      <c r="E45" s="14"/>
      <c r="F45" s="65">
        <f>ROUND($D45*E45,0)</f>
        <v>0</v>
      </c>
      <c r="H45" s="5"/>
      <c r="I45" s="6"/>
      <c r="J45" s="6"/>
      <c r="K45" s="6">
        <f>+K44+E45*D45</f>
        <v>0</v>
      </c>
    </row>
    <row r="46" spans="1:11" ht="28.5">
      <c r="A46" s="34" t="s">
        <v>93</v>
      </c>
      <c r="B46" s="35" t="s">
        <v>94</v>
      </c>
      <c r="C46" s="34" t="s">
        <v>33</v>
      </c>
      <c r="D46" s="37">
        <v>16</v>
      </c>
      <c r="E46" s="14"/>
      <c r="F46" s="65">
        <f>ROUND($D46*E46,0)</f>
        <v>0</v>
      </c>
      <c r="H46" s="5"/>
      <c r="I46" s="6"/>
      <c r="J46" s="6"/>
      <c r="K46" s="6">
        <f>+K45+E46*D46</f>
        <v>0</v>
      </c>
    </row>
    <row r="47" spans="1:11" ht="14.25">
      <c r="A47" s="34" t="s">
        <v>95</v>
      </c>
      <c r="B47" s="35" t="s">
        <v>96</v>
      </c>
      <c r="C47" s="34" t="s">
        <v>33</v>
      </c>
      <c r="D47" s="37">
        <v>12</v>
      </c>
      <c r="E47" s="14"/>
      <c r="F47" s="65">
        <f>ROUND($D47*E47,0)</f>
        <v>0</v>
      </c>
      <c r="H47" s="5"/>
      <c r="I47" s="6"/>
      <c r="J47" s="6"/>
      <c r="K47" s="6">
        <f>+K46+E47*D47</f>
        <v>0</v>
      </c>
    </row>
    <row r="48" spans="1:11" ht="28.5">
      <c r="A48" s="34" t="s">
        <v>97</v>
      </c>
      <c r="B48" s="35" t="s">
        <v>98</v>
      </c>
      <c r="C48" s="34" t="s">
        <v>33</v>
      </c>
      <c r="D48" s="37">
        <v>10</v>
      </c>
      <c r="E48" s="14"/>
      <c r="F48" s="65">
        <f>ROUND($D48*E48,0)</f>
        <v>0</v>
      </c>
      <c r="H48" s="5"/>
      <c r="I48" s="6"/>
      <c r="J48" s="6"/>
      <c r="K48" s="6">
        <f>+K47+E48*D48</f>
        <v>0</v>
      </c>
    </row>
    <row r="49" spans="1:11" ht="15">
      <c r="A49" s="28" t="s">
        <v>99</v>
      </c>
      <c r="B49" s="29" t="s">
        <v>100</v>
      </c>
      <c r="C49" s="28" t="s">
        <v>86</v>
      </c>
      <c r="D49" s="30"/>
      <c r="E49" s="16"/>
      <c r="F49" s="67">
        <f>SUM(F50:F57)</f>
        <v>0</v>
      </c>
      <c r="H49" s="5"/>
      <c r="K49" s="6">
        <f>+K48+E49*D49</f>
        <v>0</v>
      </c>
    </row>
    <row r="50" spans="1:11" ht="14.25">
      <c r="A50" s="34" t="s">
        <v>101</v>
      </c>
      <c r="B50" s="35" t="s">
        <v>102</v>
      </c>
      <c r="C50" s="34" t="s">
        <v>13</v>
      </c>
      <c r="D50" s="37">
        <v>6</v>
      </c>
      <c r="E50" s="14"/>
      <c r="F50" s="65">
        <f t="shared" ref="F50:F57" si="1">ROUND($D50*E50,0)</f>
        <v>0</v>
      </c>
      <c r="H50" s="5"/>
      <c r="I50" s="6"/>
      <c r="J50" s="6"/>
      <c r="K50" s="6">
        <f>+K49+E50*D50</f>
        <v>0</v>
      </c>
    </row>
    <row r="51" spans="1:11" ht="14.25">
      <c r="A51" s="34" t="s">
        <v>103</v>
      </c>
      <c r="B51" s="35" t="s">
        <v>104</v>
      </c>
      <c r="C51" s="34" t="s">
        <v>13</v>
      </c>
      <c r="D51" s="37">
        <v>14</v>
      </c>
      <c r="E51" s="14"/>
      <c r="F51" s="65">
        <f t="shared" si="1"/>
        <v>0</v>
      </c>
      <c r="H51" s="5"/>
      <c r="I51" s="6"/>
      <c r="J51" s="6"/>
      <c r="K51" s="6">
        <f>+K50+E51*D51</f>
        <v>0</v>
      </c>
    </row>
    <row r="52" spans="1:11" ht="14.25">
      <c r="A52" s="34" t="s">
        <v>105</v>
      </c>
      <c r="B52" s="35" t="s">
        <v>106</v>
      </c>
      <c r="C52" s="34" t="s">
        <v>16</v>
      </c>
      <c r="D52" s="37">
        <v>32</v>
      </c>
      <c r="E52" s="14"/>
      <c r="F52" s="65">
        <f t="shared" si="1"/>
        <v>0</v>
      </c>
      <c r="H52" s="5"/>
      <c r="I52" s="6"/>
      <c r="J52" s="6"/>
      <c r="K52" s="6">
        <f>+K51+E52*D52</f>
        <v>0</v>
      </c>
    </row>
    <row r="53" spans="1:11" ht="14.25">
      <c r="A53" s="34" t="s">
        <v>107</v>
      </c>
      <c r="B53" s="35" t="s">
        <v>108</v>
      </c>
      <c r="C53" s="34" t="s">
        <v>16</v>
      </c>
      <c r="D53" s="37">
        <v>10</v>
      </c>
      <c r="E53" s="14"/>
      <c r="F53" s="65">
        <f t="shared" si="1"/>
        <v>0</v>
      </c>
      <c r="H53" s="5"/>
      <c r="I53" s="6"/>
      <c r="J53" s="6"/>
      <c r="K53" s="6">
        <f>+K52+E53*D53</f>
        <v>0</v>
      </c>
    </row>
    <row r="54" spans="1:11" ht="14.25">
      <c r="A54" s="34" t="s">
        <v>109</v>
      </c>
      <c r="B54" s="35" t="s">
        <v>110</v>
      </c>
      <c r="C54" s="34" t="s">
        <v>13</v>
      </c>
      <c r="D54" s="37">
        <v>12</v>
      </c>
      <c r="E54" s="14"/>
      <c r="F54" s="65">
        <f t="shared" si="1"/>
        <v>0</v>
      </c>
      <c r="H54" s="5"/>
      <c r="I54" s="6"/>
      <c r="J54" s="6"/>
      <c r="K54" s="6">
        <f>+K53+E54*D54</f>
        <v>0</v>
      </c>
    </row>
    <row r="55" spans="1:11" ht="14.25">
      <c r="A55" s="34" t="s">
        <v>111</v>
      </c>
      <c r="B55" s="35" t="s">
        <v>112</v>
      </c>
      <c r="C55" s="34" t="s">
        <v>13</v>
      </c>
      <c r="D55" s="37">
        <v>1</v>
      </c>
      <c r="E55" s="14"/>
      <c r="F55" s="65">
        <f t="shared" si="1"/>
        <v>0</v>
      </c>
      <c r="H55" s="5"/>
      <c r="I55" s="6"/>
      <c r="J55" s="6"/>
      <c r="K55" s="6">
        <f>+K54+E55*D55</f>
        <v>0</v>
      </c>
    </row>
    <row r="56" spans="1:11" ht="14.25">
      <c r="A56" s="34" t="s">
        <v>113</v>
      </c>
      <c r="B56" s="35" t="s">
        <v>114</v>
      </c>
      <c r="C56" s="34" t="s">
        <v>13</v>
      </c>
      <c r="D56" s="37">
        <v>1</v>
      </c>
      <c r="E56" s="14"/>
      <c r="F56" s="65">
        <f t="shared" si="1"/>
        <v>0</v>
      </c>
      <c r="H56" s="5"/>
      <c r="I56" s="6"/>
      <c r="J56" s="6"/>
      <c r="K56" s="6">
        <f>+K55+E56*D56</f>
        <v>0</v>
      </c>
    </row>
    <row r="57" spans="1:11" ht="14.25">
      <c r="A57" s="34" t="s">
        <v>115</v>
      </c>
      <c r="B57" s="35" t="s">
        <v>116</v>
      </c>
      <c r="C57" s="34" t="s">
        <v>13</v>
      </c>
      <c r="D57" s="37">
        <v>1</v>
      </c>
      <c r="E57" s="14"/>
      <c r="F57" s="65">
        <f t="shared" si="1"/>
        <v>0</v>
      </c>
      <c r="H57" s="5"/>
      <c r="I57" s="6"/>
      <c r="J57" s="6"/>
      <c r="K57" s="6">
        <f>+K56+E57*D57</f>
        <v>0</v>
      </c>
    </row>
    <row r="58" spans="1:11" ht="15">
      <c r="A58" s="28">
        <v>3.3</v>
      </c>
      <c r="B58" s="29" t="s">
        <v>117</v>
      </c>
      <c r="C58" s="28" t="s">
        <v>86</v>
      </c>
      <c r="D58" s="30"/>
      <c r="E58" s="16"/>
      <c r="F58" s="67">
        <f>SUM(F59:F61)</f>
        <v>0</v>
      </c>
      <c r="H58" s="5"/>
      <c r="K58" s="6">
        <f>+K57+E58*D58</f>
        <v>0</v>
      </c>
    </row>
    <row r="59" spans="1:11" ht="14.25">
      <c r="A59" s="34" t="s">
        <v>118</v>
      </c>
      <c r="B59" s="35" t="s">
        <v>119</v>
      </c>
      <c r="C59" s="34" t="s">
        <v>16</v>
      </c>
      <c r="D59" s="37">
        <v>7</v>
      </c>
      <c r="E59" s="14"/>
      <c r="F59" s="65">
        <f>ROUND($D59*E59,0)</f>
        <v>0</v>
      </c>
      <c r="H59" s="5"/>
      <c r="I59" s="6"/>
      <c r="J59" s="6"/>
      <c r="K59" s="6">
        <f>+K58+E59*D59</f>
        <v>0</v>
      </c>
    </row>
    <row r="60" spans="1:11" ht="14.25">
      <c r="A60" s="34" t="s">
        <v>120</v>
      </c>
      <c r="B60" s="35" t="s">
        <v>121</v>
      </c>
      <c r="C60" s="34" t="s">
        <v>122</v>
      </c>
      <c r="D60" s="37">
        <v>2</v>
      </c>
      <c r="E60" s="14"/>
      <c r="F60" s="65">
        <f>ROUND($D60*E60,0)</f>
        <v>0</v>
      </c>
      <c r="H60" s="5"/>
      <c r="I60" s="6"/>
      <c r="J60" s="6"/>
      <c r="K60" s="6">
        <f>+K59+E60*D60</f>
        <v>0</v>
      </c>
    </row>
    <row r="61" spans="1:11" ht="14.25">
      <c r="A61" s="34" t="s">
        <v>123</v>
      </c>
      <c r="B61" s="35" t="s">
        <v>124</v>
      </c>
      <c r="C61" s="34" t="s">
        <v>21</v>
      </c>
      <c r="D61" s="37">
        <v>22</v>
      </c>
      <c r="E61" s="14"/>
      <c r="F61" s="65">
        <f>ROUND($D61*E61,0)</f>
        <v>0</v>
      </c>
      <c r="H61" s="5"/>
      <c r="I61" s="6"/>
      <c r="J61" s="6"/>
      <c r="K61" s="6">
        <f>+K60+E61*D61</f>
        <v>0</v>
      </c>
    </row>
    <row r="62" spans="1:11" ht="50.25" customHeight="1">
      <c r="A62" s="25">
        <v>4</v>
      </c>
      <c r="B62" s="26" t="s">
        <v>125</v>
      </c>
      <c r="C62" s="25"/>
      <c r="D62" s="27"/>
      <c r="E62" s="15"/>
      <c r="F62" s="66">
        <f>F73+F76+F63</f>
        <v>0</v>
      </c>
      <c r="H62" s="5"/>
      <c r="K62" s="6">
        <f>+K61+E62*D62</f>
        <v>0</v>
      </c>
    </row>
    <row r="63" spans="1:11" ht="15">
      <c r="A63" s="28">
        <v>4.0999999999999996</v>
      </c>
      <c r="B63" s="29" t="s">
        <v>126</v>
      </c>
      <c r="C63" s="28"/>
      <c r="D63" s="30"/>
      <c r="E63" s="16"/>
      <c r="F63" s="67">
        <f>SUM(F64:F72)</f>
        <v>0</v>
      </c>
      <c r="H63" s="5"/>
      <c r="K63" s="6">
        <f>+K62+E63*D63</f>
        <v>0</v>
      </c>
    </row>
    <row r="64" spans="1:11" ht="42.75">
      <c r="A64" s="34" t="s">
        <v>127</v>
      </c>
      <c r="B64" s="35" t="s">
        <v>128</v>
      </c>
      <c r="C64" s="34" t="s">
        <v>33</v>
      </c>
      <c r="D64" s="37">
        <v>4</v>
      </c>
      <c r="E64" s="14"/>
      <c r="F64" s="65">
        <f t="shared" ref="F64:F72" si="2">ROUND($D64*E64,0)</f>
        <v>0</v>
      </c>
      <c r="H64" s="5"/>
      <c r="I64" s="6"/>
      <c r="J64" s="6"/>
      <c r="K64" s="6">
        <f>+K63+E64*D64</f>
        <v>0</v>
      </c>
    </row>
    <row r="65" spans="1:11" ht="28.5">
      <c r="A65" s="34" t="s">
        <v>129</v>
      </c>
      <c r="B65" s="35" t="s">
        <v>130</v>
      </c>
      <c r="C65" s="34" t="s">
        <v>33</v>
      </c>
      <c r="D65" s="37">
        <v>14</v>
      </c>
      <c r="E65" s="14"/>
      <c r="F65" s="65">
        <f t="shared" si="2"/>
        <v>0</v>
      </c>
      <c r="H65" s="5"/>
      <c r="I65" s="6"/>
      <c r="J65" s="6"/>
      <c r="K65" s="6">
        <f>+K64+E65*D65</f>
        <v>0</v>
      </c>
    </row>
    <row r="66" spans="1:11" ht="14.25">
      <c r="A66" s="34" t="s">
        <v>131</v>
      </c>
      <c r="B66" s="35" t="s">
        <v>132</v>
      </c>
      <c r="C66" s="34" t="s">
        <v>13</v>
      </c>
      <c r="D66" s="37">
        <v>1400</v>
      </c>
      <c r="E66" s="14"/>
      <c r="F66" s="65">
        <f t="shared" si="2"/>
        <v>0</v>
      </c>
      <c r="H66" s="5"/>
      <c r="I66" s="6"/>
      <c r="J66" s="6"/>
      <c r="K66" s="6">
        <f>+K65+E66*D66</f>
        <v>0</v>
      </c>
    </row>
    <row r="67" spans="1:11" ht="14.25">
      <c r="A67" s="34" t="s">
        <v>133</v>
      </c>
      <c r="B67" s="35" t="s">
        <v>134</v>
      </c>
      <c r="C67" s="34" t="s">
        <v>13</v>
      </c>
      <c r="D67" s="37">
        <v>130</v>
      </c>
      <c r="E67" s="14"/>
      <c r="F67" s="65">
        <f t="shared" si="2"/>
        <v>0</v>
      </c>
      <c r="H67" s="5"/>
      <c r="I67" s="6"/>
      <c r="J67" s="6"/>
      <c r="K67" s="6">
        <f>+K66+E67*D67</f>
        <v>0</v>
      </c>
    </row>
    <row r="68" spans="1:11" ht="14.25">
      <c r="A68" s="34" t="s">
        <v>135</v>
      </c>
      <c r="B68" s="35" t="s">
        <v>136</v>
      </c>
      <c r="C68" s="34" t="s">
        <v>13</v>
      </c>
      <c r="D68" s="37">
        <v>30</v>
      </c>
      <c r="E68" s="14"/>
      <c r="F68" s="65">
        <f t="shared" si="2"/>
        <v>0</v>
      </c>
      <c r="H68" s="5"/>
      <c r="I68" s="6"/>
      <c r="J68" s="6"/>
      <c r="K68" s="6">
        <f>+K67+E68*D68</f>
        <v>0</v>
      </c>
    </row>
    <row r="69" spans="1:11" ht="42.75">
      <c r="A69" s="34" t="s">
        <v>137</v>
      </c>
      <c r="B69" s="35" t="s">
        <v>138</v>
      </c>
      <c r="C69" s="34" t="s">
        <v>33</v>
      </c>
      <c r="D69" s="37">
        <v>5</v>
      </c>
      <c r="E69" s="14"/>
      <c r="F69" s="65">
        <f t="shared" si="2"/>
        <v>0</v>
      </c>
      <c r="H69" s="5"/>
      <c r="I69" s="6"/>
      <c r="J69" s="6"/>
      <c r="K69" s="6">
        <f>+K68+E69*D69</f>
        <v>0</v>
      </c>
    </row>
    <row r="70" spans="1:11" ht="42.75">
      <c r="A70" s="34" t="s">
        <v>139</v>
      </c>
      <c r="B70" s="35" t="s">
        <v>140</v>
      </c>
      <c r="C70" s="34" t="s">
        <v>33</v>
      </c>
      <c r="D70" s="37">
        <v>7</v>
      </c>
      <c r="E70" s="14"/>
      <c r="F70" s="65">
        <f t="shared" si="2"/>
        <v>0</v>
      </c>
      <c r="H70" s="5"/>
      <c r="I70" s="6"/>
      <c r="J70" s="6"/>
      <c r="K70" s="6">
        <f>+K69+E70*D70</f>
        <v>0</v>
      </c>
    </row>
    <row r="71" spans="1:11" ht="14.25">
      <c r="A71" s="34" t="s">
        <v>141</v>
      </c>
      <c r="B71" s="35" t="s">
        <v>142</v>
      </c>
      <c r="C71" s="34" t="s">
        <v>21</v>
      </c>
      <c r="D71" s="37">
        <v>27</v>
      </c>
      <c r="E71" s="14"/>
      <c r="F71" s="65">
        <f t="shared" si="2"/>
        <v>0</v>
      </c>
      <c r="H71" s="5"/>
      <c r="I71" s="6"/>
      <c r="J71" s="6"/>
      <c r="K71" s="6">
        <f>+K70+E71*D71</f>
        <v>0</v>
      </c>
    </row>
    <row r="72" spans="1:11" ht="42.75">
      <c r="A72" s="34" t="s">
        <v>143</v>
      </c>
      <c r="B72" s="35" t="s">
        <v>144</v>
      </c>
      <c r="C72" s="34" t="s">
        <v>21</v>
      </c>
      <c r="D72" s="37">
        <v>150</v>
      </c>
      <c r="E72" s="14"/>
      <c r="F72" s="65">
        <f t="shared" si="2"/>
        <v>0</v>
      </c>
      <c r="H72" s="5"/>
      <c r="I72" s="6"/>
      <c r="J72" s="6"/>
      <c r="K72" s="6">
        <f>+K71+E72*D72</f>
        <v>0</v>
      </c>
    </row>
    <row r="73" spans="1:11" ht="15">
      <c r="A73" s="28">
        <v>4.2</v>
      </c>
      <c r="B73" s="29" t="s">
        <v>78</v>
      </c>
      <c r="C73" s="28"/>
      <c r="D73" s="30"/>
      <c r="E73" s="16"/>
      <c r="F73" s="67">
        <f>SUM(F74:F75)</f>
        <v>0</v>
      </c>
      <c r="H73" s="5"/>
      <c r="K73" s="6">
        <f>+K72+E73*D73</f>
        <v>0</v>
      </c>
    </row>
    <row r="74" spans="1:11" ht="42.75">
      <c r="A74" s="34" t="s">
        <v>145</v>
      </c>
      <c r="B74" s="35" t="s">
        <v>146</v>
      </c>
      <c r="C74" s="34" t="s">
        <v>81</v>
      </c>
      <c r="D74" s="37">
        <v>5750</v>
      </c>
      <c r="E74" s="14"/>
      <c r="F74" s="65">
        <f>ROUND($D74*E74,0)</f>
        <v>0</v>
      </c>
      <c r="H74" s="5"/>
      <c r="I74" s="6"/>
      <c r="J74" s="6"/>
      <c r="K74" s="6">
        <f>+K73+E74*D74</f>
        <v>0</v>
      </c>
    </row>
    <row r="75" spans="1:11" ht="28.5">
      <c r="A75" s="34" t="s">
        <v>147</v>
      </c>
      <c r="B75" s="35" t="s">
        <v>148</v>
      </c>
      <c r="C75" s="34" t="s">
        <v>81</v>
      </c>
      <c r="D75" s="37">
        <v>220</v>
      </c>
      <c r="E75" s="14"/>
      <c r="F75" s="65">
        <f>ROUND($D75*E75,0)</f>
        <v>0</v>
      </c>
      <c r="H75" s="5"/>
      <c r="I75" s="6"/>
      <c r="J75" s="6"/>
      <c r="K75" s="6">
        <f>+K74+E75*D75</f>
        <v>0</v>
      </c>
    </row>
    <row r="76" spans="1:11" ht="16.5" customHeight="1">
      <c r="A76" s="28">
        <v>4.3</v>
      </c>
      <c r="B76" s="29" t="s">
        <v>149</v>
      </c>
      <c r="C76" s="28"/>
      <c r="D76" s="30"/>
      <c r="E76" s="16"/>
      <c r="F76" s="67">
        <f>SUM(F77:F78)</f>
        <v>0</v>
      </c>
      <c r="H76" s="5"/>
      <c r="K76" s="6">
        <f>+K75+E76*D76</f>
        <v>0</v>
      </c>
    </row>
    <row r="77" spans="1:11" ht="28.5">
      <c r="A77" s="34" t="s">
        <v>150</v>
      </c>
      <c r="B77" s="35" t="s">
        <v>151</v>
      </c>
      <c r="C77" s="34" t="s">
        <v>81</v>
      </c>
      <c r="D77" s="38">
        <v>3200</v>
      </c>
      <c r="E77" s="14"/>
      <c r="F77" s="65">
        <f>ROUND($D77*E77,0)</f>
        <v>0</v>
      </c>
      <c r="H77" s="5"/>
      <c r="I77" s="6"/>
      <c r="J77" s="6"/>
      <c r="K77" s="6">
        <f>+K76+E77*D77</f>
        <v>0</v>
      </c>
    </row>
    <row r="78" spans="1:11" ht="28.5">
      <c r="A78" s="34" t="s">
        <v>152</v>
      </c>
      <c r="B78" s="35" t="s">
        <v>153</v>
      </c>
      <c r="C78" s="34" t="s">
        <v>81</v>
      </c>
      <c r="D78" s="38">
        <v>130</v>
      </c>
      <c r="E78" s="14"/>
      <c r="F78" s="65">
        <f>ROUND($D78*E78,0)</f>
        <v>0</v>
      </c>
      <c r="H78" s="5"/>
      <c r="I78" s="6"/>
      <c r="K78" s="6">
        <f>+K77+E78*D78</f>
        <v>0</v>
      </c>
    </row>
    <row r="79" spans="1:11" ht="39" customHeight="1">
      <c r="A79" s="25">
        <v>5</v>
      </c>
      <c r="B79" s="26" t="s">
        <v>154</v>
      </c>
      <c r="C79" s="25"/>
      <c r="D79" s="39"/>
      <c r="E79" s="15"/>
      <c r="F79" s="66">
        <f>+F80+F83+F85</f>
        <v>0</v>
      </c>
      <c r="H79" s="5"/>
      <c r="K79" s="6">
        <f>+K78+E79*D79</f>
        <v>0</v>
      </c>
    </row>
    <row r="80" spans="1:11" ht="15">
      <c r="A80" s="28">
        <v>5.0999999999999996</v>
      </c>
      <c r="B80" s="29" t="s">
        <v>155</v>
      </c>
      <c r="C80" s="28"/>
      <c r="D80" s="40"/>
      <c r="E80" s="16"/>
      <c r="F80" s="67">
        <f>SUM(F81:F82)</f>
        <v>0</v>
      </c>
      <c r="H80" s="5"/>
      <c r="K80" s="6">
        <f>+K79+E80*D80</f>
        <v>0</v>
      </c>
    </row>
    <row r="81" spans="1:11" ht="28.5">
      <c r="A81" s="34" t="s">
        <v>156</v>
      </c>
      <c r="B81" s="35" t="s">
        <v>157</v>
      </c>
      <c r="C81" s="34" t="s">
        <v>21</v>
      </c>
      <c r="D81" s="38">
        <v>6.84</v>
      </c>
      <c r="E81" s="14"/>
      <c r="F81" s="65">
        <f>ROUND($D81*E81,0)</f>
        <v>0</v>
      </c>
      <c r="H81" s="5"/>
      <c r="I81" s="6"/>
      <c r="J81" s="6"/>
      <c r="K81" s="6">
        <f>+K80+E81*D81</f>
        <v>0</v>
      </c>
    </row>
    <row r="82" spans="1:11" ht="28.5">
      <c r="A82" s="34" t="s">
        <v>158</v>
      </c>
      <c r="B82" s="35" t="s">
        <v>159</v>
      </c>
      <c r="C82" s="34" t="s">
        <v>21</v>
      </c>
      <c r="D82" s="38">
        <v>123.59385</v>
      </c>
      <c r="E82" s="14"/>
      <c r="F82" s="65">
        <f>ROUND($D82*E82,0)</f>
        <v>0</v>
      </c>
      <c r="H82" s="5"/>
      <c r="I82" s="6"/>
      <c r="J82" s="6"/>
      <c r="K82" s="6">
        <f>+K81+E82*D82</f>
        <v>0</v>
      </c>
    </row>
    <row r="83" spans="1:11" ht="15">
      <c r="A83" s="28">
        <v>5.2</v>
      </c>
      <c r="B83" s="29" t="s">
        <v>160</v>
      </c>
      <c r="C83" s="28"/>
      <c r="D83" s="40"/>
      <c r="E83" s="16"/>
      <c r="F83" s="67">
        <f>SUM(F84:F84)</f>
        <v>0</v>
      </c>
      <c r="H83" s="5"/>
      <c r="K83" s="6">
        <f>+K82+E83*D83</f>
        <v>0</v>
      </c>
    </row>
    <row r="84" spans="1:11" ht="14.25">
      <c r="A84" s="41" t="s">
        <v>161</v>
      </c>
      <c r="B84" s="41" t="s">
        <v>162</v>
      </c>
      <c r="C84" s="34" t="s">
        <v>16</v>
      </c>
      <c r="D84" s="42">
        <v>49.93</v>
      </c>
      <c r="E84" s="14"/>
      <c r="F84" s="65">
        <f>ROUND($D84*E84,0)</f>
        <v>0</v>
      </c>
      <c r="H84" s="5"/>
      <c r="I84" s="6"/>
      <c r="J84" s="6"/>
      <c r="K84" s="6">
        <f>+K83+E84*D84</f>
        <v>0</v>
      </c>
    </row>
    <row r="85" spans="1:11" ht="15">
      <c r="A85" s="28">
        <v>5.3</v>
      </c>
      <c r="B85" s="29" t="s">
        <v>163</v>
      </c>
      <c r="C85" s="28"/>
      <c r="D85" s="40"/>
      <c r="E85" s="16"/>
      <c r="F85" s="67">
        <f>SUM(F86:F93)</f>
        <v>0</v>
      </c>
      <c r="H85" s="5"/>
      <c r="K85" s="6">
        <f>+K84+E85*D85</f>
        <v>0</v>
      </c>
    </row>
    <row r="86" spans="1:11" ht="14.25">
      <c r="A86" s="34" t="s">
        <v>164</v>
      </c>
      <c r="B86" s="35" t="s">
        <v>165</v>
      </c>
      <c r="C86" s="34" t="s">
        <v>16</v>
      </c>
      <c r="D86" s="38">
        <v>23.73</v>
      </c>
      <c r="E86" s="14"/>
      <c r="F86" s="65">
        <f t="shared" ref="F86:F93" si="3">ROUND($D86*E86,0)</f>
        <v>0</v>
      </c>
      <c r="H86" s="5"/>
      <c r="I86" s="6"/>
      <c r="J86" s="6"/>
      <c r="K86" s="6">
        <f>+K85+E86*D86</f>
        <v>0</v>
      </c>
    </row>
    <row r="87" spans="1:11" ht="28.5">
      <c r="A87" s="34" t="s">
        <v>166</v>
      </c>
      <c r="B87" s="35" t="s">
        <v>167</v>
      </c>
      <c r="C87" s="34" t="s">
        <v>13</v>
      </c>
      <c r="D87" s="38">
        <v>6</v>
      </c>
      <c r="E87" s="14"/>
      <c r="F87" s="65">
        <f t="shared" si="3"/>
        <v>0</v>
      </c>
      <c r="H87" s="5"/>
      <c r="I87" s="6"/>
      <c r="J87" s="6"/>
      <c r="K87" s="6">
        <f>+K86+E87*D87</f>
        <v>0</v>
      </c>
    </row>
    <row r="88" spans="1:11" ht="28.5" customHeight="1">
      <c r="A88" s="34" t="s">
        <v>168</v>
      </c>
      <c r="B88" s="35" t="s">
        <v>169</v>
      </c>
      <c r="C88" s="34" t="s">
        <v>16</v>
      </c>
      <c r="D88" s="38">
        <v>19.600000000000001</v>
      </c>
      <c r="E88" s="14"/>
      <c r="F88" s="65">
        <f t="shared" si="3"/>
        <v>0</v>
      </c>
      <c r="H88" s="5"/>
      <c r="I88" s="6"/>
      <c r="J88" s="6"/>
      <c r="K88" s="6">
        <f>+K87+E88*D88</f>
        <v>0</v>
      </c>
    </row>
    <row r="89" spans="1:11" ht="42.75">
      <c r="A89" s="34" t="s">
        <v>170</v>
      </c>
      <c r="B89" s="35" t="s">
        <v>171</v>
      </c>
      <c r="C89" s="34" t="s">
        <v>16</v>
      </c>
      <c r="D89" s="37">
        <v>131.11000000000001</v>
      </c>
      <c r="E89" s="14"/>
      <c r="F89" s="65">
        <f t="shared" si="3"/>
        <v>0</v>
      </c>
      <c r="H89" s="5"/>
      <c r="I89" s="6"/>
      <c r="J89" s="6"/>
      <c r="K89" s="6">
        <f>+K88+E89*D89</f>
        <v>0</v>
      </c>
    </row>
    <row r="90" spans="1:11" ht="14.25">
      <c r="A90" s="34" t="s">
        <v>172</v>
      </c>
      <c r="B90" s="35" t="s">
        <v>173</v>
      </c>
      <c r="C90" s="34" t="s">
        <v>21</v>
      </c>
      <c r="D90" s="37">
        <v>2.04</v>
      </c>
      <c r="E90" s="14"/>
      <c r="F90" s="65">
        <f t="shared" si="3"/>
        <v>0</v>
      </c>
      <c r="H90" s="5"/>
      <c r="I90" s="6"/>
      <c r="J90" s="6"/>
      <c r="K90" s="6">
        <f>+K89+E90*D90</f>
        <v>0</v>
      </c>
    </row>
    <row r="91" spans="1:11" ht="28.5">
      <c r="A91" s="34" t="s">
        <v>174</v>
      </c>
      <c r="B91" s="35" t="s">
        <v>175</v>
      </c>
      <c r="C91" s="34" t="s">
        <v>16</v>
      </c>
      <c r="D91" s="37">
        <v>110.4</v>
      </c>
      <c r="E91" s="14"/>
      <c r="F91" s="65">
        <f t="shared" si="3"/>
        <v>0</v>
      </c>
      <c r="H91" s="5"/>
      <c r="I91" s="6"/>
      <c r="J91" s="6"/>
      <c r="K91" s="6">
        <f>+K90+E91*D91</f>
        <v>0</v>
      </c>
    </row>
    <row r="92" spans="1:11" ht="28.5">
      <c r="A92" s="34" t="s">
        <v>176</v>
      </c>
      <c r="B92" s="35" t="s">
        <v>177</v>
      </c>
      <c r="C92" s="34" t="s">
        <v>16</v>
      </c>
      <c r="D92" s="37">
        <v>6.4</v>
      </c>
      <c r="E92" s="14"/>
      <c r="F92" s="65">
        <f t="shared" si="3"/>
        <v>0</v>
      </c>
      <c r="H92" s="5"/>
      <c r="I92" s="6"/>
      <c r="J92" s="6"/>
      <c r="K92" s="6">
        <f>+K91+E92*D92</f>
        <v>0</v>
      </c>
    </row>
    <row r="93" spans="1:11" ht="42.75">
      <c r="A93" s="34" t="s">
        <v>178</v>
      </c>
      <c r="B93" s="35" t="s">
        <v>179</v>
      </c>
      <c r="C93" s="34" t="s">
        <v>16</v>
      </c>
      <c r="D93" s="37">
        <v>4.32</v>
      </c>
      <c r="E93" s="14"/>
      <c r="F93" s="65">
        <f t="shared" si="3"/>
        <v>0</v>
      </c>
      <c r="H93" s="5"/>
      <c r="I93" s="6"/>
      <c r="J93" s="6"/>
      <c r="K93" s="6">
        <f>+K92+E93*D93</f>
        <v>0</v>
      </c>
    </row>
    <row r="94" spans="1:11" ht="39.75" customHeight="1">
      <c r="A94" s="25">
        <v>7</v>
      </c>
      <c r="B94" s="26" t="s">
        <v>180</v>
      </c>
      <c r="C94" s="25"/>
      <c r="D94" s="27"/>
      <c r="E94" s="15"/>
      <c r="F94" s="66">
        <f>+F95+F121+F134+F141+F165+F175</f>
        <v>0</v>
      </c>
      <c r="H94" s="5"/>
      <c r="K94" s="6">
        <f>+K93+E94*D94</f>
        <v>0</v>
      </c>
    </row>
    <row r="95" spans="1:11" ht="36" customHeight="1">
      <c r="A95" s="28">
        <v>7.1</v>
      </c>
      <c r="B95" s="29" t="s">
        <v>181</v>
      </c>
      <c r="C95" s="28"/>
      <c r="D95" s="30"/>
      <c r="E95" s="16"/>
      <c r="F95" s="67">
        <f>SUM(F96:F120)</f>
        <v>0</v>
      </c>
      <c r="H95" s="5"/>
      <c r="K95" s="6">
        <f>+K94+E95*D95</f>
        <v>0</v>
      </c>
    </row>
    <row r="96" spans="1:11" ht="14.25">
      <c r="A96" s="34" t="s">
        <v>182</v>
      </c>
      <c r="B96" s="35" t="s">
        <v>183</v>
      </c>
      <c r="C96" s="34" t="s">
        <v>13</v>
      </c>
      <c r="D96" s="37">
        <v>1</v>
      </c>
      <c r="E96" s="14"/>
      <c r="F96" s="65">
        <f t="shared" ref="F96:F120" si="4">ROUND($D96*E96,0)</f>
        <v>0</v>
      </c>
      <c r="H96" s="5"/>
      <c r="I96" s="6"/>
      <c r="J96" s="6"/>
      <c r="K96" s="6">
        <f>+K95+E96*D96</f>
        <v>0</v>
      </c>
    </row>
    <row r="97" spans="1:11" ht="14.25">
      <c r="A97" s="34" t="s">
        <v>184</v>
      </c>
      <c r="B97" s="35" t="s">
        <v>185</v>
      </c>
      <c r="C97" s="34" t="s">
        <v>13</v>
      </c>
      <c r="D97" s="37">
        <v>2</v>
      </c>
      <c r="E97" s="14"/>
      <c r="F97" s="65">
        <f t="shared" si="4"/>
        <v>0</v>
      </c>
      <c r="H97" s="5"/>
      <c r="I97" s="6"/>
      <c r="J97" s="6"/>
      <c r="K97" s="6">
        <f>+K96+E97*D97</f>
        <v>0</v>
      </c>
    </row>
    <row r="98" spans="1:11" ht="14.25">
      <c r="A98" s="34" t="s">
        <v>186</v>
      </c>
      <c r="B98" s="35" t="s">
        <v>187</v>
      </c>
      <c r="C98" s="34" t="s">
        <v>13</v>
      </c>
      <c r="D98" s="37">
        <v>3</v>
      </c>
      <c r="E98" s="14"/>
      <c r="F98" s="65">
        <f t="shared" si="4"/>
        <v>0</v>
      </c>
      <c r="H98" s="5"/>
      <c r="I98" s="6"/>
      <c r="J98" s="6"/>
      <c r="K98" s="6">
        <f>+K97+E98*D98</f>
        <v>0</v>
      </c>
    </row>
    <row r="99" spans="1:11" ht="14.25">
      <c r="A99" s="34" t="s">
        <v>188</v>
      </c>
      <c r="B99" s="35" t="s">
        <v>189</v>
      </c>
      <c r="C99" s="34" t="s">
        <v>13</v>
      </c>
      <c r="D99" s="37">
        <v>1</v>
      </c>
      <c r="E99" s="14"/>
      <c r="F99" s="65">
        <f t="shared" si="4"/>
        <v>0</v>
      </c>
      <c r="H99" s="5"/>
      <c r="I99" s="6"/>
      <c r="J99" s="6"/>
      <c r="K99" s="6">
        <f>+K98+E99*D99</f>
        <v>0</v>
      </c>
    </row>
    <row r="100" spans="1:11" ht="14.25">
      <c r="A100" s="34" t="s">
        <v>190</v>
      </c>
      <c r="B100" s="35" t="s">
        <v>191</v>
      </c>
      <c r="C100" s="34" t="s">
        <v>13</v>
      </c>
      <c r="D100" s="37">
        <v>1</v>
      </c>
      <c r="E100" s="14"/>
      <c r="F100" s="65">
        <f t="shared" si="4"/>
        <v>0</v>
      </c>
      <c r="H100" s="5"/>
      <c r="I100" s="6"/>
      <c r="J100" s="6"/>
      <c r="K100" s="6">
        <f>+K99+E100*D100</f>
        <v>0</v>
      </c>
    </row>
    <row r="101" spans="1:11" ht="14.25">
      <c r="A101" s="34" t="s">
        <v>192</v>
      </c>
      <c r="B101" s="35" t="s">
        <v>193</v>
      </c>
      <c r="C101" s="34" t="s">
        <v>16</v>
      </c>
      <c r="D101" s="37">
        <v>6</v>
      </c>
      <c r="E101" s="14"/>
      <c r="F101" s="65">
        <f t="shared" si="4"/>
        <v>0</v>
      </c>
      <c r="H101" s="5"/>
      <c r="I101" s="6"/>
      <c r="J101" s="6"/>
      <c r="K101" s="6">
        <f>+K100+E101*D101</f>
        <v>0</v>
      </c>
    </row>
    <row r="102" spans="1:11" ht="28.5">
      <c r="A102" s="34" t="s">
        <v>194</v>
      </c>
      <c r="B102" s="35" t="s">
        <v>195</v>
      </c>
      <c r="C102" s="34" t="s">
        <v>13</v>
      </c>
      <c r="D102" s="37">
        <v>1</v>
      </c>
      <c r="E102" s="14"/>
      <c r="F102" s="65">
        <f t="shared" si="4"/>
        <v>0</v>
      </c>
      <c r="H102" s="5"/>
      <c r="I102" s="6"/>
      <c r="J102" s="6"/>
      <c r="K102" s="6">
        <f>+K101+E102*D102</f>
        <v>0</v>
      </c>
    </row>
    <row r="103" spans="1:11" ht="14.25">
      <c r="A103" s="34" t="s">
        <v>196</v>
      </c>
      <c r="B103" s="35" t="s">
        <v>197</v>
      </c>
      <c r="C103" s="34" t="s">
        <v>16</v>
      </c>
      <c r="D103" s="37">
        <v>6</v>
      </c>
      <c r="E103" s="14"/>
      <c r="F103" s="65">
        <f t="shared" si="4"/>
        <v>0</v>
      </c>
      <c r="H103" s="5"/>
      <c r="I103" s="6"/>
      <c r="J103" s="6"/>
      <c r="K103" s="6">
        <f>+K102+E103*D103</f>
        <v>0</v>
      </c>
    </row>
    <row r="104" spans="1:11" ht="14.25">
      <c r="A104" s="34" t="s">
        <v>198</v>
      </c>
      <c r="B104" s="35" t="s">
        <v>199</v>
      </c>
      <c r="C104" s="34" t="s">
        <v>16</v>
      </c>
      <c r="D104" s="37">
        <v>14</v>
      </c>
      <c r="E104" s="14"/>
      <c r="F104" s="65">
        <f t="shared" si="4"/>
        <v>0</v>
      </c>
      <c r="H104" s="5"/>
      <c r="I104" s="6"/>
      <c r="J104" s="6"/>
      <c r="K104" s="6">
        <f>+K103+E104*D104</f>
        <v>0</v>
      </c>
    </row>
    <row r="105" spans="1:11" ht="14.25">
      <c r="A105" s="34" t="s">
        <v>200</v>
      </c>
      <c r="B105" s="35" t="s">
        <v>201</v>
      </c>
      <c r="C105" s="34" t="s">
        <v>13</v>
      </c>
      <c r="D105" s="37">
        <v>2</v>
      </c>
      <c r="E105" s="14"/>
      <c r="F105" s="65">
        <f t="shared" si="4"/>
        <v>0</v>
      </c>
      <c r="H105" s="5"/>
      <c r="I105" s="6"/>
      <c r="J105" s="6"/>
      <c r="K105" s="6">
        <f>+K104+E105*D105</f>
        <v>0</v>
      </c>
    </row>
    <row r="106" spans="1:11" ht="14.25">
      <c r="A106" s="34" t="s">
        <v>202</v>
      </c>
      <c r="B106" s="35" t="s">
        <v>203</v>
      </c>
      <c r="C106" s="34" t="s">
        <v>13</v>
      </c>
      <c r="D106" s="37">
        <v>2</v>
      </c>
      <c r="E106" s="14"/>
      <c r="F106" s="65">
        <f t="shared" si="4"/>
        <v>0</v>
      </c>
      <c r="H106" s="5"/>
      <c r="I106" s="6"/>
      <c r="J106" s="6"/>
      <c r="K106" s="6">
        <f>+K105+E106*D106</f>
        <v>0</v>
      </c>
    </row>
    <row r="107" spans="1:11" ht="14.25">
      <c r="A107" s="34" t="s">
        <v>204</v>
      </c>
      <c r="B107" s="35" t="s">
        <v>205</v>
      </c>
      <c r="C107" s="34" t="s">
        <v>13</v>
      </c>
      <c r="D107" s="37">
        <v>1</v>
      </c>
      <c r="E107" s="14"/>
      <c r="F107" s="65">
        <f t="shared" si="4"/>
        <v>0</v>
      </c>
      <c r="H107" s="5"/>
      <c r="I107" s="6"/>
      <c r="J107" s="6"/>
      <c r="K107" s="6">
        <f>+K106+E107*D107</f>
        <v>0</v>
      </c>
    </row>
    <row r="108" spans="1:11" ht="14.25">
      <c r="A108" s="34" t="s">
        <v>206</v>
      </c>
      <c r="B108" s="35" t="s">
        <v>207</v>
      </c>
      <c r="C108" s="34" t="s">
        <v>13</v>
      </c>
      <c r="D108" s="37">
        <v>6</v>
      </c>
      <c r="E108" s="14"/>
      <c r="F108" s="65">
        <f t="shared" si="4"/>
        <v>0</v>
      </c>
      <c r="H108" s="5"/>
      <c r="I108" s="6"/>
      <c r="J108" s="6"/>
      <c r="K108" s="6">
        <f>+K107+E108*D108</f>
        <v>0</v>
      </c>
    </row>
    <row r="109" spans="1:11" ht="14.25">
      <c r="A109" s="34" t="s">
        <v>208</v>
      </c>
      <c r="B109" s="35" t="s">
        <v>209</v>
      </c>
      <c r="C109" s="34" t="s">
        <v>13</v>
      </c>
      <c r="D109" s="37">
        <v>2</v>
      </c>
      <c r="E109" s="14"/>
      <c r="F109" s="65">
        <f t="shared" si="4"/>
        <v>0</v>
      </c>
      <c r="H109" s="5"/>
      <c r="I109" s="6"/>
      <c r="J109" s="6"/>
      <c r="K109" s="6">
        <f>+K108+E109*D109</f>
        <v>0</v>
      </c>
    </row>
    <row r="110" spans="1:11" ht="14.25">
      <c r="A110" s="34" t="s">
        <v>210</v>
      </c>
      <c r="B110" s="35" t="s">
        <v>211</v>
      </c>
      <c r="C110" s="34" t="s">
        <v>16</v>
      </c>
      <c r="D110" s="37">
        <v>8</v>
      </c>
      <c r="E110" s="14"/>
      <c r="F110" s="65">
        <f t="shared" si="4"/>
        <v>0</v>
      </c>
      <c r="H110" s="5"/>
      <c r="I110" s="6"/>
      <c r="J110" s="6"/>
      <c r="K110" s="6">
        <f>+K109+E110*D110</f>
        <v>0</v>
      </c>
    </row>
    <row r="111" spans="1:11" ht="14.25">
      <c r="A111" s="34" t="s">
        <v>212</v>
      </c>
      <c r="B111" s="35" t="s">
        <v>213</v>
      </c>
      <c r="C111" s="34" t="s">
        <v>13</v>
      </c>
      <c r="D111" s="37">
        <v>1</v>
      </c>
      <c r="E111" s="14"/>
      <c r="F111" s="65">
        <f t="shared" si="4"/>
        <v>0</v>
      </c>
      <c r="H111" s="5"/>
      <c r="I111" s="6"/>
      <c r="J111" s="6"/>
      <c r="K111" s="6">
        <f>+K110+E111*D111</f>
        <v>0</v>
      </c>
    </row>
    <row r="112" spans="1:11" ht="14.25">
      <c r="A112" s="34" t="s">
        <v>214</v>
      </c>
      <c r="B112" s="35" t="s">
        <v>215</v>
      </c>
      <c r="C112" s="34" t="s">
        <v>13</v>
      </c>
      <c r="D112" s="37">
        <v>2</v>
      </c>
      <c r="E112" s="14"/>
      <c r="F112" s="65">
        <f t="shared" si="4"/>
        <v>0</v>
      </c>
      <c r="H112" s="5"/>
      <c r="I112" s="6"/>
      <c r="J112" s="6"/>
      <c r="K112" s="6">
        <f>+K111+E112*D112</f>
        <v>0</v>
      </c>
    </row>
    <row r="113" spans="1:11" ht="14.25">
      <c r="A113" s="34" t="s">
        <v>216</v>
      </c>
      <c r="B113" s="35" t="s">
        <v>217</v>
      </c>
      <c r="C113" s="34" t="s">
        <v>13</v>
      </c>
      <c r="D113" s="37">
        <v>1</v>
      </c>
      <c r="E113" s="14"/>
      <c r="F113" s="65">
        <f t="shared" si="4"/>
        <v>0</v>
      </c>
      <c r="H113" s="5"/>
      <c r="I113" s="6"/>
      <c r="J113" s="6"/>
      <c r="K113" s="6">
        <f>+K112+E113*D113</f>
        <v>0</v>
      </c>
    </row>
    <row r="114" spans="1:11" ht="14.25">
      <c r="A114" s="34" t="s">
        <v>218</v>
      </c>
      <c r="B114" s="35" t="s">
        <v>219</v>
      </c>
      <c r="C114" s="34" t="s">
        <v>13</v>
      </c>
      <c r="D114" s="37">
        <v>4</v>
      </c>
      <c r="E114" s="14"/>
      <c r="F114" s="65">
        <f t="shared" si="4"/>
        <v>0</v>
      </c>
      <c r="H114" s="5"/>
      <c r="I114" s="6"/>
      <c r="J114" s="6"/>
      <c r="K114" s="6">
        <f>+K113+E114*D114</f>
        <v>0</v>
      </c>
    </row>
    <row r="115" spans="1:11" ht="14.25">
      <c r="A115" s="34" t="s">
        <v>220</v>
      </c>
      <c r="B115" s="35" t="s">
        <v>221</v>
      </c>
      <c r="C115" s="34" t="s">
        <v>13</v>
      </c>
      <c r="D115" s="37">
        <v>2</v>
      </c>
      <c r="E115" s="14"/>
      <c r="F115" s="65">
        <f t="shared" si="4"/>
        <v>0</v>
      </c>
      <c r="H115" s="5"/>
      <c r="I115" s="6"/>
      <c r="J115" s="6"/>
      <c r="K115" s="6">
        <f>+K114+E115*D115</f>
        <v>0</v>
      </c>
    </row>
    <row r="116" spans="1:11" ht="14.25">
      <c r="A116" s="34" t="s">
        <v>222</v>
      </c>
      <c r="B116" s="35" t="s">
        <v>223</v>
      </c>
      <c r="C116" s="34" t="s">
        <v>13</v>
      </c>
      <c r="D116" s="37">
        <v>2</v>
      </c>
      <c r="E116" s="14"/>
      <c r="F116" s="65">
        <f t="shared" si="4"/>
        <v>0</v>
      </c>
      <c r="H116" s="5"/>
      <c r="I116" s="6"/>
      <c r="J116" s="6"/>
      <c r="K116" s="6">
        <f>+K115+E116*D116</f>
        <v>0</v>
      </c>
    </row>
    <row r="117" spans="1:11" ht="14.25">
      <c r="A117" s="34" t="s">
        <v>224</v>
      </c>
      <c r="B117" s="35" t="s">
        <v>225</v>
      </c>
      <c r="C117" s="34" t="s">
        <v>16</v>
      </c>
      <c r="D117" s="37">
        <v>4</v>
      </c>
      <c r="E117" s="14"/>
      <c r="F117" s="65">
        <f t="shared" si="4"/>
        <v>0</v>
      </c>
      <c r="H117" s="5"/>
      <c r="I117" s="6"/>
      <c r="J117" s="6"/>
      <c r="K117" s="6">
        <f>+K116+E117*D117</f>
        <v>0</v>
      </c>
    </row>
    <row r="118" spans="1:11" ht="14.25">
      <c r="A118" s="34" t="s">
        <v>226</v>
      </c>
      <c r="B118" s="35" t="s">
        <v>227</v>
      </c>
      <c r="C118" s="34" t="s">
        <v>13</v>
      </c>
      <c r="D118" s="37">
        <v>1</v>
      </c>
      <c r="E118" s="14"/>
      <c r="F118" s="65">
        <f t="shared" si="4"/>
        <v>0</v>
      </c>
      <c r="H118" s="5"/>
      <c r="I118" s="6"/>
      <c r="J118" s="6"/>
      <c r="K118" s="6">
        <f>+K117+E118*D118</f>
        <v>0</v>
      </c>
    </row>
    <row r="119" spans="1:11" ht="14.25">
      <c r="A119" s="34" t="s">
        <v>228</v>
      </c>
      <c r="B119" s="35" t="s">
        <v>229</v>
      </c>
      <c r="C119" s="34" t="s">
        <v>13</v>
      </c>
      <c r="D119" s="37">
        <v>1</v>
      </c>
      <c r="E119" s="14"/>
      <c r="F119" s="65">
        <f t="shared" si="4"/>
        <v>0</v>
      </c>
      <c r="H119" s="5"/>
      <c r="I119" s="6"/>
      <c r="J119" s="6"/>
      <c r="K119" s="6">
        <f>+K118+E119*D119</f>
        <v>0</v>
      </c>
    </row>
    <row r="120" spans="1:11" ht="14.25">
      <c r="A120" s="34" t="s">
        <v>230</v>
      </c>
      <c r="B120" s="35" t="s">
        <v>231</v>
      </c>
      <c r="C120" s="34" t="s">
        <v>13</v>
      </c>
      <c r="D120" s="37">
        <v>2</v>
      </c>
      <c r="E120" s="14"/>
      <c r="F120" s="65">
        <f t="shared" si="4"/>
        <v>0</v>
      </c>
      <c r="H120" s="5"/>
      <c r="I120" s="6"/>
      <c r="J120" s="6"/>
      <c r="K120" s="6">
        <f>+K119+E120*D120</f>
        <v>0</v>
      </c>
    </row>
    <row r="121" spans="1:11" ht="45.75" customHeight="1">
      <c r="A121" s="28">
        <v>7.2</v>
      </c>
      <c r="B121" s="29" t="s">
        <v>232</v>
      </c>
      <c r="C121" s="28"/>
      <c r="D121" s="30"/>
      <c r="E121" s="16"/>
      <c r="F121" s="67">
        <f>SUM(F122:F133)</f>
        <v>0</v>
      </c>
      <c r="H121" s="5"/>
      <c r="K121" s="6">
        <f>+K120+E121*D121</f>
        <v>0</v>
      </c>
    </row>
    <row r="122" spans="1:11" ht="14.25">
      <c r="A122" s="34" t="s">
        <v>233</v>
      </c>
      <c r="B122" s="35" t="s">
        <v>234</v>
      </c>
      <c r="C122" s="34" t="s">
        <v>13</v>
      </c>
      <c r="D122" s="37">
        <v>8</v>
      </c>
      <c r="E122" s="14"/>
      <c r="F122" s="65">
        <f t="shared" ref="F122:F133" si="5">ROUND($D122*E122,0)</f>
        <v>0</v>
      </c>
      <c r="H122" s="5"/>
      <c r="I122" s="6"/>
      <c r="J122" s="6"/>
      <c r="K122" s="6">
        <f>+K121+E122*D122</f>
        <v>0</v>
      </c>
    </row>
    <row r="123" spans="1:11" ht="14.25">
      <c r="A123" s="34" t="s">
        <v>235</v>
      </c>
      <c r="B123" s="35" t="s">
        <v>236</v>
      </c>
      <c r="C123" s="34" t="s">
        <v>13</v>
      </c>
      <c r="D123" s="37">
        <v>4</v>
      </c>
      <c r="E123" s="14"/>
      <c r="F123" s="65">
        <f t="shared" si="5"/>
        <v>0</v>
      </c>
      <c r="H123" s="5"/>
      <c r="I123" s="6"/>
      <c r="J123" s="6"/>
      <c r="K123" s="6">
        <f>+K122+E123*D123</f>
        <v>0</v>
      </c>
    </row>
    <row r="124" spans="1:11" ht="14.25">
      <c r="A124" s="34" t="s">
        <v>237</v>
      </c>
      <c r="B124" s="35" t="s">
        <v>238</v>
      </c>
      <c r="C124" s="34" t="s">
        <v>13</v>
      </c>
      <c r="D124" s="37">
        <v>10</v>
      </c>
      <c r="E124" s="14"/>
      <c r="F124" s="65">
        <f t="shared" si="5"/>
        <v>0</v>
      </c>
      <c r="H124" s="5"/>
      <c r="I124" s="6"/>
      <c r="J124" s="6"/>
      <c r="K124" s="6">
        <f>+K123+E124*D124</f>
        <v>0</v>
      </c>
    </row>
    <row r="125" spans="1:11" ht="14.25">
      <c r="A125" s="34" t="s">
        <v>239</v>
      </c>
      <c r="B125" s="35" t="s">
        <v>240</v>
      </c>
      <c r="C125" s="34" t="s">
        <v>13</v>
      </c>
      <c r="D125" s="37">
        <v>14</v>
      </c>
      <c r="E125" s="14"/>
      <c r="F125" s="65">
        <f t="shared" si="5"/>
        <v>0</v>
      </c>
      <c r="H125" s="5"/>
      <c r="I125" s="6"/>
      <c r="J125" s="6"/>
      <c r="K125" s="6">
        <f>+K124+E125*D125</f>
        <v>0</v>
      </c>
    </row>
    <row r="126" spans="1:11" ht="14.25">
      <c r="A126" s="34" t="s">
        <v>241</v>
      </c>
      <c r="B126" s="35" t="s">
        <v>242</v>
      </c>
      <c r="C126" s="34" t="s">
        <v>13</v>
      </c>
      <c r="D126" s="37">
        <v>3</v>
      </c>
      <c r="E126" s="14"/>
      <c r="F126" s="65">
        <f t="shared" si="5"/>
        <v>0</v>
      </c>
      <c r="H126" s="5"/>
      <c r="I126" s="6"/>
      <c r="J126" s="6"/>
      <c r="K126" s="6">
        <f>+K125+E126*D126</f>
        <v>0</v>
      </c>
    </row>
    <row r="127" spans="1:11" ht="14.25">
      <c r="A127" s="34" t="s">
        <v>243</v>
      </c>
      <c r="B127" s="35" t="s">
        <v>244</v>
      </c>
      <c r="C127" s="34" t="s">
        <v>13</v>
      </c>
      <c r="D127" s="37">
        <v>9</v>
      </c>
      <c r="E127" s="14"/>
      <c r="F127" s="65">
        <f t="shared" si="5"/>
        <v>0</v>
      </c>
      <c r="H127" s="5"/>
      <c r="I127" s="6"/>
      <c r="J127" s="6"/>
      <c r="K127" s="6">
        <f>+K126+E127*D127</f>
        <v>0</v>
      </c>
    </row>
    <row r="128" spans="1:11" ht="14.25">
      <c r="A128" s="34" t="s">
        <v>245</v>
      </c>
      <c r="B128" s="35" t="s">
        <v>246</v>
      </c>
      <c r="C128" s="34" t="s">
        <v>13</v>
      </c>
      <c r="D128" s="37">
        <v>6</v>
      </c>
      <c r="E128" s="14"/>
      <c r="F128" s="65">
        <f t="shared" si="5"/>
        <v>0</v>
      </c>
      <c r="H128" s="5"/>
      <c r="I128" s="6"/>
      <c r="J128" s="6"/>
      <c r="K128" s="6">
        <f>+K127+E128*D128</f>
        <v>0</v>
      </c>
    </row>
    <row r="129" spans="1:11" ht="14.25">
      <c r="A129" s="34" t="s">
        <v>247</v>
      </c>
      <c r="B129" s="35" t="s">
        <v>248</v>
      </c>
      <c r="C129" s="34" t="s">
        <v>13</v>
      </c>
      <c r="D129" s="37">
        <v>2</v>
      </c>
      <c r="E129" s="14"/>
      <c r="F129" s="65">
        <f t="shared" si="5"/>
        <v>0</v>
      </c>
      <c r="H129" s="5"/>
      <c r="I129" s="6"/>
      <c r="J129" s="6"/>
      <c r="K129" s="6">
        <f>+K128+E129*D129</f>
        <v>0</v>
      </c>
    </row>
    <row r="130" spans="1:11" ht="14.25">
      <c r="A130" s="34" t="s">
        <v>249</v>
      </c>
      <c r="B130" s="35" t="s">
        <v>250</v>
      </c>
      <c r="C130" s="34" t="s">
        <v>16</v>
      </c>
      <c r="D130" s="37">
        <v>6</v>
      </c>
      <c r="E130" s="14"/>
      <c r="F130" s="65">
        <f t="shared" si="5"/>
        <v>0</v>
      </c>
      <c r="H130" s="5"/>
      <c r="I130" s="6"/>
      <c r="J130" s="6"/>
      <c r="K130" s="6">
        <f>+K129+E130*D130</f>
        <v>0</v>
      </c>
    </row>
    <row r="131" spans="1:11" ht="14.25">
      <c r="A131" s="34" t="s">
        <v>251</v>
      </c>
      <c r="B131" s="35" t="s">
        <v>252</v>
      </c>
      <c r="C131" s="34" t="s">
        <v>16</v>
      </c>
      <c r="D131" s="37">
        <v>9</v>
      </c>
      <c r="E131" s="14"/>
      <c r="F131" s="65">
        <f t="shared" si="5"/>
        <v>0</v>
      </c>
      <c r="H131" s="5"/>
      <c r="I131" s="6"/>
      <c r="J131" s="6"/>
      <c r="K131" s="6">
        <f>+K130+E131*D131</f>
        <v>0</v>
      </c>
    </row>
    <row r="132" spans="1:11" ht="14.25">
      <c r="A132" s="34" t="s">
        <v>253</v>
      </c>
      <c r="B132" s="35" t="s">
        <v>254</v>
      </c>
      <c r="C132" s="34" t="s">
        <v>16</v>
      </c>
      <c r="D132" s="37">
        <v>30</v>
      </c>
      <c r="E132" s="14"/>
      <c r="F132" s="65">
        <f t="shared" si="5"/>
        <v>0</v>
      </c>
      <c r="H132" s="5"/>
      <c r="I132" s="6"/>
      <c r="J132" s="6"/>
      <c r="K132" s="6">
        <f>+K131+E132*D132</f>
        <v>0</v>
      </c>
    </row>
    <row r="133" spans="1:11" ht="14.25">
      <c r="A133" s="34" t="s">
        <v>255</v>
      </c>
      <c r="B133" s="35" t="s">
        <v>256</v>
      </c>
      <c r="C133" s="34" t="s">
        <v>13</v>
      </c>
      <c r="D133" s="37">
        <v>4</v>
      </c>
      <c r="E133" s="14"/>
      <c r="F133" s="65">
        <f t="shared" si="5"/>
        <v>0</v>
      </c>
      <c r="H133" s="5"/>
      <c r="I133" s="6"/>
      <c r="J133" s="6"/>
      <c r="K133" s="6">
        <f>+K132+E133*D133</f>
        <v>0</v>
      </c>
    </row>
    <row r="134" spans="1:11" ht="39.75" customHeight="1">
      <c r="A134" s="28" t="s">
        <v>257</v>
      </c>
      <c r="B134" s="29" t="s">
        <v>258</v>
      </c>
      <c r="C134" s="28" t="s">
        <v>86</v>
      </c>
      <c r="D134" s="30"/>
      <c r="E134" s="16"/>
      <c r="F134" s="67">
        <f>SUM(F135:F140)</f>
        <v>0</v>
      </c>
      <c r="H134" s="5"/>
      <c r="K134" s="6">
        <f>+K133+E134*D134</f>
        <v>0</v>
      </c>
    </row>
    <row r="135" spans="1:11" ht="28.5">
      <c r="A135" s="34" t="s">
        <v>259</v>
      </c>
      <c r="B135" s="35" t="s">
        <v>260</v>
      </c>
      <c r="C135" s="34" t="s">
        <v>13</v>
      </c>
      <c r="D135" s="37">
        <v>6</v>
      </c>
      <c r="E135" s="14"/>
      <c r="F135" s="65">
        <f t="shared" ref="F135:F140" si="6">ROUND($D135*E135,0)</f>
        <v>0</v>
      </c>
      <c r="H135" s="5"/>
      <c r="I135" s="6"/>
      <c r="J135" s="6"/>
      <c r="K135" s="6">
        <f>+K134+E135*D135</f>
        <v>0</v>
      </c>
    </row>
    <row r="136" spans="1:11" ht="14.25">
      <c r="A136" s="34" t="s">
        <v>261</v>
      </c>
      <c r="B136" s="35" t="s">
        <v>262</v>
      </c>
      <c r="C136" s="34" t="s">
        <v>13</v>
      </c>
      <c r="D136" s="37">
        <v>1</v>
      </c>
      <c r="E136" s="14"/>
      <c r="F136" s="65">
        <f t="shared" si="6"/>
        <v>0</v>
      </c>
      <c r="H136" s="5"/>
      <c r="I136" s="6"/>
      <c r="J136" s="6"/>
      <c r="K136" s="6">
        <f>+K135+E136*D136</f>
        <v>0</v>
      </c>
    </row>
    <row r="137" spans="1:11" ht="28.5">
      <c r="A137" s="34" t="s">
        <v>263</v>
      </c>
      <c r="B137" s="35" t="s">
        <v>264</v>
      </c>
      <c r="C137" s="34" t="s">
        <v>13</v>
      </c>
      <c r="D137" s="37">
        <v>1</v>
      </c>
      <c r="E137" s="14"/>
      <c r="F137" s="65">
        <f t="shared" si="6"/>
        <v>0</v>
      </c>
      <c r="H137" s="5"/>
      <c r="I137" s="6"/>
      <c r="J137" s="6"/>
      <c r="K137" s="6">
        <f>+K136+E137*D137</f>
        <v>0</v>
      </c>
    </row>
    <row r="138" spans="1:11" ht="28.5">
      <c r="A138" s="34" t="s">
        <v>265</v>
      </c>
      <c r="B138" s="35" t="s">
        <v>266</v>
      </c>
      <c r="C138" s="34" t="s">
        <v>13</v>
      </c>
      <c r="D138" s="37">
        <v>4</v>
      </c>
      <c r="E138" s="14"/>
      <c r="F138" s="65">
        <f t="shared" si="6"/>
        <v>0</v>
      </c>
      <c r="H138" s="5"/>
      <c r="I138" s="6"/>
      <c r="J138" s="6"/>
      <c r="K138" s="6">
        <f>+K137+E138*D138</f>
        <v>0</v>
      </c>
    </row>
    <row r="139" spans="1:11" ht="28.5">
      <c r="A139" s="34" t="s">
        <v>267</v>
      </c>
      <c r="B139" s="35" t="s">
        <v>268</v>
      </c>
      <c r="C139" s="34" t="s">
        <v>269</v>
      </c>
      <c r="D139" s="37">
        <v>1</v>
      </c>
      <c r="E139" s="14"/>
      <c r="F139" s="65">
        <f t="shared" si="6"/>
        <v>0</v>
      </c>
      <c r="H139" s="5"/>
      <c r="I139" s="6"/>
      <c r="J139" s="6"/>
      <c r="K139" s="6">
        <f>+K138+E139*D139</f>
        <v>0</v>
      </c>
    </row>
    <row r="140" spans="1:11" ht="14.25">
      <c r="A140" s="34" t="s">
        <v>270</v>
      </c>
      <c r="B140" s="35" t="s">
        <v>271</v>
      </c>
      <c r="C140" s="34" t="s">
        <v>13</v>
      </c>
      <c r="D140" s="37">
        <v>28</v>
      </c>
      <c r="E140" s="14"/>
      <c r="F140" s="65">
        <f t="shared" si="6"/>
        <v>0</v>
      </c>
      <c r="H140" s="5"/>
      <c r="I140" s="6"/>
      <c r="J140" s="6"/>
      <c r="K140" s="6">
        <f>+K139+E140*D140</f>
        <v>0</v>
      </c>
    </row>
    <row r="141" spans="1:11" ht="42" customHeight="1">
      <c r="A141" s="28">
        <v>7.5</v>
      </c>
      <c r="B141" s="29" t="s">
        <v>272</v>
      </c>
      <c r="C141" s="28"/>
      <c r="D141" s="30"/>
      <c r="E141" s="16"/>
      <c r="F141" s="67">
        <f>SUM(F142:F164)</f>
        <v>0</v>
      </c>
      <c r="H141" s="5"/>
      <c r="K141" s="6">
        <f>+K140+E141*D141</f>
        <v>0</v>
      </c>
    </row>
    <row r="142" spans="1:11" ht="14.25">
      <c r="A142" s="34" t="s">
        <v>273</v>
      </c>
      <c r="B142" s="35" t="s">
        <v>274</v>
      </c>
      <c r="C142" s="34" t="s">
        <v>13</v>
      </c>
      <c r="D142" s="37">
        <v>2</v>
      </c>
      <c r="E142" s="14"/>
      <c r="F142" s="65">
        <f t="shared" ref="F142:F164" si="7">ROUND($D142*E142,0)</f>
        <v>0</v>
      </c>
      <c r="H142" s="5"/>
      <c r="I142" s="6"/>
      <c r="J142" s="6"/>
      <c r="K142" s="6">
        <f>+K141+E142*D142</f>
        <v>0</v>
      </c>
    </row>
    <row r="143" spans="1:11" ht="14.25">
      <c r="A143" s="34" t="s">
        <v>275</v>
      </c>
      <c r="B143" s="35" t="s">
        <v>276</v>
      </c>
      <c r="C143" s="34" t="s">
        <v>13</v>
      </c>
      <c r="D143" s="37">
        <v>4</v>
      </c>
      <c r="E143" s="14"/>
      <c r="F143" s="65">
        <f t="shared" si="7"/>
        <v>0</v>
      </c>
      <c r="H143" s="5"/>
      <c r="I143" s="6"/>
      <c r="J143" s="6"/>
      <c r="K143" s="6">
        <f>+K142+E143*D143</f>
        <v>0</v>
      </c>
    </row>
    <row r="144" spans="1:11" ht="14.25">
      <c r="A144" s="34" t="s">
        <v>277</v>
      </c>
      <c r="B144" s="35" t="s">
        <v>278</v>
      </c>
      <c r="C144" s="34" t="s">
        <v>13</v>
      </c>
      <c r="D144" s="37">
        <v>5</v>
      </c>
      <c r="E144" s="14"/>
      <c r="F144" s="65">
        <f t="shared" si="7"/>
        <v>0</v>
      </c>
      <c r="H144" s="5"/>
      <c r="I144" s="6"/>
      <c r="J144" s="6"/>
      <c r="K144" s="6">
        <f>+K143+E144*D144</f>
        <v>0</v>
      </c>
    </row>
    <row r="145" spans="1:11" ht="14.25">
      <c r="A145" s="34" t="s">
        <v>279</v>
      </c>
      <c r="B145" s="35" t="s">
        <v>280</v>
      </c>
      <c r="C145" s="34" t="s">
        <v>13</v>
      </c>
      <c r="D145" s="37">
        <v>1</v>
      </c>
      <c r="E145" s="14"/>
      <c r="F145" s="65">
        <f t="shared" si="7"/>
        <v>0</v>
      </c>
      <c r="H145" s="5"/>
      <c r="I145" s="6"/>
      <c r="J145" s="6"/>
      <c r="K145" s="6">
        <f>+K144+E145*D145</f>
        <v>0</v>
      </c>
    </row>
    <row r="146" spans="1:11" ht="14.25">
      <c r="A146" s="34" t="s">
        <v>281</v>
      </c>
      <c r="B146" s="35" t="s">
        <v>282</v>
      </c>
      <c r="C146" s="34" t="s">
        <v>13</v>
      </c>
      <c r="D146" s="37">
        <v>7</v>
      </c>
      <c r="E146" s="14"/>
      <c r="F146" s="65">
        <f t="shared" si="7"/>
        <v>0</v>
      </c>
      <c r="H146" s="5"/>
      <c r="I146" s="6"/>
      <c r="J146" s="6"/>
      <c r="K146" s="6">
        <f>+K145+E146*D146</f>
        <v>0</v>
      </c>
    </row>
    <row r="147" spans="1:11" ht="14.25">
      <c r="A147" s="34" t="s">
        <v>283</v>
      </c>
      <c r="B147" s="35" t="s">
        <v>284</v>
      </c>
      <c r="C147" s="34" t="s">
        <v>13</v>
      </c>
      <c r="D147" s="37">
        <v>5</v>
      </c>
      <c r="E147" s="14"/>
      <c r="F147" s="65">
        <f t="shared" si="7"/>
        <v>0</v>
      </c>
      <c r="H147" s="5"/>
      <c r="I147" s="6"/>
      <c r="J147" s="6"/>
      <c r="K147" s="6">
        <f>+K146+E147*D147</f>
        <v>0</v>
      </c>
    </row>
    <row r="148" spans="1:11" ht="14.25">
      <c r="A148" s="34" t="s">
        <v>285</v>
      </c>
      <c r="B148" s="35" t="s">
        <v>286</v>
      </c>
      <c r="C148" s="34" t="s">
        <v>13</v>
      </c>
      <c r="D148" s="37">
        <v>4</v>
      </c>
      <c r="E148" s="14"/>
      <c r="F148" s="65">
        <f t="shared" si="7"/>
        <v>0</v>
      </c>
      <c r="H148" s="5"/>
      <c r="I148" s="6"/>
      <c r="J148" s="6"/>
      <c r="K148" s="6">
        <f>+K147+E148*D148</f>
        <v>0</v>
      </c>
    </row>
    <row r="149" spans="1:11" ht="14.25">
      <c r="A149" s="34" t="s">
        <v>287</v>
      </c>
      <c r="B149" s="35" t="s">
        <v>288</v>
      </c>
      <c r="C149" s="34" t="s">
        <v>13</v>
      </c>
      <c r="D149" s="37">
        <v>5</v>
      </c>
      <c r="E149" s="14"/>
      <c r="F149" s="65">
        <f t="shared" si="7"/>
        <v>0</v>
      </c>
      <c r="H149" s="5"/>
      <c r="I149" s="6"/>
      <c r="J149" s="6"/>
      <c r="K149" s="6">
        <f>+K148+E149*D149</f>
        <v>0</v>
      </c>
    </row>
    <row r="150" spans="1:11" ht="14.25">
      <c r="A150" s="34" t="s">
        <v>289</v>
      </c>
      <c r="B150" s="35" t="s">
        <v>104</v>
      </c>
      <c r="C150" s="34" t="s">
        <v>13</v>
      </c>
      <c r="D150" s="37">
        <v>3</v>
      </c>
      <c r="E150" s="14"/>
      <c r="F150" s="65">
        <f t="shared" si="7"/>
        <v>0</v>
      </c>
      <c r="H150" s="5"/>
      <c r="I150" s="6"/>
      <c r="J150" s="6"/>
      <c r="K150" s="6">
        <f>+K149+E150*D150</f>
        <v>0</v>
      </c>
    </row>
    <row r="151" spans="1:11" ht="14.25">
      <c r="A151" s="34" t="s">
        <v>290</v>
      </c>
      <c r="B151" s="35" t="s">
        <v>291</v>
      </c>
      <c r="C151" s="34" t="s">
        <v>13</v>
      </c>
      <c r="D151" s="37">
        <v>3</v>
      </c>
      <c r="E151" s="14"/>
      <c r="F151" s="65">
        <f t="shared" si="7"/>
        <v>0</v>
      </c>
      <c r="H151" s="5"/>
      <c r="I151" s="6"/>
      <c r="J151" s="6"/>
      <c r="K151" s="6">
        <f>+K150+E151*D151</f>
        <v>0</v>
      </c>
    </row>
    <row r="152" spans="1:11" ht="14.25">
      <c r="A152" s="34" t="s">
        <v>292</v>
      </c>
      <c r="B152" s="35" t="s">
        <v>293</v>
      </c>
      <c r="C152" s="34" t="s">
        <v>13</v>
      </c>
      <c r="D152" s="37">
        <v>1</v>
      </c>
      <c r="E152" s="14"/>
      <c r="F152" s="65">
        <f t="shared" si="7"/>
        <v>0</v>
      </c>
      <c r="H152" s="5"/>
      <c r="I152" s="6"/>
      <c r="J152" s="6"/>
      <c r="K152" s="6">
        <f>+K151+E152*D152</f>
        <v>0</v>
      </c>
    </row>
    <row r="153" spans="1:11" ht="14.25">
      <c r="A153" s="34" t="s">
        <v>294</v>
      </c>
      <c r="B153" s="35" t="s">
        <v>295</v>
      </c>
      <c r="C153" s="34" t="s">
        <v>16</v>
      </c>
      <c r="D153" s="37">
        <v>12</v>
      </c>
      <c r="E153" s="14"/>
      <c r="F153" s="65">
        <f t="shared" si="7"/>
        <v>0</v>
      </c>
      <c r="H153" s="5"/>
      <c r="I153" s="6"/>
      <c r="J153" s="6"/>
      <c r="K153" s="6">
        <f>+K152+E153*D153</f>
        <v>0</v>
      </c>
    </row>
    <row r="154" spans="1:11" ht="14.25">
      <c r="A154" s="34" t="s">
        <v>296</v>
      </c>
      <c r="B154" s="35" t="s">
        <v>297</v>
      </c>
      <c r="C154" s="34" t="s">
        <v>16</v>
      </c>
      <c r="D154" s="37">
        <v>5</v>
      </c>
      <c r="E154" s="14"/>
      <c r="F154" s="65">
        <f t="shared" si="7"/>
        <v>0</v>
      </c>
      <c r="H154" s="5"/>
      <c r="I154" s="6"/>
      <c r="J154" s="6"/>
      <c r="K154" s="6">
        <f>+K153+E154*D154</f>
        <v>0</v>
      </c>
    </row>
    <row r="155" spans="1:11" ht="14.25">
      <c r="A155" s="34" t="s">
        <v>298</v>
      </c>
      <c r="B155" s="35" t="s">
        <v>299</v>
      </c>
      <c r="C155" s="34" t="s">
        <v>16</v>
      </c>
      <c r="D155" s="37">
        <v>4</v>
      </c>
      <c r="E155" s="14"/>
      <c r="F155" s="65">
        <f t="shared" si="7"/>
        <v>0</v>
      </c>
      <c r="H155" s="5"/>
      <c r="I155" s="6"/>
      <c r="J155" s="6"/>
      <c r="K155" s="6">
        <f>+K154+E155*D155</f>
        <v>0</v>
      </c>
    </row>
    <row r="156" spans="1:11" ht="14.25">
      <c r="A156" s="34" t="s">
        <v>300</v>
      </c>
      <c r="B156" s="35" t="s">
        <v>301</v>
      </c>
      <c r="C156" s="34" t="s">
        <v>16</v>
      </c>
      <c r="D156" s="37">
        <v>14</v>
      </c>
      <c r="E156" s="14"/>
      <c r="F156" s="65">
        <f t="shared" si="7"/>
        <v>0</v>
      </c>
      <c r="H156" s="5"/>
      <c r="I156" s="6"/>
      <c r="J156" s="6"/>
      <c r="K156" s="6">
        <f>+K155+E156*D156</f>
        <v>0</v>
      </c>
    </row>
    <row r="157" spans="1:11" ht="14.25">
      <c r="A157" s="34" t="s">
        <v>302</v>
      </c>
      <c r="B157" s="35" t="s">
        <v>303</v>
      </c>
      <c r="C157" s="34" t="s">
        <v>16</v>
      </c>
      <c r="D157" s="37">
        <v>6</v>
      </c>
      <c r="E157" s="14"/>
      <c r="F157" s="65">
        <f t="shared" si="7"/>
        <v>0</v>
      </c>
      <c r="H157" s="5"/>
      <c r="I157" s="6"/>
      <c r="J157" s="6"/>
      <c r="K157" s="6">
        <f>+K156+E157*D157</f>
        <v>0</v>
      </c>
    </row>
    <row r="158" spans="1:11" ht="14.25">
      <c r="A158" s="34" t="s">
        <v>304</v>
      </c>
      <c r="B158" s="35" t="s">
        <v>305</v>
      </c>
      <c r="C158" s="34" t="s">
        <v>16</v>
      </c>
      <c r="D158" s="37">
        <v>8</v>
      </c>
      <c r="E158" s="14"/>
      <c r="F158" s="65">
        <f t="shared" si="7"/>
        <v>0</v>
      </c>
      <c r="H158" s="5"/>
      <c r="I158" s="6"/>
      <c r="J158" s="6"/>
      <c r="K158" s="6">
        <f>+K157+E158*D158</f>
        <v>0</v>
      </c>
    </row>
    <row r="159" spans="1:11" ht="14.25">
      <c r="A159" s="34" t="s">
        <v>306</v>
      </c>
      <c r="B159" s="35" t="s">
        <v>106</v>
      </c>
      <c r="C159" s="34" t="s">
        <v>16</v>
      </c>
      <c r="D159" s="37">
        <v>14</v>
      </c>
      <c r="E159" s="14"/>
      <c r="F159" s="65">
        <f t="shared" si="7"/>
        <v>0</v>
      </c>
      <c r="H159" s="5"/>
      <c r="I159" s="6"/>
      <c r="J159" s="6"/>
      <c r="K159" s="6">
        <f>+K158+E159*D159</f>
        <v>0</v>
      </c>
    </row>
    <row r="160" spans="1:11" ht="14.25">
      <c r="A160" s="34" t="s">
        <v>307</v>
      </c>
      <c r="B160" s="35" t="s">
        <v>308</v>
      </c>
      <c r="C160" s="34" t="s">
        <v>13</v>
      </c>
      <c r="D160" s="37">
        <v>3</v>
      </c>
      <c r="E160" s="14"/>
      <c r="F160" s="65">
        <f t="shared" si="7"/>
        <v>0</v>
      </c>
      <c r="H160" s="5"/>
      <c r="I160" s="6"/>
      <c r="J160" s="6"/>
      <c r="K160" s="6">
        <f>+K159+E160*D160</f>
        <v>0</v>
      </c>
    </row>
    <row r="161" spans="1:11" ht="14.25">
      <c r="A161" s="34" t="s">
        <v>309</v>
      </c>
      <c r="B161" s="35" t="s">
        <v>310</v>
      </c>
      <c r="C161" s="34" t="s">
        <v>13</v>
      </c>
      <c r="D161" s="37">
        <v>1</v>
      </c>
      <c r="E161" s="14"/>
      <c r="F161" s="65">
        <f t="shared" si="7"/>
        <v>0</v>
      </c>
      <c r="H161" s="5"/>
      <c r="I161" s="6"/>
      <c r="J161" s="6"/>
      <c r="K161" s="6">
        <f>+K160+E161*D161</f>
        <v>0</v>
      </c>
    </row>
    <row r="162" spans="1:11" ht="14.25">
      <c r="A162" s="34" t="s">
        <v>311</v>
      </c>
      <c r="B162" s="35" t="s">
        <v>114</v>
      </c>
      <c r="C162" s="34" t="s">
        <v>13</v>
      </c>
      <c r="D162" s="37">
        <v>8</v>
      </c>
      <c r="E162" s="14"/>
      <c r="F162" s="65">
        <f t="shared" si="7"/>
        <v>0</v>
      </c>
      <c r="H162" s="5"/>
      <c r="I162" s="6"/>
      <c r="J162" s="6"/>
      <c r="K162" s="6">
        <f>+K161+E162*D162</f>
        <v>0</v>
      </c>
    </row>
    <row r="163" spans="1:11" ht="14.25">
      <c r="A163" s="34" t="s">
        <v>312</v>
      </c>
      <c r="B163" s="35" t="s">
        <v>313</v>
      </c>
      <c r="C163" s="34" t="s">
        <v>13</v>
      </c>
      <c r="D163" s="37">
        <v>3</v>
      </c>
      <c r="E163" s="14"/>
      <c r="F163" s="65">
        <f t="shared" si="7"/>
        <v>0</v>
      </c>
      <c r="H163" s="5"/>
      <c r="I163" s="6"/>
      <c r="J163" s="6"/>
      <c r="K163" s="6">
        <f>+K162+E163*D163</f>
        <v>0</v>
      </c>
    </row>
    <row r="164" spans="1:11" ht="14.25">
      <c r="A164" s="34" t="s">
        <v>314</v>
      </c>
      <c r="B164" s="35" t="s">
        <v>315</v>
      </c>
      <c r="C164" s="34" t="s">
        <v>13</v>
      </c>
      <c r="D164" s="37">
        <v>5</v>
      </c>
      <c r="E164" s="14"/>
      <c r="F164" s="65">
        <f t="shared" si="7"/>
        <v>0</v>
      </c>
      <c r="H164" s="5"/>
      <c r="I164" s="6"/>
      <c r="J164" s="6"/>
      <c r="K164" s="6">
        <f>+K163+E164*D164</f>
        <v>0</v>
      </c>
    </row>
    <row r="165" spans="1:11" ht="27.75" customHeight="1">
      <c r="A165" s="28">
        <v>7.6</v>
      </c>
      <c r="B165" s="29" t="s">
        <v>316</v>
      </c>
      <c r="C165" s="28"/>
      <c r="D165" s="30"/>
      <c r="E165" s="16"/>
      <c r="F165" s="67">
        <f>SUM(F166:F174)</f>
        <v>0</v>
      </c>
      <c r="H165" s="5"/>
      <c r="K165" s="6">
        <f>+K164+E165*D165</f>
        <v>0</v>
      </c>
    </row>
    <row r="166" spans="1:11" ht="14.25">
      <c r="A166" s="34" t="s">
        <v>317</v>
      </c>
      <c r="B166" s="35" t="s">
        <v>318</v>
      </c>
      <c r="C166" s="34" t="s">
        <v>13</v>
      </c>
      <c r="D166" s="37">
        <v>6</v>
      </c>
      <c r="E166" s="14"/>
      <c r="F166" s="65">
        <f t="shared" ref="F166:F174" si="8">ROUND($D166*E166,0)</f>
        <v>0</v>
      </c>
      <c r="H166" s="5"/>
      <c r="I166" s="6"/>
      <c r="J166" s="6"/>
      <c r="K166" s="6">
        <f>+K165+E166*D166</f>
        <v>0</v>
      </c>
    </row>
    <row r="167" spans="1:11" ht="14.25">
      <c r="A167" s="34" t="s">
        <v>319</v>
      </c>
      <c r="B167" s="35" t="s">
        <v>320</v>
      </c>
      <c r="C167" s="34" t="s">
        <v>13</v>
      </c>
      <c r="D167" s="37">
        <v>1</v>
      </c>
      <c r="E167" s="14"/>
      <c r="F167" s="65">
        <f t="shared" si="8"/>
        <v>0</v>
      </c>
      <c r="H167" s="5"/>
      <c r="I167" s="6"/>
      <c r="J167" s="6"/>
      <c r="K167" s="6">
        <f>+K166+E167*D167</f>
        <v>0</v>
      </c>
    </row>
    <row r="168" spans="1:11" ht="28.5">
      <c r="A168" s="34" t="s">
        <v>321</v>
      </c>
      <c r="B168" s="35" t="s">
        <v>322</v>
      </c>
      <c r="C168" s="34" t="s">
        <v>13</v>
      </c>
      <c r="D168" s="37">
        <v>1</v>
      </c>
      <c r="E168" s="14"/>
      <c r="F168" s="65">
        <f t="shared" si="8"/>
        <v>0</v>
      </c>
      <c r="H168" s="5"/>
      <c r="I168" s="6"/>
      <c r="J168" s="6"/>
      <c r="K168" s="6">
        <f>+K167+E168*D168</f>
        <v>0</v>
      </c>
    </row>
    <row r="169" spans="1:11" ht="14.25">
      <c r="A169" s="34" t="s">
        <v>323</v>
      </c>
      <c r="B169" s="35" t="s">
        <v>324</v>
      </c>
      <c r="C169" s="34" t="s">
        <v>13</v>
      </c>
      <c r="D169" s="37">
        <v>4</v>
      </c>
      <c r="E169" s="14"/>
      <c r="F169" s="65">
        <f t="shared" si="8"/>
        <v>0</v>
      </c>
      <c r="H169" s="5"/>
      <c r="I169" s="6"/>
      <c r="J169" s="6"/>
      <c r="K169" s="6">
        <f>+K168+E169*D169</f>
        <v>0</v>
      </c>
    </row>
    <row r="170" spans="1:11" ht="14.25">
      <c r="A170" s="34" t="s">
        <v>325</v>
      </c>
      <c r="B170" s="35" t="s">
        <v>326</v>
      </c>
      <c r="C170" s="34" t="s">
        <v>13</v>
      </c>
      <c r="D170" s="37">
        <v>1</v>
      </c>
      <c r="E170" s="14"/>
      <c r="F170" s="65">
        <f t="shared" si="8"/>
        <v>0</v>
      </c>
      <c r="H170" s="5"/>
      <c r="I170" s="6"/>
      <c r="J170" s="6"/>
      <c r="K170" s="6">
        <f>+K169+E170*D170</f>
        <v>0</v>
      </c>
    </row>
    <row r="171" spans="1:11" ht="14.25">
      <c r="A171" s="34" t="s">
        <v>327</v>
      </c>
      <c r="B171" s="35" t="s">
        <v>328</v>
      </c>
      <c r="C171" s="34" t="s">
        <v>13</v>
      </c>
      <c r="D171" s="37">
        <v>4</v>
      </c>
      <c r="E171" s="14"/>
      <c r="F171" s="65">
        <f t="shared" si="8"/>
        <v>0</v>
      </c>
      <c r="H171" s="5"/>
      <c r="I171" s="6"/>
      <c r="J171" s="6"/>
      <c r="K171" s="6">
        <f>+K170+E171*D171</f>
        <v>0</v>
      </c>
    </row>
    <row r="172" spans="1:11" ht="14.25">
      <c r="A172" s="34" t="s">
        <v>329</v>
      </c>
      <c r="B172" s="35" t="s">
        <v>330</v>
      </c>
      <c r="C172" s="34" t="s">
        <v>13</v>
      </c>
      <c r="D172" s="37">
        <v>18</v>
      </c>
      <c r="E172" s="14"/>
      <c r="F172" s="65">
        <f t="shared" si="8"/>
        <v>0</v>
      </c>
      <c r="H172" s="5"/>
      <c r="I172" s="6"/>
      <c r="J172" s="6"/>
      <c r="K172" s="6">
        <f>+K171+E172*D172</f>
        <v>0</v>
      </c>
    </row>
    <row r="173" spans="1:11" ht="14.25">
      <c r="A173" s="34" t="s">
        <v>331</v>
      </c>
      <c r="B173" s="35" t="s">
        <v>332</v>
      </c>
      <c r="C173" s="34" t="s">
        <v>13</v>
      </c>
      <c r="D173" s="37">
        <v>4</v>
      </c>
      <c r="E173" s="14"/>
      <c r="F173" s="65">
        <f t="shared" si="8"/>
        <v>0</v>
      </c>
      <c r="H173" s="5"/>
      <c r="I173" s="6"/>
      <c r="J173" s="6"/>
      <c r="K173" s="6">
        <f>+K172+E173*D173</f>
        <v>0</v>
      </c>
    </row>
    <row r="174" spans="1:11" ht="14.25">
      <c r="A174" s="34" t="s">
        <v>333</v>
      </c>
      <c r="B174" s="35" t="s">
        <v>334</v>
      </c>
      <c r="C174" s="34" t="s">
        <v>13</v>
      </c>
      <c r="D174" s="37">
        <v>8</v>
      </c>
      <c r="E174" s="14"/>
      <c r="F174" s="65">
        <f t="shared" si="8"/>
        <v>0</v>
      </c>
      <c r="H174" s="5"/>
      <c r="I174" s="6"/>
      <c r="J174" s="6"/>
      <c r="K174" s="6">
        <f>+K173+E174*D174</f>
        <v>0</v>
      </c>
    </row>
    <row r="175" spans="1:11" ht="15">
      <c r="A175" s="28">
        <v>7.7</v>
      </c>
      <c r="B175" s="29" t="s">
        <v>335</v>
      </c>
      <c r="C175" s="28"/>
      <c r="D175" s="30"/>
      <c r="E175" s="16"/>
      <c r="F175" s="67">
        <f>SUM(F176:F182)</f>
        <v>0</v>
      </c>
      <c r="H175" s="5"/>
      <c r="K175" s="6">
        <f>+K174+E175*D175</f>
        <v>0</v>
      </c>
    </row>
    <row r="176" spans="1:11" ht="14.25">
      <c r="A176" s="34" t="s">
        <v>336</v>
      </c>
      <c r="B176" s="35" t="s">
        <v>337</v>
      </c>
      <c r="C176" s="34" t="s">
        <v>13</v>
      </c>
      <c r="D176" s="37">
        <v>8</v>
      </c>
      <c r="E176" s="14"/>
      <c r="F176" s="65">
        <f t="shared" ref="F176:F182" si="9">ROUND($D176*E176,0)</f>
        <v>0</v>
      </c>
      <c r="H176" s="5"/>
      <c r="I176" s="6"/>
      <c r="J176" s="6"/>
      <c r="K176" s="6">
        <f>+K175+E176*D176</f>
        <v>0</v>
      </c>
    </row>
    <row r="177" spans="1:11" ht="28.5">
      <c r="A177" s="34" t="s">
        <v>338</v>
      </c>
      <c r="B177" s="35" t="s">
        <v>339</v>
      </c>
      <c r="C177" s="34" t="s">
        <v>10</v>
      </c>
      <c r="D177" s="37">
        <v>1</v>
      </c>
      <c r="E177" s="14"/>
      <c r="F177" s="65">
        <f t="shared" si="9"/>
        <v>0</v>
      </c>
      <c r="H177" s="5"/>
      <c r="I177" s="6"/>
      <c r="J177" s="6"/>
      <c r="K177" s="6">
        <f>+K176+E177*D177</f>
        <v>0</v>
      </c>
    </row>
    <row r="178" spans="1:11" ht="14.25">
      <c r="A178" s="34" t="s">
        <v>340</v>
      </c>
      <c r="B178" s="35" t="s">
        <v>341</v>
      </c>
      <c r="C178" s="34" t="s">
        <v>13</v>
      </c>
      <c r="D178" s="37">
        <v>1</v>
      </c>
      <c r="E178" s="14"/>
      <c r="F178" s="65">
        <f t="shared" si="9"/>
        <v>0</v>
      </c>
      <c r="H178" s="5"/>
      <c r="I178" s="6"/>
      <c r="J178" s="6"/>
      <c r="K178" s="6">
        <f>+K177+E178*D178</f>
        <v>0</v>
      </c>
    </row>
    <row r="179" spans="1:11" ht="14.25">
      <c r="A179" s="34" t="s">
        <v>342</v>
      </c>
      <c r="B179" s="35" t="s">
        <v>343</v>
      </c>
      <c r="C179" s="34" t="s">
        <v>10</v>
      </c>
      <c r="D179" s="37">
        <v>1</v>
      </c>
      <c r="E179" s="14"/>
      <c r="F179" s="65">
        <f t="shared" si="9"/>
        <v>0</v>
      </c>
      <c r="H179" s="5"/>
      <c r="I179" s="6"/>
      <c r="J179" s="6"/>
      <c r="K179" s="6">
        <f>+K178+E179*D179</f>
        <v>0</v>
      </c>
    </row>
    <row r="180" spans="1:11" ht="14.25">
      <c r="A180" s="34" t="s">
        <v>344</v>
      </c>
      <c r="B180" s="35" t="s">
        <v>345</v>
      </c>
      <c r="C180" s="34" t="s">
        <v>13</v>
      </c>
      <c r="D180" s="37">
        <v>1</v>
      </c>
      <c r="E180" s="14"/>
      <c r="F180" s="65">
        <f t="shared" si="9"/>
        <v>0</v>
      </c>
      <c r="H180" s="5"/>
      <c r="I180" s="6"/>
      <c r="J180" s="6"/>
      <c r="K180" s="6">
        <f>+K179+E180*D180</f>
        <v>0</v>
      </c>
    </row>
    <row r="181" spans="1:11" ht="28.5">
      <c r="A181" s="34" t="s">
        <v>346</v>
      </c>
      <c r="B181" s="35" t="s">
        <v>347</v>
      </c>
      <c r="C181" s="34" t="s">
        <v>122</v>
      </c>
      <c r="D181" s="37">
        <v>13</v>
      </c>
      <c r="E181" s="14"/>
      <c r="F181" s="65">
        <f t="shared" si="9"/>
        <v>0</v>
      </c>
      <c r="H181" s="5"/>
      <c r="I181" s="6"/>
      <c r="J181" s="6"/>
      <c r="K181" s="6">
        <f>+K180+E181*D181</f>
        <v>0</v>
      </c>
    </row>
    <row r="182" spans="1:11" ht="28.5">
      <c r="A182" s="34" t="s">
        <v>348</v>
      </c>
      <c r="B182" s="35" t="s">
        <v>349</v>
      </c>
      <c r="C182" s="34" t="s">
        <v>122</v>
      </c>
      <c r="D182" s="37">
        <v>13</v>
      </c>
      <c r="E182" s="14"/>
      <c r="F182" s="65">
        <f t="shared" si="9"/>
        <v>0</v>
      </c>
      <c r="H182" s="5"/>
      <c r="I182" s="6"/>
      <c r="J182" s="6"/>
      <c r="K182" s="6">
        <f>+K181+E182*D182</f>
        <v>0</v>
      </c>
    </row>
    <row r="183" spans="1:11" s="7" customFormat="1" ht="40.5" customHeight="1">
      <c r="A183" s="25">
        <v>8</v>
      </c>
      <c r="B183" s="26" t="s">
        <v>350</v>
      </c>
      <c r="C183" s="25"/>
      <c r="D183" s="27"/>
      <c r="E183" s="15"/>
      <c r="F183" s="66">
        <f>+F184+F191+F193+F196+F206+F210+F222+F225+F235+F241</f>
        <v>0</v>
      </c>
      <c r="H183" s="5"/>
      <c r="K183" s="6">
        <f>+K182+E183*D183</f>
        <v>0</v>
      </c>
    </row>
    <row r="184" spans="1:11" s="7" customFormat="1" ht="18.75" customHeight="1">
      <c r="A184" s="28" t="s">
        <v>351</v>
      </c>
      <c r="B184" s="29" t="s">
        <v>352</v>
      </c>
      <c r="C184" s="28"/>
      <c r="D184" s="30"/>
      <c r="E184" s="16"/>
      <c r="F184" s="67">
        <f>SUM(F185:F190)</f>
        <v>0</v>
      </c>
      <c r="H184" s="5"/>
      <c r="K184" s="6">
        <f>+K183+E184*D184</f>
        <v>0</v>
      </c>
    </row>
    <row r="185" spans="1:11" s="7" customFormat="1" ht="28.5">
      <c r="A185" s="34" t="s">
        <v>353</v>
      </c>
      <c r="B185" s="35" t="s">
        <v>354</v>
      </c>
      <c r="C185" s="34" t="s">
        <v>355</v>
      </c>
      <c r="D185" s="37">
        <v>35</v>
      </c>
      <c r="E185" s="14"/>
      <c r="F185" s="65">
        <f t="shared" ref="F185:F190" si="10">ROUND($D185*E185,0)</f>
        <v>0</v>
      </c>
      <c r="H185" s="5"/>
      <c r="I185" s="6"/>
      <c r="J185" s="6"/>
      <c r="K185" s="6">
        <f>+K184+E185*D185</f>
        <v>0</v>
      </c>
    </row>
    <row r="186" spans="1:11" s="7" customFormat="1" ht="28.5">
      <c r="A186" s="34" t="s">
        <v>356</v>
      </c>
      <c r="B186" s="35" t="s">
        <v>357</v>
      </c>
      <c r="C186" s="34" t="s">
        <v>358</v>
      </c>
      <c r="D186" s="37">
        <v>15</v>
      </c>
      <c r="E186" s="14"/>
      <c r="F186" s="65">
        <f t="shared" si="10"/>
        <v>0</v>
      </c>
      <c r="H186" s="5"/>
      <c r="I186" s="6"/>
      <c r="J186" s="6"/>
      <c r="K186" s="6">
        <f>+K185+E186*D186</f>
        <v>0</v>
      </c>
    </row>
    <row r="187" spans="1:11" s="7" customFormat="1" ht="28.5">
      <c r="A187" s="34" t="s">
        <v>359</v>
      </c>
      <c r="B187" s="35" t="s">
        <v>360</v>
      </c>
      <c r="C187" s="34" t="s">
        <v>361</v>
      </c>
      <c r="D187" s="37">
        <v>20</v>
      </c>
      <c r="E187" s="14"/>
      <c r="F187" s="65">
        <f t="shared" si="10"/>
        <v>0</v>
      </c>
      <c r="H187" s="5"/>
      <c r="I187" s="6"/>
      <c r="J187" s="6"/>
      <c r="K187" s="6">
        <f>+K186+E187*D187</f>
        <v>0</v>
      </c>
    </row>
    <row r="188" spans="1:11" s="7" customFormat="1" ht="28.5">
      <c r="A188" s="34" t="s">
        <v>362</v>
      </c>
      <c r="B188" s="35" t="s">
        <v>363</v>
      </c>
      <c r="C188" s="34" t="s">
        <v>361</v>
      </c>
      <c r="D188" s="37">
        <v>10</v>
      </c>
      <c r="E188" s="14"/>
      <c r="F188" s="65">
        <f t="shared" si="10"/>
        <v>0</v>
      </c>
      <c r="H188" s="5"/>
      <c r="I188" s="6"/>
      <c r="J188" s="6"/>
      <c r="K188" s="6">
        <f>+K187+E188*D188</f>
        <v>0</v>
      </c>
    </row>
    <row r="189" spans="1:11" s="7" customFormat="1" ht="28.5">
      <c r="A189" s="34" t="s">
        <v>364</v>
      </c>
      <c r="B189" s="35" t="s">
        <v>365</v>
      </c>
      <c r="C189" s="34" t="s">
        <v>355</v>
      </c>
      <c r="D189" s="37">
        <v>90</v>
      </c>
      <c r="E189" s="14"/>
      <c r="F189" s="65">
        <f t="shared" si="10"/>
        <v>0</v>
      </c>
      <c r="H189" s="5"/>
      <c r="I189" s="6"/>
      <c r="J189" s="6"/>
      <c r="K189" s="6">
        <f>+K188+E189*D189</f>
        <v>0</v>
      </c>
    </row>
    <row r="190" spans="1:11" s="7" customFormat="1" ht="28.5">
      <c r="A190" s="34" t="s">
        <v>366</v>
      </c>
      <c r="B190" s="35" t="s">
        <v>367</v>
      </c>
      <c r="C190" s="34" t="s">
        <v>269</v>
      </c>
      <c r="D190" s="37">
        <v>1</v>
      </c>
      <c r="E190" s="14"/>
      <c r="F190" s="65">
        <f t="shared" si="10"/>
        <v>0</v>
      </c>
      <c r="H190" s="5"/>
      <c r="I190" s="6"/>
      <c r="J190" s="6"/>
      <c r="K190" s="6">
        <f>+K189+E190*D190</f>
        <v>0</v>
      </c>
    </row>
    <row r="191" spans="1:11" s="7" customFormat="1" ht="18" customHeight="1">
      <c r="A191" s="28">
        <v>8.1999999999999993</v>
      </c>
      <c r="B191" s="43" t="s">
        <v>368</v>
      </c>
      <c r="C191" s="28"/>
      <c r="D191" s="30"/>
      <c r="E191" s="16"/>
      <c r="F191" s="67">
        <f>SUM(F192:F192)</f>
        <v>0</v>
      </c>
      <c r="H191" s="5"/>
      <c r="K191" s="6">
        <f>+K190+E191*D191</f>
        <v>0</v>
      </c>
    </row>
    <row r="192" spans="1:11" s="7" customFormat="1" ht="85.5">
      <c r="A192" s="34" t="s">
        <v>369</v>
      </c>
      <c r="B192" s="35" t="s">
        <v>370</v>
      </c>
      <c r="C192" s="34" t="s">
        <v>269</v>
      </c>
      <c r="D192" s="37">
        <v>1</v>
      </c>
      <c r="E192" s="14"/>
      <c r="F192" s="65">
        <f>ROUND($D192*E192,0)</f>
        <v>0</v>
      </c>
      <c r="H192" s="5"/>
      <c r="I192" s="6"/>
      <c r="J192" s="6"/>
      <c r="K192" s="6">
        <f>+K191+E192*D192</f>
        <v>0</v>
      </c>
    </row>
    <row r="193" spans="1:11" s="7" customFormat="1" ht="17.25" customHeight="1">
      <c r="A193" s="28">
        <v>8.4</v>
      </c>
      <c r="B193" s="43" t="s">
        <v>371</v>
      </c>
      <c r="C193" s="28"/>
      <c r="D193" s="30"/>
      <c r="E193" s="16"/>
      <c r="F193" s="67">
        <f>SUM(F194:F195)</f>
        <v>0</v>
      </c>
      <c r="H193" s="5"/>
      <c r="K193" s="6">
        <f>+K192+E193*D193</f>
        <v>0</v>
      </c>
    </row>
    <row r="194" spans="1:11" s="7" customFormat="1" ht="171">
      <c r="A194" s="34" t="s">
        <v>372</v>
      </c>
      <c r="B194" s="35" t="s">
        <v>373</v>
      </c>
      <c r="C194" s="34" t="s">
        <v>269</v>
      </c>
      <c r="D194" s="37">
        <v>1</v>
      </c>
      <c r="E194" s="14"/>
      <c r="F194" s="65">
        <f>ROUND($D194*E194,0)</f>
        <v>0</v>
      </c>
      <c r="H194" s="5"/>
      <c r="I194" s="6"/>
      <c r="J194" s="6"/>
      <c r="K194" s="6">
        <f>+K193+E194*D194</f>
        <v>0</v>
      </c>
    </row>
    <row r="195" spans="1:11" s="7" customFormat="1" ht="128.25">
      <c r="A195" s="34" t="s">
        <v>374</v>
      </c>
      <c r="B195" s="35" t="s">
        <v>375</v>
      </c>
      <c r="C195" s="34" t="s">
        <v>358</v>
      </c>
      <c r="D195" s="37">
        <v>1</v>
      </c>
      <c r="E195" s="14"/>
      <c r="F195" s="65">
        <f>ROUND($D195*E195,0)</f>
        <v>0</v>
      </c>
      <c r="H195" s="5"/>
      <c r="I195" s="6"/>
      <c r="J195" s="6"/>
      <c r="K195" s="6">
        <f>+K194+E195*D195</f>
        <v>0</v>
      </c>
    </row>
    <row r="196" spans="1:11" s="7" customFormat="1" ht="21" customHeight="1">
      <c r="A196" s="28" t="s">
        <v>376</v>
      </c>
      <c r="B196" s="43" t="s">
        <v>377</v>
      </c>
      <c r="C196" s="28"/>
      <c r="D196" s="30"/>
      <c r="E196" s="16"/>
      <c r="F196" s="67">
        <f>SUM(F197:F205)</f>
        <v>0</v>
      </c>
      <c r="H196" s="5"/>
      <c r="K196" s="6">
        <f>+K195+E196*D196</f>
        <v>0</v>
      </c>
    </row>
    <row r="197" spans="1:11" s="7" customFormat="1" ht="42.75">
      <c r="A197" s="34" t="s">
        <v>378</v>
      </c>
      <c r="B197" s="35" t="s">
        <v>379</v>
      </c>
      <c r="C197" s="34" t="s">
        <v>269</v>
      </c>
      <c r="D197" s="37">
        <v>10</v>
      </c>
      <c r="E197" s="14"/>
      <c r="F197" s="65">
        <f t="shared" ref="F197:F205" si="11">ROUND($D197*E197,0)</f>
        <v>0</v>
      </c>
      <c r="H197" s="5"/>
      <c r="I197" s="6"/>
      <c r="J197" s="6"/>
      <c r="K197" s="6">
        <f>+K196+E197*D197</f>
        <v>0</v>
      </c>
    </row>
    <row r="198" spans="1:11" s="7" customFormat="1" ht="14.25">
      <c r="A198" s="34" t="s">
        <v>380</v>
      </c>
      <c r="B198" s="35" t="s">
        <v>381</v>
      </c>
      <c r="C198" s="34" t="s">
        <v>269</v>
      </c>
      <c r="D198" s="37">
        <v>2</v>
      </c>
      <c r="E198" s="14"/>
      <c r="F198" s="65">
        <f t="shared" si="11"/>
        <v>0</v>
      </c>
      <c r="H198" s="5"/>
      <c r="I198" s="6"/>
      <c r="J198" s="6"/>
      <c r="K198" s="6">
        <f>+K197+E198*D198</f>
        <v>0</v>
      </c>
    </row>
    <row r="199" spans="1:11" s="7" customFormat="1" ht="14.25">
      <c r="A199" s="34" t="s">
        <v>382</v>
      </c>
      <c r="B199" s="35" t="s">
        <v>383</v>
      </c>
      <c r="C199" s="34" t="s">
        <v>269</v>
      </c>
      <c r="D199" s="37">
        <v>30</v>
      </c>
      <c r="E199" s="14"/>
      <c r="F199" s="65">
        <f t="shared" si="11"/>
        <v>0</v>
      </c>
      <c r="H199" s="5"/>
      <c r="I199" s="6"/>
      <c r="J199" s="6"/>
      <c r="K199" s="6">
        <f>+K198+E199*D199</f>
        <v>0</v>
      </c>
    </row>
    <row r="200" spans="1:11" s="7" customFormat="1" ht="28.5">
      <c r="A200" s="34" t="s">
        <v>384</v>
      </c>
      <c r="B200" s="35" t="s">
        <v>385</v>
      </c>
      <c r="C200" s="34" t="s">
        <v>269</v>
      </c>
      <c r="D200" s="37">
        <v>1</v>
      </c>
      <c r="E200" s="14"/>
      <c r="F200" s="65">
        <f t="shared" si="11"/>
        <v>0</v>
      </c>
      <c r="H200" s="5"/>
      <c r="I200" s="6"/>
      <c r="J200" s="6"/>
      <c r="K200" s="6">
        <f>+K199+E200*D200</f>
        <v>0</v>
      </c>
    </row>
    <row r="201" spans="1:11" s="7" customFormat="1" ht="28.5">
      <c r="A201" s="34" t="s">
        <v>386</v>
      </c>
      <c r="B201" s="35" t="s">
        <v>387</v>
      </c>
      <c r="C201" s="34" t="s">
        <v>269</v>
      </c>
      <c r="D201" s="37">
        <v>8</v>
      </c>
      <c r="E201" s="14"/>
      <c r="F201" s="65">
        <f t="shared" si="11"/>
        <v>0</v>
      </c>
      <c r="H201" s="5"/>
      <c r="I201" s="6"/>
      <c r="J201" s="6"/>
      <c r="K201" s="6">
        <f>+K200+E201*D201</f>
        <v>0</v>
      </c>
    </row>
    <row r="202" spans="1:11" s="7" customFormat="1" ht="28.5">
      <c r="A202" s="34" t="s">
        <v>388</v>
      </c>
      <c r="B202" s="44" t="s">
        <v>389</v>
      </c>
      <c r="C202" s="34" t="s">
        <v>269</v>
      </c>
      <c r="D202" s="37">
        <v>12</v>
      </c>
      <c r="E202" s="14"/>
      <c r="F202" s="65">
        <f t="shared" si="11"/>
        <v>0</v>
      </c>
      <c r="H202" s="5"/>
      <c r="I202" s="6"/>
      <c r="J202" s="6"/>
      <c r="K202" s="6">
        <f>+K201+E202*D202</f>
        <v>0</v>
      </c>
    </row>
    <row r="203" spans="1:11" s="7" customFormat="1" ht="14.25">
      <c r="A203" s="34" t="s">
        <v>390</v>
      </c>
      <c r="B203" s="35" t="s">
        <v>391</v>
      </c>
      <c r="C203" s="34" t="s">
        <v>269</v>
      </c>
      <c r="D203" s="37">
        <v>20</v>
      </c>
      <c r="E203" s="14"/>
      <c r="F203" s="65">
        <f t="shared" si="11"/>
        <v>0</v>
      </c>
      <c r="H203" s="5"/>
      <c r="I203" s="6"/>
      <c r="J203" s="6"/>
      <c r="K203" s="6">
        <f>+K202+E203*D203</f>
        <v>0</v>
      </c>
    </row>
    <row r="204" spans="1:11" s="7" customFormat="1" ht="57">
      <c r="A204" s="34" t="s">
        <v>392</v>
      </c>
      <c r="B204" s="35" t="s">
        <v>393</v>
      </c>
      <c r="C204" s="34" t="s">
        <v>358</v>
      </c>
      <c r="D204" s="37">
        <v>1</v>
      </c>
      <c r="E204" s="14"/>
      <c r="F204" s="65">
        <f t="shared" si="11"/>
        <v>0</v>
      </c>
      <c r="H204" s="5"/>
      <c r="I204" s="6"/>
      <c r="J204" s="6"/>
      <c r="K204" s="6">
        <f>+K203+E204*D204</f>
        <v>0</v>
      </c>
    </row>
    <row r="205" spans="1:11" s="7" customFormat="1" ht="28.5">
      <c r="A205" s="34" t="s">
        <v>394</v>
      </c>
      <c r="B205" s="35" t="s">
        <v>395</v>
      </c>
      <c r="C205" s="34" t="s">
        <v>269</v>
      </c>
      <c r="D205" s="37">
        <v>7</v>
      </c>
      <c r="E205" s="14"/>
      <c r="F205" s="65">
        <f t="shared" si="11"/>
        <v>0</v>
      </c>
      <c r="H205" s="5"/>
      <c r="I205" s="6"/>
      <c r="J205" s="6"/>
      <c r="K205" s="6">
        <f>+K204+E205*D205</f>
        <v>0</v>
      </c>
    </row>
    <row r="206" spans="1:11" s="7" customFormat="1" ht="24" customHeight="1">
      <c r="A206" s="28">
        <v>8.6</v>
      </c>
      <c r="B206" s="29" t="s">
        <v>396</v>
      </c>
      <c r="C206" s="28"/>
      <c r="D206" s="30"/>
      <c r="E206" s="16"/>
      <c r="F206" s="67">
        <f>SUM(F207:F209)</f>
        <v>0</v>
      </c>
      <c r="H206" s="5"/>
      <c r="K206" s="6">
        <f>+K205+E206*D206</f>
        <v>0</v>
      </c>
    </row>
    <row r="207" spans="1:11" s="7" customFormat="1" ht="42.75">
      <c r="A207" s="34" t="s">
        <v>397</v>
      </c>
      <c r="B207" s="35" t="s">
        <v>398</v>
      </c>
      <c r="C207" s="34" t="s">
        <v>269</v>
      </c>
      <c r="D207" s="37">
        <v>1</v>
      </c>
      <c r="E207" s="14"/>
      <c r="F207" s="65">
        <f>ROUND($D207*E207,0)</f>
        <v>0</v>
      </c>
      <c r="H207" s="5"/>
      <c r="I207" s="6"/>
      <c r="J207" s="6"/>
      <c r="K207" s="6">
        <f>+K206+E207*D207</f>
        <v>0</v>
      </c>
    </row>
    <row r="208" spans="1:11" s="7" customFormat="1" ht="28.5">
      <c r="A208" s="34" t="s">
        <v>399</v>
      </c>
      <c r="B208" s="35" t="s">
        <v>400</v>
      </c>
      <c r="C208" s="34" t="s">
        <v>269</v>
      </c>
      <c r="D208" s="37">
        <v>1</v>
      </c>
      <c r="E208" s="14"/>
      <c r="F208" s="65">
        <f>ROUND($D208*E208,0)</f>
        <v>0</v>
      </c>
      <c r="H208" s="5"/>
      <c r="I208" s="6"/>
      <c r="J208" s="6"/>
      <c r="K208" s="6">
        <f>+K207+E208*D208</f>
        <v>0</v>
      </c>
    </row>
    <row r="209" spans="1:11" s="7" customFormat="1" ht="42.75">
      <c r="A209" s="34" t="s">
        <v>401</v>
      </c>
      <c r="B209" s="35" t="s">
        <v>402</v>
      </c>
      <c r="C209" s="34" t="s">
        <v>269</v>
      </c>
      <c r="D209" s="37">
        <v>1</v>
      </c>
      <c r="E209" s="14"/>
      <c r="F209" s="65">
        <f>ROUND($D209*E209,0)</f>
        <v>0</v>
      </c>
      <c r="H209" s="5"/>
      <c r="I209" s="6"/>
      <c r="J209" s="6"/>
      <c r="K209" s="6">
        <f>+K208+E209*D209</f>
        <v>0</v>
      </c>
    </row>
    <row r="210" spans="1:11" s="7" customFormat="1" ht="21" customHeight="1">
      <c r="A210" s="28">
        <v>8.6999999999999993</v>
      </c>
      <c r="B210" s="43" t="s">
        <v>403</v>
      </c>
      <c r="C210" s="28"/>
      <c r="D210" s="30"/>
      <c r="E210" s="16"/>
      <c r="F210" s="67">
        <f>SUM(F211:F221)</f>
        <v>0</v>
      </c>
      <c r="H210" s="5"/>
      <c r="K210" s="6">
        <f>+K209+E210*D210</f>
        <v>0</v>
      </c>
    </row>
    <row r="211" spans="1:11" s="7" customFormat="1" ht="28.5">
      <c r="A211" s="34" t="s">
        <v>404</v>
      </c>
      <c r="B211" s="35" t="s">
        <v>405</v>
      </c>
      <c r="C211" s="34" t="s">
        <v>269</v>
      </c>
      <c r="D211" s="37">
        <v>1</v>
      </c>
      <c r="E211" s="14"/>
      <c r="F211" s="65">
        <f t="shared" ref="F211:F221" si="12">ROUND($D211*E211,0)</f>
        <v>0</v>
      </c>
      <c r="H211" s="5"/>
      <c r="I211" s="6"/>
      <c r="J211" s="6"/>
      <c r="K211" s="6">
        <f>+K210+E211*D211</f>
        <v>0</v>
      </c>
    </row>
    <row r="212" spans="1:11" s="7" customFormat="1" ht="28.5">
      <c r="A212" s="34" t="s">
        <v>406</v>
      </c>
      <c r="B212" s="35" t="s">
        <v>407</v>
      </c>
      <c r="C212" s="34" t="s">
        <v>269</v>
      </c>
      <c r="D212" s="37">
        <v>12</v>
      </c>
      <c r="E212" s="14"/>
      <c r="F212" s="65">
        <f t="shared" si="12"/>
        <v>0</v>
      </c>
      <c r="H212" s="5"/>
      <c r="I212" s="6"/>
      <c r="J212" s="6"/>
      <c r="K212" s="6">
        <f>+K211+E212*D212</f>
        <v>0</v>
      </c>
    </row>
    <row r="213" spans="1:11" s="7" customFormat="1" ht="57">
      <c r="A213" s="34" t="s">
        <v>408</v>
      </c>
      <c r="B213" s="35" t="s">
        <v>409</v>
      </c>
      <c r="C213" s="34" t="s">
        <v>269</v>
      </c>
      <c r="D213" s="37">
        <v>20</v>
      </c>
      <c r="E213" s="14"/>
      <c r="F213" s="65">
        <f t="shared" si="12"/>
        <v>0</v>
      </c>
      <c r="H213" s="5"/>
      <c r="I213" s="6"/>
      <c r="J213" s="6"/>
      <c r="K213" s="6">
        <f>+K212+E213*D213</f>
        <v>0</v>
      </c>
    </row>
    <row r="214" spans="1:11" s="7" customFormat="1" ht="57">
      <c r="A214" s="34" t="s">
        <v>410</v>
      </c>
      <c r="B214" s="35" t="s">
        <v>411</v>
      </c>
      <c r="C214" s="34" t="s">
        <v>269</v>
      </c>
      <c r="D214" s="37">
        <v>9</v>
      </c>
      <c r="E214" s="14"/>
      <c r="F214" s="65">
        <f t="shared" si="12"/>
        <v>0</v>
      </c>
      <c r="H214" s="5"/>
      <c r="I214" s="6"/>
      <c r="J214" s="6"/>
      <c r="K214" s="6">
        <f>+K213+E214*D214</f>
        <v>0</v>
      </c>
    </row>
    <row r="215" spans="1:11" s="7" customFormat="1" ht="57">
      <c r="A215" s="34" t="s">
        <v>412</v>
      </c>
      <c r="B215" s="35" t="s">
        <v>413</v>
      </c>
      <c r="C215" s="34" t="s">
        <v>358</v>
      </c>
      <c r="D215" s="37">
        <v>3</v>
      </c>
      <c r="E215" s="14"/>
      <c r="F215" s="65">
        <f t="shared" si="12"/>
        <v>0</v>
      </c>
      <c r="H215" s="5"/>
      <c r="I215" s="6"/>
      <c r="J215" s="6"/>
      <c r="K215" s="6">
        <f>+K214+E215*D215</f>
        <v>0</v>
      </c>
    </row>
    <row r="216" spans="1:11" s="7" customFormat="1" ht="42.75">
      <c r="A216" s="34" t="s">
        <v>414</v>
      </c>
      <c r="B216" s="35" t="s">
        <v>415</v>
      </c>
      <c r="C216" s="34" t="s">
        <v>269</v>
      </c>
      <c r="D216" s="37">
        <v>2</v>
      </c>
      <c r="E216" s="14"/>
      <c r="F216" s="65">
        <f t="shared" si="12"/>
        <v>0</v>
      </c>
      <c r="H216" s="5"/>
      <c r="I216" s="6"/>
      <c r="J216" s="6"/>
      <c r="K216" s="6">
        <f>+K215+E216*D216</f>
        <v>0</v>
      </c>
    </row>
    <row r="217" spans="1:11" s="7" customFormat="1" ht="42.75">
      <c r="A217" s="34" t="s">
        <v>416</v>
      </c>
      <c r="B217" s="35" t="s">
        <v>417</v>
      </c>
      <c r="C217" s="34" t="s">
        <v>269</v>
      </c>
      <c r="D217" s="37">
        <v>1</v>
      </c>
      <c r="E217" s="14"/>
      <c r="F217" s="65">
        <f t="shared" si="12"/>
        <v>0</v>
      </c>
      <c r="H217" s="5"/>
      <c r="I217" s="6"/>
      <c r="J217" s="6"/>
      <c r="K217" s="6">
        <f>+K216+E217*D217</f>
        <v>0</v>
      </c>
    </row>
    <row r="218" spans="1:11" s="7" customFormat="1" ht="42.75">
      <c r="A218" s="34" t="s">
        <v>418</v>
      </c>
      <c r="B218" s="35" t="s">
        <v>419</v>
      </c>
      <c r="C218" s="34" t="s">
        <v>269</v>
      </c>
      <c r="D218" s="37">
        <v>1</v>
      </c>
      <c r="E218" s="14"/>
      <c r="F218" s="65">
        <f t="shared" si="12"/>
        <v>0</v>
      </c>
      <c r="H218" s="5"/>
      <c r="I218" s="6"/>
      <c r="J218" s="6"/>
      <c r="K218" s="6">
        <f>+K217+E218*D218</f>
        <v>0</v>
      </c>
    </row>
    <row r="219" spans="1:11" s="7" customFormat="1" ht="42.75">
      <c r="A219" s="34" t="s">
        <v>420</v>
      </c>
      <c r="B219" s="35" t="s">
        <v>421</v>
      </c>
      <c r="C219" s="34" t="s">
        <v>269</v>
      </c>
      <c r="D219" s="37">
        <v>83</v>
      </c>
      <c r="E219" s="14"/>
      <c r="F219" s="65">
        <f t="shared" si="12"/>
        <v>0</v>
      </c>
      <c r="H219" s="5"/>
      <c r="I219" s="6"/>
      <c r="J219" s="6"/>
      <c r="K219" s="6">
        <f>+K218+E219*D219</f>
        <v>0</v>
      </c>
    </row>
    <row r="220" spans="1:11" s="7" customFormat="1" ht="28.5">
      <c r="A220" s="34" t="s">
        <v>422</v>
      </c>
      <c r="B220" s="35" t="s">
        <v>423</v>
      </c>
      <c r="C220" s="34" t="s">
        <v>358</v>
      </c>
      <c r="D220" s="37">
        <v>1</v>
      </c>
      <c r="E220" s="14"/>
      <c r="F220" s="65">
        <f t="shared" si="12"/>
        <v>0</v>
      </c>
      <c r="H220" s="5"/>
      <c r="I220" s="6"/>
      <c r="J220" s="6"/>
      <c r="K220" s="6">
        <f>+K219+E220*D220</f>
        <v>0</v>
      </c>
    </row>
    <row r="221" spans="1:11" s="7" customFormat="1" ht="57">
      <c r="A221" s="34" t="s">
        <v>424</v>
      </c>
      <c r="B221" s="35" t="s">
        <v>425</v>
      </c>
      <c r="C221" s="34" t="s">
        <v>358</v>
      </c>
      <c r="D221" s="37">
        <v>3</v>
      </c>
      <c r="E221" s="14"/>
      <c r="F221" s="65">
        <f t="shared" si="12"/>
        <v>0</v>
      </c>
      <c r="H221" s="5"/>
      <c r="I221" s="6"/>
      <c r="J221" s="6"/>
      <c r="K221" s="6">
        <f>+K220+E221*D221</f>
        <v>0</v>
      </c>
    </row>
    <row r="222" spans="1:11" s="7" customFormat="1" ht="15">
      <c r="A222" s="28">
        <v>8.8000000000000007</v>
      </c>
      <c r="B222" s="43" t="s">
        <v>426</v>
      </c>
      <c r="C222" s="28"/>
      <c r="D222" s="30"/>
      <c r="E222" s="16"/>
      <c r="F222" s="67">
        <f>SUM(F223:F224)</f>
        <v>0</v>
      </c>
      <c r="H222" s="5"/>
      <c r="K222" s="6">
        <f>+K221+E222*D222</f>
        <v>0</v>
      </c>
    </row>
    <row r="223" spans="1:11" s="7" customFormat="1" ht="14.25">
      <c r="A223" s="34" t="s">
        <v>427</v>
      </c>
      <c r="B223" s="35" t="s">
        <v>428</v>
      </c>
      <c r="C223" s="34" t="s">
        <v>269</v>
      </c>
      <c r="D223" s="37">
        <v>1</v>
      </c>
      <c r="E223" s="14"/>
      <c r="F223" s="65">
        <f>ROUND($D223*E223,0)</f>
        <v>0</v>
      </c>
      <c r="H223" s="5"/>
      <c r="I223" s="6"/>
      <c r="J223" s="6"/>
      <c r="K223" s="6">
        <f>+K222+E223*D223</f>
        <v>0</v>
      </c>
    </row>
    <row r="224" spans="1:11" s="7" customFormat="1" ht="28.5">
      <c r="A224" s="34" t="s">
        <v>429</v>
      </c>
      <c r="B224" s="35" t="s">
        <v>430</v>
      </c>
      <c r="C224" s="34" t="s">
        <v>269</v>
      </c>
      <c r="D224" s="37">
        <v>2</v>
      </c>
      <c r="E224" s="14"/>
      <c r="F224" s="65">
        <f>ROUND($D224*E224,0)</f>
        <v>0</v>
      </c>
      <c r="H224" s="5"/>
      <c r="I224" s="6"/>
      <c r="J224" s="6"/>
      <c r="K224" s="6">
        <f>+K223+E224*D224</f>
        <v>0</v>
      </c>
    </row>
    <row r="225" spans="1:11" s="7" customFormat="1" ht="15">
      <c r="A225" s="28">
        <v>8.9</v>
      </c>
      <c r="B225" s="43" t="s">
        <v>431</v>
      </c>
      <c r="C225" s="28"/>
      <c r="D225" s="30"/>
      <c r="E225" s="16"/>
      <c r="F225" s="67">
        <f>SUM(F226:F234)</f>
        <v>0</v>
      </c>
      <c r="H225" s="5"/>
      <c r="K225" s="6">
        <f>+K224+E225*D225</f>
        <v>0</v>
      </c>
    </row>
    <row r="226" spans="1:11" s="7" customFormat="1" ht="71.25">
      <c r="A226" s="34" t="s">
        <v>432</v>
      </c>
      <c r="B226" s="35" t="s">
        <v>433</v>
      </c>
      <c r="C226" s="34" t="s">
        <v>269</v>
      </c>
      <c r="D226" s="37">
        <v>2</v>
      </c>
      <c r="E226" s="14"/>
      <c r="F226" s="65">
        <f t="shared" ref="F226:F234" si="13">ROUND($D226*E226,0)</f>
        <v>0</v>
      </c>
      <c r="H226" s="5"/>
      <c r="I226" s="6"/>
      <c r="J226" s="6"/>
      <c r="K226" s="6">
        <f>+K225+E226*D226</f>
        <v>0</v>
      </c>
    </row>
    <row r="227" spans="1:11" s="7" customFormat="1" ht="85.5">
      <c r="A227" s="34" t="s">
        <v>434</v>
      </c>
      <c r="B227" s="35" t="s">
        <v>435</v>
      </c>
      <c r="C227" s="34" t="s">
        <v>269</v>
      </c>
      <c r="D227" s="37">
        <v>1</v>
      </c>
      <c r="E227" s="14"/>
      <c r="F227" s="65">
        <f t="shared" si="13"/>
        <v>0</v>
      </c>
      <c r="H227" s="5"/>
      <c r="I227" s="6"/>
      <c r="J227" s="6"/>
      <c r="K227" s="6">
        <f>+K226+E227*D227</f>
        <v>0</v>
      </c>
    </row>
    <row r="228" spans="1:11" s="7" customFormat="1" ht="85.5">
      <c r="A228" s="34" t="s">
        <v>436</v>
      </c>
      <c r="B228" s="35" t="s">
        <v>437</v>
      </c>
      <c r="C228" s="34" t="s">
        <v>269</v>
      </c>
      <c r="D228" s="37">
        <v>1</v>
      </c>
      <c r="E228" s="14"/>
      <c r="F228" s="65">
        <f t="shared" si="13"/>
        <v>0</v>
      </c>
      <c r="H228" s="5"/>
      <c r="I228" s="6"/>
      <c r="J228" s="6"/>
      <c r="K228" s="6">
        <f>+K227+E228*D228</f>
        <v>0</v>
      </c>
    </row>
    <row r="229" spans="1:11" s="7" customFormat="1" ht="85.5">
      <c r="A229" s="34" t="s">
        <v>438</v>
      </c>
      <c r="B229" s="35" t="s">
        <v>439</v>
      </c>
      <c r="C229" s="34" t="s">
        <v>440</v>
      </c>
      <c r="D229" s="37">
        <v>1</v>
      </c>
      <c r="E229" s="14"/>
      <c r="F229" s="65">
        <f t="shared" si="13"/>
        <v>0</v>
      </c>
      <c r="H229" s="5"/>
      <c r="I229" s="6"/>
      <c r="J229" s="6"/>
      <c r="K229" s="6">
        <f>+K228+E229*D229</f>
        <v>0</v>
      </c>
    </row>
    <row r="230" spans="1:11" s="7" customFormat="1" ht="57">
      <c r="A230" s="34" t="s">
        <v>441</v>
      </c>
      <c r="B230" s="35" t="s">
        <v>442</v>
      </c>
      <c r="C230" s="34" t="s">
        <v>269</v>
      </c>
      <c r="D230" s="37">
        <v>16</v>
      </c>
      <c r="E230" s="14"/>
      <c r="F230" s="65">
        <f t="shared" si="13"/>
        <v>0</v>
      </c>
      <c r="H230" s="5"/>
      <c r="I230" s="6"/>
      <c r="J230" s="6"/>
      <c r="K230" s="6">
        <f>+K229+E230*D230</f>
        <v>0</v>
      </c>
    </row>
    <row r="231" spans="1:11" s="7" customFormat="1" ht="71.25">
      <c r="A231" s="34" t="s">
        <v>443</v>
      </c>
      <c r="B231" s="35" t="s">
        <v>444</v>
      </c>
      <c r="C231" s="34" t="s">
        <v>269</v>
      </c>
      <c r="D231" s="37">
        <v>2</v>
      </c>
      <c r="E231" s="14"/>
      <c r="F231" s="65">
        <f t="shared" si="13"/>
        <v>0</v>
      </c>
      <c r="H231" s="5"/>
      <c r="I231" s="6"/>
      <c r="J231" s="6"/>
      <c r="K231" s="6">
        <f>+K230+E231*D231</f>
        <v>0</v>
      </c>
    </row>
    <row r="232" spans="1:11" s="7" customFormat="1" ht="28.5">
      <c r="A232" s="34" t="s">
        <v>445</v>
      </c>
      <c r="B232" s="35" t="s">
        <v>446</v>
      </c>
      <c r="C232" s="34" t="s">
        <v>269</v>
      </c>
      <c r="D232" s="37">
        <v>1</v>
      </c>
      <c r="E232" s="14"/>
      <c r="F232" s="65">
        <f t="shared" si="13"/>
        <v>0</v>
      </c>
      <c r="H232" s="5"/>
      <c r="I232" s="6"/>
      <c r="J232" s="6"/>
      <c r="K232" s="6">
        <f>+K231+E232*D232</f>
        <v>0</v>
      </c>
    </row>
    <row r="233" spans="1:11" s="7" customFormat="1" ht="28.5">
      <c r="A233" s="34" t="s">
        <v>447</v>
      </c>
      <c r="B233" s="35" t="s">
        <v>448</v>
      </c>
      <c r="C233" s="34" t="s">
        <v>269</v>
      </c>
      <c r="D233" s="37">
        <v>6</v>
      </c>
      <c r="E233" s="14"/>
      <c r="F233" s="65">
        <f t="shared" si="13"/>
        <v>0</v>
      </c>
      <c r="H233" s="5"/>
      <c r="I233" s="6"/>
      <c r="J233" s="6"/>
      <c r="K233" s="6">
        <f>+K232+E233*D233</f>
        <v>0</v>
      </c>
    </row>
    <row r="234" spans="1:11" s="7" customFormat="1" ht="28.5">
      <c r="A234" s="34" t="s">
        <v>449</v>
      </c>
      <c r="B234" s="35" t="s">
        <v>450</v>
      </c>
      <c r="C234" s="34" t="s">
        <v>269</v>
      </c>
      <c r="D234" s="37">
        <v>1</v>
      </c>
      <c r="E234" s="14"/>
      <c r="F234" s="65">
        <f t="shared" si="13"/>
        <v>0</v>
      </c>
      <c r="H234" s="5"/>
      <c r="I234" s="6"/>
      <c r="J234" s="6"/>
      <c r="K234" s="6">
        <f>+K233+E234*D234</f>
        <v>0</v>
      </c>
    </row>
    <row r="235" spans="1:11" s="7" customFormat="1" ht="30">
      <c r="A235" s="45">
        <v>8.1</v>
      </c>
      <c r="B235" s="43" t="s">
        <v>451</v>
      </c>
      <c r="C235" s="28"/>
      <c r="D235" s="30"/>
      <c r="E235" s="16"/>
      <c r="F235" s="67">
        <f>SUM(F236:F240)</f>
        <v>0</v>
      </c>
      <c r="H235" s="5"/>
      <c r="I235" s="6"/>
      <c r="J235" s="6"/>
      <c r="K235" s="6">
        <f>+K234+E235*D235</f>
        <v>0</v>
      </c>
    </row>
    <row r="236" spans="1:11" s="7" customFormat="1" ht="42.75">
      <c r="A236" s="34" t="s">
        <v>452</v>
      </c>
      <c r="B236" s="35" t="s">
        <v>453</v>
      </c>
      <c r="C236" s="34" t="s">
        <v>269</v>
      </c>
      <c r="D236" s="37">
        <v>1</v>
      </c>
      <c r="E236" s="14"/>
      <c r="F236" s="65">
        <f>ROUND($D236*E236,0)</f>
        <v>0</v>
      </c>
      <c r="H236" s="5"/>
      <c r="I236" s="6"/>
      <c r="J236" s="6"/>
      <c r="K236" s="6">
        <f>+K235+E236*D236</f>
        <v>0</v>
      </c>
    </row>
    <row r="237" spans="1:11" s="7" customFormat="1" ht="42.75">
      <c r="A237" s="34" t="s">
        <v>454</v>
      </c>
      <c r="B237" s="35" t="s">
        <v>455</v>
      </c>
      <c r="C237" s="34" t="s">
        <v>269</v>
      </c>
      <c r="D237" s="37">
        <v>9</v>
      </c>
      <c r="E237" s="14"/>
      <c r="F237" s="65">
        <f>ROUND($D237*E237,0)</f>
        <v>0</v>
      </c>
      <c r="H237" s="5"/>
      <c r="I237" s="6"/>
      <c r="J237" s="6"/>
      <c r="K237" s="6">
        <f>+K236+E237*D237</f>
        <v>0</v>
      </c>
    </row>
    <row r="238" spans="1:11" s="7" customFormat="1" ht="14.25">
      <c r="A238" s="34" t="s">
        <v>456</v>
      </c>
      <c r="B238" s="35" t="s">
        <v>457</v>
      </c>
      <c r="C238" s="34" t="s">
        <v>269</v>
      </c>
      <c r="D238" s="37">
        <v>1</v>
      </c>
      <c r="E238" s="14"/>
      <c r="F238" s="65">
        <f>ROUND($D238*E238,0)</f>
        <v>0</v>
      </c>
      <c r="H238" s="5"/>
      <c r="I238" s="6"/>
      <c r="J238" s="6"/>
      <c r="K238" s="6">
        <f>+K237+E238*D238</f>
        <v>0</v>
      </c>
    </row>
    <row r="239" spans="1:11" s="7" customFormat="1" ht="28.5">
      <c r="A239" s="34" t="s">
        <v>458</v>
      </c>
      <c r="B239" s="35" t="s">
        <v>459</v>
      </c>
      <c r="C239" s="34" t="s">
        <v>269</v>
      </c>
      <c r="D239" s="37">
        <v>1</v>
      </c>
      <c r="E239" s="14"/>
      <c r="F239" s="65">
        <f>ROUND($D239*E239,0)</f>
        <v>0</v>
      </c>
      <c r="H239" s="5"/>
      <c r="I239" s="6"/>
      <c r="J239" s="6"/>
      <c r="K239" s="6">
        <f>+K238+E239*D239</f>
        <v>0</v>
      </c>
    </row>
    <row r="240" spans="1:11" s="7" customFormat="1" ht="28.5">
      <c r="A240" s="34" t="s">
        <v>460</v>
      </c>
      <c r="B240" s="35" t="s">
        <v>461</v>
      </c>
      <c r="C240" s="34" t="s">
        <v>269</v>
      </c>
      <c r="D240" s="37">
        <v>1</v>
      </c>
      <c r="E240" s="14"/>
      <c r="F240" s="65">
        <f>ROUND($D240*E240,0)</f>
        <v>0</v>
      </c>
      <c r="H240" s="5"/>
      <c r="I240" s="6"/>
      <c r="J240" s="6"/>
      <c r="K240" s="6">
        <f>+K239+E240*D240</f>
        <v>0</v>
      </c>
    </row>
    <row r="241" spans="1:11" s="7" customFormat="1" ht="15">
      <c r="A241" s="45" t="s">
        <v>462</v>
      </c>
      <c r="B241" s="43" t="s">
        <v>463</v>
      </c>
      <c r="C241" s="28"/>
      <c r="D241" s="30"/>
      <c r="E241" s="16"/>
      <c r="F241" s="67">
        <f>SUM(F242:F244)</f>
        <v>0</v>
      </c>
      <c r="H241" s="5"/>
      <c r="I241" s="6"/>
      <c r="J241" s="6"/>
      <c r="K241" s="6">
        <f>+K240+E241*D241</f>
        <v>0</v>
      </c>
    </row>
    <row r="242" spans="1:11" s="7" customFormat="1" ht="28.5">
      <c r="A242" s="34" t="s">
        <v>464</v>
      </c>
      <c r="B242" s="35" t="s">
        <v>465</v>
      </c>
      <c r="C242" s="34" t="s">
        <v>466</v>
      </c>
      <c r="D242" s="37">
        <v>1</v>
      </c>
      <c r="E242" s="14"/>
      <c r="F242" s="65">
        <f>ROUND($D242*E242,0)</f>
        <v>0</v>
      </c>
      <c r="H242" s="5"/>
      <c r="I242" s="6"/>
      <c r="J242" s="6"/>
      <c r="K242" s="6">
        <f>+K241+E242*D242</f>
        <v>0</v>
      </c>
    </row>
    <row r="243" spans="1:11" s="7" customFormat="1" ht="28.5">
      <c r="A243" s="34" t="s">
        <v>467</v>
      </c>
      <c r="B243" s="35" t="s">
        <v>468</v>
      </c>
      <c r="C243" s="34" t="s">
        <v>269</v>
      </c>
      <c r="D243" s="37">
        <v>1</v>
      </c>
      <c r="E243" s="14"/>
      <c r="F243" s="65">
        <f>ROUND($D243*E243,0)</f>
        <v>0</v>
      </c>
      <c r="H243" s="5"/>
      <c r="I243" s="6"/>
      <c r="J243" s="6"/>
      <c r="K243" s="6">
        <f>+K242+E243*D243</f>
        <v>0</v>
      </c>
    </row>
    <row r="244" spans="1:11" s="7" customFormat="1" ht="57">
      <c r="A244" s="34" t="s">
        <v>469</v>
      </c>
      <c r="B244" s="35" t="s">
        <v>470</v>
      </c>
      <c r="C244" s="34" t="s">
        <v>466</v>
      </c>
      <c r="D244" s="37">
        <v>4</v>
      </c>
      <c r="E244" s="14"/>
      <c r="F244" s="65">
        <f>ROUND($D244*E244,0)</f>
        <v>0</v>
      </c>
      <c r="H244" s="5"/>
      <c r="I244" s="6"/>
      <c r="J244" s="6"/>
      <c r="K244" s="6">
        <f>+K243+E244*D244</f>
        <v>0</v>
      </c>
    </row>
    <row r="245" spans="1:11" s="7" customFormat="1" ht="15">
      <c r="A245" s="25">
        <v>8.1199999999999992</v>
      </c>
      <c r="B245" s="46" t="s">
        <v>471</v>
      </c>
      <c r="C245" s="25"/>
      <c r="D245" s="27"/>
      <c r="E245" s="15"/>
      <c r="F245" s="66">
        <f>+F246</f>
        <v>0</v>
      </c>
      <c r="H245" s="5"/>
      <c r="K245" s="6">
        <f>+K244+E245*D245</f>
        <v>0</v>
      </c>
    </row>
    <row r="246" spans="1:11" s="7" customFormat="1" ht="15">
      <c r="A246" s="28">
        <v>8.1199999999999992</v>
      </c>
      <c r="B246" s="43" t="s">
        <v>471</v>
      </c>
      <c r="C246" s="28"/>
      <c r="D246" s="30"/>
      <c r="E246" s="16"/>
      <c r="F246" s="67">
        <f>SUM(F247:F260)</f>
        <v>0</v>
      </c>
      <c r="H246" s="5"/>
      <c r="K246" s="6">
        <f>+K245+E246*D246</f>
        <v>0</v>
      </c>
    </row>
    <row r="247" spans="1:11" s="7" customFormat="1" ht="28.5">
      <c r="A247" s="34" t="s">
        <v>472</v>
      </c>
      <c r="B247" s="35" t="s">
        <v>473</v>
      </c>
      <c r="C247" s="34" t="s">
        <v>361</v>
      </c>
      <c r="D247" s="37">
        <v>6</v>
      </c>
      <c r="E247" s="14"/>
      <c r="F247" s="65">
        <f t="shared" ref="F247:F260" si="14">ROUND($D247*E247,0)</f>
        <v>0</v>
      </c>
      <c r="H247" s="5"/>
      <c r="I247" s="6"/>
      <c r="J247" s="6"/>
      <c r="K247" s="6">
        <f>+K246+E247*D247</f>
        <v>0</v>
      </c>
    </row>
    <row r="248" spans="1:11" s="7" customFormat="1" ht="28.5">
      <c r="A248" s="34" t="s">
        <v>474</v>
      </c>
      <c r="B248" s="35" t="s">
        <v>475</v>
      </c>
      <c r="C248" s="34" t="s">
        <v>361</v>
      </c>
      <c r="D248" s="37">
        <v>230</v>
      </c>
      <c r="E248" s="14"/>
      <c r="F248" s="65">
        <f t="shared" si="14"/>
        <v>0</v>
      </c>
      <c r="H248" s="5"/>
      <c r="I248" s="6"/>
      <c r="J248" s="6"/>
      <c r="K248" s="6">
        <f>+K247+E248*D248</f>
        <v>0</v>
      </c>
    </row>
    <row r="249" spans="1:11" s="7" customFormat="1" ht="14.25">
      <c r="A249" s="34" t="s">
        <v>476</v>
      </c>
      <c r="B249" s="35" t="s">
        <v>477</v>
      </c>
      <c r="C249" s="34" t="s">
        <v>269</v>
      </c>
      <c r="D249" s="37">
        <v>5</v>
      </c>
      <c r="E249" s="14"/>
      <c r="F249" s="65">
        <f t="shared" si="14"/>
        <v>0</v>
      </c>
      <c r="H249" s="5"/>
      <c r="I249" s="6"/>
      <c r="J249" s="6"/>
      <c r="K249" s="6">
        <f>+K248+E249*D249</f>
        <v>0</v>
      </c>
    </row>
    <row r="250" spans="1:11" s="7" customFormat="1" ht="42.75">
      <c r="A250" s="34" t="s">
        <v>478</v>
      </c>
      <c r="B250" s="35" t="s">
        <v>479</v>
      </c>
      <c r="C250" s="34" t="s">
        <v>269</v>
      </c>
      <c r="D250" s="37">
        <v>1</v>
      </c>
      <c r="E250" s="14"/>
      <c r="F250" s="65">
        <f t="shared" si="14"/>
        <v>0</v>
      </c>
      <c r="H250" s="5"/>
      <c r="I250" s="6"/>
      <c r="J250" s="6"/>
      <c r="K250" s="6">
        <f>+K249+E250*D250</f>
        <v>0</v>
      </c>
    </row>
    <row r="251" spans="1:11" s="7" customFormat="1" ht="42.75">
      <c r="A251" s="34" t="s">
        <v>480</v>
      </c>
      <c r="B251" s="35" t="s">
        <v>481</v>
      </c>
      <c r="C251" s="34" t="s">
        <v>466</v>
      </c>
      <c r="D251" s="37">
        <v>1</v>
      </c>
      <c r="E251" s="14"/>
      <c r="F251" s="65">
        <f t="shared" si="14"/>
        <v>0</v>
      </c>
      <c r="H251" s="5"/>
      <c r="I251" s="6"/>
      <c r="J251" s="6"/>
      <c r="K251" s="6">
        <f>+K250+E251*D251</f>
        <v>0</v>
      </c>
    </row>
    <row r="252" spans="1:11" s="7" customFormat="1" ht="14.25">
      <c r="A252" s="34" t="s">
        <v>482</v>
      </c>
      <c r="B252" s="35" t="s">
        <v>483</v>
      </c>
      <c r="C252" s="34" t="s">
        <v>361</v>
      </c>
      <c r="D252" s="37">
        <v>1</v>
      </c>
      <c r="E252" s="14"/>
      <c r="F252" s="65">
        <f t="shared" si="14"/>
        <v>0</v>
      </c>
      <c r="H252" s="5"/>
      <c r="I252" s="6"/>
      <c r="J252" s="6"/>
      <c r="K252" s="6">
        <f>+K251+E252*D252</f>
        <v>0</v>
      </c>
    </row>
    <row r="253" spans="1:11" s="7" customFormat="1" ht="28.5">
      <c r="A253" s="34" t="s">
        <v>484</v>
      </c>
      <c r="B253" s="35" t="s">
        <v>485</v>
      </c>
      <c r="C253" s="34" t="s">
        <v>361</v>
      </c>
      <c r="D253" s="37">
        <v>6</v>
      </c>
      <c r="E253" s="14"/>
      <c r="F253" s="65">
        <f t="shared" si="14"/>
        <v>0</v>
      </c>
      <c r="H253" s="5"/>
      <c r="I253" s="6"/>
      <c r="J253" s="6"/>
      <c r="K253" s="6">
        <f>+K252+E253*D253</f>
        <v>0</v>
      </c>
    </row>
    <row r="254" spans="1:11" s="7" customFormat="1" ht="28.5">
      <c r="A254" s="34" t="s">
        <v>486</v>
      </c>
      <c r="B254" s="35" t="s">
        <v>487</v>
      </c>
      <c r="C254" s="34" t="s">
        <v>269</v>
      </c>
      <c r="D254" s="37">
        <v>1</v>
      </c>
      <c r="E254" s="14"/>
      <c r="F254" s="65">
        <f t="shared" si="14"/>
        <v>0</v>
      </c>
      <c r="H254" s="5"/>
      <c r="I254" s="6"/>
      <c r="J254" s="6"/>
      <c r="K254" s="6">
        <f>+K253+E254*D254</f>
        <v>0</v>
      </c>
    </row>
    <row r="255" spans="1:11" s="7" customFormat="1" ht="28.5">
      <c r="A255" s="34" t="s">
        <v>488</v>
      </c>
      <c r="B255" s="35" t="s">
        <v>489</v>
      </c>
      <c r="C255" s="34" t="s">
        <v>361</v>
      </c>
      <c r="D255" s="37">
        <v>1</v>
      </c>
      <c r="E255" s="14"/>
      <c r="F255" s="65">
        <f t="shared" si="14"/>
        <v>0</v>
      </c>
      <c r="H255" s="5"/>
      <c r="I255" s="6"/>
      <c r="J255" s="6"/>
      <c r="K255" s="6">
        <f>+K254+E255*D255</f>
        <v>0</v>
      </c>
    </row>
    <row r="256" spans="1:11" s="7" customFormat="1" ht="14.25">
      <c r="A256" s="34" t="s">
        <v>490</v>
      </c>
      <c r="B256" s="35" t="s">
        <v>491</v>
      </c>
      <c r="C256" s="34" t="s">
        <v>358</v>
      </c>
      <c r="D256" s="37">
        <v>3</v>
      </c>
      <c r="E256" s="14"/>
      <c r="F256" s="65">
        <f t="shared" si="14"/>
        <v>0</v>
      </c>
      <c r="H256" s="5"/>
      <c r="I256" s="6"/>
      <c r="J256" s="6"/>
      <c r="K256" s="6">
        <f>+K255+E256*D256</f>
        <v>0</v>
      </c>
    </row>
    <row r="257" spans="1:11" s="7" customFormat="1" ht="14.25">
      <c r="A257" s="34" t="s">
        <v>492</v>
      </c>
      <c r="B257" s="35" t="s">
        <v>493</v>
      </c>
      <c r="C257" s="34" t="s">
        <v>358</v>
      </c>
      <c r="D257" s="37">
        <v>2</v>
      </c>
      <c r="E257" s="14"/>
      <c r="F257" s="65">
        <f t="shared" si="14"/>
        <v>0</v>
      </c>
      <c r="H257" s="5"/>
      <c r="I257" s="6"/>
      <c r="J257" s="6"/>
      <c r="K257" s="6">
        <f>+K256+E257*D257</f>
        <v>0</v>
      </c>
    </row>
    <row r="258" spans="1:11" s="7" customFormat="1" ht="14.25">
      <c r="A258" s="34" t="s">
        <v>494</v>
      </c>
      <c r="B258" s="35" t="s">
        <v>495</v>
      </c>
      <c r="C258" s="34" t="s">
        <v>496</v>
      </c>
      <c r="D258" s="37">
        <v>12</v>
      </c>
      <c r="E258" s="14"/>
      <c r="F258" s="65">
        <f t="shared" si="14"/>
        <v>0</v>
      </c>
      <c r="H258" s="5"/>
      <c r="I258" s="6"/>
      <c r="J258" s="6"/>
      <c r="K258" s="6">
        <f>+K257+E258*D258</f>
        <v>0</v>
      </c>
    </row>
    <row r="259" spans="1:11" s="7" customFormat="1" ht="14.25">
      <c r="A259" s="34" t="s">
        <v>497</v>
      </c>
      <c r="B259" s="35" t="s">
        <v>498</v>
      </c>
      <c r="C259" s="34" t="s">
        <v>496</v>
      </c>
      <c r="D259" s="37">
        <v>12</v>
      </c>
      <c r="E259" s="14"/>
      <c r="F259" s="65">
        <f t="shared" si="14"/>
        <v>0</v>
      </c>
      <c r="H259" s="5"/>
      <c r="I259" s="6"/>
      <c r="J259" s="6"/>
      <c r="K259" s="6">
        <f>+K258+E259*D259</f>
        <v>0</v>
      </c>
    </row>
    <row r="260" spans="1:11" s="7" customFormat="1" ht="14.25">
      <c r="A260" s="34" t="s">
        <v>499</v>
      </c>
      <c r="B260" s="35" t="s">
        <v>500</v>
      </c>
      <c r="C260" s="34" t="s">
        <v>358</v>
      </c>
      <c r="D260" s="37">
        <v>24</v>
      </c>
      <c r="E260" s="14"/>
      <c r="F260" s="65">
        <f t="shared" si="14"/>
        <v>0</v>
      </c>
      <c r="H260" s="5"/>
      <c r="I260" s="6"/>
      <c r="J260" s="6"/>
      <c r="K260" s="6">
        <f>+K259+E260*D260</f>
        <v>0</v>
      </c>
    </row>
    <row r="261" spans="1:11" ht="15">
      <c r="A261" s="25">
        <v>9</v>
      </c>
      <c r="B261" s="26" t="s">
        <v>501</v>
      </c>
      <c r="C261" s="25"/>
      <c r="D261" s="27"/>
      <c r="E261" s="15"/>
      <c r="F261" s="66">
        <f>+F262</f>
        <v>0</v>
      </c>
      <c r="G261" s="7"/>
      <c r="H261" s="5"/>
      <c r="K261" s="6">
        <f>+K260+E261*D261</f>
        <v>0</v>
      </c>
    </row>
    <row r="262" spans="1:11" ht="15">
      <c r="A262" s="28">
        <v>9.1</v>
      </c>
      <c r="B262" s="29" t="s">
        <v>501</v>
      </c>
      <c r="C262" s="28"/>
      <c r="D262" s="30"/>
      <c r="E262" s="16"/>
      <c r="F262" s="67">
        <f>SUM(F263:F266)</f>
        <v>0</v>
      </c>
      <c r="H262" s="5"/>
      <c r="K262" s="6">
        <f>+K261+E262*D262</f>
        <v>0</v>
      </c>
    </row>
    <row r="263" spans="1:11" ht="42.75">
      <c r="A263" s="34" t="s">
        <v>502</v>
      </c>
      <c r="B263" s="35" t="s">
        <v>503</v>
      </c>
      <c r="C263" s="34" t="s">
        <v>21</v>
      </c>
      <c r="D263" s="37">
        <v>325.60000000000002</v>
      </c>
      <c r="E263" s="14"/>
      <c r="F263" s="65">
        <f>ROUND($D263*E263,0)</f>
        <v>0</v>
      </c>
      <c r="H263" s="5"/>
      <c r="I263" s="6"/>
      <c r="J263" s="6"/>
      <c r="K263" s="6">
        <f>+K262+E263*D263</f>
        <v>0</v>
      </c>
    </row>
    <row r="264" spans="1:11" ht="28.5">
      <c r="A264" s="34" t="s">
        <v>504</v>
      </c>
      <c r="B264" s="35" t="s">
        <v>505</v>
      </c>
      <c r="C264" s="34" t="s">
        <v>440</v>
      </c>
      <c r="D264" s="37">
        <v>1160</v>
      </c>
      <c r="E264" s="14"/>
      <c r="F264" s="65">
        <f>ROUND($D264*E264,0)</f>
        <v>0</v>
      </c>
      <c r="H264" s="5"/>
      <c r="I264" s="6"/>
      <c r="J264" s="6"/>
      <c r="K264" s="6">
        <f>+K263+E264*D264</f>
        <v>0</v>
      </c>
    </row>
    <row r="265" spans="1:11" ht="28.5">
      <c r="A265" s="34" t="s">
        <v>506</v>
      </c>
      <c r="B265" s="35" t="s">
        <v>507</v>
      </c>
      <c r="C265" s="34" t="s">
        <v>508</v>
      </c>
      <c r="D265" s="37">
        <v>10</v>
      </c>
      <c r="E265" s="14"/>
      <c r="F265" s="65">
        <f>ROUND($D265*E265,0)</f>
        <v>0</v>
      </c>
      <c r="H265" s="5"/>
      <c r="I265" s="6"/>
      <c r="J265" s="6"/>
      <c r="K265" s="6">
        <f>+K264+E265*D265</f>
        <v>0</v>
      </c>
    </row>
    <row r="266" spans="1:11" ht="14.25">
      <c r="A266" s="34" t="s">
        <v>509</v>
      </c>
      <c r="B266" s="35" t="s">
        <v>510</v>
      </c>
      <c r="C266" s="34" t="s">
        <v>511</v>
      </c>
      <c r="D266" s="37">
        <v>20</v>
      </c>
      <c r="E266" s="14"/>
      <c r="F266" s="65">
        <f>ROUND($D266*E266,0)</f>
        <v>0</v>
      </c>
      <c r="H266" s="5"/>
      <c r="I266" s="6"/>
      <c r="J266" s="6"/>
      <c r="K266" s="6">
        <f>+K265+E266*D266</f>
        <v>0</v>
      </c>
    </row>
    <row r="267" spans="1:11" ht="33" customHeight="1">
      <c r="A267" s="25">
        <v>10.199999999999999</v>
      </c>
      <c r="B267" s="26" t="s">
        <v>512</v>
      </c>
      <c r="C267" s="25"/>
      <c r="D267" s="27"/>
      <c r="E267" s="15"/>
      <c r="F267" s="66">
        <f>+F272+F278+F268</f>
        <v>0</v>
      </c>
      <c r="H267" s="5"/>
      <c r="K267" s="6">
        <f>+K266+E267*D267</f>
        <v>0</v>
      </c>
    </row>
    <row r="268" spans="1:11" ht="15">
      <c r="A268" s="28" t="s">
        <v>513</v>
      </c>
      <c r="B268" s="29" t="s">
        <v>514</v>
      </c>
      <c r="C268" s="28"/>
      <c r="D268" s="30"/>
      <c r="E268" s="16"/>
      <c r="F268" s="67">
        <f>SUM(F269:F271)</f>
        <v>0</v>
      </c>
      <c r="H268" s="5"/>
      <c r="K268" s="6">
        <f>+K267+E268*D268</f>
        <v>0</v>
      </c>
    </row>
    <row r="269" spans="1:11" ht="14.25">
      <c r="A269" s="34" t="s">
        <v>515</v>
      </c>
      <c r="B269" s="35" t="s">
        <v>516</v>
      </c>
      <c r="C269" s="34" t="s">
        <v>21</v>
      </c>
      <c r="D269" s="37">
        <v>17.93</v>
      </c>
      <c r="E269" s="14"/>
      <c r="F269" s="65">
        <f>ROUND($D269*E269,0)</f>
        <v>0</v>
      </c>
      <c r="H269" s="5"/>
      <c r="I269" s="6"/>
      <c r="J269" s="6"/>
      <c r="K269" s="6">
        <f>+K268+E269*D269</f>
        <v>0</v>
      </c>
    </row>
    <row r="270" spans="1:11" ht="28.5">
      <c r="A270" s="34" t="s">
        <v>517</v>
      </c>
      <c r="B270" s="35" t="s">
        <v>518</v>
      </c>
      <c r="C270" s="34" t="s">
        <v>16</v>
      </c>
      <c r="D270" s="37">
        <v>32.53</v>
      </c>
      <c r="E270" s="14"/>
      <c r="F270" s="65">
        <f>ROUND($D270*E270,0)</f>
        <v>0</v>
      </c>
      <c r="H270" s="5"/>
      <c r="I270" s="6"/>
      <c r="J270" s="6"/>
      <c r="K270" s="6">
        <f>+K269+E270*D270</f>
        <v>0</v>
      </c>
    </row>
    <row r="271" spans="1:11" ht="42.75">
      <c r="A271" s="34" t="s">
        <v>519</v>
      </c>
      <c r="B271" s="35" t="s">
        <v>520</v>
      </c>
      <c r="C271" s="34" t="s">
        <v>21</v>
      </c>
      <c r="D271" s="37">
        <v>17.93</v>
      </c>
      <c r="E271" s="14"/>
      <c r="F271" s="65">
        <f>ROUND($D271*E271,0)</f>
        <v>0</v>
      </c>
      <c r="H271" s="5"/>
      <c r="I271" s="6"/>
      <c r="J271" s="6"/>
      <c r="K271" s="6">
        <f>+K270+E271*D271</f>
        <v>0</v>
      </c>
    </row>
    <row r="272" spans="1:11" ht="15">
      <c r="A272" s="28">
        <v>10.199999999999999</v>
      </c>
      <c r="B272" s="29" t="s">
        <v>512</v>
      </c>
      <c r="C272" s="28"/>
      <c r="D272" s="30"/>
      <c r="E272" s="16"/>
      <c r="F272" s="67">
        <f>SUM(F273:F277)</f>
        <v>0</v>
      </c>
      <c r="H272" s="5"/>
      <c r="K272" s="6">
        <f>+K271+E272*D272</f>
        <v>0</v>
      </c>
    </row>
    <row r="273" spans="1:11" ht="42.75">
      <c r="A273" s="34" t="s">
        <v>521</v>
      </c>
      <c r="B273" s="35" t="s">
        <v>522</v>
      </c>
      <c r="C273" s="34" t="s">
        <v>21</v>
      </c>
      <c r="D273" s="37">
        <v>230</v>
      </c>
      <c r="E273" s="14"/>
      <c r="F273" s="65">
        <f>ROUND($D273*E273,0)</f>
        <v>0</v>
      </c>
      <c r="H273" s="5"/>
      <c r="I273" s="6"/>
      <c r="J273" s="6"/>
      <c r="K273" s="6">
        <f>+K272+E273*D273</f>
        <v>0</v>
      </c>
    </row>
    <row r="274" spans="1:11" ht="28.5">
      <c r="A274" s="34" t="s">
        <v>523</v>
      </c>
      <c r="B274" s="35" t="s">
        <v>524</v>
      </c>
      <c r="C274" s="34" t="s">
        <v>16</v>
      </c>
      <c r="D274" s="37">
        <v>14</v>
      </c>
      <c r="E274" s="14"/>
      <c r="F274" s="65">
        <f>ROUND($D274*E274,0)</f>
        <v>0</v>
      </c>
      <c r="H274" s="5"/>
      <c r="I274" s="6"/>
      <c r="J274" s="6"/>
      <c r="K274" s="6">
        <f>+K273+E274*D274</f>
        <v>0</v>
      </c>
    </row>
    <row r="275" spans="1:11" ht="28.5">
      <c r="A275" s="34" t="s">
        <v>525</v>
      </c>
      <c r="B275" s="35" t="s">
        <v>526</v>
      </c>
      <c r="C275" s="34" t="s">
        <v>16</v>
      </c>
      <c r="D275" s="37">
        <v>25</v>
      </c>
      <c r="E275" s="14"/>
      <c r="F275" s="65">
        <f>ROUND($D275*E275,0)</f>
        <v>0</v>
      </c>
      <c r="H275" s="5"/>
      <c r="I275" s="6"/>
      <c r="J275" s="6"/>
      <c r="K275" s="6">
        <f>+K274+E275*D275</f>
        <v>0</v>
      </c>
    </row>
    <row r="276" spans="1:11" ht="28.5">
      <c r="A276" s="34" t="s">
        <v>527</v>
      </c>
      <c r="B276" s="35" t="s">
        <v>528</v>
      </c>
      <c r="C276" s="34" t="s">
        <v>361</v>
      </c>
      <c r="D276" s="37">
        <v>72</v>
      </c>
      <c r="E276" s="14"/>
      <c r="F276" s="65">
        <f>ROUND($D276*E276,0)</f>
        <v>0</v>
      </c>
      <c r="H276" s="5"/>
      <c r="I276" s="6"/>
      <c r="J276" s="6"/>
      <c r="K276" s="6">
        <f>+K275+E276*D276</f>
        <v>0</v>
      </c>
    </row>
    <row r="277" spans="1:11" ht="42.75">
      <c r="A277" s="34" t="s">
        <v>529</v>
      </c>
      <c r="B277" s="35" t="s">
        <v>530</v>
      </c>
      <c r="C277" s="34" t="s">
        <v>21</v>
      </c>
      <c r="D277" s="37">
        <v>24.12</v>
      </c>
      <c r="E277" s="14"/>
      <c r="F277" s="65">
        <f>ROUND($D277*E277,0)</f>
        <v>0</v>
      </c>
      <c r="H277" s="5"/>
      <c r="I277" s="6"/>
      <c r="J277" s="6"/>
      <c r="K277" s="6">
        <f>+K276+E277*D277</f>
        <v>0</v>
      </c>
    </row>
    <row r="278" spans="1:11" ht="15">
      <c r="A278" s="28">
        <v>10.3</v>
      </c>
      <c r="B278" s="29" t="s">
        <v>531</v>
      </c>
      <c r="C278" s="28"/>
      <c r="D278" s="30"/>
      <c r="E278" s="16"/>
      <c r="F278" s="67">
        <f>SUM(F279:F281)</f>
        <v>0</v>
      </c>
      <c r="H278" s="5"/>
      <c r="K278" s="6">
        <f>+K277+E278*D278</f>
        <v>0</v>
      </c>
    </row>
    <row r="279" spans="1:11" ht="42.75">
      <c r="A279" s="34" t="s">
        <v>532</v>
      </c>
      <c r="B279" s="35" t="s">
        <v>533</v>
      </c>
      <c r="C279" s="34" t="s">
        <v>16</v>
      </c>
      <c r="D279" s="37">
        <v>42.91</v>
      </c>
      <c r="E279" s="14"/>
      <c r="F279" s="65">
        <f>ROUND($D279*E279,0)</f>
        <v>0</v>
      </c>
      <c r="H279" s="5"/>
      <c r="I279" s="6"/>
      <c r="J279" s="6"/>
      <c r="K279" s="6">
        <f>+K278+E279*D279</f>
        <v>0</v>
      </c>
    </row>
    <row r="280" spans="1:11" ht="28.5">
      <c r="A280" s="34" t="s">
        <v>534</v>
      </c>
      <c r="B280" s="35" t="s">
        <v>535</v>
      </c>
      <c r="C280" s="34" t="s">
        <v>16</v>
      </c>
      <c r="D280" s="37">
        <v>85.46</v>
      </c>
      <c r="E280" s="14"/>
      <c r="F280" s="65">
        <f>ROUND($D280*E280,0)</f>
        <v>0</v>
      </c>
      <c r="H280" s="5"/>
      <c r="I280" s="6"/>
      <c r="J280" s="6"/>
      <c r="K280" s="6">
        <f>+K279+E280*D280</f>
        <v>0</v>
      </c>
    </row>
    <row r="281" spans="1:11" ht="28.5">
      <c r="A281" s="34" t="s">
        <v>536</v>
      </c>
      <c r="B281" s="35" t="s">
        <v>537</v>
      </c>
      <c r="C281" s="34" t="s">
        <v>13</v>
      </c>
      <c r="D281" s="36">
        <v>8</v>
      </c>
      <c r="E281" s="14"/>
      <c r="F281" s="65">
        <f>ROUND($D281*E281,0)</f>
        <v>0</v>
      </c>
      <c r="H281" s="5"/>
      <c r="I281" s="6"/>
      <c r="J281" s="6"/>
      <c r="K281" s="6">
        <f>+K280+E281*D281</f>
        <v>0</v>
      </c>
    </row>
    <row r="282" spans="1:11" ht="27.75" customHeight="1">
      <c r="A282" s="25">
        <v>11</v>
      </c>
      <c r="B282" s="26" t="s">
        <v>538</v>
      </c>
      <c r="C282" s="25"/>
      <c r="D282" s="27"/>
      <c r="E282" s="15"/>
      <c r="F282" s="66">
        <f>+F283+F285</f>
        <v>0</v>
      </c>
      <c r="H282" s="5"/>
      <c r="K282" s="6">
        <f>+K281+E282*D282</f>
        <v>0</v>
      </c>
    </row>
    <row r="283" spans="1:11" ht="15">
      <c r="A283" s="28">
        <v>11.1</v>
      </c>
      <c r="B283" s="29" t="s">
        <v>539</v>
      </c>
      <c r="C283" s="28"/>
      <c r="D283" s="30"/>
      <c r="E283" s="16"/>
      <c r="F283" s="67">
        <f>SUM(F284)</f>
        <v>0</v>
      </c>
      <c r="H283" s="5"/>
      <c r="K283" s="6">
        <f>+K282+E283*D283</f>
        <v>0</v>
      </c>
    </row>
    <row r="284" spans="1:11" ht="14.25">
      <c r="A284" s="34" t="s">
        <v>540</v>
      </c>
      <c r="B284" s="35" t="s">
        <v>541</v>
      </c>
      <c r="C284" s="34" t="s">
        <v>21</v>
      </c>
      <c r="D284" s="37">
        <v>281.36</v>
      </c>
      <c r="E284" s="14"/>
      <c r="F284" s="65">
        <f>ROUND($D284*E284,0)</f>
        <v>0</v>
      </c>
      <c r="H284" s="5"/>
      <c r="I284" s="6"/>
      <c r="J284" s="6"/>
      <c r="K284" s="6">
        <f>+K283+E284*D284</f>
        <v>0</v>
      </c>
    </row>
    <row r="285" spans="1:11" ht="15">
      <c r="A285" s="28">
        <v>11.2</v>
      </c>
      <c r="B285" s="29" t="s">
        <v>542</v>
      </c>
      <c r="C285" s="28"/>
      <c r="D285" s="30"/>
      <c r="E285" s="16"/>
      <c r="F285" s="67">
        <f>SUM(F286:F289)</f>
        <v>0</v>
      </c>
      <c r="H285" s="5"/>
      <c r="K285" s="6">
        <f>+K284+E285*D285</f>
        <v>0</v>
      </c>
    </row>
    <row r="286" spans="1:11" ht="42.75">
      <c r="A286" s="34" t="s">
        <v>543</v>
      </c>
      <c r="B286" s="35" t="s">
        <v>544</v>
      </c>
      <c r="C286" s="34" t="s">
        <v>21</v>
      </c>
      <c r="D286" s="37">
        <v>185.73</v>
      </c>
      <c r="E286" s="14"/>
      <c r="F286" s="65">
        <f>ROUND($D286*E286,0)</f>
        <v>0</v>
      </c>
      <c r="H286" s="5"/>
      <c r="I286" s="6"/>
      <c r="J286" s="6"/>
      <c r="K286" s="6">
        <f>+K285+E286*D286</f>
        <v>0</v>
      </c>
    </row>
    <row r="287" spans="1:11" ht="14.25">
      <c r="A287" s="34" t="s">
        <v>545</v>
      </c>
      <c r="B287" s="35" t="s">
        <v>546</v>
      </c>
      <c r="C287" s="34" t="s">
        <v>16</v>
      </c>
      <c r="D287" s="37">
        <v>126.58</v>
      </c>
      <c r="E287" s="14"/>
      <c r="F287" s="65">
        <f>ROUND($D287*E287,0)</f>
        <v>0</v>
      </c>
      <c r="H287" s="5"/>
      <c r="I287" s="6"/>
      <c r="J287" s="6"/>
      <c r="K287" s="6">
        <f>+K286+E287*D287</f>
        <v>0</v>
      </c>
    </row>
    <row r="288" spans="1:11" ht="28.5">
      <c r="A288" s="34" t="s">
        <v>547</v>
      </c>
      <c r="B288" s="35" t="s">
        <v>548</v>
      </c>
      <c r="C288" s="34" t="s">
        <v>16</v>
      </c>
      <c r="D288" s="37">
        <v>120</v>
      </c>
      <c r="E288" s="14"/>
      <c r="F288" s="65">
        <f>ROUND($D288*E288,0)</f>
        <v>0</v>
      </c>
      <c r="H288" s="5"/>
      <c r="I288" s="6"/>
      <c r="J288" s="6"/>
      <c r="K288" s="6">
        <f>+K287+E288*D288</f>
        <v>0</v>
      </c>
    </row>
    <row r="289" spans="1:11" ht="28.5">
      <c r="A289" s="34" t="s">
        <v>549</v>
      </c>
      <c r="B289" s="35" t="s">
        <v>550</v>
      </c>
      <c r="C289" s="34" t="s">
        <v>16</v>
      </c>
      <c r="D289" s="37">
        <v>20</v>
      </c>
      <c r="E289" s="14"/>
      <c r="F289" s="65">
        <f>ROUND($D289*E289,0)</f>
        <v>0</v>
      </c>
      <c r="H289" s="5"/>
      <c r="I289" s="6"/>
      <c r="J289" s="6"/>
      <c r="K289" s="6">
        <f>+K288+E289*D289</f>
        <v>0</v>
      </c>
    </row>
    <row r="290" spans="1:11" ht="15">
      <c r="A290" s="25">
        <v>12</v>
      </c>
      <c r="B290" s="26" t="s">
        <v>551</v>
      </c>
      <c r="C290" s="25"/>
      <c r="D290" s="27"/>
      <c r="E290" s="15"/>
      <c r="F290" s="66">
        <f>+F291+F296</f>
        <v>0</v>
      </c>
      <c r="H290" s="5"/>
      <c r="K290" s="6">
        <f>+K289+E290*D290</f>
        <v>0</v>
      </c>
    </row>
    <row r="291" spans="1:11" ht="15">
      <c r="A291" s="28">
        <v>12.1</v>
      </c>
      <c r="B291" s="29" t="s">
        <v>552</v>
      </c>
      <c r="C291" s="28"/>
      <c r="D291" s="30"/>
      <c r="E291" s="16"/>
      <c r="F291" s="67">
        <f>SUM(F292:F295)</f>
        <v>0</v>
      </c>
      <c r="H291" s="5"/>
      <c r="K291" s="6">
        <f>+K290+E291*D291</f>
        <v>0</v>
      </c>
    </row>
    <row r="292" spans="1:11" ht="28.5">
      <c r="A292" s="34" t="s">
        <v>553</v>
      </c>
      <c r="B292" s="35" t="s">
        <v>554</v>
      </c>
      <c r="C292" s="34" t="s">
        <v>21</v>
      </c>
      <c r="D292" s="37">
        <v>27.7</v>
      </c>
      <c r="E292" s="14"/>
      <c r="F292" s="65">
        <f>ROUND($D292*E292,0)</f>
        <v>0</v>
      </c>
      <c r="H292" s="5"/>
      <c r="I292" s="6"/>
      <c r="J292" s="6"/>
      <c r="K292" s="6">
        <f>+K291+E292*D292</f>
        <v>0</v>
      </c>
    </row>
    <row r="293" spans="1:11" ht="42.75">
      <c r="A293" s="34" t="s">
        <v>555</v>
      </c>
      <c r="B293" s="35" t="s">
        <v>556</v>
      </c>
      <c r="C293" s="34" t="s">
        <v>21</v>
      </c>
      <c r="D293" s="37">
        <v>20.8</v>
      </c>
      <c r="E293" s="14"/>
      <c r="F293" s="65">
        <f>ROUND($D293*E293,0)</f>
        <v>0</v>
      </c>
      <c r="H293" s="5"/>
      <c r="I293" s="6"/>
      <c r="J293" s="6"/>
      <c r="K293" s="6">
        <f>+K292+E293*D293</f>
        <v>0</v>
      </c>
    </row>
    <row r="294" spans="1:11" ht="42.75">
      <c r="A294" s="34" t="s">
        <v>557</v>
      </c>
      <c r="B294" s="35" t="s">
        <v>558</v>
      </c>
      <c r="C294" s="34" t="s">
        <v>21</v>
      </c>
      <c r="D294" s="37">
        <v>19</v>
      </c>
      <c r="E294" s="14"/>
      <c r="F294" s="65">
        <f>ROUND($D294*E294,0)</f>
        <v>0</v>
      </c>
      <c r="H294" s="5"/>
      <c r="I294" s="6"/>
      <c r="J294" s="6"/>
      <c r="K294" s="6">
        <f>+K293+E294*D294</f>
        <v>0</v>
      </c>
    </row>
    <row r="295" spans="1:11" ht="28.5">
      <c r="A295" s="34" t="s">
        <v>559</v>
      </c>
      <c r="B295" s="35" t="s">
        <v>560</v>
      </c>
      <c r="C295" s="34" t="s">
        <v>21</v>
      </c>
      <c r="D295" s="37">
        <v>7.8</v>
      </c>
      <c r="E295" s="14"/>
      <c r="F295" s="65">
        <f>ROUND($D295*E295,0)</f>
        <v>0</v>
      </c>
      <c r="H295" s="5"/>
      <c r="I295" s="6"/>
      <c r="J295" s="6"/>
      <c r="K295" s="6">
        <f>+K294+E295*D295</f>
        <v>0</v>
      </c>
    </row>
    <row r="296" spans="1:11" ht="15">
      <c r="A296" s="28" t="s">
        <v>561</v>
      </c>
      <c r="B296" s="29" t="s">
        <v>562</v>
      </c>
      <c r="C296" s="28" t="s">
        <v>86</v>
      </c>
      <c r="D296" s="30"/>
      <c r="E296" s="16"/>
      <c r="F296" s="67">
        <f>SUM(F297:F301)</f>
        <v>0</v>
      </c>
      <c r="H296" s="5"/>
      <c r="K296" s="6">
        <f>+K295+E296*D296</f>
        <v>0</v>
      </c>
    </row>
    <row r="297" spans="1:11" ht="42.75">
      <c r="A297" s="34" t="s">
        <v>563</v>
      </c>
      <c r="B297" s="35" t="s">
        <v>564</v>
      </c>
      <c r="C297" s="34" t="s">
        <v>21</v>
      </c>
      <c r="D297" s="37">
        <v>12</v>
      </c>
      <c r="E297" s="14"/>
      <c r="F297" s="65">
        <f>ROUND($D297*E297,0)</f>
        <v>0</v>
      </c>
      <c r="H297" s="5"/>
      <c r="I297" s="6"/>
      <c r="J297" s="6"/>
      <c r="K297" s="6">
        <f>+K296+E297*D297</f>
        <v>0</v>
      </c>
    </row>
    <row r="298" spans="1:11" ht="42.75">
      <c r="A298" s="34" t="s">
        <v>565</v>
      </c>
      <c r="B298" s="35" t="s">
        <v>566</v>
      </c>
      <c r="C298" s="34" t="s">
        <v>21</v>
      </c>
      <c r="D298" s="37">
        <v>7.81</v>
      </c>
      <c r="E298" s="14"/>
      <c r="F298" s="65">
        <f>ROUND($D298*E298,0)</f>
        <v>0</v>
      </c>
      <c r="H298" s="5"/>
      <c r="I298" s="6"/>
      <c r="J298" s="6"/>
      <c r="K298" s="6">
        <f>+K297+E298*D298</f>
        <v>0</v>
      </c>
    </row>
    <row r="299" spans="1:11" ht="42.75">
      <c r="A299" s="34" t="s">
        <v>567</v>
      </c>
      <c r="B299" s="35" t="s">
        <v>568</v>
      </c>
      <c r="C299" s="34" t="s">
        <v>21</v>
      </c>
      <c r="D299" s="37">
        <v>2.16</v>
      </c>
      <c r="E299" s="14"/>
      <c r="F299" s="65">
        <f>ROUND($D299*E299,0)</f>
        <v>0</v>
      </c>
      <c r="H299" s="5"/>
      <c r="I299" s="6"/>
      <c r="J299" s="6"/>
      <c r="K299" s="6">
        <f>+K298+E299*D299</f>
        <v>0</v>
      </c>
    </row>
    <row r="300" spans="1:11" ht="42.75">
      <c r="A300" s="34" t="s">
        <v>569</v>
      </c>
      <c r="B300" s="35" t="s">
        <v>570</v>
      </c>
      <c r="C300" s="34" t="s">
        <v>21</v>
      </c>
      <c r="D300" s="37">
        <v>8.0299999999999994</v>
      </c>
      <c r="E300" s="14"/>
      <c r="F300" s="65">
        <f>ROUND($D300*E300,0)</f>
        <v>0</v>
      </c>
      <c r="H300" s="5"/>
      <c r="I300" s="6"/>
      <c r="J300" s="6"/>
      <c r="K300" s="6">
        <f>+K299+E300*D300</f>
        <v>0</v>
      </c>
    </row>
    <row r="301" spans="1:11" ht="42.75">
      <c r="A301" s="34" t="s">
        <v>571</v>
      </c>
      <c r="B301" s="35" t="s">
        <v>572</v>
      </c>
      <c r="C301" s="34" t="s">
        <v>21</v>
      </c>
      <c r="D301" s="37">
        <v>6.27</v>
      </c>
      <c r="E301" s="14"/>
      <c r="F301" s="65">
        <f>ROUND($D301*E301,0)</f>
        <v>0</v>
      </c>
      <c r="H301" s="5"/>
      <c r="I301" s="6"/>
      <c r="J301" s="6"/>
      <c r="K301" s="6">
        <f>+K300+E301*D301</f>
        <v>0</v>
      </c>
    </row>
    <row r="302" spans="1:11" ht="48" customHeight="1">
      <c r="A302" s="25">
        <v>14</v>
      </c>
      <c r="B302" s="26" t="s">
        <v>573</v>
      </c>
      <c r="C302" s="25"/>
      <c r="D302" s="27"/>
      <c r="E302" s="15"/>
      <c r="F302" s="66">
        <f>+F303+F306+F310+F314</f>
        <v>0</v>
      </c>
      <c r="H302" s="5"/>
      <c r="K302" s="6">
        <f>+K301+E302*D302</f>
        <v>0</v>
      </c>
    </row>
    <row r="303" spans="1:11" ht="15">
      <c r="A303" s="28">
        <v>14.1</v>
      </c>
      <c r="B303" s="29" t="s">
        <v>574</v>
      </c>
      <c r="C303" s="28"/>
      <c r="D303" s="30"/>
      <c r="E303" s="16"/>
      <c r="F303" s="67">
        <f>SUM(F304:F305)</f>
        <v>0</v>
      </c>
      <c r="H303" s="5"/>
      <c r="K303" s="6">
        <f>+K302+E303*D303</f>
        <v>0</v>
      </c>
    </row>
    <row r="304" spans="1:11" ht="28.5">
      <c r="A304" s="34" t="s">
        <v>575</v>
      </c>
      <c r="B304" s="35" t="s">
        <v>576</v>
      </c>
      <c r="C304" s="34" t="s">
        <v>21</v>
      </c>
      <c r="D304" s="37">
        <v>84.58</v>
      </c>
      <c r="E304" s="14"/>
      <c r="F304" s="65">
        <f>ROUND($D304*E304,0)</f>
        <v>0</v>
      </c>
      <c r="H304" s="5"/>
      <c r="I304" s="6"/>
      <c r="J304" s="6"/>
      <c r="K304" s="6">
        <f>+K303+E304*D304</f>
        <v>0</v>
      </c>
    </row>
    <row r="305" spans="1:11" ht="28.5">
      <c r="A305" s="34" t="s">
        <v>577</v>
      </c>
      <c r="B305" s="35" t="s">
        <v>578</v>
      </c>
      <c r="C305" s="34" t="s">
        <v>13</v>
      </c>
      <c r="D305" s="37">
        <v>1</v>
      </c>
      <c r="E305" s="14"/>
      <c r="F305" s="65">
        <f>ROUND($D305*E305,0)</f>
        <v>0</v>
      </c>
      <c r="H305" s="5"/>
      <c r="I305" s="6"/>
      <c r="J305" s="6"/>
      <c r="K305" s="6">
        <f>+K304+E305*D305</f>
        <v>0</v>
      </c>
    </row>
    <row r="306" spans="1:11" ht="15">
      <c r="A306" s="28">
        <v>15</v>
      </c>
      <c r="B306" s="29" t="s">
        <v>579</v>
      </c>
      <c r="C306" s="28"/>
      <c r="D306" s="30"/>
      <c r="E306" s="16"/>
      <c r="F306" s="67">
        <f>SUM(F307:F309)</f>
        <v>0</v>
      </c>
      <c r="H306" s="5"/>
      <c r="K306" s="6">
        <f>+K305+E306*D306</f>
        <v>0</v>
      </c>
    </row>
    <row r="307" spans="1:11" ht="42.75">
      <c r="A307" s="34">
        <v>15.1</v>
      </c>
      <c r="B307" s="35" t="s">
        <v>580</v>
      </c>
      <c r="C307" s="34" t="s">
        <v>21</v>
      </c>
      <c r="D307" s="37">
        <v>92</v>
      </c>
      <c r="E307" s="14"/>
      <c r="F307" s="65">
        <f>ROUND($D307*E307,0)</f>
        <v>0</v>
      </c>
      <c r="H307" s="5"/>
      <c r="I307" s="6"/>
      <c r="J307" s="6"/>
      <c r="K307" s="6">
        <f>+K306+E307*D307</f>
        <v>0</v>
      </c>
    </row>
    <row r="308" spans="1:11" ht="28.5">
      <c r="A308" s="34">
        <v>15.2</v>
      </c>
      <c r="B308" s="35" t="s">
        <v>581</v>
      </c>
      <c r="C308" s="34" t="s">
        <v>21</v>
      </c>
      <c r="D308" s="37">
        <v>12.5</v>
      </c>
      <c r="E308" s="14"/>
      <c r="F308" s="65">
        <f>ROUND($D308*E308,0)</f>
        <v>0</v>
      </c>
      <c r="H308" s="5"/>
      <c r="I308" s="6"/>
      <c r="J308" s="6"/>
      <c r="K308" s="6">
        <f>+K307+E308*D308</f>
        <v>0</v>
      </c>
    </row>
    <row r="309" spans="1:11" ht="42.75">
      <c r="A309" s="34">
        <v>15.3</v>
      </c>
      <c r="B309" s="35" t="s">
        <v>582</v>
      </c>
      <c r="C309" s="34" t="s">
        <v>21</v>
      </c>
      <c r="D309" s="37">
        <v>6.28</v>
      </c>
      <c r="E309" s="14"/>
      <c r="F309" s="65">
        <f>ROUND($D309*E309,0)</f>
        <v>0</v>
      </c>
      <c r="H309" s="5"/>
      <c r="I309" s="6"/>
      <c r="J309" s="6"/>
      <c r="K309" s="6">
        <f>+K308+E309*D309</f>
        <v>0</v>
      </c>
    </row>
    <row r="310" spans="1:11" ht="26.25" customHeight="1">
      <c r="A310" s="28">
        <v>16</v>
      </c>
      <c r="B310" s="29" t="s">
        <v>583</v>
      </c>
      <c r="C310" s="28"/>
      <c r="D310" s="30"/>
      <c r="E310" s="16"/>
      <c r="F310" s="67">
        <f>SUM(F311:F313)</f>
        <v>0</v>
      </c>
      <c r="H310" s="5"/>
      <c r="K310" s="6">
        <f>+K309+E310*D310</f>
        <v>0</v>
      </c>
    </row>
    <row r="311" spans="1:11" ht="28.5">
      <c r="A311" s="34">
        <v>16.100000000000001</v>
      </c>
      <c r="B311" s="35" t="s">
        <v>584</v>
      </c>
      <c r="C311" s="34" t="s">
        <v>21</v>
      </c>
      <c r="D311" s="37">
        <v>35.36</v>
      </c>
      <c r="E311" s="14"/>
      <c r="F311" s="65">
        <f>ROUND($D311*E311,0)</f>
        <v>0</v>
      </c>
      <c r="H311" s="5"/>
      <c r="I311" s="6"/>
      <c r="J311" s="6"/>
      <c r="K311" s="6">
        <f>+K310+E311*D311</f>
        <v>0</v>
      </c>
    </row>
    <row r="312" spans="1:11" ht="42.75">
      <c r="A312" s="34">
        <v>16.2</v>
      </c>
      <c r="B312" s="35" t="s">
        <v>585</v>
      </c>
      <c r="C312" s="34" t="s">
        <v>21</v>
      </c>
      <c r="D312" s="37">
        <v>125.22</v>
      </c>
      <c r="E312" s="14"/>
      <c r="F312" s="65">
        <f>ROUND($D312*E312,0)</f>
        <v>0</v>
      </c>
      <c r="H312" s="5"/>
      <c r="I312" s="6"/>
      <c r="J312" s="6"/>
      <c r="K312" s="6">
        <f>+K311+E312*D312</f>
        <v>0</v>
      </c>
    </row>
    <row r="313" spans="1:11" ht="42.75">
      <c r="A313" s="34">
        <v>16.3</v>
      </c>
      <c r="B313" s="35" t="s">
        <v>586</v>
      </c>
      <c r="C313" s="34" t="s">
        <v>21</v>
      </c>
      <c r="D313" s="37">
        <v>286.10000000000002</v>
      </c>
      <c r="E313" s="14"/>
      <c r="F313" s="65">
        <f>ROUND($D313*E313,0)</f>
        <v>0</v>
      </c>
      <c r="H313" s="5"/>
      <c r="I313" s="6"/>
      <c r="J313" s="6"/>
      <c r="K313" s="6">
        <f>+K312+E313*D313</f>
        <v>0</v>
      </c>
    </row>
    <row r="314" spans="1:11" ht="24.75" customHeight="1">
      <c r="A314" s="28">
        <v>17</v>
      </c>
      <c r="B314" s="29" t="s">
        <v>587</v>
      </c>
      <c r="C314" s="28"/>
      <c r="D314" s="30"/>
      <c r="E314" s="16"/>
      <c r="F314" s="67">
        <f>SUM(F315:F317)</f>
        <v>0</v>
      </c>
      <c r="H314" s="5"/>
      <c r="K314" s="6">
        <f>+K313+E314*D314</f>
        <v>0</v>
      </c>
    </row>
    <row r="315" spans="1:11" ht="42.75">
      <c r="A315" s="34">
        <v>17.100000000000001</v>
      </c>
      <c r="B315" s="35" t="s">
        <v>588</v>
      </c>
      <c r="C315" s="34" t="s">
        <v>16</v>
      </c>
      <c r="D315" s="37">
        <v>58.91</v>
      </c>
      <c r="E315" s="14"/>
      <c r="F315" s="65">
        <f>ROUND($D315*E315,0)</f>
        <v>0</v>
      </c>
      <c r="H315" s="5"/>
      <c r="I315" s="6"/>
      <c r="J315" s="6"/>
      <c r="K315" s="6">
        <f>+K314+E315*D315</f>
        <v>0</v>
      </c>
    </row>
    <row r="316" spans="1:11" ht="28.5">
      <c r="A316" s="34">
        <v>17.2</v>
      </c>
      <c r="B316" s="35" t="s">
        <v>589</v>
      </c>
      <c r="C316" s="34" t="s">
        <v>21</v>
      </c>
      <c r="D316" s="37">
        <v>83.71</v>
      </c>
      <c r="E316" s="14"/>
      <c r="F316" s="65">
        <f>ROUND($D316*E316,0)</f>
        <v>0</v>
      </c>
      <c r="H316" s="5"/>
      <c r="I316" s="6"/>
      <c r="J316" s="6"/>
      <c r="K316" s="6">
        <f>+K315+E316*D316</f>
        <v>0</v>
      </c>
    </row>
    <row r="317" spans="1:11" ht="42.75">
      <c r="A317" s="34">
        <v>17.3</v>
      </c>
      <c r="B317" s="35" t="s">
        <v>590</v>
      </c>
      <c r="C317" s="34" t="s">
        <v>16</v>
      </c>
      <c r="D317" s="37">
        <v>224.58</v>
      </c>
      <c r="E317" s="14"/>
      <c r="F317" s="65">
        <f>ROUND($D317*E317,0)</f>
        <v>0</v>
      </c>
      <c r="H317" s="5"/>
      <c r="I317" s="6"/>
      <c r="J317" s="6"/>
      <c r="K317" s="6">
        <f>+K316+E317*D317</f>
        <v>0</v>
      </c>
    </row>
    <row r="318" spans="1:11" ht="36" customHeight="1">
      <c r="A318" s="25">
        <v>18</v>
      </c>
      <c r="B318" s="26" t="s">
        <v>591</v>
      </c>
      <c r="C318" s="25"/>
      <c r="D318" s="27"/>
      <c r="E318" s="15"/>
      <c r="F318" s="66">
        <f>+F324+F319</f>
        <v>0</v>
      </c>
      <c r="H318" s="5"/>
      <c r="K318" s="6">
        <f>+K317+E318*D318</f>
        <v>0</v>
      </c>
    </row>
    <row r="319" spans="1:11" ht="15">
      <c r="A319" s="28">
        <v>18.100000000000001</v>
      </c>
      <c r="B319" s="29" t="s">
        <v>592</v>
      </c>
      <c r="C319" s="28"/>
      <c r="D319" s="30"/>
      <c r="E319" s="16"/>
      <c r="F319" s="67">
        <f>SUM(F320:F323)</f>
        <v>0</v>
      </c>
      <c r="H319" s="5"/>
      <c r="K319" s="6">
        <f>+K318+E319*D319</f>
        <v>0</v>
      </c>
    </row>
    <row r="320" spans="1:11" ht="28.5">
      <c r="A320" s="34" t="s">
        <v>593</v>
      </c>
      <c r="B320" s="35" t="s">
        <v>594</v>
      </c>
      <c r="C320" s="34" t="s">
        <v>13</v>
      </c>
      <c r="D320" s="37">
        <v>1</v>
      </c>
      <c r="E320" s="14"/>
      <c r="F320" s="65">
        <f>ROUND($D320*E320,0)</f>
        <v>0</v>
      </c>
      <c r="H320" s="5"/>
      <c r="I320" s="6"/>
      <c r="J320" s="6"/>
      <c r="K320" s="6">
        <f>+K319+E320*D320</f>
        <v>0</v>
      </c>
    </row>
    <row r="321" spans="1:11" ht="28.5">
      <c r="A321" s="34" t="s">
        <v>595</v>
      </c>
      <c r="B321" s="35" t="s">
        <v>596</v>
      </c>
      <c r="C321" s="34" t="s">
        <v>13</v>
      </c>
      <c r="D321" s="37">
        <v>3</v>
      </c>
      <c r="E321" s="14"/>
      <c r="F321" s="65">
        <f>ROUND($D321*E321,0)</f>
        <v>0</v>
      </c>
      <c r="H321" s="5"/>
      <c r="I321" s="6"/>
      <c r="J321" s="6"/>
      <c r="K321" s="6">
        <f>+K320+E321*D321</f>
        <v>0</v>
      </c>
    </row>
    <row r="322" spans="1:11" ht="28.5">
      <c r="A322" s="34" t="s">
        <v>597</v>
      </c>
      <c r="B322" s="35" t="s">
        <v>598</v>
      </c>
      <c r="C322" s="34" t="s">
        <v>13</v>
      </c>
      <c r="D322" s="37">
        <v>1</v>
      </c>
      <c r="E322" s="14"/>
      <c r="F322" s="65">
        <f>ROUND($D322*E322,0)</f>
        <v>0</v>
      </c>
      <c r="H322" s="5"/>
      <c r="I322" s="6"/>
      <c r="J322" s="6"/>
      <c r="K322" s="6">
        <f>+K321+E322*D322</f>
        <v>0</v>
      </c>
    </row>
    <row r="323" spans="1:11" ht="28.5">
      <c r="A323" s="34" t="s">
        <v>599</v>
      </c>
      <c r="B323" s="35" t="s">
        <v>600</v>
      </c>
      <c r="C323" s="34" t="s">
        <v>13</v>
      </c>
      <c r="D323" s="37">
        <v>2</v>
      </c>
      <c r="E323" s="14"/>
      <c r="F323" s="65">
        <f>ROUND($D323*E323,0)</f>
        <v>0</v>
      </c>
      <c r="H323" s="5"/>
      <c r="I323" s="6"/>
      <c r="J323" s="6"/>
      <c r="K323" s="6">
        <f>+K322+E323*D323</f>
        <v>0</v>
      </c>
    </row>
    <row r="324" spans="1:11" ht="30.75" customHeight="1">
      <c r="A324" s="28">
        <v>18.2</v>
      </c>
      <c r="B324" s="29" t="s">
        <v>601</v>
      </c>
      <c r="C324" s="28"/>
      <c r="D324" s="30"/>
      <c r="E324" s="16"/>
      <c r="F324" s="67">
        <f>SUM(F325:F333)</f>
        <v>0</v>
      </c>
      <c r="H324" s="5"/>
      <c r="K324" s="6">
        <f>+K323+E324*D324</f>
        <v>0</v>
      </c>
    </row>
    <row r="325" spans="1:11" ht="28.5">
      <c r="A325" s="34" t="s">
        <v>602</v>
      </c>
      <c r="B325" s="35" t="s">
        <v>603</v>
      </c>
      <c r="C325" s="34" t="s">
        <v>13</v>
      </c>
      <c r="D325" s="37">
        <v>2</v>
      </c>
      <c r="E325" s="14"/>
      <c r="F325" s="65">
        <f t="shared" ref="F325:F333" si="15">ROUND($D325*E325,0)</f>
        <v>0</v>
      </c>
      <c r="H325" s="5"/>
      <c r="I325" s="6"/>
      <c r="J325" s="6"/>
      <c r="K325" s="6">
        <f>+K324+E325*D325</f>
        <v>0</v>
      </c>
    </row>
    <row r="326" spans="1:11" ht="28.5">
      <c r="A326" s="34" t="s">
        <v>604</v>
      </c>
      <c r="B326" s="35" t="s">
        <v>605</v>
      </c>
      <c r="C326" s="34" t="s">
        <v>13</v>
      </c>
      <c r="D326" s="37">
        <v>2</v>
      </c>
      <c r="E326" s="14"/>
      <c r="F326" s="65">
        <f t="shared" si="15"/>
        <v>0</v>
      </c>
      <c r="H326" s="5"/>
      <c r="I326" s="6"/>
      <c r="J326" s="6"/>
      <c r="K326" s="6">
        <f>+K325+E326*D326</f>
        <v>0</v>
      </c>
    </row>
    <row r="327" spans="1:11" ht="28.5">
      <c r="A327" s="34" t="s">
        <v>606</v>
      </c>
      <c r="B327" s="35" t="s">
        <v>607</v>
      </c>
      <c r="C327" s="34" t="s">
        <v>13</v>
      </c>
      <c r="D327" s="37">
        <v>4</v>
      </c>
      <c r="E327" s="14"/>
      <c r="F327" s="65">
        <f t="shared" si="15"/>
        <v>0</v>
      </c>
      <c r="H327" s="5"/>
      <c r="I327" s="6"/>
      <c r="J327" s="6"/>
      <c r="K327" s="6">
        <f>+K326+E327*D327</f>
        <v>0</v>
      </c>
    </row>
    <row r="328" spans="1:11" ht="14.25">
      <c r="A328" s="34" t="s">
        <v>608</v>
      </c>
      <c r="B328" s="35" t="s">
        <v>609</v>
      </c>
      <c r="C328" s="34" t="s">
        <v>13</v>
      </c>
      <c r="D328" s="37">
        <v>2</v>
      </c>
      <c r="E328" s="14"/>
      <c r="F328" s="65">
        <f t="shared" si="15"/>
        <v>0</v>
      </c>
      <c r="H328" s="5"/>
      <c r="I328" s="6"/>
      <c r="J328" s="6"/>
      <c r="K328" s="6">
        <f>+K327+E328*D328</f>
        <v>0</v>
      </c>
    </row>
    <row r="329" spans="1:11" ht="14.25">
      <c r="A329" s="34" t="s">
        <v>610</v>
      </c>
      <c r="B329" s="35" t="s">
        <v>611</v>
      </c>
      <c r="C329" s="34" t="s">
        <v>13</v>
      </c>
      <c r="D329" s="37">
        <v>4</v>
      </c>
      <c r="E329" s="14"/>
      <c r="F329" s="65">
        <f t="shared" si="15"/>
        <v>0</v>
      </c>
      <c r="H329" s="5"/>
      <c r="I329" s="6"/>
      <c r="J329" s="6"/>
      <c r="K329" s="6">
        <f>+K328+E329*D329</f>
        <v>0</v>
      </c>
    </row>
    <row r="330" spans="1:11" ht="28.5">
      <c r="A330" s="34" t="s">
        <v>612</v>
      </c>
      <c r="B330" s="35" t="s">
        <v>613</v>
      </c>
      <c r="C330" s="34" t="s">
        <v>13</v>
      </c>
      <c r="D330" s="37">
        <v>1</v>
      </c>
      <c r="E330" s="14"/>
      <c r="F330" s="65">
        <f t="shared" si="15"/>
        <v>0</v>
      </c>
      <c r="H330" s="5"/>
      <c r="I330" s="6"/>
      <c r="J330" s="6"/>
      <c r="K330" s="6">
        <f>+K329+E330*D330</f>
        <v>0</v>
      </c>
    </row>
    <row r="331" spans="1:11" ht="28.5">
      <c r="A331" s="34" t="s">
        <v>614</v>
      </c>
      <c r="B331" s="35" t="s">
        <v>615</v>
      </c>
      <c r="C331" s="34" t="s">
        <v>616</v>
      </c>
      <c r="D331" s="37">
        <v>1</v>
      </c>
      <c r="E331" s="14"/>
      <c r="F331" s="65">
        <f t="shared" si="15"/>
        <v>0</v>
      </c>
      <c r="H331" s="5"/>
      <c r="I331" s="6"/>
      <c r="J331" s="6"/>
      <c r="K331" s="6">
        <f>+K330+E331*D331</f>
        <v>0</v>
      </c>
    </row>
    <row r="332" spans="1:11" ht="28.5">
      <c r="A332" s="34" t="s">
        <v>617</v>
      </c>
      <c r="B332" s="35" t="s">
        <v>618</v>
      </c>
      <c r="C332" s="34" t="s">
        <v>13</v>
      </c>
      <c r="D332" s="37">
        <v>3</v>
      </c>
      <c r="E332" s="14"/>
      <c r="F332" s="65">
        <f t="shared" si="15"/>
        <v>0</v>
      </c>
      <c r="H332" s="5"/>
      <c r="I332" s="6"/>
      <c r="J332" s="6"/>
      <c r="K332" s="6">
        <f>+K331+E332*D332</f>
        <v>0</v>
      </c>
    </row>
    <row r="333" spans="1:11" ht="28.5">
      <c r="A333" s="34" t="s">
        <v>619</v>
      </c>
      <c r="B333" s="35" t="s">
        <v>620</v>
      </c>
      <c r="C333" s="34" t="s">
        <v>13</v>
      </c>
      <c r="D333" s="37">
        <v>5</v>
      </c>
      <c r="E333" s="14"/>
      <c r="F333" s="65">
        <f t="shared" si="15"/>
        <v>0</v>
      </c>
      <c r="H333" s="5"/>
      <c r="I333" s="6"/>
      <c r="J333" s="6"/>
      <c r="K333" s="6">
        <f>+K332+E333*D333</f>
        <v>0</v>
      </c>
    </row>
    <row r="334" spans="1:11" ht="48" customHeight="1">
      <c r="A334" s="25">
        <v>19</v>
      </c>
      <c r="B334" s="26" t="s">
        <v>621</v>
      </c>
      <c r="C334" s="25"/>
      <c r="D334" s="27"/>
      <c r="E334" s="15"/>
      <c r="F334" s="66">
        <f>+F342+F335</f>
        <v>0</v>
      </c>
      <c r="H334" s="5"/>
      <c r="K334" s="6">
        <f>+K333+E334*D334</f>
        <v>0</v>
      </c>
    </row>
    <row r="335" spans="1:11" ht="15">
      <c r="A335" s="28" t="s">
        <v>622</v>
      </c>
      <c r="B335" s="29" t="s">
        <v>623</v>
      </c>
      <c r="C335" s="28" t="s">
        <v>86</v>
      </c>
      <c r="D335" s="30"/>
      <c r="E335" s="16"/>
      <c r="F335" s="67">
        <f>SUM(F336:F341)</f>
        <v>0</v>
      </c>
      <c r="H335" s="5"/>
      <c r="K335" s="6">
        <f>+K334+E335*D335</f>
        <v>0</v>
      </c>
    </row>
    <row r="336" spans="1:11" ht="14.25">
      <c r="A336" s="34" t="s">
        <v>624</v>
      </c>
      <c r="B336" s="35" t="s">
        <v>625</v>
      </c>
      <c r="C336" s="34" t="s">
        <v>13</v>
      </c>
      <c r="D336" s="37">
        <v>3</v>
      </c>
      <c r="E336" s="14"/>
      <c r="F336" s="65">
        <f t="shared" ref="F336:F341" si="16">ROUND($D336*E336,0)</f>
        <v>0</v>
      </c>
      <c r="H336" s="5"/>
      <c r="I336" s="6"/>
      <c r="J336" s="6"/>
      <c r="K336" s="6">
        <f>+K335+E336*D336</f>
        <v>0</v>
      </c>
    </row>
    <row r="337" spans="1:11" ht="14.25">
      <c r="A337" s="34" t="s">
        <v>626</v>
      </c>
      <c r="B337" s="35" t="s">
        <v>627</v>
      </c>
      <c r="C337" s="34" t="s">
        <v>13</v>
      </c>
      <c r="D337" s="37">
        <v>3</v>
      </c>
      <c r="E337" s="14"/>
      <c r="F337" s="65">
        <f t="shared" si="16"/>
        <v>0</v>
      </c>
      <c r="H337" s="5"/>
      <c r="I337" s="6"/>
      <c r="J337" s="6"/>
      <c r="K337" s="6">
        <f>+K336+E337*D337</f>
        <v>0</v>
      </c>
    </row>
    <row r="338" spans="1:11" ht="14.25">
      <c r="A338" s="34" t="s">
        <v>628</v>
      </c>
      <c r="B338" s="35" t="s">
        <v>629</v>
      </c>
      <c r="C338" s="34" t="s">
        <v>13</v>
      </c>
      <c r="D338" s="37">
        <v>1</v>
      </c>
      <c r="E338" s="14"/>
      <c r="F338" s="65">
        <f t="shared" si="16"/>
        <v>0</v>
      </c>
      <c r="H338" s="5"/>
      <c r="I338" s="6"/>
      <c r="J338" s="6"/>
      <c r="K338" s="6">
        <f>+K337+E338*D338</f>
        <v>0</v>
      </c>
    </row>
    <row r="339" spans="1:11" ht="28.5">
      <c r="A339" s="34" t="s">
        <v>630</v>
      </c>
      <c r="B339" s="35" t="s">
        <v>631</v>
      </c>
      <c r="C339" s="34" t="s">
        <v>13</v>
      </c>
      <c r="D339" s="37">
        <v>8</v>
      </c>
      <c r="E339" s="14"/>
      <c r="F339" s="65">
        <f t="shared" si="16"/>
        <v>0</v>
      </c>
      <c r="H339" s="5"/>
      <c r="I339" s="6"/>
      <c r="J339" s="6"/>
      <c r="K339" s="6">
        <f>+K338+E339*D339</f>
        <v>0</v>
      </c>
    </row>
    <row r="340" spans="1:11" ht="55.5" customHeight="1">
      <c r="A340" s="34" t="s">
        <v>632</v>
      </c>
      <c r="B340" s="35" t="s">
        <v>633</v>
      </c>
      <c r="C340" s="34" t="s">
        <v>13</v>
      </c>
      <c r="D340" s="37">
        <v>1</v>
      </c>
      <c r="E340" s="14"/>
      <c r="F340" s="65">
        <f t="shared" si="16"/>
        <v>0</v>
      </c>
      <c r="H340" s="5"/>
      <c r="I340" s="6"/>
      <c r="J340" s="6"/>
      <c r="K340" s="6">
        <f>+K339+E340*D340</f>
        <v>0</v>
      </c>
    </row>
    <row r="341" spans="1:11" ht="28.5">
      <c r="A341" s="34" t="s">
        <v>634</v>
      </c>
      <c r="B341" s="35" t="s">
        <v>635</v>
      </c>
      <c r="C341" s="34" t="s">
        <v>13</v>
      </c>
      <c r="D341" s="37">
        <v>4</v>
      </c>
      <c r="E341" s="14"/>
      <c r="F341" s="65">
        <f t="shared" si="16"/>
        <v>0</v>
      </c>
      <c r="H341" s="5"/>
      <c r="I341" s="6"/>
      <c r="J341" s="6"/>
      <c r="K341" s="6">
        <f>+K340+E341*D341</f>
        <v>0</v>
      </c>
    </row>
    <row r="342" spans="1:11" ht="15">
      <c r="A342" s="28" t="s">
        <v>636</v>
      </c>
      <c r="B342" s="29" t="s">
        <v>637</v>
      </c>
      <c r="C342" s="28"/>
      <c r="D342" s="30"/>
      <c r="E342" s="16"/>
      <c r="F342" s="67">
        <f>SUM(F343:F344)</f>
        <v>0</v>
      </c>
      <c r="H342" s="5"/>
      <c r="K342" s="6">
        <f>+K341+E342*D342</f>
        <v>0</v>
      </c>
    </row>
    <row r="343" spans="1:11" ht="28.5">
      <c r="A343" s="34" t="s">
        <v>638</v>
      </c>
      <c r="B343" s="35" t="s">
        <v>639</v>
      </c>
      <c r="C343" s="34" t="s">
        <v>21</v>
      </c>
      <c r="D343" s="37">
        <v>3</v>
      </c>
      <c r="E343" s="14"/>
      <c r="F343" s="65">
        <f>ROUND($D343*E343,0)</f>
        <v>0</v>
      </c>
      <c r="H343" s="5"/>
      <c r="I343" s="6"/>
      <c r="J343" s="6"/>
      <c r="K343" s="6">
        <f>+K342+E343*D343</f>
        <v>0</v>
      </c>
    </row>
    <row r="344" spans="1:11" ht="42.75">
      <c r="A344" s="34" t="s">
        <v>640</v>
      </c>
      <c r="B344" s="35" t="s">
        <v>641</v>
      </c>
      <c r="C344" s="34" t="s">
        <v>13</v>
      </c>
      <c r="D344" s="37">
        <v>1</v>
      </c>
      <c r="E344" s="14"/>
      <c r="F344" s="65">
        <f>ROUND($D344*E344,0)</f>
        <v>0</v>
      </c>
      <c r="H344" s="5"/>
      <c r="I344" s="6"/>
      <c r="J344" s="6"/>
      <c r="K344" s="6">
        <f>+K343+E344*D344</f>
        <v>0</v>
      </c>
    </row>
    <row r="345" spans="1:11" ht="42" customHeight="1">
      <c r="A345" s="25" t="s">
        <v>642</v>
      </c>
      <c r="B345" s="26" t="s">
        <v>643</v>
      </c>
      <c r="C345" s="25"/>
      <c r="D345" s="27"/>
      <c r="E345" s="15"/>
      <c r="F345" s="66">
        <f>+F346+F349+F357</f>
        <v>0</v>
      </c>
      <c r="H345" s="5"/>
      <c r="K345" s="6">
        <f>+K344+E345*D345</f>
        <v>0</v>
      </c>
    </row>
    <row r="346" spans="1:11" ht="15">
      <c r="A346" s="28" t="s">
        <v>644</v>
      </c>
      <c r="B346" s="29" t="s">
        <v>645</v>
      </c>
      <c r="C346" s="28"/>
      <c r="D346" s="30"/>
      <c r="E346" s="16"/>
      <c r="F346" s="67">
        <f>SUM(F347:F348)</f>
        <v>0</v>
      </c>
      <c r="H346" s="5"/>
      <c r="K346" s="6">
        <f>+K345+E346*D346</f>
        <v>0</v>
      </c>
    </row>
    <row r="347" spans="1:11" ht="28.5">
      <c r="A347" s="34" t="s">
        <v>646</v>
      </c>
      <c r="B347" s="35" t="s">
        <v>647</v>
      </c>
      <c r="C347" s="34" t="s">
        <v>33</v>
      </c>
      <c r="D347" s="37">
        <v>90</v>
      </c>
      <c r="E347" s="14"/>
      <c r="F347" s="65">
        <f>ROUND($D347*E347,0)</f>
        <v>0</v>
      </c>
      <c r="H347" s="5"/>
      <c r="I347" s="6"/>
      <c r="J347" s="6"/>
      <c r="K347" s="6">
        <f>+K346+E347*D347</f>
        <v>0</v>
      </c>
    </row>
    <row r="348" spans="1:11" ht="28.5">
      <c r="A348" s="34" t="s">
        <v>648</v>
      </c>
      <c r="B348" s="35" t="s">
        <v>649</v>
      </c>
      <c r="C348" s="34" t="s">
        <v>33</v>
      </c>
      <c r="D348" s="37">
        <v>80</v>
      </c>
      <c r="E348" s="14"/>
      <c r="F348" s="65">
        <f>ROUND($D348*E348,0)</f>
        <v>0</v>
      </c>
      <c r="H348" s="5"/>
      <c r="I348" s="6"/>
      <c r="J348" s="6"/>
      <c r="K348" s="6">
        <f>+K347+E348*D348</f>
        <v>0</v>
      </c>
    </row>
    <row r="349" spans="1:11" ht="15">
      <c r="A349" s="28" t="s">
        <v>650</v>
      </c>
      <c r="B349" s="29" t="s">
        <v>651</v>
      </c>
      <c r="C349" s="28"/>
      <c r="D349" s="30"/>
      <c r="E349" s="16"/>
      <c r="F349" s="67">
        <f>SUM(F350:F356)</f>
        <v>0</v>
      </c>
      <c r="H349" s="5"/>
      <c r="K349" s="6">
        <f>+K348+E349*D349</f>
        <v>0</v>
      </c>
    </row>
    <row r="350" spans="1:11" ht="28.5">
      <c r="A350" s="34" t="s">
        <v>652</v>
      </c>
      <c r="B350" s="35" t="s">
        <v>653</v>
      </c>
      <c r="C350" s="34" t="s">
        <v>16</v>
      </c>
      <c r="D350" s="37">
        <v>126</v>
      </c>
      <c r="E350" s="14"/>
      <c r="F350" s="65">
        <f t="shared" ref="F350:F356" si="17">ROUND($D350*E350,0)</f>
        <v>0</v>
      </c>
      <c r="H350" s="5"/>
      <c r="I350" s="6"/>
      <c r="J350" s="6"/>
      <c r="K350" s="6">
        <f>+K349+E350*D350</f>
        <v>0</v>
      </c>
    </row>
    <row r="351" spans="1:11" ht="14.25">
      <c r="A351" s="34" t="s">
        <v>654</v>
      </c>
      <c r="B351" s="35" t="s">
        <v>655</v>
      </c>
      <c r="C351" s="34" t="s">
        <v>21</v>
      </c>
      <c r="D351" s="37">
        <v>9.56</v>
      </c>
      <c r="E351" s="14"/>
      <c r="F351" s="65">
        <f t="shared" si="17"/>
        <v>0</v>
      </c>
      <c r="H351" s="5"/>
      <c r="I351" s="6"/>
      <c r="J351" s="6"/>
      <c r="K351" s="6">
        <f>+K350+E351*D351</f>
        <v>0</v>
      </c>
    </row>
    <row r="352" spans="1:11" ht="28.5">
      <c r="A352" s="34" t="s">
        <v>656</v>
      </c>
      <c r="B352" s="35" t="s">
        <v>657</v>
      </c>
      <c r="C352" s="34" t="s">
        <v>21</v>
      </c>
      <c r="D352" s="37">
        <v>95.63</v>
      </c>
      <c r="E352" s="14"/>
      <c r="F352" s="65">
        <f t="shared" si="17"/>
        <v>0</v>
      </c>
      <c r="H352" s="5"/>
      <c r="I352" s="6"/>
      <c r="J352" s="6"/>
      <c r="K352" s="6">
        <f>+K351+E352*D352</f>
        <v>0</v>
      </c>
    </row>
    <row r="353" spans="1:11" ht="28.5">
      <c r="A353" s="34" t="s">
        <v>658</v>
      </c>
      <c r="B353" s="35" t="s">
        <v>659</v>
      </c>
      <c r="C353" s="34" t="s">
        <v>13</v>
      </c>
      <c r="D353" s="37">
        <v>26</v>
      </c>
      <c r="E353" s="14"/>
      <c r="F353" s="65">
        <f t="shared" si="17"/>
        <v>0</v>
      </c>
      <c r="H353" s="5"/>
      <c r="I353" s="6"/>
      <c r="J353" s="6"/>
      <c r="K353" s="6">
        <f>+K352+E353*D353</f>
        <v>0</v>
      </c>
    </row>
    <row r="354" spans="1:11" ht="14.25">
      <c r="A354" s="34" t="s">
        <v>660</v>
      </c>
      <c r="B354" s="35" t="s">
        <v>661</v>
      </c>
      <c r="C354" s="34" t="s">
        <v>21</v>
      </c>
      <c r="D354" s="37">
        <v>111</v>
      </c>
      <c r="E354" s="14"/>
      <c r="F354" s="65">
        <f t="shared" si="17"/>
        <v>0</v>
      </c>
      <c r="H354" s="5"/>
      <c r="I354" s="6"/>
      <c r="J354" s="6"/>
      <c r="K354" s="6">
        <f>+K353+E354*D354</f>
        <v>0</v>
      </c>
    </row>
    <row r="355" spans="1:11" ht="28.5">
      <c r="A355" s="34" t="s">
        <v>662</v>
      </c>
      <c r="B355" s="35" t="s">
        <v>663</v>
      </c>
      <c r="C355" s="34" t="s">
        <v>16</v>
      </c>
      <c r="D355" s="37">
        <v>14.4</v>
      </c>
      <c r="E355" s="14"/>
      <c r="F355" s="65">
        <f t="shared" si="17"/>
        <v>0</v>
      </c>
      <c r="H355" s="5"/>
      <c r="I355" s="6"/>
      <c r="J355" s="6"/>
      <c r="K355" s="6">
        <f>+K354+E355*D355</f>
        <v>0</v>
      </c>
    </row>
    <row r="356" spans="1:11" ht="31.5" customHeight="1">
      <c r="A356" s="34" t="s">
        <v>664</v>
      </c>
      <c r="B356" s="35" t="s">
        <v>665</v>
      </c>
      <c r="C356" s="34" t="s">
        <v>361</v>
      </c>
      <c r="D356" s="37">
        <v>21</v>
      </c>
      <c r="E356" s="14"/>
      <c r="F356" s="65">
        <f t="shared" si="17"/>
        <v>0</v>
      </c>
      <c r="H356" s="5"/>
      <c r="I356" s="6"/>
      <c r="J356" s="6"/>
      <c r="K356" s="6">
        <f>+K355+E356*D356</f>
        <v>0</v>
      </c>
    </row>
    <row r="357" spans="1:11" ht="15">
      <c r="A357" s="28" t="s">
        <v>666</v>
      </c>
      <c r="B357" s="29" t="s">
        <v>667</v>
      </c>
      <c r="C357" s="28"/>
      <c r="D357" s="30"/>
      <c r="E357" s="16"/>
      <c r="F357" s="67">
        <f>SUM(F358:F360)</f>
        <v>0</v>
      </c>
      <c r="H357" s="5"/>
      <c r="K357" s="6">
        <f>+K356+E357*D357</f>
        <v>0</v>
      </c>
    </row>
    <row r="358" spans="1:11" ht="14.25">
      <c r="A358" s="34" t="s">
        <v>668</v>
      </c>
      <c r="B358" s="35" t="s">
        <v>669</v>
      </c>
      <c r="C358" s="34" t="s">
        <v>21</v>
      </c>
      <c r="D358" s="37">
        <v>24.39</v>
      </c>
      <c r="E358" s="14"/>
      <c r="F358" s="65">
        <f>ROUND($D358*E358,0)</f>
        <v>0</v>
      </c>
      <c r="H358" s="5"/>
      <c r="I358" s="6"/>
      <c r="J358" s="6"/>
      <c r="K358" s="6">
        <f>+K357+E358*D358</f>
        <v>0</v>
      </c>
    </row>
    <row r="359" spans="1:11" ht="28.5">
      <c r="A359" s="34" t="s">
        <v>670</v>
      </c>
      <c r="B359" s="35" t="s">
        <v>671</v>
      </c>
      <c r="C359" s="34" t="s">
        <v>13</v>
      </c>
      <c r="D359" s="37">
        <v>7</v>
      </c>
      <c r="E359" s="14"/>
      <c r="F359" s="65">
        <f>ROUND($D359*E359,0)</f>
        <v>0</v>
      </c>
      <c r="H359" s="5"/>
      <c r="I359" s="6"/>
      <c r="J359" s="6"/>
      <c r="K359" s="6">
        <f>+K358+E359*D359</f>
        <v>0</v>
      </c>
    </row>
    <row r="360" spans="1:11" ht="42.75">
      <c r="A360" s="34" t="s">
        <v>672</v>
      </c>
      <c r="B360" s="35" t="s">
        <v>673</v>
      </c>
      <c r="C360" s="34" t="s">
        <v>21</v>
      </c>
      <c r="D360" s="37">
        <v>28</v>
      </c>
      <c r="E360" s="14"/>
      <c r="F360" s="65">
        <f>ROUND($D360*E360,0)</f>
        <v>0</v>
      </c>
      <c r="H360" s="5"/>
      <c r="I360" s="6"/>
      <c r="J360" s="6"/>
      <c r="K360" s="6">
        <f>+K359+E360*D360</f>
        <v>0</v>
      </c>
    </row>
    <row r="361" spans="1:11" ht="52.5" customHeight="1">
      <c r="A361" s="25">
        <v>21</v>
      </c>
      <c r="B361" s="26" t="s">
        <v>674</v>
      </c>
      <c r="C361" s="25"/>
      <c r="D361" s="27"/>
      <c r="E361" s="15"/>
      <c r="F361" s="66">
        <f>+F362</f>
        <v>0</v>
      </c>
      <c r="H361" s="5"/>
      <c r="K361" s="6">
        <f>+K360+E361*D361</f>
        <v>0</v>
      </c>
    </row>
    <row r="362" spans="1:11" ht="15">
      <c r="A362" s="28">
        <v>21.1</v>
      </c>
      <c r="B362" s="29" t="s">
        <v>675</v>
      </c>
      <c r="C362" s="28"/>
      <c r="D362" s="30"/>
      <c r="E362" s="16"/>
      <c r="F362" s="67">
        <f>SUM(F363:F364)</f>
        <v>0</v>
      </c>
      <c r="H362" s="5"/>
      <c r="K362" s="6">
        <f>+K361+E362*D362</f>
        <v>0</v>
      </c>
    </row>
    <row r="363" spans="1:11" ht="14.25">
      <c r="A363" s="34" t="s">
        <v>676</v>
      </c>
      <c r="B363" s="35" t="s">
        <v>677</v>
      </c>
      <c r="C363" s="34" t="s">
        <v>21</v>
      </c>
      <c r="D363" s="37">
        <v>297.39999999999998</v>
      </c>
      <c r="E363" s="14"/>
      <c r="F363" s="65">
        <f>ROUND($D363*E363,0)</f>
        <v>0</v>
      </c>
      <c r="H363" s="5"/>
      <c r="I363" s="6"/>
      <c r="J363" s="6"/>
      <c r="K363" s="6">
        <f>+K362+E363*D363</f>
        <v>0</v>
      </c>
    </row>
    <row r="364" spans="1:11" ht="14.25">
      <c r="A364" s="34" t="s">
        <v>678</v>
      </c>
      <c r="B364" s="35" t="s">
        <v>679</v>
      </c>
      <c r="C364" s="34" t="s">
        <v>10</v>
      </c>
      <c r="D364" s="37">
        <v>1</v>
      </c>
      <c r="E364" s="14"/>
      <c r="F364" s="65">
        <f>ROUND($D364*E364,0)</f>
        <v>0</v>
      </c>
      <c r="H364" s="5"/>
      <c r="I364" s="6"/>
      <c r="J364" s="6"/>
      <c r="K364" s="6">
        <f>+K363+E364*D364</f>
        <v>0</v>
      </c>
    </row>
    <row r="365" spans="1:11" ht="42" customHeight="1">
      <c r="A365" s="25" t="s">
        <v>680</v>
      </c>
      <c r="B365" s="26" t="s">
        <v>681</v>
      </c>
      <c r="C365" s="25"/>
      <c r="D365" s="27"/>
      <c r="E365" s="15"/>
      <c r="F365" s="66">
        <f>+F366+F373</f>
        <v>0</v>
      </c>
      <c r="H365" s="5"/>
      <c r="K365" s="6">
        <f>+K364+E365*D365</f>
        <v>0</v>
      </c>
    </row>
    <row r="366" spans="1:11" ht="38.25" customHeight="1">
      <c r="A366" s="28" t="s">
        <v>682</v>
      </c>
      <c r="B366" s="29" t="s">
        <v>683</v>
      </c>
      <c r="C366" s="28"/>
      <c r="D366" s="30"/>
      <c r="E366" s="16"/>
      <c r="F366" s="67">
        <f>SUM(F367:F372)</f>
        <v>0</v>
      </c>
      <c r="H366" s="5"/>
      <c r="K366" s="6">
        <f>+K365+E366*D366</f>
        <v>0</v>
      </c>
    </row>
    <row r="367" spans="1:11" ht="14.25">
      <c r="A367" s="34" t="s">
        <v>684</v>
      </c>
      <c r="B367" s="47" t="s">
        <v>685</v>
      </c>
      <c r="C367" s="34" t="s">
        <v>13</v>
      </c>
      <c r="D367" s="37">
        <v>3</v>
      </c>
      <c r="E367" s="14"/>
      <c r="F367" s="65">
        <f t="shared" ref="F367:F372" si="18">ROUND($D367*E367,0)</f>
        <v>0</v>
      </c>
      <c r="H367" s="5"/>
      <c r="I367" s="6"/>
      <c r="J367" s="6"/>
      <c r="K367" s="6">
        <f>+K366+E367*D367</f>
        <v>0</v>
      </c>
    </row>
    <row r="368" spans="1:11" ht="42.75">
      <c r="A368" s="34" t="s">
        <v>686</v>
      </c>
      <c r="B368" s="35" t="s">
        <v>687</v>
      </c>
      <c r="C368" s="34" t="s">
        <v>13</v>
      </c>
      <c r="D368" s="37">
        <v>2</v>
      </c>
      <c r="E368" s="14"/>
      <c r="F368" s="65">
        <f t="shared" si="18"/>
        <v>0</v>
      </c>
      <c r="H368" s="5"/>
      <c r="I368" s="6"/>
      <c r="J368" s="6"/>
      <c r="K368" s="6">
        <f>+K367+E368*D368</f>
        <v>0</v>
      </c>
    </row>
    <row r="369" spans="1:11" ht="28.5">
      <c r="A369" s="34" t="s">
        <v>688</v>
      </c>
      <c r="B369" s="35" t="s">
        <v>689</v>
      </c>
      <c r="C369" s="34" t="s">
        <v>13</v>
      </c>
      <c r="D369" s="37">
        <v>3</v>
      </c>
      <c r="E369" s="14"/>
      <c r="F369" s="65">
        <f t="shared" si="18"/>
        <v>0</v>
      </c>
      <c r="H369" s="5"/>
      <c r="I369" s="6"/>
      <c r="J369" s="6"/>
      <c r="K369" s="6">
        <f>+K368+E369*D369</f>
        <v>0</v>
      </c>
    </row>
    <row r="370" spans="1:11" ht="42.75">
      <c r="A370" s="34" t="s">
        <v>690</v>
      </c>
      <c r="B370" s="35" t="s">
        <v>691</v>
      </c>
      <c r="C370" s="34" t="s">
        <v>13</v>
      </c>
      <c r="D370" s="37">
        <v>1</v>
      </c>
      <c r="E370" s="14"/>
      <c r="F370" s="65">
        <f t="shared" si="18"/>
        <v>0</v>
      </c>
      <c r="H370" s="5"/>
      <c r="I370" s="6"/>
      <c r="J370" s="6"/>
      <c r="K370" s="6">
        <f>+K369+E370*D370</f>
        <v>0</v>
      </c>
    </row>
    <row r="371" spans="1:11" ht="28.5">
      <c r="A371" s="34" t="s">
        <v>692</v>
      </c>
      <c r="B371" s="35" t="s">
        <v>693</v>
      </c>
      <c r="C371" s="34" t="s">
        <v>13</v>
      </c>
      <c r="D371" s="37">
        <v>3</v>
      </c>
      <c r="E371" s="14"/>
      <c r="F371" s="65">
        <f t="shared" si="18"/>
        <v>0</v>
      </c>
      <c r="H371" s="5"/>
      <c r="I371" s="6"/>
      <c r="J371" s="6"/>
      <c r="K371" s="6">
        <f>+K370+E371*D371</f>
        <v>0</v>
      </c>
    </row>
    <row r="372" spans="1:11" ht="28.5">
      <c r="A372" s="34" t="s">
        <v>694</v>
      </c>
      <c r="B372" s="35" t="s">
        <v>695</v>
      </c>
      <c r="C372" s="34" t="s">
        <v>13</v>
      </c>
      <c r="D372" s="37">
        <v>1</v>
      </c>
      <c r="E372" s="14"/>
      <c r="F372" s="65">
        <f t="shared" si="18"/>
        <v>0</v>
      </c>
      <c r="H372" s="5"/>
      <c r="I372" s="6"/>
      <c r="J372" s="6"/>
      <c r="K372" s="6">
        <f>+K371+E372*D372</f>
        <v>0</v>
      </c>
    </row>
    <row r="373" spans="1:11" ht="32.25" customHeight="1">
      <c r="A373" s="28" t="s">
        <v>696</v>
      </c>
      <c r="B373" s="29" t="s">
        <v>697</v>
      </c>
      <c r="C373" s="28"/>
      <c r="D373" s="28"/>
      <c r="E373" s="16"/>
      <c r="F373" s="67">
        <f>SUM(F374:F375)</f>
        <v>0</v>
      </c>
      <c r="H373" s="5"/>
      <c r="K373" s="6">
        <f>+K372+E373*D373</f>
        <v>0</v>
      </c>
    </row>
    <row r="374" spans="1:11" ht="28.5">
      <c r="A374" s="34" t="s">
        <v>698</v>
      </c>
      <c r="B374" s="35" t="s">
        <v>699</v>
      </c>
      <c r="C374" s="34" t="s">
        <v>10</v>
      </c>
      <c r="D374" s="34">
        <v>1</v>
      </c>
      <c r="E374" s="14"/>
      <c r="F374" s="65">
        <f>ROUND($D374*E374,0)</f>
        <v>0</v>
      </c>
      <c r="H374" s="5"/>
      <c r="I374" s="6"/>
      <c r="J374" s="6"/>
      <c r="K374" s="6">
        <f>+K373+E374*D374</f>
        <v>0</v>
      </c>
    </row>
    <row r="375" spans="1:11" ht="28.5">
      <c r="A375" s="34" t="s">
        <v>700</v>
      </c>
      <c r="B375" s="35" t="s">
        <v>701</v>
      </c>
      <c r="C375" s="34" t="s">
        <v>10</v>
      </c>
      <c r="D375" s="34">
        <v>1</v>
      </c>
      <c r="E375" s="14"/>
      <c r="F375" s="65">
        <f>ROUND($D375*E375,0)</f>
        <v>0</v>
      </c>
      <c r="H375" s="5"/>
      <c r="I375" s="6"/>
      <c r="J375" s="6"/>
      <c r="K375" s="6">
        <f>+K374+E375*D375</f>
        <v>0</v>
      </c>
    </row>
    <row r="376" spans="1:11" ht="14.25">
      <c r="A376" s="31"/>
      <c r="B376" s="48"/>
      <c r="C376" s="31"/>
      <c r="D376" s="31"/>
      <c r="E376" s="14"/>
      <c r="F376" s="68"/>
    </row>
    <row r="377" spans="1:11" ht="15">
      <c r="A377" s="49"/>
      <c r="B377" s="50" t="s">
        <v>702</v>
      </c>
      <c r="C377" s="49"/>
      <c r="D377" s="51"/>
      <c r="E377" s="17"/>
      <c r="F377" s="69">
        <f>+F365+F361+F345+F334+F318+F302+F290+F282+F267+F261+F245+F183+F94+F79+F62+F42+F30+F10+F3</f>
        <v>0</v>
      </c>
      <c r="H377" s="5"/>
      <c r="I377" s="5"/>
      <c r="K377" s="1" t="e">
        <f>ROUND(+K375,0)=#REF!</f>
        <v>#REF!</v>
      </c>
    </row>
    <row r="378" spans="1:11" ht="14.25">
      <c r="A378" s="31"/>
      <c r="B378" s="48"/>
      <c r="C378" s="52"/>
      <c r="D378" s="31"/>
      <c r="E378" s="14"/>
      <c r="F378" s="68"/>
      <c r="H378" s="3"/>
    </row>
    <row r="379" spans="1:11" ht="15">
      <c r="A379" s="31"/>
      <c r="B379" s="48"/>
      <c r="C379" s="53" t="s">
        <v>703</v>
      </c>
      <c r="D379" s="54"/>
      <c r="E379" s="18"/>
      <c r="F379" s="65">
        <f>ROUND(+E379*F377,0)</f>
        <v>0</v>
      </c>
    </row>
    <row r="380" spans="1:11" ht="15">
      <c r="A380" s="31"/>
      <c r="B380" s="48"/>
      <c r="C380" s="53" t="s">
        <v>704</v>
      </c>
      <c r="D380" s="54"/>
      <c r="E380" s="18"/>
      <c r="F380" s="65">
        <f>ROUND(+E380*F377,0)</f>
        <v>0</v>
      </c>
    </row>
    <row r="381" spans="1:11" ht="15">
      <c r="A381" s="31"/>
      <c r="B381" s="48"/>
      <c r="C381" s="53" t="s">
        <v>705</v>
      </c>
      <c r="D381" s="54"/>
      <c r="E381" s="18"/>
      <c r="F381" s="65">
        <f>ROUND(+E381*F377,0)</f>
        <v>0</v>
      </c>
    </row>
    <row r="382" spans="1:11" ht="15">
      <c r="A382" s="31"/>
      <c r="B382" s="48"/>
      <c r="C382" s="53" t="s">
        <v>706</v>
      </c>
      <c r="D382" s="54"/>
      <c r="E382" s="18"/>
      <c r="F382" s="65">
        <f>ROUND(+E382*F381,0)</f>
        <v>0</v>
      </c>
    </row>
    <row r="383" spans="1:11" ht="14.25">
      <c r="A383" s="31"/>
      <c r="B383" s="48"/>
      <c r="C383" s="31"/>
      <c r="D383" s="31"/>
      <c r="E383" s="14"/>
      <c r="F383" s="65"/>
    </row>
    <row r="384" spans="1:11" ht="15.75">
      <c r="A384" s="55" t="s">
        <v>707</v>
      </c>
      <c r="B384" s="56"/>
      <c r="C384" s="56"/>
      <c r="D384" s="56"/>
      <c r="E384" s="20"/>
      <c r="F384" s="70">
        <f>SUM(F377:F382)</f>
        <v>0</v>
      </c>
      <c r="H384" s="8">
        <v>683722661</v>
      </c>
      <c r="I384" s="9">
        <f>+F384-H384</f>
        <v>-683722661</v>
      </c>
    </row>
    <row r="385" spans="1:6" ht="15" customHeight="1">
      <c r="A385" s="57"/>
      <c r="B385" s="58"/>
      <c r="C385" s="58"/>
      <c r="D385" s="58"/>
      <c r="E385" s="21"/>
      <c r="F385" s="71"/>
    </row>
    <row r="386" spans="1:6" ht="14.25">
      <c r="A386" s="31"/>
      <c r="B386" s="48"/>
      <c r="C386" s="31"/>
      <c r="D386" s="31"/>
      <c r="E386" s="14"/>
      <c r="F386" s="72"/>
    </row>
    <row r="387" spans="1:6" ht="14.25">
      <c r="A387" s="59"/>
      <c r="B387" s="60"/>
      <c r="C387" s="59"/>
      <c r="D387" s="59"/>
      <c r="E387" s="19"/>
      <c r="F387" s="73"/>
    </row>
  </sheetData>
  <sheetProtection password="D81E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JIMENEZ DAVILA</dc:creator>
  <cp:lastModifiedBy>VANESSA JIMENEZ DAVILA</cp:lastModifiedBy>
  <dcterms:created xsi:type="dcterms:W3CDTF">2015-05-09T00:43:29Z</dcterms:created>
  <dcterms:modified xsi:type="dcterms:W3CDTF">2015-05-09T00:54:50Z</dcterms:modified>
</cp:coreProperties>
</file>