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80" windowWidth="13040" windowHeight="10060" activeTab="1"/>
  </bookViews>
  <sheets>
    <sheet name="Hoja2" sheetId="1" r:id="rId1"/>
    <sheet name="CASA DE LA CULTURA" sheetId="2" r:id="rId2"/>
    <sheet name="BIBLIOTECA" sheetId="3" r:id="rId3"/>
  </sheets>
  <externalReferences>
    <externalReference r:id="rId6"/>
  </externalReferences>
  <definedNames>
    <definedName name="_xlnm.Print_Area" localSheetId="2">'BIBLIOTECA'!$A$1:$F$421</definedName>
    <definedName name="_xlnm.Print_Area" localSheetId="1">'CASA DE LA CULTURA'!$A$1:$F$204</definedName>
    <definedName name="BBB" localSheetId="1">#REF!</definedName>
    <definedName name="BBB">#REF!</definedName>
    <definedName name="matriz" localSheetId="1">#REF!</definedName>
    <definedName name="matriz">#REF!</definedName>
    <definedName name="_xlnm.Print_Titles" localSheetId="2">'BIBLIOTECA'!$1:$1</definedName>
    <definedName name="_xlnm.Print_Titles" localSheetId="1">'CASA DE LA CULTURA'!$1:$1</definedName>
  </definedNames>
  <calcPr fullCalcOnLoad="1" iterate="1" iterateCount="100" iterateDelta="0.001"/>
</workbook>
</file>

<file path=xl/sharedStrings.xml><?xml version="1.0" encoding="utf-8"?>
<sst xmlns="http://schemas.openxmlformats.org/spreadsheetml/2006/main" count="1795" uniqueCount="1076">
  <si>
    <t>Valor Unitario</t>
  </si>
  <si>
    <t xml:space="preserve">               </t>
  </si>
  <si>
    <t xml:space="preserve">CORINTO                                                                                                                 </t>
  </si>
  <si>
    <t xml:space="preserve">     </t>
  </si>
  <si>
    <t xml:space="preserve">            </t>
  </si>
  <si>
    <t xml:space="preserve">1.             </t>
  </si>
  <si>
    <t xml:space="preserve">     PRELIMINARES                                                                                                       </t>
  </si>
  <si>
    <t xml:space="preserve">1.1            </t>
  </si>
  <si>
    <t xml:space="preserve">          OBRAS PRELIMINARES                                                                                            </t>
  </si>
  <si>
    <t xml:space="preserve">1.1.1.3        </t>
  </si>
  <si>
    <t xml:space="preserve">               Adecuación campamento o alquiler espacio para campamento                                                 </t>
  </si>
  <si>
    <t xml:space="preserve">gl   </t>
  </si>
  <si>
    <t xml:space="preserve">1.1.3          </t>
  </si>
  <si>
    <t xml:space="preserve">               Limpieza, descapote y retiro de sobrantes.                                                               </t>
  </si>
  <si>
    <t xml:space="preserve">m²   </t>
  </si>
  <si>
    <t xml:space="preserve">1.1.4          </t>
  </si>
  <si>
    <t xml:space="preserve">               Localización, trazado y replanteo (altimetría: cotas negras, cotas de subrasante, cotas de rellenos,     </t>
  </si>
  <si>
    <t xml:space="preserve">1.1.5          </t>
  </si>
  <si>
    <t xml:space="preserve">               Valla informativa licencia de 2.00 x 1.00 M                                                              </t>
  </si>
  <si>
    <t xml:space="preserve">u    </t>
  </si>
  <si>
    <t xml:space="preserve">1.1.8          </t>
  </si>
  <si>
    <t xml:space="preserve">               Cerramiento en polisombra (h=2,10), Incluye bases de apoyo y parales de madera.                          </t>
  </si>
  <si>
    <t xml:space="preserve">m    </t>
  </si>
  <si>
    <t xml:space="preserve">1.1.9          </t>
  </si>
  <si>
    <t xml:space="preserve">               Valla informativa Colombia Humanitaria (1,50 m*3m) fondo blanco a varias tintas/inc soporte/desmonte     </t>
  </si>
  <si>
    <t xml:space="preserve">1.3.1          </t>
  </si>
  <si>
    <t xml:space="preserve">          DEMOLICIONES (incluye cargue y retiro)                                                                        </t>
  </si>
  <si>
    <t xml:space="preserve">1.3.1.2        </t>
  </si>
  <si>
    <t xml:space="preserve">               Demolición placa de contrapiso. Incluye cargue, retiro, disposición de escombros                         </t>
  </si>
  <si>
    <t xml:space="preserve">1.3.1.4        </t>
  </si>
  <si>
    <t xml:space="preserve">               Demolición anden en concreto.  Incluye cargue, retiro, disposición de escombros.                         </t>
  </si>
  <si>
    <t xml:space="preserve">1.3.1.5        </t>
  </si>
  <si>
    <t xml:space="preserve">               Demolición piso duro área libre. Incluye cargue, retiro, disposición de escombros                        </t>
  </si>
  <si>
    <t xml:space="preserve">1.3.1.7        </t>
  </si>
  <si>
    <t xml:space="preserve">               Demolición de columnas en concreto (independiente de la sección o altura)  Incluye cargue, retiro        </t>
  </si>
  <si>
    <t xml:space="preserve">m³   </t>
  </si>
  <si>
    <t xml:space="preserve">1.3.1.8        </t>
  </si>
  <si>
    <t xml:space="preserve">               Demolición manual de cimientos y estructuras en concreto reforzado.Incluye cargue/ retiro                </t>
  </si>
  <si>
    <t xml:space="preserve">1.3.1.9        </t>
  </si>
  <si>
    <t xml:space="preserve">               Demolición de vigas/placas áereas en concreto (independiente sección o altura) +cargue+retiro            </t>
  </si>
  <si>
    <t xml:space="preserve">1.3.1.10       </t>
  </si>
  <si>
    <t xml:space="preserve">               Demolición de baldosa, incluye el afinado h &lt;= 4cm.  cargue, retiro, disposición de escombros.           </t>
  </si>
  <si>
    <t xml:space="preserve">1.3.1.17       </t>
  </si>
  <si>
    <t xml:space="preserve">               Demolición de muros e.&lt;=15 cm.  en mampostería de arcilla con o sin enchape, Incluye cargue, retiro      </t>
  </si>
  <si>
    <t xml:space="preserve">1.3.1.20       </t>
  </si>
  <si>
    <t xml:space="preserve">               Demolición de mesones en concreto con o sin enchape, ancho variable. Incluye cargue, retiro y dispos     </t>
  </si>
  <si>
    <t xml:space="preserve">1.3.1.21       </t>
  </si>
  <si>
    <t xml:space="preserve">               Cortes con pulidora y disco en mampostería y elementos no estructurales                                  </t>
  </si>
  <si>
    <t xml:space="preserve">1.3.2.1        </t>
  </si>
  <si>
    <t xml:space="preserve">               Desmonte de aparatos sanitarios (incluye baños, pocetas, lavamanos).                                     </t>
  </si>
  <si>
    <t xml:space="preserve">1.3.2.4        </t>
  </si>
  <si>
    <t xml:space="preserve">               Desmonte de cielo raso (indiferente del material) y su respectivo sistema de suspensión y anclaje.       </t>
  </si>
  <si>
    <t xml:space="preserve">1.3.2.5        </t>
  </si>
  <si>
    <t xml:space="preserve">               Desmonte de cubierta (indiferente del tipo y tamaño). Incluye transporte y almacenamiento al sitio       </t>
  </si>
  <si>
    <t xml:space="preserve">1.3.2.6        </t>
  </si>
  <si>
    <t xml:space="preserve">               Desmonte de marco y hoja(s) de puertas-ventana. Incluye transporte y almacenamiento al sitio             </t>
  </si>
  <si>
    <t xml:space="preserve">1.3.2.9        </t>
  </si>
  <si>
    <t xml:space="preserve">               Desmonte de estructura de cubierta                                                                       </t>
  </si>
  <si>
    <t xml:space="preserve">4.4.12         </t>
  </si>
  <si>
    <t xml:space="preserve">               Apuntalamiento y protecciones para reforzamiento estructural                                             </t>
  </si>
  <si>
    <t xml:space="preserve">2.             </t>
  </si>
  <si>
    <t xml:space="preserve">     CIMENTACION                                                                                                        </t>
  </si>
  <si>
    <t xml:space="preserve">2.1            </t>
  </si>
  <si>
    <t xml:space="preserve">          EXCAVACIONES, RELLENOS, REEMPLAZOS Y OTROS                                                                    </t>
  </si>
  <si>
    <t xml:space="preserve">2.1.2          </t>
  </si>
  <si>
    <t xml:space="preserve">               Excavación manual en material común para cimentaciónes.Incluye cargue/retiro/disposición d escombros     </t>
  </si>
  <si>
    <t xml:space="preserve">2.1.6          </t>
  </si>
  <si>
    <t xml:space="preserve">               Relleno manual con material seleccionado de sitio                                                        </t>
  </si>
  <si>
    <t xml:space="preserve">2.1.7          </t>
  </si>
  <si>
    <t xml:space="preserve">               Relleno manual en recebo compactado.                                                                     </t>
  </si>
  <si>
    <t xml:space="preserve">2.2            </t>
  </si>
  <si>
    <t xml:space="preserve">          CONCRETOS DE CIMENTACIÓN                                                                                      </t>
  </si>
  <si>
    <t xml:space="preserve">2.2.1          </t>
  </si>
  <si>
    <t xml:space="preserve">               Concreto pobre de limpieza e= 5 cm f'c=2000 psi. Mezclado en sitio.                                      </t>
  </si>
  <si>
    <t xml:space="preserve">2.2.2          </t>
  </si>
  <si>
    <t xml:space="preserve">               Concreto ciclópeo - 40% de concreto f'c=3000 psi. Mezclado en sitio.                                     </t>
  </si>
  <si>
    <t xml:space="preserve">2.2.4          </t>
  </si>
  <si>
    <t xml:space="preserve">               Zapatas en concreto de 3.000 psi. Mezclado en sitio.                                                     </t>
  </si>
  <si>
    <t xml:space="preserve">2.2.5          </t>
  </si>
  <si>
    <t xml:space="preserve">               Vigas de cimentación en concreto f'c=3000 psi. Mezclado en sitio.                                        </t>
  </si>
  <si>
    <t xml:space="preserve">2.2.8          </t>
  </si>
  <si>
    <t xml:space="preserve">               Placa de contrapiso en concreto e&gt;8&lt;=12 cm f'c=3000 psi. Incluye polietileno cal.4 negro                 </t>
  </si>
  <si>
    <t xml:space="preserve">2.3            </t>
  </si>
  <si>
    <t xml:space="preserve">          REFUERZOS DE CIMENTACIÓN                                                                                      </t>
  </si>
  <si>
    <t xml:space="preserve">2.3.2          </t>
  </si>
  <si>
    <t xml:space="preserve">               Acero de 60.000 psi para elementos de cimentación. Incluye corte, figurado y fijación.                   </t>
  </si>
  <si>
    <t xml:space="preserve">kg   </t>
  </si>
  <si>
    <t xml:space="preserve">2.3.3          </t>
  </si>
  <si>
    <t xml:space="preserve">               Mallas electrosoldadas, Incluye corte y fijación.                                                        </t>
  </si>
  <si>
    <t xml:space="preserve">3.             </t>
  </si>
  <si>
    <t xml:space="preserve">     DESAGÜES E INSTALACIONES SUBTERRÁNEAS                                                                              </t>
  </si>
  <si>
    <t xml:space="preserve">3.1            </t>
  </si>
  <si>
    <t xml:space="preserve">          OBRAS CIVILES                                                                                                 </t>
  </si>
  <si>
    <t xml:space="preserve">3.1.1          </t>
  </si>
  <si>
    <t xml:space="preserve">               Caja de inspección 70x70                                                                                 </t>
  </si>
  <si>
    <t xml:space="preserve">3.1.5          </t>
  </si>
  <si>
    <t xml:space="preserve">               Excavación manual                                                                                        </t>
  </si>
  <si>
    <t xml:space="preserve">3.1.7          </t>
  </si>
  <si>
    <t xml:space="preserve">               Pozo infiltración                                                                                        </t>
  </si>
  <si>
    <t xml:space="preserve">3.1.8          </t>
  </si>
  <si>
    <t xml:space="preserve">               Relleno con gravilla                                                                                     </t>
  </si>
  <si>
    <t xml:space="preserve">3.1.9          </t>
  </si>
  <si>
    <t xml:space="preserve">               Relleno con mat de la excavación                                                                         </t>
  </si>
  <si>
    <t xml:space="preserve">3.1.11         </t>
  </si>
  <si>
    <t xml:space="preserve">               Tanque séptico                                                                                           </t>
  </si>
  <si>
    <t xml:space="preserve">3.1.12         </t>
  </si>
  <si>
    <t xml:space="preserve">               Sumidero en mampostería y rejilla de concreto                                                            </t>
  </si>
  <si>
    <t xml:space="preserve">3.1.13         </t>
  </si>
  <si>
    <t xml:space="preserve">               Canal ALL en concreto (con rejilla)                                                                      </t>
  </si>
  <si>
    <t xml:space="preserve">3.1.14         </t>
  </si>
  <si>
    <t xml:space="preserve">               Cabezal de entrega en concreto                                                                           </t>
  </si>
  <si>
    <t xml:space="preserve">3.2            </t>
  </si>
  <si>
    <t xml:space="preserve">          DESAGÜES PARA AGUAS LLUVIAS                                                                                   </t>
  </si>
  <si>
    <t xml:space="preserve">3.2.2          </t>
  </si>
  <si>
    <t xml:space="preserve">               Buje 4"x3"                                                                                               </t>
  </si>
  <si>
    <t xml:space="preserve">3.2.6          </t>
  </si>
  <si>
    <t xml:space="preserve">               Semicodo cxc 3"                                                                                          </t>
  </si>
  <si>
    <t xml:space="preserve">3.2.7          </t>
  </si>
  <si>
    <t xml:space="preserve">               Semicodo cxc 4"                                                                                          </t>
  </si>
  <si>
    <t xml:space="preserve">3.2.8          </t>
  </si>
  <si>
    <t xml:space="preserve">               Tubería PVC-S 3"                                                                                         </t>
  </si>
  <si>
    <t xml:space="preserve">3.2.9          </t>
  </si>
  <si>
    <t xml:space="preserve">               Tubería PVC-S 4"                                                                                         </t>
  </si>
  <si>
    <t xml:space="preserve">3.2.10         </t>
  </si>
  <si>
    <t xml:space="preserve">               Tubería PVC-S 6"                                                                                         </t>
  </si>
  <si>
    <t xml:space="preserve">3.2.11         </t>
  </si>
  <si>
    <t xml:space="preserve">               Unión 3"                                                                                                 </t>
  </si>
  <si>
    <t xml:space="preserve">3.2.12         </t>
  </si>
  <si>
    <t xml:space="preserve">               Unión 4"                                                                                                 </t>
  </si>
  <si>
    <t xml:space="preserve">3.2.15         </t>
  </si>
  <si>
    <t xml:space="preserve">               Yee 4"                                                                                                   </t>
  </si>
  <si>
    <t xml:space="preserve">3.2.16         </t>
  </si>
  <si>
    <t xml:space="preserve">               Yee 6"x3"                                                                                                </t>
  </si>
  <si>
    <t xml:space="preserve">3.2.17         </t>
  </si>
  <si>
    <t xml:space="preserve">               Yee 6"x4"                                                                                                </t>
  </si>
  <si>
    <t xml:space="preserve">3.2.19         </t>
  </si>
  <si>
    <t xml:space="preserve">               Sifón ALL. 4"                                                                                            </t>
  </si>
  <si>
    <t xml:space="preserve">3.2.20         </t>
  </si>
  <si>
    <t xml:space="preserve">               Codo 3" con tragante ALL                                                                                 </t>
  </si>
  <si>
    <t xml:space="preserve">3.2.22         </t>
  </si>
  <si>
    <t xml:space="preserve">               Buje 6" x 4"                                                                                             </t>
  </si>
  <si>
    <t xml:space="preserve">3.2.23         </t>
  </si>
  <si>
    <t xml:space="preserve">               Tubería PVC-N 6"                                                                                         </t>
  </si>
  <si>
    <t xml:space="preserve">4.             </t>
  </si>
  <si>
    <t xml:space="preserve">     ESTRUCTURAS EN CONCRETO Y METALICAS                                                                                </t>
  </si>
  <si>
    <t xml:space="preserve">4.1            </t>
  </si>
  <si>
    <t xml:space="preserve">          ELEMENTOS VERTICALES                                                                                          </t>
  </si>
  <si>
    <t xml:space="preserve">4.1.1.1        </t>
  </si>
  <si>
    <t xml:space="preserve">               Columnas  cuadradas y/o rectangulares en concreto f'c=3000 psi, formaleta corriente con acabado no v     </t>
  </si>
  <si>
    <t xml:space="preserve">4.1.3          </t>
  </si>
  <si>
    <t xml:space="preserve">               Pantallas en concreto                                                                                    </t>
  </si>
  <si>
    <t xml:space="preserve">4.2            </t>
  </si>
  <si>
    <t xml:space="preserve">          ELEMENTOS HORIZONTALES                                                                                        </t>
  </si>
  <si>
    <t xml:space="preserve">4.2.1          </t>
  </si>
  <si>
    <t xml:space="preserve">               Vigas aéreas  en concreto a la vista f'c=3000 psi, formaleta corriente. Mezclado en sitio.               </t>
  </si>
  <si>
    <t xml:space="preserve">  4.2.3        </t>
  </si>
  <si>
    <t xml:space="preserve">               Vigas canales en concreto                                                                                </t>
  </si>
  <si>
    <t xml:space="preserve">4.3            </t>
  </si>
  <si>
    <t xml:space="preserve">          PLACAS Y LOSAS DE ENTREPISO                                                                                   </t>
  </si>
  <si>
    <t xml:space="preserve">4.3.1.2        </t>
  </si>
  <si>
    <t xml:space="preserve">               Losas macizas h=0,15                                                                                     </t>
  </si>
  <si>
    <t xml:space="preserve">4.4            </t>
  </si>
  <si>
    <t xml:space="preserve">          CONSTRUCCIONES VARIAS EN CONCRETO                                                                             </t>
  </si>
  <si>
    <t xml:space="preserve">4.4.4          </t>
  </si>
  <si>
    <t xml:space="preserve">               Sello de junta con silicona y cordon de poliestileno expandido                                           </t>
  </si>
  <si>
    <t xml:space="preserve">               Escarificación para reforzamiento superficies conc     </t>
  </si>
  <si>
    <t xml:space="preserve">4.5            </t>
  </si>
  <si>
    <t xml:space="preserve">          ACEROS DE REFUERZO                                                                                            </t>
  </si>
  <si>
    <t xml:space="preserve">4.5.2          </t>
  </si>
  <si>
    <t xml:space="preserve">               Acero de 60.000 psi para elementos estructurales. Incluye corte, figurado y fijación.                    </t>
  </si>
  <si>
    <t xml:space="preserve">4.5.3          </t>
  </si>
  <si>
    <t xml:space="preserve">               Malla electrosoldada 6mm (.15*.15)                     </t>
  </si>
  <si>
    <t xml:space="preserve">4.6            </t>
  </si>
  <si>
    <t xml:space="preserve">          ESTRUCTURA METÁLICA                                                                                           </t>
  </si>
  <si>
    <t xml:space="preserve">4.6.2.4        </t>
  </si>
  <si>
    <t xml:space="preserve">               Correas metálicas                                                                                        </t>
  </si>
  <si>
    <t xml:space="preserve">4.6.1.35       </t>
  </si>
  <si>
    <t xml:space="preserve">               Anclajes para elementos estructurales                                                                    </t>
  </si>
  <si>
    <t xml:space="preserve">5.             </t>
  </si>
  <si>
    <t xml:space="preserve">     MAMPOSTERIA                                                                                                        </t>
  </si>
  <si>
    <t xml:space="preserve">5.1.           </t>
  </si>
  <si>
    <t xml:space="preserve">          MAMPOSTERIA EN BLOQUES DE CONCRETO                                                                            </t>
  </si>
  <si>
    <t xml:space="preserve">5.1.5          </t>
  </si>
  <si>
    <t xml:space="preserve">               Calados en concreto                                                                                      </t>
  </si>
  <si>
    <t xml:space="preserve">5.2            </t>
  </si>
  <si>
    <t xml:space="preserve">          MAMPOSTERÍA EN LADRILLO DE ARCILLA                                                                            </t>
  </si>
  <si>
    <t xml:space="preserve">5.2.6.3        </t>
  </si>
  <si>
    <t xml:space="preserve">               Muros en bloque hueco N°5 estriado 11,5x23x33 cm.                                                        </t>
  </si>
  <si>
    <t xml:space="preserve">5.2.6.4        </t>
  </si>
  <si>
    <t xml:space="preserve">               Muros en bloque hueco N°4 estriado 9x23x33.                                                              </t>
  </si>
  <si>
    <t xml:space="preserve">5.7            </t>
  </si>
  <si>
    <t xml:space="preserve">          VARIOS DE MAMPOSTERÍA                                                                                         </t>
  </si>
  <si>
    <t xml:space="preserve">5.7.1          </t>
  </si>
  <si>
    <t xml:space="preserve">               Columnetas de confinamiento de mamposteria existente- incluye corte, escarificación, anclajes, aditi     </t>
  </si>
  <si>
    <t xml:space="preserve">5.7.2          </t>
  </si>
  <si>
    <t xml:space="preserve">               Viga cinta  (15x30) para confinamiento de mamposteria existente- incluye corte, escarificación, ancl     </t>
  </si>
  <si>
    <t xml:space="preserve">6.             </t>
  </si>
  <si>
    <t xml:space="preserve">     PREFABRICADOS Y OTROS ELEMENTOS EN CONCRETO                                                                        </t>
  </si>
  <si>
    <t xml:space="preserve">6.1            </t>
  </si>
  <si>
    <t xml:space="preserve">          ELEMENTOS PREFABRICADOS EN CONCRETO                                                                           </t>
  </si>
  <si>
    <t xml:space="preserve">6.1.1          </t>
  </si>
  <si>
    <t xml:space="preserve">               Alfajías prefabricadas en concreto. Gravilla común.                                                      </t>
  </si>
  <si>
    <t xml:space="preserve">6.1.6          </t>
  </si>
  <si>
    <t xml:space="preserve">               Remates prefabricados en concreto                                                                        </t>
  </si>
  <si>
    <t xml:space="preserve">6.1.12         </t>
  </si>
  <si>
    <t xml:space="preserve">               Gárgolas en concreto                                                                                     </t>
  </si>
  <si>
    <t xml:space="preserve">6.1.28         </t>
  </si>
  <si>
    <t xml:space="preserve">               Prefabricados horizontales para ventilación                                                              </t>
  </si>
  <si>
    <t xml:space="preserve">6.1.29         </t>
  </si>
  <si>
    <t xml:space="preserve">               Remate superior prefabricado en concreto para muro de fachada                                            </t>
  </si>
  <si>
    <t xml:space="preserve">6.1.30         </t>
  </si>
  <si>
    <t xml:space="preserve">               Prefabricado vertical de 15x0,08 en concreto a la vista para ventilacion                                 </t>
  </si>
  <si>
    <t xml:space="preserve">6.2            </t>
  </si>
  <si>
    <t xml:space="preserve">          ELEMENTOS EN CONCRETO FUNDIDOS EN SITIO                                                                       </t>
  </si>
  <si>
    <t xml:space="preserve">6.2.5          </t>
  </si>
  <si>
    <t xml:space="preserve">               Bancas en concreto                                                                                       </t>
  </si>
  <si>
    <t xml:space="preserve">6.2.7          </t>
  </si>
  <si>
    <t xml:space="preserve">               Bordillo prefabricado en concreto e=10                                                                   </t>
  </si>
  <si>
    <t xml:space="preserve">6.2.8          </t>
  </si>
  <si>
    <t xml:space="preserve">               Dinteles en concreto (h=0,10)                                                                            </t>
  </si>
  <si>
    <t xml:space="preserve">6.2.13         </t>
  </si>
  <si>
    <t xml:space="preserve">               Mesón en concreto para lavamanos corrido granito pulido negro (inc soporte,faldón/salpicadero)           </t>
  </si>
  <si>
    <t xml:space="preserve">6.3            </t>
  </si>
  <si>
    <t xml:space="preserve">          ELEMENTOS EN LAMINAS DE FIBROCEMENTO                                                                          </t>
  </si>
  <si>
    <t xml:space="preserve">6.3.8          </t>
  </si>
  <si>
    <t xml:space="preserve">               Paneles en láminas de fibrocemento para divisiones baños                                                 </t>
  </si>
  <si>
    <t xml:space="preserve">8              </t>
  </si>
  <si>
    <t xml:space="preserve">     INSTALACIONES HIDROSANITARIAS                                                                                      </t>
  </si>
  <si>
    <t xml:space="preserve">8.1            </t>
  </si>
  <si>
    <t xml:space="preserve">          ACOMETIDA                                                                                                     </t>
  </si>
  <si>
    <t xml:space="preserve">8.1.2          </t>
  </si>
  <si>
    <t xml:space="preserve">               Adaptador macho PVC-P  1.1/4"                                                                            </t>
  </si>
  <si>
    <t xml:space="preserve">8.1.8          </t>
  </si>
  <si>
    <t xml:space="preserve">               Codo HG 1/2"                                                                                             </t>
  </si>
  <si>
    <t xml:space="preserve">8.1.11         </t>
  </si>
  <si>
    <t xml:space="preserve">               Collar de derivación 2x1/2"                                                                              </t>
  </si>
  <si>
    <t xml:space="preserve">8.1.12         </t>
  </si>
  <si>
    <t xml:space="preserve">               Conexiones PF+UAD 1/2"                                 </t>
  </si>
  <si>
    <t xml:space="preserve">8.1.14         </t>
  </si>
  <si>
    <t xml:space="preserve">               Manguera PF+UAD 1/2"                                   </t>
  </si>
  <si>
    <t xml:space="preserve">8.1.15         </t>
  </si>
  <si>
    <t xml:space="preserve">               Medidor para agua 1/2"                                                                                   </t>
  </si>
  <si>
    <t xml:space="preserve">8.1.16         </t>
  </si>
  <si>
    <t xml:space="preserve">               Registro de corte antifraude 1/2"                      </t>
  </si>
  <si>
    <t xml:space="preserve">8.1.21         </t>
  </si>
  <si>
    <t xml:space="preserve">               Tubería HG 1/2"                                                                                          </t>
  </si>
  <si>
    <t xml:space="preserve">8.1.24.1       </t>
  </si>
  <si>
    <t xml:space="preserve">               Tubería PVC-P RDE-21 1 1/2"                                                                              </t>
  </si>
  <si>
    <t xml:space="preserve">8.1.25         </t>
  </si>
  <si>
    <t xml:space="preserve">               Tubería PVC-P RDE-21 1 1/4"                                                                              </t>
  </si>
  <si>
    <t xml:space="preserve">8.1.27         </t>
  </si>
  <si>
    <t xml:space="preserve">               Unión HG 1/2"                                                                                            </t>
  </si>
  <si>
    <t xml:space="preserve">8.1.30.1       </t>
  </si>
  <si>
    <t xml:space="preserve">               Unión PVC-P  1-1/2"                                    </t>
  </si>
  <si>
    <t xml:space="preserve">8.1.31         </t>
  </si>
  <si>
    <t xml:space="preserve">               Válvula cheque 1,1/4"                                                                                    </t>
  </si>
  <si>
    <t xml:space="preserve">8.1.33         </t>
  </si>
  <si>
    <t xml:space="preserve">               Válvula compuerta 1/2"                                                                                   </t>
  </si>
  <si>
    <t xml:space="preserve">8.1.34.1       </t>
  </si>
  <si>
    <t xml:space="preserve">               Válvula compuerta 3/4"                                                                                   </t>
  </si>
  <si>
    <t xml:space="preserve">8.1.34.3       </t>
  </si>
  <si>
    <t xml:space="preserve">               Válvula compuerta 1 1/2"                                                                                 </t>
  </si>
  <si>
    <t xml:space="preserve">8.1.38         </t>
  </si>
  <si>
    <t xml:space="preserve">               Adaptador macho PVC-P  1-1/2"                                                                            </t>
  </si>
  <si>
    <t xml:space="preserve">8.1.40         </t>
  </si>
  <si>
    <t xml:space="preserve">               Buje PVC-P 1,1/4"                                                                                        </t>
  </si>
  <si>
    <t xml:space="preserve">8.1.41         </t>
  </si>
  <si>
    <t xml:space="preserve">               Buje PVC-P 1.1/2"x1,1/4"                                                                                 </t>
  </si>
  <si>
    <t xml:space="preserve">8.1.42         </t>
  </si>
  <si>
    <t xml:space="preserve">               Codo HG 1-1/2"                                                                                           </t>
  </si>
  <si>
    <t xml:space="preserve">8.1.43         </t>
  </si>
  <si>
    <t xml:space="preserve">               Codo PVC-P 1,1/4"                                                                                        </t>
  </si>
  <si>
    <t xml:space="preserve">8.1.44         </t>
  </si>
  <si>
    <t xml:space="preserve">               Copa HG1,1/2"x1/2"                                                                                       </t>
  </si>
  <si>
    <t xml:space="preserve">8.1.45         </t>
  </si>
  <si>
    <t xml:space="preserve">               Tee HG  1-1/2"                                                                                           </t>
  </si>
  <si>
    <t xml:space="preserve">8.1.46         </t>
  </si>
  <si>
    <t xml:space="preserve">               Tee PVC-P 1,1/4"                                                                                         </t>
  </si>
  <si>
    <t xml:space="preserve">8.1.47         </t>
  </si>
  <si>
    <t xml:space="preserve">               Tubería HG 1-1/2"                                                                                        </t>
  </si>
  <si>
    <t xml:space="preserve">8.1.48         </t>
  </si>
  <si>
    <t xml:space="preserve">               Válvula cheque  1-1/2"                                                                                   </t>
  </si>
  <si>
    <t xml:space="preserve">8.1.53         </t>
  </si>
  <si>
    <t xml:space="preserve">               CODO 90° PVC-P 1-1/2"                                  </t>
  </si>
  <si>
    <t xml:space="preserve">8.2            </t>
  </si>
  <si>
    <t xml:space="preserve">          REDES PVC-P                                                                                                   </t>
  </si>
  <si>
    <t xml:space="preserve">8.2.6          </t>
  </si>
  <si>
    <t xml:space="preserve">               Adaptador macho PVC-P 1/2"                                                                               </t>
  </si>
  <si>
    <t xml:space="preserve">8.2.7          </t>
  </si>
  <si>
    <t xml:space="preserve">               Adaptador macho PVC-P 3/4"                                                                               </t>
  </si>
  <si>
    <t xml:space="preserve">8.2.11         </t>
  </si>
  <si>
    <t xml:space="preserve">               Buje PVC-P  1"x3/4"                                    </t>
  </si>
  <si>
    <t xml:space="preserve">8.2.18         </t>
  </si>
  <si>
    <t xml:space="preserve">               Buje 3/4"x1/2"                                                                                           </t>
  </si>
  <si>
    <t xml:space="preserve">8.2.20         </t>
  </si>
  <si>
    <t xml:space="preserve">               Codo PVC-P 1/2"                                                                                          </t>
  </si>
  <si>
    <t xml:space="preserve">8.2.24         </t>
  </si>
  <si>
    <t xml:space="preserve">               Codo PVC-P 3/4"                                                                                          </t>
  </si>
  <si>
    <t xml:space="preserve">8.2.25         </t>
  </si>
  <si>
    <t xml:space="preserve">               Tee PVC-P 1/2"                                                                                           </t>
  </si>
  <si>
    <t xml:space="preserve">8.2.26         </t>
  </si>
  <si>
    <t xml:space="preserve">               Tee PVC-P 3/4"                                                                                           </t>
  </si>
  <si>
    <t xml:space="preserve">8.2.27         </t>
  </si>
  <si>
    <t xml:space="preserve">               Tee PVC-P 1"                                                                                             </t>
  </si>
  <si>
    <t xml:space="preserve">8.2.30         </t>
  </si>
  <si>
    <t xml:space="preserve">               Tubería PVC-P RDE  9 1/2"                                                                                </t>
  </si>
  <si>
    <t xml:space="preserve">8.2.31         </t>
  </si>
  <si>
    <t xml:space="preserve">               Tubería PVC-P  3/4"                                                                                      </t>
  </si>
  <si>
    <t xml:space="preserve">8.2.32         </t>
  </si>
  <si>
    <t xml:space="preserve">               Tubería PVC-P RDE 13,5  1"                                                                               </t>
  </si>
  <si>
    <t xml:space="preserve">8.2.49         </t>
  </si>
  <si>
    <t xml:space="preserve">               Unión PVC-P Ø1/2"                                      </t>
  </si>
  <si>
    <t xml:space="preserve">8.3            </t>
  </si>
  <si>
    <t xml:space="preserve">          PUNTOS HIDRAULICOS                                                                                            </t>
  </si>
  <si>
    <t xml:space="preserve">8.3.2          </t>
  </si>
  <si>
    <t xml:space="preserve">               Lavamanos 1/2"                                                                                           </t>
  </si>
  <si>
    <t xml:space="preserve">8.3.4          </t>
  </si>
  <si>
    <t xml:space="preserve">               Orinal 1/2"                                                                                              </t>
  </si>
  <si>
    <t xml:space="preserve">8.3.5          </t>
  </si>
  <si>
    <t xml:space="preserve">               Poceta de aseo 1/2"                                                                                      </t>
  </si>
  <si>
    <t xml:space="preserve">8.3.6          </t>
  </si>
  <si>
    <t xml:space="preserve">               Sanitarios de tanque 1/2"                                                                                </t>
  </si>
  <si>
    <t xml:space="preserve">8.3.7          </t>
  </si>
  <si>
    <t xml:space="preserve">               Llave manguera 1/2"                                                                                      </t>
  </si>
  <si>
    <t xml:space="preserve">8.3.8          </t>
  </si>
  <si>
    <t xml:space="preserve">               Tapón de prueba 1/2"                                                                                     </t>
  </si>
  <si>
    <t xml:space="preserve">8.5            </t>
  </si>
  <si>
    <t xml:space="preserve">          REDES DE DESAGUES DE AGUAS RESIDUALES                                                                         </t>
  </si>
  <si>
    <t xml:space="preserve">8.5.4          </t>
  </si>
  <si>
    <t xml:space="preserve">               Buje 3"x2"                                                                                               </t>
  </si>
  <si>
    <t xml:space="preserve">8.5.5          </t>
  </si>
  <si>
    <t xml:space="preserve">               Buje 4"x2"                                                                                               </t>
  </si>
  <si>
    <t xml:space="preserve">8.5.7          </t>
  </si>
  <si>
    <t xml:space="preserve">               Codo CxC 2"                                                                                              </t>
  </si>
  <si>
    <t xml:space="preserve">8.5.8          </t>
  </si>
  <si>
    <t xml:space="preserve">               Codo CxC 3"                                                                                              </t>
  </si>
  <si>
    <t xml:space="preserve">8.5.9          </t>
  </si>
  <si>
    <t xml:space="preserve">               Codo CxC 4"                                                                                              </t>
  </si>
  <si>
    <t xml:space="preserve">8.5.10         </t>
  </si>
  <si>
    <t xml:space="preserve">               Semicodo CxC 2"                                                                                          </t>
  </si>
  <si>
    <t xml:space="preserve">8.5.11         </t>
  </si>
  <si>
    <t xml:space="preserve">               Semicodo CxC 3"                                                                                          </t>
  </si>
  <si>
    <t xml:space="preserve">8.5.12         </t>
  </si>
  <si>
    <t xml:space="preserve">               Semicodo CxC 4"                                                                                          </t>
  </si>
  <si>
    <t xml:space="preserve">8.5.13         </t>
  </si>
  <si>
    <t xml:space="preserve">               Tee 2"                                                                                                   </t>
  </si>
  <si>
    <t xml:space="preserve">8.5.16         </t>
  </si>
  <si>
    <t xml:space="preserve">               Tubería PVC-L 2"                                                                                         </t>
  </si>
  <si>
    <t xml:space="preserve">8.5.17         </t>
  </si>
  <si>
    <t xml:space="preserve">               Tubería PVC-L  3"                                                                                        </t>
  </si>
  <si>
    <t xml:space="preserve">8.5.18         </t>
  </si>
  <si>
    <t xml:space="preserve">8.5.19         </t>
  </si>
  <si>
    <t xml:space="preserve">               Tubería PVC-S  2"                                                                                        </t>
  </si>
  <si>
    <t xml:space="preserve">8.5.20         </t>
  </si>
  <si>
    <t xml:space="preserve">               Tubería PVC-S  3"                                                                                        </t>
  </si>
  <si>
    <t xml:space="preserve">8.5.21         </t>
  </si>
  <si>
    <t xml:space="preserve">               Tubería PVC-S  4"                                                                                        </t>
  </si>
  <si>
    <t xml:space="preserve">8.5.23         </t>
  </si>
  <si>
    <t xml:space="preserve">8.5.25         </t>
  </si>
  <si>
    <t xml:space="preserve">               Yee  4"x2"                                                                                               </t>
  </si>
  <si>
    <t xml:space="preserve">8.5.26         </t>
  </si>
  <si>
    <t xml:space="preserve">               Yee  4"x3"                                                                                               </t>
  </si>
  <si>
    <t xml:space="preserve">8.5.28         </t>
  </si>
  <si>
    <t xml:space="preserve">               Yee 2"                                                                                                   </t>
  </si>
  <si>
    <t xml:space="preserve">8.5.30         </t>
  </si>
  <si>
    <t xml:space="preserve">               Yee 3"x2"                                                                                                </t>
  </si>
  <si>
    <t xml:space="preserve">8.5.31         </t>
  </si>
  <si>
    <t xml:space="preserve">8.5.33         </t>
  </si>
  <si>
    <t xml:space="preserve">               Conexión a red de alcantarillado existente                                                               </t>
  </si>
  <si>
    <t xml:space="preserve">8.5.35         </t>
  </si>
  <si>
    <t xml:space="preserve">               Tapón de prueba 3"                                                                                       </t>
  </si>
  <si>
    <t xml:space="preserve">8.6            </t>
  </si>
  <si>
    <t xml:space="preserve">          SALIDAS SANITARIAS                                                                                            </t>
  </si>
  <si>
    <t xml:space="preserve">8.6.2          </t>
  </si>
  <si>
    <t xml:space="preserve">               Lavamanos 2"                                                                                             </t>
  </si>
  <si>
    <t xml:space="preserve">8.6.3          </t>
  </si>
  <si>
    <t xml:space="preserve">               Orinal 2"                                                                                                </t>
  </si>
  <si>
    <t xml:space="preserve">8.6.4          </t>
  </si>
  <si>
    <t xml:space="preserve">               Poceta de aseo 2"                                                                                        </t>
  </si>
  <si>
    <t xml:space="preserve">8.6.5          </t>
  </si>
  <si>
    <t xml:space="preserve">               Sanitarios de tanque 4"                                                                                  </t>
  </si>
  <si>
    <t xml:space="preserve">8.6.6          </t>
  </si>
  <si>
    <t xml:space="preserve">               Sifon 2"                                                                                                 </t>
  </si>
  <si>
    <t xml:space="preserve">8.6.7          </t>
  </si>
  <si>
    <t xml:space="preserve">               Sifón 3"                                                                                                 </t>
  </si>
  <si>
    <t xml:space="preserve">8.6.8          </t>
  </si>
  <si>
    <t xml:space="preserve">               Tapón de prueba 2"                                                                                       </t>
  </si>
  <si>
    <t xml:space="preserve">8.6.9          </t>
  </si>
  <si>
    <t xml:space="preserve">8.6.10         </t>
  </si>
  <si>
    <t xml:space="preserve">               Tapón de prueba 4"                                                                                       </t>
  </si>
  <si>
    <t xml:space="preserve">8.6.11         </t>
  </si>
  <si>
    <t xml:space="preserve">8.7            </t>
  </si>
  <si>
    <t xml:space="preserve">          OBRAS COMPLEMENTARIAS                                                                                         </t>
  </si>
  <si>
    <t xml:space="preserve">8.7.6          </t>
  </si>
  <si>
    <t xml:space="preserve">               Desinfeccion del sistema de agua potable                                                                 </t>
  </si>
  <si>
    <t xml:space="preserve">8.7.11         </t>
  </si>
  <si>
    <t xml:space="preserve">               Tanque plástico 1 m3                                                                                     </t>
  </si>
  <si>
    <t xml:space="preserve">8.7.3          </t>
  </si>
  <si>
    <t xml:space="preserve">               Abrazadera  4"                                                                                           </t>
  </si>
  <si>
    <t xml:space="preserve">8.11           </t>
  </si>
  <si>
    <t xml:space="preserve">8.11.1         </t>
  </si>
  <si>
    <t xml:space="preserve">               Caja de inspeccion 70x70x70                                                                              </t>
  </si>
  <si>
    <t xml:space="preserve">8.11.4         </t>
  </si>
  <si>
    <t xml:space="preserve">               Cajilla para medidor acueducto                         </t>
  </si>
  <si>
    <t xml:space="preserve">8.11.5         </t>
  </si>
  <si>
    <t xml:space="preserve">8.11.8         </t>
  </si>
  <si>
    <t xml:space="preserve">8.11.9         </t>
  </si>
  <si>
    <t xml:space="preserve">               Relleno manual con material seleccionado de sitio.     </t>
  </si>
  <si>
    <t xml:space="preserve">8.12           </t>
  </si>
  <si>
    <t xml:space="preserve">8.12.1         </t>
  </si>
  <si>
    <t xml:space="preserve">               Codo  4"                                                                                                 </t>
  </si>
  <si>
    <t xml:space="preserve">8.12.9         </t>
  </si>
  <si>
    <t xml:space="preserve">8.12.11        </t>
  </si>
  <si>
    <t xml:space="preserve">8.12.15        </t>
  </si>
  <si>
    <t xml:space="preserve">8.12.19        </t>
  </si>
  <si>
    <t xml:space="preserve">9.             </t>
  </si>
  <si>
    <t xml:space="preserve">     PAÑETES                                                                                                            </t>
  </si>
  <si>
    <t xml:space="preserve">9.1            </t>
  </si>
  <si>
    <t xml:space="preserve">          SOBRE MUROS                                                                                                   </t>
  </si>
  <si>
    <t xml:space="preserve">9.1.1          </t>
  </si>
  <si>
    <t xml:space="preserve">               Pañete impermeabilizado integralmente Proporción 1:3.  (incluye filos y dilataciones).                   </t>
  </si>
  <si>
    <t xml:space="preserve">9.1.2          </t>
  </si>
  <si>
    <t xml:space="preserve">               Pañetes lisos interiores. Proporción 1:4.  (incluye filos y dilataciones)                                </t>
  </si>
  <si>
    <t xml:space="preserve">9.1.3          </t>
  </si>
  <si>
    <t xml:space="preserve">               Pañetes lisos exteriores impermeabilizados integralmente                                                 </t>
  </si>
  <si>
    <t xml:space="preserve">9.2            </t>
  </si>
  <si>
    <t xml:space="preserve">          BAJO PLACAS                                                                                                   </t>
  </si>
  <si>
    <t xml:space="preserve">9.2.1          </t>
  </si>
  <si>
    <t xml:space="preserve">               Pañetes lisos bajo placas  Proporción 1:4 (incluye filos y dilataciones)                                 </t>
  </si>
  <si>
    <t xml:space="preserve">10.            </t>
  </si>
  <si>
    <t xml:space="preserve">     PISOS                                                                                                              </t>
  </si>
  <si>
    <t xml:space="preserve">10.1           </t>
  </si>
  <si>
    <t xml:space="preserve">          BASES PISOS Y AFINADOS                                                                                        </t>
  </si>
  <si>
    <t xml:space="preserve">10.1.2         </t>
  </si>
  <si>
    <t xml:space="preserve">               Alistado de pisos h=4cm.                                                                                 </t>
  </si>
  <si>
    <t xml:space="preserve">10.2           </t>
  </si>
  <si>
    <t xml:space="preserve">          ACABADOS PISOS                                                                                                </t>
  </si>
  <si>
    <t xml:space="preserve">10.2.4.1       </t>
  </si>
  <si>
    <t xml:space="preserve">               Baldosa de granito vibroprensada color blanco huila tipo Alfa o similar 30 x 30. (Incluye destronque     </t>
  </si>
  <si>
    <t xml:space="preserve">10.3           </t>
  </si>
  <si>
    <t xml:space="preserve">          GUARDAESCOBAS                                                                                                 </t>
  </si>
  <si>
    <t xml:space="preserve">10.3.2.1       </t>
  </si>
  <si>
    <t xml:space="preserve">               Zócalo de granito vibroprensado                                                                          </t>
  </si>
  <si>
    <t xml:space="preserve">10.3.2.6       </t>
  </si>
  <si>
    <t xml:space="preserve">               Guardaescoba media caña en granito pulido                                                                </t>
  </si>
  <si>
    <t xml:space="preserve">10.3.2.8       </t>
  </si>
  <si>
    <t xml:space="preserve">               Bocapuerta en granito pulido + Dilatacion en bronce                                                      </t>
  </si>
  <si>
    <t xml:space="preserve">11.            </t>
  </si>
  <si>
    <t xml:space="preserve">     CUBIERTAS E IMPERMEABILIZACIONES                                                                                   </t>
  </si>
  <si>
    <t xml:space="preserve">11.1           </t>
  </si>
  <si>
    <t xml:space="preserve">          IMPERMEABILIZACIONES Y AISLAMIENTOS                                                                           </t>
  </si>
  <si>
    <t xml:space="preserve">11.1.2         </t>
  </si>
  <si>
    <t xml:space="preserve">               Media caña en mortero de pendiente                                                                       </t>
  </si>
  <si>
    <t xml:space="preserve">11.1.3         </t>
  </si>
  <si>
    <t xml:space="preserve">               Afinado vigas canales en mortero                                                                         </t>
  </si>
  <si>
    <t xml:space="preserve">11.1.4         </t>
  </si>
  <si>
    <t xml:space="preserve">               Impermeabilización con manto asfáltico Morter Plas AL-80 de 3.5 mm con foil de aluminio                  </t>
  </si>
  <si>
    <t xml:space="preserve">11.2           </t>
  </si>
  <si>
    <t xml:space="preserve">          CUBIERTAS                                                                                                     </t>
  </si>
  <si>
    <t xml:space="preserve">11.2.1.2       </t>
  </si>
  <si>
    <t xml:space="preserve">               Cubierta sandwich deck en aluminio y aluzinc con inyección en poliuretano 50 mm de espesor, tipo HD      </t>
  </si>
  <si>
    <t xml:space="preserve">  11.2.1.6     </t>
  </si>
  <si>
    <t xml:space="preserve">               Tapa remate borde de cubierta sandwich deck                                                              </t>
  </si>
  <si>
    <t xml:space="preserve">11.2.3.5       </t>
  </si>
  <si>
    <t xml:space="preserve">               Pergola metálica con teja en policarobonato incluye estructura metálica                                  </t>
  </si>
  <si>
    <t xml:space="preserve">11.3           </t>
  </si>
  <si>
    <t xml:space="preserve">          ACCESORIOS Y OTROS                                                                                            </t>
  </si>
  <si>
    <t xml:space="preserve">11.3.2.3       </t>
  </si>
  <si>
    <t xml:space="preserve">               Flashing en lamina galvanizada cal 22 (d=30 cm).(anticorrosivo + esmalte)                                </t>
  </si>
  <si>
    <t xml:space="preserve">11.3.3         </t>
  </si>
  <si>
    <t xml:space="preserve">               Cúpulas tragantes tipo granada 4´´ en Aluminio                                                           </t>
  </si>
  <si>
    <t xml:space="preserve">12.            </t>
  </si>
  <si>
    <t xml:space="preserve">     CARPINTERIA METALICA                                                                                               </t>
  </si>
  <si>
    <t xml:space="preserve">12.1           </t>
  </si>
  <si>
    <t xml:space="preserve">          CARPINTERIA EN ALUMINIO                                                                                       </t>
  </si>
  <si>
    <t xml:space="preserve">12.1.2         </t>
  </si>
  <si>
    <t xml:space="preserve">               Puerta de corredera en aluminio anodizado color natural - PC2                                            </t>
  </si>
  <si>
    <t xml:space="preserve">12.1.4         </t>
  </si>
  <si>
    <t xml:space="preserve">               Persiana en aluminio anodizado color natural                                                             </t>
  </si>
  <si>
    <t xml:space="preserve">12.1.6         </t>
  </si>
  <si>
    <t xml:space="preserve">               Puerta ventana de corredera en aluminio anodizado color natural. Incluye vidrio templado espesor 6mm     </t>
  </si>
  <si>
    <t xml:space="preserve">12.1.9         </t>
  </si>
  <si>
    <t xml:space="preserve">               Ventanería en aluminio anodizado color natural  con persiana y vidrio                                    </t>
  </si>
  <si>
    <t xml:space="preserve">12.2           </t>
  </si>
  <si>
    <t xml:space="preserve">          CARPINTERIA EN LÁMINA                                                                                         </t>
  </si>
  <si>
    <t xml:space="preserve">12.2.1.10      </t>
  </si>
  <si>
    <t xml:space="preserve">               Puerta en lámina cold rolled galvanizada C.18 con pintura electrostática para baños de 0,60x1,80Mt       </t>
  </si>
  <si>
    <t xml:space="preserve">12.2.1.36      </t>
  </si>
  <si>
    <t xml:space="preserve">               Puerta Tipo 3 entamborada lámina CR. galv cal.18, con persiana inferior y superior. Inc marco            </t>
  </si>
  <si>
    <t xml:space="preserve">12.2.1.41      </t>
  </si>
  <si>
    <t xml:space="preserve">               Puerta Tipo 8 doble entamborada  en lámina c.r. galvanizada cal.18, con persiana, con o sin mirilla      </t>
  </si>
  <si>
    <t xml:space="preserve">12.2.3.1       </t>
  </si>
  <si>
    <t xml:space="preserve">               Rejas en tubular cuadrado de 1/2" (incluye puertas)                                                      </t>
  </si>
  <si>
    <t xml:space="preserve">13.            </t>
  </si>
  <si>
    <t xml:space="preserve">     CARPINTERIA EN MADERA                                                                                              </t>
  </si>
  <si>
    <t xml:space="preserve">13.1           </t>
  </si>
  <si>
    <t xml:space="preserve">          MARCOS Y PUERTAS                                                                                              </t>
  </si>
  <si>
    <t xml:space="preserve">13.1.5         </t>
  </si>
  <si>
    <t xml:space="preserve">               Puerta entamborada                                                                                       </t>
  </si>
  <si>
    <t xml:space="preserve">14.            </t>
  </si>
  <si>
    <t xml:space="preserve">     ENCHAPES                                                                                                           </t>
  </si>
  <si>
    <t xml:space="preserve">14.1           </t>
  </si>
  <si>
    <t xml:space="preserve">14.1.1.6       </t>
  </si>
  <si>
    <t xml:space="preserve">               Cerámica Artica Blanco 30 x 45 Corona o similar                                                          </t>
  </si>
  <si>
    <t xml:space="preserve">14.3           </t>
  </si>
  <si>
    <t xml:space="preserve">          VARIOS                                                                                                        </t>
  </si>
  <si>
    <t xml:space="preserve">14.3.1         </t>
  </si>
  <si>
    <t xml:space="preserve">               Poceta de aseo 50X50 cm prefabricada en granito pulido                                                   </t>
  </si>
  <si>
    <t xml:space="preserve">16.            </t>
  </si>
  <si>
    <t xml:space="preserve">     APARATOS SANITARIOS Y ACCESORIOS                                                                                   </t>
  </si>
  <si>
    <t xml:space="preserve">16.1           </t>
  </si>
  <si>
    <t xml:space="preserve">          APARATOS SANITARIOS                                                                                           </t>
  </si>
  <si>
    <t xml:space="preserve">16.1.1         </t>
  </si>
  <si>
    <t xml:space="preserve">               Sanitario para discapacitados. Color blanco tipo corona o similar.                                       </t>
  </si>
  <si>
    <t xml:space="preserve">16.1.3         </t>
  </si>
  <si>
    <t xml:space="preserve">               Sanitarios de tanque. Color blanco tipo corona o similar.                                                </t>
  </si>
  <si>
    <t xml:space="preserve">16.1.4         </t>
  </si>
  <si>
    <t xml:space="preserve">               Orinal institucional mediano de colgar color blanco tipo Corona o similar  Inc. Griferia                 </t>
  </si>
  <si>
    <t xml:space="preserve">16.1.7         </t>
  </si>
  <si>
    <t xml:space="preserve">               Lavamanos de colgar personas con movilidad reducida. Tipo institucional.+ Griferia                       </t>
  </si>
  <si>
    <t xml:space="preserve">16.2           </t>
  </si>
  <si>
    <t xml:space="preserve">          ACCESORIOS                                                                                                    </t>
  </si>
  <si>
    <t xml:space="preserve">16.2.1         </t>
  </si>
  <si>
    <t xml:space="preserve">               Dispensador papel en acero inoxidable 400 Mts                                                            </t>
  </si>
  <si>
    <t xml:space="preserve">16.2.3         </t>
  </si>
  <si>
    <t xml:space="preserve">               Dispensador jabón liquido en acero inoxidable                                                            </t>
  </si>
  <si>
    <t xml:space="preserve">16.2.4         </t>
  </si>
  <si>
    <t xml:space="preserve">               Taparregistro acero inoxidable con cerradura                                                             </t>
  </si>
  <si>
    <t xml:space="preserve">16.2.6         </t>
  </si>
  <si>
    <t xml:space="preserve">               Rejillas de piso con sosco                                                                               </t>
  </si>
  <si>
    <t xml:space="preserve">16.2.7         </t>
  </si>
  <si>
    <t xml:space="preserve">               Barras de apoyo para personas con movilidad reducida                                                     </t>
  </si>
  <si>
    <t xml:space="preserve">16.2.8         </t>
  </si>
  <si>
    <t xml:space="preserve">               Juego de Incrustaciones                                                                                  </t>
  </si>
  <si>
    <t xml:space="preserve">16.3.1         </t>
  </si>
  <si>
    <t xml:space="preserve">               Griferia de pared tipo push para lavamanos corrido                                                       </t>
  </si>
  <si>
    <t xml:space="preserve">  16.2.9       </t>
  </si>
  <si>
    <t xml:space="preserve">               Secador eléctrico con sensor para manos, en acero inoxidable.                                            </t>
  </si>
  <si>
    <t xml:space="preserve">18.            </t>
  </si>
  <si>
    <t xml:space="preserve">     PINTURA                                                                                                            </t>
  </si>
  <si>
    <t xml:space="preserve">18.1           </t>
  </si>
  <si>
    <t xml:space="preserve">          SOBRE MAMPOSTERIA                                                                                             </t>
  </si>
  <si>
    <t xml:space="preserve">18.1.4         </t>
  </si>
  <si>
    <t xml:space="preserve">               Pintura tipo Koraza o similar para muros exteriores, 2 manos  (Inc. filos y dilataciones)                </t>
  </si>
  <si>
    <t xml:space="preserve">18.1.5         </t>
  </si>
  <si>
    <t xml:space="preserve">               Pintura muros interiores sin estuco y vinilo tipo 1,  3 manos (Inc. filos y dilataciones).               </t>
  </si>
  <si>
    <t xml:space="preserve">18.2           </t>
  </si>
  <si>
    <t xml:space="preserve">          SOBRE METAL                                                                                                   </t>
  </si>
  <si>
    <t xml:space="preserve">18.2.1         </t>
  </si>
  <si>
    <t xml:space="preserve">               Esmalte sobre marcos lámina  (comprende todas las caras de su geometría)                                 </t>
  </si>
  <si>
    <t xml:space="preserve">18.2.2         </t>
  </si>
  <si>
    <t xml:space="preserve">               Esmalte sobre hojas puertas (por cara)                                                                   </t>
  </si>
  <si>
    <t xml:space="preserve">18.2.3         </t>
  </si>
  <si>
    <t xml:space="preserve">               Esmalte sobre rejas (incluye anticorrosivo)                                                              </t>
  </si>
  <si>
    <t xml:space="preserve">18.2.7         </t>
  </si>
  <si>
    <t xml:space="preserve">               Esmalte sobre perfiles C (comprende todas las caras de su geometría)                                     </t>
  </si>
  <si>
    <t xml:space="preserve">18.3           </t>
  </si>
  <si>
    <t xml:space="preserve">          ESMALTE SOBRE MADERA                                                                                          </t>
  </si>
  <si>
    <t xml:space="preserve">18.3.1         </t>
  </si>
  <si>
    <t xml:space="preserve">               Esmalte puertas madera                                                                                   </t>
  </si>
  <si>
    <t xml:space="preserve">18,4           </t>
  </si>
  <si>
    <t xml:space="preserve">18.4.1         </t>
  </si>
  <si>
    <t xml:space="preserve">               Vinilo bajo placa sin estuco                                                                             </t>
  </si>
  <si>
    <t xml:space="preserve">19.            </t>
  </si>
  <si>
    <t xml:space="preserve">     CERRADURAS Y VIDRIOS                                                                                               </t>
  </si>
  <si>
    <t xml:space="preserve">19.1           </t>
  </si>
  <si>
    <t xml:space="preserve">          CERRADURAS                                                                                                    </t>
  </si>
  <si>
    <t xml:space="preserve">19.1.1         </t>
  </si>
  <si>
    <t xml:space="preserve">               Cerradura para acceso espacios interiores                                                                </t>
  </si>
  <si>
    <t xml:space="preserve">19.1.2         </t>
  </si>
  <si>
    <t xml:space="preserve">               Cerradura para baños                                                                                     </t>
  </si>
  <si>
    <t xml:space="preserve">19.1.4         </t>
  </si>
  <si>
    <t xml:space="preserve">               Cerradura para accesos                                                                                   </t>
  </si>
  <si>
    <t xml:space="preserve">19.1.6         </t>
  </si>
  <si>
    <t xml:space="preserve">               Cerradura depósitos y aseo                                                                               </t>
  </si>
  <si>
    <t xml:space="preserve">19.1.7         </t>
  </si>
  <si>
    <t xml:space="preserve">               Cerradura Paneles / Hojas Abatibles                    </t>
  </si>
  <si>
    <t xml:space="preserve">19.1.8         </t>
  </si>
  <si>
    <t xml:space="preserve">               Barra antipánico horizontal solo salida - tipo Azbe o similar/+manilla y cilindro ext                    </t>
  </si>
  <si>
    <t xml:space="preserve">19.2           </t>
  </si>
  <si>
    <t xml:space="preserve">          HERRAJES                                                                                                      </t>
  </si>
  <si>
    <t xml:space="preserve">19.2.3         </t>
  </si>
  <si>
    <t xml:space="preserve">               Topes                                                                                                    </t>
  </si>
  <si>
    <t xml:space="preserve">19.4           </t>
  </si>
  <si>
    <t xml:space="preserve">          VIDRIOS Y ESPEJOS                                                                                             </t>
  </si>
  <si>
    <t xml:space="preserve">19.4.1         </t>
  </si>
  <si>
    <t xml:space="preserve">               Espejos biselados y pulidos cuatro lados, de 4 mm                                                        </t>
  </si>
  <si>
    <t xml:space="preserve">19.4.4         </t>
  </si>
  <si>
    <t xml:space="preserve">               Espejo para baño persona con movilidad reducida Incluye marco y soporte inclinado                        </t>
  </si>
  <si>
    <t xml:space="preserve">20.            </t>
  </si>
  <si>
    <t xml:space="preserve">     OBRAS EXTERIORES                                                                                                   </t>
  </si>
  <si>
    <t xml:space="preserve">20.1.          </t>
  </si>
  <si>
    <t xml:space="preserve">          MOVIMIENTO DE TIERRAS Y REEMPLAZOS                                                                            </t>
  </si>
  <si>
    <t xml:space="preserve">20.1.2         </t>
  </si>
  <si>
    <t xml:space="preserve">               Excavación a mano material común                                                                         </t>
  </si>
  <si>
    <t xml:space="preserve">20.1.5         </t>
  </si>
  <si>
    <t xml:space="preserve">               Recebo compactado zonas exteriores                                                                       </t>
  </si>
  <si>
    <t xml:space="preserve">20.1.7         </t>
  </si>
  <si>
    <t xml:space="preserve">               Canto rodado diametro 5cms -m2                                                                           </t>
  </si>
  <si>
    <t xml:space="preserve">20.2.          </t>
  </si>
  <si>
    <t xml:space="preserve">          ZONAS DURAS Y PLAZOLETAS                                                                                      </t>
  </si>
  <si>
    <t xml:space="preserve">20.2.1         </t>
  </si>
  <si>
    <t xml:space="preserve">               Andenes en concreto (reposicion+ sardinel)                                                               </t>
  </si>
  <si>
    <t xml:space="preserve">20.2.2         </t>
  </si>
  <si>
    <t xml:space="preserve">               Bordillo prefabricado en concreto                                                                        </t>
  </si>
  <si>
    <t xml:space="preserve">20.2.3         </t>
  </si>
  <si>
    <t xml:space="preserve">               Rampas en concreto sobre terreno e=0.10 concreto de 3000PSI                                              </t>
  </si>
  <si>
    <t xml:space="preserve">20.2.5         </t>
  </si>
  <si>
    <t xml:space="preserve">               Loseta gris prefabricada en concreto de 0,40 x 0,40                                                      </t>
  </si>
  <si>
    <t xml:space="preserve">20.2.6         </t>
  </si>
  <si>
    <t xml:space="preserve">               Loseta color prefabricada en concreto de 0,40 x 0,40                                                     </t>
  </si>
  <si>
    <t xml:space="preserve">20.2.12        </t>
  </si>
  <si>
    <t xml:space="preserve">               Adoquin ecológico                                      </t>
  </si>
  <si>
    <t xml:space="preserve">20.2.28        </t>
  </si>
  <si>
    <t xml:space="preserve">               Bancas prefabricadas en concreto o fundidas en sitio                                                     </t>
  </si>
  <si>
    <t xml:space="preserve">20.3           </t>
  </si>
  <si>
    <t xml:space="preserve">          CERRAMIENTOS                                                                                                  </t>
  </si>
  <si>
    <t xml:space="preserve">20.3.3         </t>
  </si>
  <si>
    <t xml:space="preserve">               Vigas de amarre en concreto                                                                              </t>
  </si>
  <si>
    <t xml:space="preserve">20.3.10        </t>
  </si>
  <si>
    <t xml:space="preserve">               Mantenimiento y pintura cerramiento metálico perimetral                                                  </t>
  </si>
  <si>
    <t xml:space="preserve">20.3.11        </t>
  </si>
  <si>
    <t xml:space="preserve">               Reparación puerta acceso cerramiento perimetral, fallebas y portacandados                                </t>
  </si>
  <si>
    <t xml:space="preserve">20.3.12        </t>
  </si>
  <si>
    <t xml:space="preserve">               Resane y pintura muro bajo cerramiento perimetral, ambas caras                                           </t>
  </si>
  <si>
    <t xml:space="preserve">20.4.          </t>
  </si>
  <si>
    <t xml:space="preserve">          ZONAS VERDES                                                                                                  </t>
  </si>
  <si>
    <t xml:space="preserve">20.4.2         </t>
  </si>
  <si>
    <t xml:space="preserve">               Pradización                                            </t>
  </si>
  <si>
    <t xml:space="preserve">20.4.3         </t>
  </si>
  <si>
    <t xml:space="preserve">               Jardineras                                                                                               </t>
  </si>
  <si>
    <t xml:space="preserve">20.4.4         </t>
  </si>
  <si>
    <t xml:space="preserve">               Arborización especies Tipo A (frutal nativo de la región h=2m)                                           </t>
  </si>
  <si>
    <t xml:space="preserve">20.4.6         </t>
  </si>
  <si>
    <t xml:space="preserve">               Adoquin ecológico para jardin vertical                                                                   </t>
  </si>
  <si>
    <t xml:space="preserve">21.            </t>
  </si>
  <si>
    <t xml:space="preserve">     ASEO Y DOTACION                                                                                                    </t>
  </si>
  <si>
    <t xml:space="preserve">21.1           </t>
  </si>
  <si>
    <t xml:space="preserve">          ASEO Y LIMPIEZA                                                                                               </t>
  </si>
  <si>
    <t xml:space="preserve">21.1.3         </t>
  </si>
  <si>
    <t xml:space="preserve">               Aseo general                                                                                             </t>
  </si>
  <si>
    <t xml:space="preserve">21.1.4         </t>
  </si>
  <si>
    <t xml:space="preserve">               Retiro de escombros (final remate de obra)                                                               </t>
  </si>
  <si>
    <t xml:space="preserve">24.            </t>
  </si>
  <si>
    <t xml:space="preserve">     GESTION SOCIAL                                                                                                     </t>
  </si>
  <si>
    <t xml:space="preserve">24.1           </t>
  </si>
  <si>
    <t xml:space="preserve">          TALLERES (incluye todos los insumos y alquileres necesarios para su correcta ejecución)                       </t>
  </si>
  <si>
    <t xml:space="preserve">24.1.1         </t>
  </si>
  <si>
    <t xml:space="preserve">               Taller sectorial (de acuerdo con lo consignado en el plan de acción social)                              </t>
  </si>
  <si>
    <t xml:space="preserve">24.1.2         </t>
  </si>
  <si>
    <t xml:space="preserve">               Taller de convocatoria amplia (de acuerdo con lo consignado en el plan de acción social)                 </t>
  </si>
  <si>
    <t xml:space="preserve">24.1.3         </t>
  </si>
  <si>
    <t xml:space="preserve">               Mesa de trabajo (de acuerdo con lo consignado en el plan de acción social)                               </t>
  </si>
  <si>
    <t xml:space="preserve">24.1.4         </t>
  </si>
  <si>
    <t xml:space="preserve">               Jornada de integración (de acuerdo con lo consignado en el plan de acción social)                        </t>
  </si>
  <si>
    <t xml:space="preserve">24.1.5         </t>
  </si>
  <si>
    <t xml:space="preserve">               Reuniones (de acuerdo con lo consignado en el plan de acción social)                                     </t>
  </si>
  <si>
    <t xml:space="preserve">24.1.6         </t>
  </si>
  <si>
    <t xml:space="preserve">               Asamblea (de acuerdo con lo consignado en el plan de acción social)                                      </t>
  </si>
  <si>
    <t xml:space="preserve">24.2           </t>
  </si>
  <si>
    <t xml:space="preserve">          DIVULGACION                                                                                                   </t>
  </si>
  <si>
    <t xml:space="preserve">24.2.1         </t>
  </si>
  <si>
    <t xml:space="preserve">               Cartelera (de acuerdo con lo consignado en el plan de acción social)                                     </t>
  </si>
  <si>
    <t xml:space="preserve">24.2.2         </t>
  </si>
  <si>
    <t xml:space="preserve">               Pendones (de acuerdo con lo consignado en el plan de acción social)                                      </t>
  </si>
  <si>
    <t>7.</t>
  </si>
  <si>
    <t>INSTALACIONES ELECTRICAS E ILUMINACION</t>
  </si>
  <si>
    <t>7.1</t>
  </si>
  <si>
    <t>ACOMETIDAS Y ALIMENTADORES</t>
  </si>
  <si>
    <t>7.1.008</t>
  </si>
  <si>
    <t>Acometida en 1" con 3x8+1x8+1x8T</t>
  </si>
  <si>
    <t>m</t>
  </si>
  <si>
    <t>7.1.038</t>
  </si>
  <si>
    <t>Suministro e instalación de tubería conduit EMT 1 1/4".</t>
  </si>
  <si>
    <t>7.1.046</t>
  </si>
  <si>
    <t>Acometida de TGD a T1   en cable de Cu tipo THWN 3x+8+8 +8T  AWG y Tub  1" EMT</t>
  </si>
  <si>
    <t>7.1.050</t>
  </si>
  <si>
    <t xml:space="preserve">Acometida telefonica en cable multipar  de 10 pares y tuberia EMT de 2" </t>
  </si>
  <si>
    <t>7.1.067</t>
  </si>
  <si>
    <t>Acometida en Cable THWN 2x8+8+2x8T sin condulinado</t>
  </si>
  <si>
    <t>7.1.070</t>
  </si>
  <si>
    <t>Interconexión entre gabinete de telerruptores y botonera de control alumbrado con cable N°16 AWG</t>
  </si>
  <si>
    <t>7.1.071</t>
  </si>
  <si>
    <t>Suministro e instalacion de bajante en tubería conduit IMC 1-1/4"</t>
  </si>
  <si>
    <t>7.1.076</t>
  </si>
  <si>
    <t>Suministro e instalacion de bajante en tubería conduit IMC 1"</t>
  </si>
  <si>
    <t>7.2</t>
  </si>
  <si>
    <t xml:space="preserve">OBRAS CIVILES </t>
  </si>
  <si>
    <t>7.2.001</t>
  </si>
  <si>
    <t>Caja de inspeccion 0,30x0,30x0,30 m  (incluye excavacion, base en recebo comun, placa concreto, ladrillo comun, marco en angulo 1 11/2 x 1 1/2 x 1/8" y tapa reforzada en platina de 2 x 1/8" con parrilla en varilla 3/8 cada 10 cm)</t>
  </si>
  <si>
    <t>u</t>
  </si>
  <si>
    <t>7.4</t>
  </si>
  <si>
    <t>TRAMITES</t>
  </si>
  <si>
    <t>7.4.001</t>
  </si>
  <si>
    <t xml:space="preserve">Certificacion retie expedido por organismo acreditado ante la superintendencia de industria y comercio, debe incluir: 1) estudio del diseño e informe de recomendaciones de ajuste del mismo en etapa previa a la obra. 2) Visita de inspeccion al sitio de las obras, una vez se finalice la ejecucion de las mismas 3) emision final del certificado. </t>
  </si>
  <si>
    <t>7.4.002</t>
  </si>
  <si>
    <t>Tramites por parte de ingeniero electricista ante operador de red local (o.r) incluye todas y cada una de las gestiones, tramites o acciones requeridas y/o exigidas a que haya lugar a fin de poder hacer uso de las instalaciones con la debida legalizacion del suministro de energia electrica, tales como ajuste de planos y calculos, rotulacion, de acuerdo a los formatos or, radicacion y seguimiento a la documentacion, coordinacion de visitas y gestiones ante el or</t>
  </si>
  <si>
    <t>7.5</t>
  </si>
  <si>
    <t>LUMINARIAS</t>
  </si>
  <si>
    <t>7.5.032</t>
  </si>
  <si>
    <t>Aviso de Evacuacion tipo led de 10W.</t>
  </si>
  <si>
    <t>7.5.060</t>
  </si>
  <si>
    <t>BALA TIPO LED DE 31 W 120 V</t>
  </si>
  <si>
    <t>7.5.062</t>
  </si>
  <si>
    <t>LUMINARIA LED TIPO APLIQUE LINEAL DE 25W 120V</t>
  </si>
  <si>
    <t>7.5.063</t>
  </si>
  <si>
    <t>Luminaria de emergencía tipo LED  de 10W 120V</t>
  </si>
  <si>
    <t>7.5.066</t>
  </si>
  <si>
    <t>Luminaria LED  peatonal de 20 W 120 V para instalar en muro</t>
  </si>
  <si>
    <t>7.6</t>
  </si>
  <si>
    <t>MEDIDORES Y EQUIPOS</t>
  </si>
  <si>
    <t>7.6.008</t>
  </si>
  <si>
    <t>Suministro e instalación de medidor trifasico de 20 a 100 A con interruptor de 3x70A, 10KA, 240V</t>
  </si>
  <si>
    <t>7.7</t>
  </si>
  <si>
    <t>SALIDAS</t>
  </si>
  <si>
    <t>7.7.006</t>
  </si>
  <si>
    <t>Salida para antena de TV</t>
  </si>
  <si>
    <t xml:space="preserve">u </t>
  </si>
  <si>
    <t>7.7.023</t>
  </si>
  <si>
    <t>SALIDA PARA VIDEO BEAM EN TUBERIA CONDUIT EMT 1"</t>
  </si>
  <si>
    <t>7.7.029</t>
  </si>
  <si>
    <t>Salida Sonido tuberia EMT 3/4", Cable polarizado</t>
  </si>
  <si>
    <t>7.7.048</t>
  </si>
  <si>
    <t>Salida luminacion de emergencia en tuberia EMT de 3/4"</t>
  </si>
  <si>
    <t>7.7.070</t>
  </si>
  <si>
    <t>Salida de alumbrado en conductor cable de cobre THHN, tuberia EMT de 3/4", interruptor sencillo o doble y cajas de paso</t>
  </si>
  <si>
    <t>7.7.074</t>
  </si>
  <si>
    <t>Salida tomacorriente normal doble para instalar en muro en conductor cable de cobre THHN, tuberia EMT de 3/4", cajas de paso, incluye aparato. Red normal</t>
  </si>
  <si>
    <t>7.7.076</t>
  </si>
  <si>
    <t>Tomacorriente doble con polo a tierra aislado, energia regulada o UPS en canaleta o mueble, incluye troquel.</t>
  </si>
  <si>
    <t>7.7.077</t>
  </si>
  <si>
    <t>Salida tomacorriente GFCI para instalar en muro en conductor cable de cobre THHN, tuberia EMT de 3/4", cajas de paso, incluye aparato.</t>
  </si>
  <si>
    <t>7.7.078</t>
  </si>
  <si>
    <t>Salida de ventilador en conductor cable de cobre THHN, tuberia EMT de 3/4"  y cajas de paso (incluye ventilaodor)</t>
  </si>
  <si>
    <t>7.7.079</t>
  </si>
  <si>
    <t>Salida para regulador de velocidad del ventilador en conductor cable de cobre THHN, tuberia EMT de 3/4"  y cajas de paso (incl regulador)</t>
  </si>
  <si>
    <t>7.7.081</t>
  </si>
  <si>
    <t>Salida para access point en techo en conductor cable de cobre THHN No. 12 AWG, tuberia EMT de 3/4"  y cajas de paso</t>
  </si>
  <si>
    <t>7.7.083</t>
  </si>
  <si>
    <t>Salida de para rack en conductor cable de cobre THHN No. 10 AWG, tuberia EMT de 3/4",Tomacorriente  y cajas de paso</t>
  </si>
  <si>
    <t>7.7.084</t>
  </si>
  <si>
    <t>Salida de para panel de incendios en conductor cable de cobre THHN, tuberia EMT de 3/4"  y cajas de paso</t>
  </si>
  <si>
    <t>7.7.087</t>
  </si>
  <si>
    <t>Salida tomacorriente normal doble para instalar en canaleta en conductor cable de cobre THHN, tuberia EMT de 3/4", cajas de paso, incluye aparato, red normal</t>
  </si>
  <si>
    <t>7.8</t>
  </si>
  <si>
    <t>SISTEMA DE PUESTA A TIERRA</t>
  </si>
  <si>
    <t>7.8.004</t>
  </si>
  <si>
    <t>Barraje de tierra en cuarto de comunicaciones</t>
  </si>
  <si>
    <t>7.8.005</t>
  </si>
  <si>
    <t xml:space="preserve">Varilla de Cu para puesta a tierra de 5/8"x2,44m </t>
  </si>
  <si>
    <t>7.8.006</t>
  </si>
  <si>
    <t>Interconexion entre medidor y varilla en Cu 6 AWG</t>
  </si>
  <si>
    <t>7.9</t>
  </si>
  <si>
    <t>TABLEROS E INTERRUPTORES</t>
  </si>
  <si>
    <t>7.9.005</t>
  </si>
  <si>
    <t>Interruptor automático de riel DIN de 1x20 A.</t>
  </si>
  <si>
    <t>7.9.010</t>
  </si>
  <si>
    <t>Suministro e instalacion de interruptor enchufable 1 x 20A, calidad Legrand, Siemens, SqareD o superior de marca reconocida y homologada por el CIDET</t>
  </si>
  <si>
    <t>7.9.015</t>
  </si>
  <si>
    <t>SUMINISTRO E INSTALACION DE TABLERO DE 12 CIRCUITOS 3F5H, CON PUERTA. BARRAJE PARA 200A BARRA NEUTRO Y BARRA TIERRA  Calidad Legrand, Siemens, SqareD o superior de marca reconocida y homologada por el CIDET</t>
  </si>
  <si>
    <t>7.9.022</t>
  </si>
  <si>
    <t>Suministro e instalación de interruptor enchufable 1X30A. Calidad Legrand, Siemens, SqareD o superior de marca reconocida y homologada por el CIDET</t>
  </si>
  <si>
    <t>7.9.023</t>
  </si>
  <si>
    <t>SUMINISTRO E INSTALACION DE INTERRUPTOR TRIPOLAR TIPO INDUSTRIAL CAJA MOLDEADA 3X40A; 25KA/240V. Calidad Legrand, Siemens, Merlin Gerin o superior de marca reconocida y homologada por el CIDET</t>
  </si>
  <si>
    <t>7.9.033</t>
  </si>
  <si>
    <t>Suministro e instalación de tablero de 24 circuitos 3F5H, con puerta y espacio para totalizador, barraje para 200a barra neutro y barra tierra  calidad Legrand, Siemens, Square D o superior de marca reconocida y homologada por el CIDET.</t>
  </si>
  <si>
    <t>7.9.037</t>
  </si>
  <si>
    <t>SUMINISTRO E INSTALACION DE INTERRUPTOR ENCHUFABLE 2X40A. Calidad Legrand, Siemens, SqareD o superior de marca reconocida y homologada por el CIDET</t>
  </si>
  <si>
    <t>7.9.042</t>
  </si>
  <si>
    <t>Suministro e instalacion Descargador DPS por sobretensiones tipo II, 208/120V, con interruptor termomagnetico 3x50A incluye cofre</t>
  </si>
  <si>
    <t>7.9.069</t>
  </si>
  <si>
    <t>SUMINISTRO E INSTALACION DE INTERRUPTOR TIPO RIEL 2X40A</t>
  </si>
  <si>
    <t>7.9.073</t>
  </si>
  <si>
    <t>Suministro e instalación de Conmutador manual trifasico de 3x40 A , 208V en caja</t>
  </si>
  <si>
    <t>7.10</t>
  </si>
  <si>
    <t>SISTEMA DE DETECCION DE INCENDIOS Y TUBERIA GENERAL</t>
  </si>
  <si>
    <t>7.10.001</t>
  </si>
  <si>
    <t>SALIDA ESTACION MANUAL CON SEÑALIZACION DE EMERGENCIA SONORA LUMINOSA</t>
  </si>
  <si>
    <t>7.10.002</t>
  </si>
  <si>
    <t>SALIDA PARA DETECCION DE INCENDIOS, en cable paralelo 2x18  INCLUYE SENSOR DE HUMO</t>
  </si>
  <si>
    <t>7.10.004</t>
  </si>
  <si>
    <t>SUMINISTRO E INSTALACION DE PANEL DE ALARMA DETECCION DE INCENDIOS PARA 20 SEÑALES</t>
  </si>
  <si>
    <t>7.11</t>
  </si>
  <si>
    <t>OTROS</t>
  </si>
  <si>
    <t>7.11.001</t>
  </si>
  <si>
    <t>Canaleta portacable metálica de 10x5 cm con división</t>
  </si>
  <si>
    <t>7.11.004</t>
  </si>
  <si>
    <t>Caja tipo strip de 20x20x10 cms</t>
  </si>
  <si>
    <t>7.12</t>
  </si>
  <si>
    <t>CABLEADO ESTRUCTURADO</t>
  </si>
  <si>
    <t>7.12.003</t>
  </si>
  <si>
    <t>SUMINISTRO E INSTALACIÓN DE CABLE UTP CLASE 6A 4 PARES CMR AMP</t>
  </si>
  <si>
    <t>7.12.005</t>
  </si>
  <si>
    <t>Certificaciones  UTP  CAT  6A</t>
  </si>
  <si>
    <t>7.12.007</t>
  </si>
  <si>
    <t>FACEPLATE  MODULAR DOBLE RJ 45</t>
  </si>
  <si>
    <t>7.12.024</t>
  </si>
  <si>
    <t>SUMINISTRO E INSTALACION DE SWITCH DE 24 PUERTOS 10/100/1000 CAT 6A CON DOS PUERTOS DE FIBRA</t>
  </si>
  <si>
    <t>7.12.027</t>
  </si>
  <si>
    <t>SUMINISTRO E INSTALACION DE UPS BIFASICA DE 5 KVA PARA INSTALAR EN RACK</t>
  </si>
  <si>
    <t>7.12.034</t>
  </si>
  <si>
    <t>SALIDA TOMA TV (COAXIAL). INCLUYE CONDULINADO Y TUBERÍA PVC 3/4" , APARATO Y CABLEADO RG6 75Ω. PROM 15 MTS</t>
  </si>
  <si>
    <t>7.12.045</t>
  </si>
  <si>
    <t>PATCH CORD  AMP RJ-45  3'  CAT. 6</t>
  </si>
  <si>
    <t>7.12.053</t>
  </si>
  <si>
    <t>PATCH PANEL DE 24 PUERTOS CATEGORIA 6A</t>
  </si>
  <si>
    <t>7.12.056</t>
  </si>
  <si>
    <t>Rack abierto metalico de 19" de ancho, 1,50 m de altura pintura electrostatica</t>
  </si>
  <si>
    <t>7.12.057</t>
  </si>
  <si>
    <t>REGLETA DE 50 PARES REF 110</t>
  </si>
  <si>
    <t>7.12.062</t>
  </si>
  <si>
    <t>FACEPLATE  sencillo RJ 45</t>
  </si>
  <si>
    <t>UNIDAD</t>
  </si>
  <si>
    <t>IMPREVISTOS</t>
  </si>
  <si>
    <t>UTILIDAD</t>
  </si>
  <si>
    <t>IVA (sobre utilidad)</t>
  </si>
  <si>
    <t>8.1</t>
  </si>
  <si>
    <t>1.1</t>
  </si>
  <si>
    <t xml:space="preserve">TOTAL COSTOS DIRECTOS      </t>
  </si>
  <si>
    <t>TOTAL</t>
  </si>
  <si>
    <t>ITEM</t>
  </si>
  <si>
    <t>DESCRIPCIÓN</t>
  </si>
  <si>
    <t>CANT.</t>
  </si>
  <si>
    <t>ACTIVIDADES PRELIMINARES</t>
  </si>
  <si>
    <t>PRELIMINARES</t>
  </si>
  <si>
    <t>Localización, Trazado y replanteo manual (altimetría: cotas negras, cotas de subrasante, cotas de rellenos, cotas rasantes, redes, etc.;  Planimetría: ejes, abcsisado, detalles)</t>
  </si>
  <si>
    <t>m2</t>
  </si>
  <si>
    <t>Valla informativa de licencias de construcción de 50x70 cm en lamina fondo blanco letras negras (incluye odolos los elementos para su instalación, incluye desmote y retiro a la terminacion de la obra)</t>
  </si>
  <si>
    <t>un</t>
  </si>
  <si>
    <t>ml</t>
  </si>
  <si>
    <t>DEMOLICIONES, DESMONTES Y RETIRO DE MATERIALES</t>
  </si>
  <si>
    <t>1,3,1</t>
  </si>
  <si>
    <t>DEMOLICIONES</t>
  </si>
  <si>
    <t>Demolición manual de cimientos en concreto ciclópeo. Incluye cargue, retiro, disposición de escombros en lugares autorizados por la Entidad Contratante.</t>
  </si>
  <si>
    <t>m3</t>
  </si>
  <si>
    <t>Demolición de placa de contrapiso h.=&lt;15 cm. Incluye cargue, retiro, disposición de escombros</t>
  </si>
  <si>
    <t>Demolición de piso en baldosa cerámica , incluye la demolición de afinado. El contratista deberá garantizar la integridad de las instalaciones que se puedan ver afectadas por esta actividad. Incluye desmonte, transporte y almacenamiento al sitio de almacenamiento que disponga el interventor. Los materiales que no puedan ser reutilizables a criterio de la entidad contratante estarán a cargo del contratista para el cargue, retiro y disposición de escombros.</t>
  </si>
  <si>
    <t>Demolición de muros sencillos en mampostería de arcilla con o sin enchape, e.&lt;=15 cm. Incluye cargue, retiro y disposición de escombros en lugares autorizados por la entidad contratante. El contratista deberá garantizar la integridad de los elementos correspondientes a instalaciones cercanas y/o embebido al muro (redes tuberías, cableados etc.), que se puedan ver afectadas por esta actividad.</t>
  </si>
  <si>
    <t>1.2.14</t>
  </si>
  <si>
    <t>Demolición de muros dobles en mampostería de arcilla con o sin enchape,  e&gt;20&lt;=30 cm. Incluye cargue, retiro, disposición de escombros en lugares autorizados por la Entidad Contratante. El contratista deberá garantizar la integridad de las instalaciones que se puedan ver afectadas por esta actividad.</t>
  </si>
  <si>
    <t>1.2.16</t>
  </si>
  <si>
    <t>Demolición de pañete, enchapes y acabados de muro (indiferente del material), e &lt;= 4cm. Incluye cargue, retiro, disposición de escombros en lugares autorizados por la Entidad Contratante. El contratista deberá garantizar la integridad de las instalaciones que se puedan ver afectadas por esta actividad.</t>
  </si>
  <si>
    <t>1,3,2</t>
  </si>
  <si>
    <t>DESMONTES</t>
  </si>
  <si>
    <t xml:space="preserve">Desmonte de marco y hoja(s) de puertas-ventana en madera. Incluye transporte y almacenamiento al sitio que disponga el interventor. Los materiales que no puedan ser reutilizables a criterio de la entidad contratante estarán a cargo del contratista para el cargue, retiro y disposición de escombros. </t>
  </si>
  <si>
    <t>Desmonte de cubierta (indiferente del tipo y tamaño). Incluye transporte y almacenamiento al sitio que disponga el interventor. Los materiales que no puedan ser reutilizables a criterio de la entidad contratante estarán a cargo del contratista para el cargue, retiro y disposición de escombros.</t>
  </si>
  <si>
    <t xml:space="preserve">Desmonte de aparatos sanitarios (inlcuye baños, pocetas, lavamamos, incluye limpieza del lugar en donde se paractica el desmonte, el sanitario y el tanque se consideran como un solo lavamanos).  Los materiales que no puedan ser reutilizables a criterio de la entidad contratante estarán a cargo del contratista para el cargue, retiro y disposición de escombros.  </t>
  </si>
  <si>
    <t>Desmonte de mesones en concreto con o sin enchape, ancho &lt;= 80cm, h &lt;= 10cm. Incluye  transporte y proceso de almacenamiento hasta la bodega (que la Entidad Contratante indique) de los elementos reutilizables y cargue, retiro y disposición de escombros para elementos no reutilizables.</t>
  </si>
  <si>
    <t>CIMENTACION</t>
  </si>
  <si>
    <t>MOVIMIENTOS DE TIERRAS</t>
  </si>
  <si>
    <t>Excavación manual en material común. Incluye cargue, retiro, disposición de escombros</t>
  </si>
  <si>
    <t>Relleno manual en recebo, compactado al 90% de la humedad óptima, capas altura máx 0,10m. Incluye extendido, humedecimiento, compactación y pruebas de verificación si así se requieren</t>
  </si>
  <si>
    <t>CIMIENTOS</t>
  </si>
  <si>
    <t>Concreto pobre de limpieza e.= 5 cm f'c=2000 psi</t>
  </si>
  <si>
    <t>Zapatas en concreto f'c=3000 psi</t>
  </si>
  <si>
    <t>Vigas de cimentación en concreto f'c=3000 psi, formaleta corriente con acabado no visto</t>
  </si>
  <si>
    <t>Placa de contrapiso en concreto e&gt;15 cm f'c=3000 psi. Incluye polietileno cal.6 negro en doble capa, como aislante e impermeabilizante contra rellenos</t>
  </si>
  <si>
    <t>2.1.7</t>
  </si>
  <si>
    <t>Dados en concreto f'c=3000 psi</t>
  </si>
  <si>
    <t>ACERO DE REFUERZO</t>
  </si>
  <si>
    <t>Acero de 60.000 psi para columnas, zapatas,  zarpas, vigas y en general cualquier elemento estructural. Incluye corte, figurado y fijación</t>
  </si>
  <si>
    <t>Kg</t>
  </si>
  <si>
    <t>Mallas electrosoldadas, Incluye corte y fijación</t>
  </si>
  <si>
    <t>ESTRUCTURA</t>
  </si>
  <si>
    <t>ESTRUCTURA METÁLICA</t>
  </si>
  <si>
    <t>5.2.1</t>
  </si>
  <si>
    <t>Acero estructural para cubiertas, rampas, puentes y elementos metálicos +pint esmal y anticorrosivo</t>
  </si>
  <si>
    <t>kg</t>
  </si>
  <si>
    <t>MAMPOSTERÍA Y CONCRETO ARQUITECTONICO</t>
  </si>
  <si>
    <t>MAMPOSTERÍA</t>
  </si>
  <si>
    <t>Muros en bloque hueco No. 5 estriado 33x11,5x23 cm. (Incluye mortero de pega, replaneto de ubicación y cimbrado)</t>
  </si>
  <si>
    <t>Muro en bloque calado 19 * 19</t>
  </si>
  <si>
    <t>REMATES Y MESONES</t>
  </si>
  <si>
    <t>Dintel en concreto seccion 20x20 cm (incliuye formaleta, mano de obra, desmonte de formaleta, no incluye acero de refuerzo)</t>
  </si>
  <si>
    <t>INSTALACIONES HIDROSANITARIAS</t>
  </si>
  <si>
    <t xml:space="preserve">7.3            </t>
  </si>
  <si>
    <t>PUNTO  AGUA FRIA  1/2" PVC -P ( Incluye accesorios de instalación )</t>
  </si>
  <si>
    <t xml:space="preserve">REDES DE DESAGUES DE AGUAS RESIDUALES                                                                         </t>
  </si>
  <si>
    <t>4.5.1</t>
  </si>
  <si>
    <t>TUBERIA A LL 160 MM Tipo Novafort o similar.  (Incluye relleno inicial y lateral con base granular fina, y relleno final con material proveniente de la excavacion instalación  y cinta de demarcación).Segun norma tecnica ASTM 2321</t>
  </si>
  <si>
    <t>4.5.2</t>
  </si>
  <si>
    <t>TUBERIA ALCANTARILLADO 110 MM Tipo Novafort o similar.  (Incluye relleno inicial y lateral con base granular fina, y relleno final con material proveniente de la excavacion) instalación y cinta de demarcación).Segun norma tecnica ASTM 2321</t>
  </si>
  <si>
    <t>TUBERIA PVC-S  4" (Red sanitaria) Incluye excavación manual, relleno inicial en base granular B-200 compactado, instalación  y accesorios.</t>
  </si>
  <si>
    <t>SALIDAS SANITARIAS</t>
  </si>
  <si>
    <t>4.3.1</t>
  </si>
  <si>
    <t>PUNTO DESAGUE PVC   2" Aparatos sanitarios y desagues  (Incluye accesorios, yee y codo).</t>
  </si>
  <si>
    <t>und</t>
  </si>
  <si>
    <t>4.3.2</t>
  </si>
  <si>
    <t>PUNTO DESAGUE PVC   3"  Aparatos sanitarios y desagues  (Incluye accesorios, yee y codo)</t>
  </si>
  <si>
    <t>4.3.3</t>
  </si>
  <si>
    <t>PUNTO DESAGUE PVC   4" Aparatos sanitarios (Incluye accesorios, yee y codo).</t>
  </si>
  <si>
    <t>4.4.1</t>
  </si>
  <si>
    <t>TUBERIA PVC-S 2" (Ventilación y aguas lluvias) Incluye accesorios y abrazadera de fijación.</t>
  </si>
  <si>
    <t>TUBERIA PVC-S 3" (Ventilación y aguas lluvias) Incluye accesorios y abrazadera de fijación.</t>
  </si>
  <si>
    <t>TUBERIA PVC-S 4" (Red Aguas Lluvias) Incluye instalación y accesorios.</t>
  </si>
  <si>
    <t xml:space="preserve">OBRAS COMPLEMENTARIAS                                                                                         </t>
  </si>
  <si>
    <t>MEDIDORES AGUA  1/2"  (Incluye caja de 60*60*14) Suministro e instalacion y funcionamiento. A todo costo.</t>
  </si>
  <si>
    <t>TANQUE AGUA POTABLE PLASTICO CAP. 1.000 lts, Incluye: Valvula flotadora de 1" cobre, tapa, accesorios y manguera flexible. A todo costo.</t>
  </si>
  <si>
    <t xml:space="preserve">CAJA DE INSPECCIÓN 0.60*0.60*1 m. (Incluye excavación, base en recebo comun, placa concreto, ladrillo común, marco en angulo 2 1/2 x 2 1/2 * 3/16" y tapa reforzada en platina de 3 * 3/16" con parrilla en varilla 3/8 cada 10 cm.). </t>
  </si>
  <si>
    <t>8.1.009</t>
  </si>
  <si>
    <t>ACOMETIDA ANTIFRAUDE 3x8+8 AWG 600 V (PE /PVC)</t>
  </si>
  <si>
    <t>7.6.1</t>
  </si>
  <si>
    <t>SUMINISTRO E INSTALACION DE TUBERIA CONDUIT PVC 1/2". EMBEBIDA EN PLACA O MURO</t>
  </si>
  <si>
    <t>BAJANTE EN TUBERÍA IMC DE 1" Y CAJA DE TABLERO</t>
  </si>
  <si>
    <t>7.5.4</t>
  </si>
  <si>
    <t>Tubería PVC de 1" para conexióna red telefónica</t>
  </si>
  <si>
    <t>TRAMITES Y CERTIFICACIONES</t>
  </si>
  <si>
    <t>8.4.001</t>
  </si>
  <si>
    <t>CERTIFICACION RETIE EXPEDIDO POR ORGANISMO ACREDITADO ANTE LA SUPERINTENDENCIA DE INDUSTRIA Y COMERCIO, DEBE INCLUIR: I)ESTUDIO DEL DISEÑO E INFORME DE RECOMENDACIONES DE AJUSTE DEL MISMO EN ETAPA PREVIA A LA OBRA, 2)VISITA DE INSPECCION AL SITIO DE LAS OBRA, UNA VEZ SE FINALICE LA EJECUCION DE LAS MISMAS 3) EMISION FINAL DEL CERTIFICADO.</t>
  </si>
  <si>
    <t>8.4.002</t>
  </si>
  <si>
    <t>TRAMITES POR PARTE DE INGENIERO ELECTRICISTA ANTE OPERADOR DE RED LOCAL (O.R). INCLUYE TODAS Y CADA UNA DE LAS GESTIONES, TRAMITES O ACIONES REQUERIDAS Y/O EXIGIDAS A QUE HAYA LUGAR A FIN DE PODER HACER USO DE LAS INSTALACIONES CON LA DEBIDA LEGALIZACION DEL SUMINISTRO DE ENERGIA ELECTRICA, TALES COMO AJUSTE DE PLANOS Y CALCULOS, ROTULACION, DE ACUERDO A LOS FORMAATOS OR, RADICACIÓN Y SEGUMIENTO A LA DOCUMENTACION, COORDINACION DE VISITAS Y GESTIONES ANTE EL O.R.</t>
  </si>
  <si>
    <t>glb</t>
  </si>
  <si>
    <t>ILUMINACION</t>
  </si>
  <si>
    <t>8.5.028</t>
  </si>
  <si>
    <t>LUMINARIA DE EMERGENCIA TIPO HALOGENO 2x5W</t>
  </si>
  <si>
    <t>Un</t>
  </si>
  <si>
    <t>8.2.6</t>
  </si>
  <si>
    <t>Aviso de evacuacion.</t>
  </si>
  <si>
    <t>8.5.062</t>
  </si>
  <si>
    <t>7.2.10</t>
  </si>
  <si>
    <t>LAMPARA HERMETICA POLICARBONATO IP65, 2X54W. BALASTO ELECTRONICO 2X54T5. INCLUYE 2 TUBOS FLUORESCENTE 54W T5</t>
  </si>
  <si>
    <t>7.2.13</t>
  </si>
  <si>
    <t>APLIQUE TORTUGA APTO PARA USO A LA INTEMPERIE. BOMBILLO AHORRADOR 26W E27.</t>
  </si>
  <si>
    <t>Salida para roseta con bombillo fluorescente compacto.</t>
  </si>
  <si>
    <t>Salida para aplique fluorescente compacto 1X26W.</t>
  </si>
  <si>
    <t>8.7.1</t>
  </si>
  <si>
    <t>SALIDA ILUMINACION EN TUBERIA CONDUIT EMT 3/4", ALAMBRE No 12 AWG TIPO B</t>
  </si>
  <si>
    <t>8.7.074</t>
  </si>
  <si>
    <t xml:space="preserve">SALIDA TOMACORRIENTE NORMAL DOBLE PT  EN TUBERIA CONDUITEMT 3/4", ALAMBRE No 12 AWG </t>
  </si>
  <si>
    <t>8.7.087</t>
  </si>
  <si>
    <t>SALIDA TOMACORRIENTE NORMAL DOBLE PT  EN CANALETA</t>
  </si>
  <si>
    <t>8.7.4</t>
  </si>
  <si>
    <t>SALIDA TOMACORRIENTE NORMAL DOBLE PT GRADO HOSPITALARIO  EN TUBERIA CONDUIT PVC 3/4</t>
  </si>
  <si>
    <t>8.7.6</t>
  </si>
  <si>
    <t xml:space="preserve">SALIDA SENSOR DE MOVIMIENTO DE 360 GRADOS TECNOLOGIA COMBINADA EN TUBERIA CONDUIT PVC 3/4", ALAMBRE No 12 AWG. INCLUYE APARATO </t>
  </si>
  <si>
    <t>Salida para aplique fluorescente compaco 1x26W</t>
  </si>
  <si>
    <t>8.7.12</t>
  </si>
  <si>
    <t>Salida para luz guia</t>
  </si>
  <si>
    <t>8.7.077</t>
  </si>
  <si>
    <t>Salida para secamanos</t>
  </si>
  <si>
    <t>8.7.21</t>
  </si>
  <si>
    <t>Salida Sonido</t>
  </si>
  <si>
    <t>8.7.22</t>
  </si>
  <si>
    <t>Salida para señal Video Beam</t>
  </si>
  <si>
    <t>8.12.034</t>
  </si>
  <si>
    <t>SALIDA TOMA TV (COAXIAL). INCLUYE CONDULINADO Y TUBERÍA PVC 3/4" , APARATO Y SIN CABLEADO RG6 75Ω. PROM 10 MTS</t>
  </si>
  <si>
    <t>Salida para interruptor sencillo.</t>
  </si>
  <si>
    <t>Salida para interruptor doble.</t>
  </si>
  <si>
    <t xml:space="preserve">SISTEMA DE PUESTA A TIERRA </t>
  </si>
  <si>
    <t>8.8.005</t>
  </si>
  <si>
    <t>Barra de Cu para puesta a tierra de 5/8"x2,44m /soldadura weld</t>
  </si>
  <si>
    <t>8.8.006</t>
  </si>
  <si>
    <t>8.3.3</t>
  </si>
  <si>
    <t>SUMINISTRO E INSTALACION DE TABLERO DE 18 CIRCUITOS 3F5H, CON PUERTA Y ESPACIO PARA TOTALIZADOR, BARRAJE PARA 200A BARRA NEUTRO Y BARRA TIERRA  Calidad Legrand, Siemens, SqareD o superior de marca reconocida y homologada por el CIDET</t>
  </si>
  <si>
    <t>8.9.010</t>
  </si>
  <si>
    <t>SUMINISTRO E INSTALACION DE INTERRUPTOR ENCHUFABLE 1X20A. Calidad Legrand, Siemens, SqareD o superior de marca reconocida y homologada por el CIDET</t>
  </si>
  <si>
    <t>8.9.022</t>
  </si>
  <si>
    <t>SUMINISTRO E INSTALACION DE INTERRUPTOR ENCHUFABLE 1X30A. Calidad Legrand, Siemens, SqareD o superior de marca reconocida y homologada por el CIDET</t>
  </si>
  <si>
    <t>8.3.11</t>
  </si>
  <si>
    <t>GABINETE USO INTEMPERIE IP65. LAMINA COLD ROLLED CAL 18-16. ALOJA E INCLUYE , BARRAJES PARA CONEXIÓN DE 2 SALIDAS, BARRAS DE NEUTRO Y TIERRA. DIM SUGERIDA 50X40X25CMS</t>
  </si>
  <si>
    <t>8.9.030</t>
  </si>
  <si>
    <t>SUMINISTRO E INSTALACION DE TABLERO DE 6 CIRCUITOS MINIPRAGMA CALIDAD LEGRAND, SIEMENS, SQARED O SUPERIOR DE MARCA RECONOCIDA Y HOMOLOGADA POR EL CIDET</t>
  </si>
  <si>
    <t>8.9.005</t>
  </si>
  <si>
    <t>8.7.19</t>
  </si>
  <si>
    <t xml:space="preserve">Salida para Voz y/o datos </t>
  </si>
  <si>
    <t>8.3.8</t>
  </si>
  <si>
    <t>Suministro e instalación de rack cerrado de11 UR para administración, incluye 1 bandeja para equipos, multitoma con 4 tomas con polo a  tierra aislado, anclaje y aterrizaje</t>
  </si>
  <si>
    <t>8.12.053</t>
  </si>
  <si>
    <t>SUMINISTRO, INSTALACIÓN Y PUESTA EN FUNCIONAMIENTO DE Patch panel de 24 puertos categoría 6A (Incluye todos los accesorios necesarios. REVISAR ESPECIFICACIONES TECNICAS) Actividad a todo costo.</t>
  </si>
  <si>
    <t>8.12.049</t>
  </si>
  <si>
    <t>Patch cord  AMP RJ-45  7'  Cat. 6A</t>
  </si>
  <si>
    <t>8.1.13</t>
  </si>
  <si>
    <t>Insumos (velcro, amarres pláticos, soportes)</t>
  </si>
  <si>
    <t>PAÑETES</t>
  </si>
  <si>
    <t>6.3.4</t>
  </si>
  <si>
    <t>Pañete Estructural DE 7 cm</t>
  </si>
  <si>
    <t>PAÑETE ESTRUCTURAL DE 5 cm incluye malla de refuerzo</t>
  </si>
  <si>
    <t>CUBIERTA</t>
  </si>
  <si>
    <t>PISOS BASES Y ACABADOS</t>
  </si>
  <si>
    <t>BASES</t>
  </si>
  <si>
    <t xml:space="preserve">               Afinado impermeabilizado integralmente Proporción 1:3.  (incluye filos y dilataciones).                   </t>
  </si>
  <si>
    <t>PISOS</t>
  </si>
  <si>
    <t>10.2.1</t>
  </si>
  <si>
    <t>CERAMICA PISO Tipo Antique 30.5 x 30.5 cm. Tipo Alfa o Similar. Color Beige o Blanco según diseño (Incluye alistado de piso mortero 1:4 E=0,03, boquilla y pegante)</t>
  </si>
  <si>
    <t>10.2.2</t>
  </si>
  <si>
    <t>TABLON DE GRES TRADICION Liso 30 x 30 cm. Tipo Alfa o Similar. Colores Rojo, Salmón o Sahara según diseño. (Incluye boquilla color y mortero de nivelación.)</t>
  </si>
  <si>
    <t>10.2.6</t>
  </si>
  <si>
    <t>PISO EN MADERA ZAPAN  2.80 x 0.12 x 0.017 m + INMUNIZANTE MERULEX+ANTIDESLIZANTE BONATRAFFIC</t>
  </si>
  <si>
    <t>GUARDAESCOBAS TABLÓN</t>
  </si>
  <si>
    <t>GUARDAESCOBAS MADERA</t>
  </si>
  <si>
    <t>11,5.1.4</t>
  </si>
  <si>
    <t>Mantenimiento de cubierta en teja de barro, retiro de teja, limpieza y reinstalación, pegada con mortero</t>
  </si>
  <si>
    <t>11,5.1.6</t>
  </si>
  <si>
    <t xml:space="preserve">TEJA EN POLICARBONATO TRAPEZOIDAL OPALIZADA, LIVIANA, FLEXIBLE Y DURABLE, CON AISLAMIENTO TÉRMICO, RESISTENCIA AL GRANIZO Y TRANSMISIÓN DE LUZ </t>
  </si>
  <si>
    <t>11,5.1.7</t>
  </si>
  <si>
    <t>MARQUESINA EN VIDRIO TEMPLADO 10 mm.  Incluye vidrio templado, perfileria en aluminio, silicona gotero, pegue, elementos de fijación, asi como el suministro de todos los accesorios requeridos para el correcto montaje y toda la silicona que sea requerida para garantizar una perfecta instalación</t>
  </si>
  <si>
    <t>ACCESORIOS DE CUBIERTA</t>
  </si>
  <si>
    <t>11,5.1.11</t>
  </si>
  <si>
    <t>Canal en lamiina galvanizada</t>
  </si>
  <si>
    <t>CARPINTERIAS</t>
  </si>
  <si>
    <t>CARPINTERÍA EN LÁMINA Y VIDRIO</t>
  </si>
  <si>
    <t>13.1.1</t>
  </si>
  <si>
    <t xml:space="preserve">CABINAS SANITARIAS SISTEMA CANTILIVER en Lámina Galvanizada Cal. 18 entamborada. Tipo Grijalba o Similar. Incluye pintura electrostatica color gris plata, suministro, instalación, marco, chapetas, pasador de cierre y platinas según detalle. </t>
  </si>
  <si>
    <t>13.1.2</t>
  </si>
  <si>
    <t>PUERTA METALICA Lámina Cold Rolled Cal. 18 Tipo REJILLA con MARCO MONTANTE EN VIDRIO 4 mm. Y PERSIANA. ( Incluye anticorrosivo + pintura ELECTROSTATICA + marco cold rolled cal. 18 cargados en concreto). Incluye el suministro de todos los accesorios requeridos para el correcto montaje. (Suministro e Instalación).</t>
  </si>
  <si>
    <t>MANTENIMIENTO PUERTAS EXISTENTES</t>
  </si>
  <si>
    <t>ACABADOS DE MUROS</t>
  </si>
  <si>
    <t>ENCHAPES</t>
  </si>
  <si>
    <t>11.1.1</t>
  </si>
  <si>
    <t>CERAMICA PARED Stone 20.3 x 30.5 cm. Tipo Alfa o Similar. Color Blanco o Café según diseño (Incluye boquilla color y win.)</t>
  </si>
  <si>
    <t xml:space="preserve">Mediacaña en granito pulido </t>
  </si>
  <si>
    <t>CIELORRASOS Y DIVISIONES</t>
  </si>
  <si>
    <t>5.1.8</t>
  </si>
  <si>
    <t>CELOSIA EN MADERA TIPO CEDRO LISTONES DE 10 X 20 cms. H</t>
  </si>
  <si>
    <t>5.1.9</t>
  </si>
  <si>
    <t>CIELO RASO SUSPENDIDO DRYWALL R.H. (resistente a la humedad) JUNTA PERDIDA (Perfileria metálica Cal. 26-24  Estructura cada 40 cms.) Incluye tres (3) manos de pintura.</t>
  </si>
  <si>
    <t>5.1.10</t>
  </si>
  <si>
    <t xml:space="preserve">CIELO RASO EN GUADUA BAMBU madura cortada </t>
  </si>
  <si>
    <t>5.1.11</t>
  </si>
  <si>
    <t>PINTURA MUROS Y TECHOS</t>
  </si>
  <si>
    <t>PINTURA SOBRE PAÑETE VINILO 3 MANOS Sobre Muro (Incluye 1 mano en pintura tipo 2  y dos manos en pintura tipo 1, filos y dilataciones).</t>
  </si>
  <si>
    <t>ESTUCO Y PINTURA Tipo KORAZA o Similar 3 MANOS Fachadas (Incluye estuco, 1 mano en pintura tipo 2 y dos manos en pintura tipo koraza o similar, filos y dilataciones). Color según diseño.</t>
  </si>
  <si>
    <t>APARATOS SANITARIOS. GRIFERIAS Y ACCESORIOS</t>
  </si>
  <si>
    <t>APARATOS SANITARIOS</t>
  </si>
  <si>
    <t>12.1.1</t>
  </si>
  <si>
    <t>SANITARIO Tipo ACUACER Color Blanco Ref. 30038100-1 Tipo Corona o Similar. (conjunto sanitario que incluye sanitario, tapa, tanque, griferia, accesorios de conexión e instalación.)</t>
  </si>
  <si>
    <t>12.1.2</t>
  </si>
  <si>
    <t>SANITARIO PARA DISCAPACITADO ELONGADO Color Blanco linea Adriática Tipo Corona o Similar  de conexión por encima Ref. 21 AA 1318 con válvula antivandálica de descarga con palanca para MINUSVALIDOS + escudo antivandálico  + mueble abierto, para BAJA PRESION.</t>
  </si>
  <si>
    <t>12.1.3</t>
  </si>
  <si>
    <t>ORINAL MEDIANO DE COLGAR Línea Santa Fé en porcelana Color Blanco Ref. 00401100-1 Tipo Corona o Similar con válvula antivándalica Tipo Docol Ref. 4 AA 17015106 o Similar y sifón para orinal.</t>
  </si>
  <si>
    <t>12.1.4</t>
  </si>
  <si>
    <t>LAVAMANOS SOBREPONER Linea MARSELLA Color Blanco Ref. 13011000 Tipo Corona o Similar. (Incluye conjunto griferia tipo galaxia 8" o similar, desagüe automatico, sifón botella, grapas 2 und, acople).</t>
  </si>
  <si>
    <t>12.1.5</t>
  </si>
  <si>
    <t>LAVAMANOS AQUAJET Tipo Corona o Similar. (Incluye desagüe automatico, sifón botella, grapas 2 und, acople).</t>
  </si>
  <si>
    <t>ACCESORIOS</t>
  </si>
  <si>
    <t>BARRA DE SEGURIDAD DE PARED A PISO EN ACERO INOXIDABLE SATINADO CON TORNILLOS ESCONDIDOS PARA INSTALAR DERECHA A IZQUIERDA MARCA A &amp;A REF. 8-AA-506</t>
  </si>
  <si>
    <t>SECADOR ELECTRICO PARA MANOS LIBRES en Acero Inoxidable 304 satinado  Tipo Accesorios &amp; Acabados o Similar. (suministro, instalación y puesta en funcionamiento).</t>
  </si>
  <si>
    <t>Dispensador de jabon liquido para manos</t>
  </si>
  <si>
    <t>CERRADURAS Y ESPEJOS</t>
  </si>
  <si>
    <t>13.2.4</t>
  </si>
  <si>
    <t xml:space="preserve">CERRADURA CERROJO DOBLE LLAVE - Ref. B362PX Tipo Schlage o Similar. Acabado según diseño. (Incluye suministro e instalación) </t>
  </si>
  <si>
    <t>13.2.5</t>
  </si>
  <si>
    <t xml:space="preserve">CERRADURA DE PALANCA TIPO JUPITER  -  Ref. A40S Tipo Schlage o Similar. Acabado según diseño. (Incluye suministro e instalación) </t>
  </si>
  <si>
    <t>13.2.6</t>
  </si>
  <si>
    <t xml:space="preserve">CERRADURA DE PALANCA TIPO JUPITER  - BAÑO Ref. A40S Tipo Schlage o Similar. Acabado según diseño. (Incluye suministro e instalación) </t>
  </si>
  <si>
    <t>13.2.7</t>
  </si>
  <si>
    <t>Topes medialuna de piso para puertas</t>
  </si>
  <si>
    <t xml:space="preserve">          ESPEJOS                                                                                             </t>
  </si>
  <si>
    <t>ESPEJO   4 mm. Biselado y Pulido cuatro lados. (Suministro e instalación incluyendo los elementos de fijación al muro).</t>
  </si>
  <si>
    <t>U</t>
  </si>
  <si>
    <t>15.1.1</t>
  </si>
  <si>
    <t>Adoquín h=0.06m gramoquín</t>
  </si>
  <si>
    <t>15.1.2</t>
  </si>
  <si>
    <t>Cenefa o Dilatación en Concreto fundido en sitio a=0,25 e=0,09 , Suministro e instalación y aplicación antisol de sika o similar.</t>
  </si>
  <si>
    <t>Suministro e instalación banca prefabricada en concreto M-40 (incluye ; piso concreto 7 cm mortero de pega y nivelación 3 cm).  Zonas Duras</t>
  </si>
  <si>
    <t>15.1.6</t>
  </si>
  <si>
    <t>Cañuela prefabricada en concreto tipo  IDU A-50 h=22,5cm, b=30 cm y L=80 cm.</t>
  </si>
  <si>
    <t>ASEO Y LIMPIEZA</t>
  </si>
  <si>
    <t>ASEO</t>
  </si>
  <si>
    <t>Aseo general</t>
  </si>
  <si>
    <t>ADMINISTRACIÓN</t>
  </si>
  <si>
    <t>IVA / UTILIDAD</t>
  </si>
  <si>
    <t>VALOR TOTAL</t>
  </si>
  <si>
    <t>Valor Total</t>
  </si>
  <si>
    <t xml:space="preserve">VALOR UNITARIO </t>
  </si>
  <si>
    <t>PROYECTO</t>
  </si>
  <si>
    <t>COSTOS DIRECTOS</t>
  </si>
  <si>
    <t>ADMINISTRACION</t>
  </si>
  <si>
    <t>(X%)</t>
  </si>
  <si>
    <t>IVA SOBRE LA UTILIDAD</t>
  </si>
  <si>
    <t>VALOR TOTAL PROYECTO</t>
  </si>
  <si>
    <t>A. CASA DE LA CULTURA CORINTO</t>
  </si>
  <si>
    <t>B. BIBLIOTECA CORINTO</t>
  </si>
  <si>
    <t>VALOR TOTAL PROPUESTA (A+B)</t>
  </si>
  <si>
    <t xml:space="preserve">ADMINISTRACION </t>
  </si>
  <si>
    <t xml:space="preserve">UTILIDAD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</si>
</sst>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dd\-mmm\-yyyy"/>
    <numFmt numFmtId="174" formatCode="&quot;MES &quot;0"/>
    <numFmt numFmtId="175" formatCode="&quot;Sem &quot;0"/>
    <numFmt numFmtId="176" formatCode="_(* #,##0.000000000000000_);_(* \(#,##0.000000000000000\);_(* &quot;-&quot;??_);_(@_)"/>
    <numFmt numFmtId="177" formatCode="_(* #,##0_);_(* \(#,##0\);_(* &quot;-&quot;??_);_(@_)"/>
    <numFmt numFmtId="178" formatCode="0.000%"/>
    <numFmt numFmtId="179" formatCode="#,##0.0000"/>
    <numFmt numFmtId="180" formatCode="[$$-240A]\ #,##0.00"/>
    <numFmt numFmtId="181" formatCode="_-* #,##0.00\ _€_-;\-* #,##0.00\ _€_-;_-* &quot;-&quot;??\ _€_-;_-@_-"/>
    <numFmt numFmtId="182" formatCode="_(&quot;$&quot;* #,##0.00_);_(&quot;$&quot;* \(#,##0.00\);_(&quot;$&quot;* &quot;-&quot;??_);_(@_)"/>
    <numFmt numFmtId="183" formatCode="_([$€]* #,##0.00_);_([$€]* \(#,##0.00\);_([$€]* &quot;-&quot;??_);_(@_)"/>
    <numFmt numFmtId="184" formatCode="_ &quot;$&quot;\ * #,##0.00_ ;_ &quot;$&quot;\ * \-#,##0.00_ ;_ &quot;$&quot;\ * &quot;-&quot;??_ ;_ @_ "/>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 #,##0"/>
    <numFmt numFmtId="190" formatCode="[$$-240A]\ #,##0.0"/>
  </numFmts>
  <fonts count="50">
    <font>
      <sz val="10"/>
      <name val="Arial"/>
      <family val="0"/>
    </font>
    <font>
      <sz val="11"/>
      <color indexed="8"/>
      <name val="Calibri"/>
      <family val="2"/>
    </font>
    <font>
      <sz val="9.6"/>
      <color indexed="8"/>
      <name val="Times New Roman"/>
      <family val="1"/>
    </font>
    <font>
      <sz val="10"/>
      <color indexed="8"/>
      <name val="MS Sans Serif"/>
      <family val="2"/>
    </font>
    <font>
      <sz val="10"/>
      <name val="Comic Sans MS"/>
      <family val="4"/>
    </font>
    <font>
      <sz val="10"/>
      <name val="Arial Narrow"/>
      <family val="2"/>
    </font>
    <font>
      <b/>
      <sz val="10"/>
      <name val="Arial Narrow"/>
      <family val="2"/>
    </font>
    <font>
      <b/>
      <i/>
      <sz val="9"/>
      <name val="Arial Narrow"/>
      <family val="2"/>
    </font>
    <font>
      <b/>
      <i/>
      <sz val="12"/>
      <name val="Arial Narrow"/>
      <family val="2"/>
    </font>
    <font>
      <i/>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0"/>
    </font>
    <font>
      <u val="single"/>
      <sz val="10"/>
      <color indexed="12"/>
      <name val="Arial"/>
      <family val="0"/>
    </font>
    <font>
      <u val="single"/>
      <sz val="10"/>
      <color indexed="20"/>
      <name val="Arial"/>
      <family val="0"/>
    </font>
    <font>
      <sz val="10"/>
      <color indexed="8"/>
      <name val="Arial Narrow"/>
      <family val="0"/>
    </font>
    <font>
      <b/>
      <sz val="10"/>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0"/>
      <color theme="1"/>
      <name val="Arial Narrow"/>
      <family val="0"/>
    </font>
    <font>
      <b/>
      <sz val="10"/>
      <color theme="1"/>
      <name val="Arial Narrow"/>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182" fontId="1"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1" applyNumberFormat="0" applyAlignment="0" applyProtection="0"/>
    <xf numFmtId="183" fontId="0" fillId="0" borderId="0" applyFon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1" fontId="1" fillId="0" borderId="0" applyFont="0" applyFill="0" applyBorder="0" applyAlignment="0" applyProtection="0"/>
    <xf numFmtId="171" fontId="31" fillId="0" borderId="0" applyFont="0" applyFill="0" applyBorder="0" applyAlignment="0" applyProtection="0"/>
    <xf numFmtId="181" fontId="2" fillId="0" borderId="0" applyFont="0" applyFill="0" applyBorder="0" applyAlignment="0" applyProtection="0"/>
    <xf numFmtId="171"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44" fontId="4" fillId="0" borderId="0" applyFont="0" applyFill="0" applyBorder="0" applyAlignment="0" applyProtection="0"/>
    <xf numFmtId="184" fontId="0" fillId="0" borderId="0" applyFont="0" applyFill="0" applyBorder="0" applyAlignment="0" applyProtection="0"/>
    <xf numFmtId="44" fontId="31" fillId="0" borderId="0" applyFont="0" applyFill="0" applyBorder="0" applyAlignment="0" applyProtection="0"/>
    <xf numFmtId="0" fontId="44" fillId="31"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0" fillId="0" borderId="0">
      <alignment/>
      <protection/>
    </xf>
    <xf numFmtId="0" fontId="3"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9" fontId="31"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83">
    <xf numFmtId="0" fontId="0" fillId="0" borderId="0" xfId="0" applyAlignment="1">
      <alignment/>
    </xf>
    <xf numFmtId="171" fontId="5" fillId="0" borderId="10" xfId="69" applyNumberFormat="1" applyFont="1" applyFill="1" applyBorder="1" applyAlignment="1" applyProtection="1">
      <alignment vertical="center"/>
      <protection locked="0"/>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9" fontId="7" fillId="0" borderId="12" xfId="0" applyNumberFormat="1" applyFont="1" applyBorder="1" applyAlignment="1">
      <alignment horizontal="center" vertical="center" wrapText="1"/>
    </xf>
    <xf numFmtId="0" fontId="8"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2" xfId="0" applyFont="1" applyBorder="1" applyAlignment="1">
      <alignment horizontal="justify"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177" fontId="6" fillId="0" borderId="10" xfId="60" applyNumberFormat="1" applyFont="1" applyFill="1" applyBorder="1" applyAlignment="1" applyProtection="1">
      <alignment horizontal="center" vertical="center" wrapText="1"/>
      <protection locked="0"/>
    </xf>
    <xf numFmtId="0" fontId="6" fillId="0" borderId="10" xfId="69" applyFont="1" applyFill="1" applyBorder="1" applyAlignment="1" applyProtection="1">
      <alignment vertical="center"/>
      <protection locked="0"/>
    </xf>
    <xf numFmtId="171" fontId="6" fillId="0" borderId="10" xfId="69" applyNumberFormat="1" applyFont="1" applyFill="1" applyBorder="1" applyAlignment="1" applyProtection="1">
      <alignment vertical="center"/>
      <protection locked="0"/>
    </xf>
    <xf numFmtId="171" fontId="5" fillId="0" borderId="10" xfId="60" applyNumberFormat="1" applyFont="1" applyFill="1" applyBorder="1" applyAlignment="1" applyProtection="1">
      <alignment vertical="center"/>
      <protection locked="0"/>
    </xf>
    <xf numFmtId="0" fontId="6" fillId="0" borderId="10" xfId="69" applyFont="1" applyFill="1" applyBorder="1" applyAlignment="1" applyProtection="1">
      <alignment horizontal="center" vertical="center" wrapText="1"/>
      <protection/>
    </xf>
    <xf numFmtId="0" fontId="6" fillId="0" borderId="10" xfId="69" applyFont="1" applyFill="1" applyBorder="1" applyAlignment="1" applyProtection="1">
      <alignment horizontal="center" vertical="center"/>
      <protection/>
    </xf>
    <xf numFmtId="0" fontId="6" fillId="0" borderId="10" xfId="69" applyFont="1" applyFill="1" applyBorder="1" applyAlignment="1" applyProtection="1">
      <alignment vertical="center"/>
      <protection/>
    </xf>
    <xf numFmtId="0" fontId="5" fillId="0" borderId="10" xfId="69" applyFont="1" applyFill="1" applyBorder="1" applyAlignment="1" applyProtection="1">
      <alignment horizontal="center" vertical="center"/>
      <protection/>
    </xf>
    <xf numFmtId="0" fontId="5" fillId="0" borderId="10" xfId="69" applyFont="1" applyFill="1" applyBorder="1" applyAlignment="1" applyProtection="1">
      <alignment vertical="center" wrapText="1"/>
      <protection/>
    </xf>
    <xf numFmtId="181" fontId="5" fillId="0" borderId="10" xfId="59" applyFont="1" applyFill="1" applyBorder="1" applyAlignment="1" applyProtection="1">
      <alignment horizontal="center" vertical="center"/>
      <protection/>
    </xf>
    <xf numFmtId="181" fontId="6" fillId="0" borderId="10" xfId="59" applyFont="1" applyFill="1" applyBorder="1" applyAlignment="1" applyProtection="1">
      <alignment horizontal="center" vertical="center"/>
      <protection/>
    </xf>
    <xf numFmtId="0" fontId="6" fillId="0" borderId="10" xfId="69" applyFont="1" applyFill="1" applyBorder="1" applyAlignment="1" applyProtection="1">
      <alignment vertical="center" wrapText="1"/>
      <protection/>
    </xf>
    <xf numFmtId="0" fontId="6" fillId="0" borderId="0" xfId="0" applyFont="1" applyFill="1" applyAlignment="1" applyProtection="1">
      <alignment horizontal="center"/>
      <protection locked="0"/>
    </xf>
    <xf numFmtId="0" fontId="5" fillId="0" borderId="0" xfId="0" applyFont="1" applyFill="1" applyAlignment="1" applyProtection="1">
      <alignment/>
      <protection locked="0"/>
    </xf>
    <xf numFmtId="0" fontId="6" fillId="0" borderId="0" xfId="0" applyFont="1" applyFill="1" applyAlignment="1" applyProtection="1">
      <alignment/>
      <protection locked="0"/>
    </xf>
    <xf numFmtId="44" fontId="6" fillId="0" borderId="0" xfId="62" applyFont="1" applyFill="1" applyAlignment="1" applyProtection="1">
      <alignment/>
      <protection locked="0"/>
    </xf>
    <xf numFmtId="44" fontId="5" fillId="0" borderId="0" xfId="0" applyNumberFormat="1" applyFont="1" applyFill="1" applyAlignment="1" applyProtection="1">
      <alignment/>
      <protection locked="0"/>
    </xf>
    <xf numFmtId="0" fontId="6" fillId="0" borderId="0" xfId="0" applyNumberFormat="1" applyFont="1" applyFill="1" applyAlignment="1" applyProtection="1">
      <alignment/>
      <protection locked="0"/>
    </xf>
    <xf numFmtId="9" fontId="6" fillId="0" borderId="0" xfId="0" applyNumberFormat="1" applyFont="1" applyFill="1" applyAlignment="1" applyProtection="1">
      <alignment/>
      <protection locked="0"/>
    </xf>
    <xf numFmtId="0" fontId="6" fillId="0" borderId="0" xfId="0" applyNumberFormat="1" applyFont="1" applyFill="1" applyAlignment="1" applyProtection="1">
      <alignment horizontal="center"/>
      <protection/>
    </xf>
    <xf numFmtId="0" fontId="6" fillId="0" borderId="0" xfId="0" applyNumberFormat="1" applyFont="1" applyFill="1" applyAlignment="1" applyProtection="1">
      <alignment/>
      <protection/>
    </xf>
    <xf numFmtId="2" fontId="6" fillId="0" borderId="0" xfId="0" applyNumberFormat="1" applyFont="1" applyFill="1" applyAlignment="1" applyProtection="1">
      <alignment horizontal="right"/>
      <protection/>
    </xf>
    <xf numFmtId="0" fontId="5" fillId="0" borderId="0" xfId="0" applyNumberFormat="1" applyFont="1" applyFill="1" applyAlignment="1" applyProtection="1">
      <alignment/>
      <protection/>
    </xf>
    <xf numFmtId="0" fontId="5" fillId="0" borderId="0" xfId="0" applyNumberFormat="1" applyFont="1" applyFill="1" applyAlignment="1" applyProtection="1">
      <alignment wrapText="1"/>
      <protection/>
    </xf>
    <xf numFmtId="2" fontId="5" fillId="0" borderId="0" xfId="0" applyNumberFormat="1" applyFont="1" applyFill="1" applyAlignment="1" applyProtection="1">
      <alignment horizontal="right"/>
      <protection/>
    </xf>
    <xf numFmtId="0" fontId="6" fillId="0" borderId="0" xfId="0" applyNumberFormat="1" applyFont="1" applyFill="1" applyAlignment="1" applyProtection="1">
      <alignment horizontal="left" indent="2"/>
      <protection/>
    </xf>
    <xf numFmtId="0" fontId="6" fillId="0" borderId="0" xfId="0" applyNumberFormat="1" applyFont="1" applyFill="1" applyAlignment="1" applyProtection="1">
      <alignment horizontal="left" indent="3"/>
      <protection/>
    </xf>
    <xf numFmtId="0" fontId="6" fillId="0" borderId="0" xfId="0" applyNumberFormat="1" applyFont="1" applyFill="1" applyAlignment="1" applyProtection="1">
      <alignment/>
      <protection/>
    </xf>
    <xf numFmtId="0" fontId="6" fillId="0" borderId="0" xfId="0" applyFont="1" applyFill="1" applyAlignment="1" applyProtection="1">
      <alignment/>
      <protection/>
    </xf>
    <xf numFmtId="0" fontId="6" fillId="0" borderId="0" xfId="68" applyFont="1" applyFill="1" applyAlignment="1" applyProtection="1">
      <alignment vertical="center"/>
      <protection/>
    </xf>
    <xf numFmtId="0" fontId="5" fillId="0" borderId="0" xfId="0" applyFont="1" applyFill="1" applyAlignment="1" applyProtection="1">
      <alignment/>
      <protection/>
    </xf>
    <xf numFmtId="0" fontId="6" fillId="0" borderId="0" xfId="0" applyFont="1" applyFill="1" applyAlignment="1" applyProtection="1">
      <alignment horizontal="center"/>
      <protection/>
    </xf>
    <xf numFmtId="44" fontId="6" fillId="0" borderId="0" xfId="62" applyFont="1" applyFill="1" applyAlignment="1" applyProtection="1">
      <alignment/>
      <protection/>
    </xf>
    <xf numFmtId="180" fontId="5" fillId="0" borderId="0" xfId="54" applyNumberFormat="1" applyFont="1" applyFill="1" applyAlignment="1" applyProtection="1">
      <alignment/>
      <protection/>
    </xf>
    <xf numFmtId="170" fontId="6" fillId="0" borderId="0" xfId="0" applyNumberFormat="1" applyFont="1" applyFill="1" applyAlignment="1" applyProtection="1">
      <alignment/>
      <protection/>
    </xf>
    <xf numFmtId="180" fontId="6" fillId="0" borderId="10" xfId="69" applyNumberFormat="1" applyFont="1" applyFill="1" applyBorder="1" applyAlignment="1" applyProtection="1">
      <alignment horizontal="center" vertical="center" wrapText="1"/>
      <protection/>
    </xf>
    <xf numFmtId="180" fontId="6" fillId="0" borderId="10" xfId="69" applyNumberFormat="1" applyFont="1" applyFill="1" applyBorder="1" applyAlignment="1" applyProtection="1">
      <alignment horizontal="center" vertical="center"/>
      <protection/>
    </xf>
    <xf numFmtId="180" fontId="5" fillId="0" borderId="10" xfId="60" applyNumberFormat="1" applyFont="1" applyFill="1" applyBorder="1" applyAlignment="1" applyProtection="1">
      <alignment horizontal="center" vertical="center"/>
      <protection/>
    </xf>
    <xf numFmtId="180" fontId="6" fillId="0" borderId="10" xfId="60" applyNumberFormat="1" applyFont="1" applyFill="1" applyBorder="1" applyAlignment="1" applyProtection="1">
      <alignment horizontal="center" vertical="center"/>
      <protection/>
    </xf>
    <xf numFmtId="0" fontId="48" fillId="0" borderId="0" xfId="69" applyFont="1" applyFill="1" applyAlignment="1" applyProtection="1">
      <alignment horizontal="center" vertical="center"/>
      <protection locked="0"/>
    </xf>
    <xf numFmtId="0" fontId="48" fillId="0" borderId="0" xfId="69" applyFont="1" applyFill="1" applyAlignment="1" applyProtection="1">
      <alignment vertical="center"/>
      <protection locked="0"/>
    </xf>
    <xf numFmtId="0" fontId="48" fillId="0" borderId="10" xfId="69" applyFont="1" applyFill="1" applyBorder="1" applyAlignment="1" applyProtection="1">
      <alignment horizontal="center" vertical="center"/>
      <protection/>
    </xf>
    <xf numFmtId="0" fontId="48" fillId="0" borderId="10" xfId="69" applyFont="1" applyFill="1" applyBorder="1" applyAlignment="1" applyProtection="1">
      <alignment vertical="center" wrapText="1"/>
      <protection/>
    </xf>
    <xf numFmtId="171" fontId="48" fillId="0" borderId="10" xfId="60" applyNumberFormat="1" applyFont="1" applyFill="1" applyBorder="1" applyAlignment="1" applyProtection="1">
      <alignment vertical="center"/>
      <protection locked="0"/>
    </xf>
    <xf numFmtId="180" fontId="48" fillId="0" borderId="10" xfId="60" applyNumberFormat="1" applyFont="1" applyFill="1" applyBorder="1" applyAlignment="1" applyProtection="1">
      <alignment horizontal="center" vertical="center"/>
      <protection/>
    </xf>
    <xf numFmtId="0" fontId="49" fillId="0" borderId="10" xfId="69" applyFont="1" applyFill="1" applyBorder="1" applyAlignment="1" applyProtection="1">
      <alignment horizontal="center" vertical="center"/>
      <protection/>
    </xf>
    <xf numFmtId="0" fontId="49" fillId="0" borderId="10" xfId="69" applyFont="1" applyFill="1" applyBorder="1" applyAlignment="1" applyProtection="1">
      <alignment vertical="center"/>
      <protection/>
    </xf>
    <xf numFmtId="171" fontId="49" fillId="0" borderId="10" xfId="69" applyNumberFormat="1" applyFont="1" applyFill="1" applyBorder="1" applyAlignment="1" applyProtection="1">
      <alignment vertical="center"/>
      <protection locked="0"/>
    </xf>
    <xf numFmtId="180" fontId="49" fillId="0" borderId="10" xfId="60" applyNumberFormat="1" applyFont="1" applyFill="1" applyBorder="1" applyAlignment="1" applyProtection="1">
      <alignment horizontal="center" vertical="center"/>
      <protection/>
    </xf>
    <xf numFmtId="0" fontId="48" fillId="0" borderId="10" xfId="69" applyFont="1" applyFill="1" applyBorder="1" applyAlignment="1" applyProtection="1">
      <alignment vertical="center"/>
      <protection/>
    </xf>
    <xf numFmtId="177" fontId="48" fillId="0" borderId="10" xfId="60" applyNumberFormat="1" applyFont="1" applyFill="1" applyBorder="1" applyAlignment="1" applyProtection="1">
      <alignment vertical="center"/>
      <protection locked="0"/>
    </xf>
    <xf numFmtId="180" fontId="48" fillId="0" borderId="10" xfId="69" applyNumberFormat="1" applyFont="1" applyFill="1" applyBorder="1" applyAlignment="1" applyProtection="1">
      <alignment horizontal="center" vertical="center"/>
      <protection/>
    </xf>
    <xf numFmtId="0" fontId="49" fillId="0" borderId="18" xfId="69" applyFont="1" applyFill="1" applyBorder="1" applyAlignment="1" applyProtection="1">
      <alignment vertical="center"/>
      <protection/>
    </xf>
    <xf numFmtId="0" fontId="49" fillId="0" borderId="19" xfId="69" applyFont="1" applyFill="1" applyBorder="1" applyAlignment="1" applyProtection="1">
      <alignment vertical="center"/>
      <protection/>
    </xf>
    <xf numFmtId="0" fontId="49" fillId="0" borderId="20" xfId="69" applyFont="1" applyFill="1" applyBorder="1" applyAlignment="1" applyProtection="1">
      <alignment vertical="center"/>
      <protection locked="0"/>
    </xf>
    <xf numFmtId="180" fontId="49" fillId="0" borderId="10" xfId="69" applyNumberFormat="1" applyFont="1" applyFill="1" applyBorder="1" applyAlignment="1" applyProtection="1">
      <alignment horizontal="center" vertical="center"/>
      <protection/>
    </xf>
    <xf numFmtId="171" fontId="48" fillId="0" borderId="0" xfId="69" applyNumberFormat="1" applyFont="1" applyFill="1" applyAlignment="1" applyProtection="1">
      <alignment vertical="center"/>
      <protection locked="0"/>
    </xf>
    <xf numFmtId="0" fontId="48" fillId="0" borderId="10" xfId="69" applyFont="1" applyFill="1" applyBorder="1" applyAlignment="1" applyProtection="1">
      <alignment horizontal="left" vertical="center"/>
      <protection/>
    </xf>
    <xf numFmtId="0" fontId="48" fillId="0" borderId="18" xfId="69" applyFont="1" applyFill="1" applyBorder="1" applyAlignment="1" applyProtection="1">
      <alignment horizontal="left" vertical="center"/>
      <protection/>
    </xf>
    <xf numFmtId="0" fontId="48" fillId="0" borderId="19" xfId="69" applyFont="1" applyFill="1" applyBorder="1" applyAlignment="1" applyProtection="1">
      <alignment horizontal="left" vertical="center"/>
      <protection/>
    </xf>
    <xf numFmtId="0" fontId="48" fillId="0" borderId="20" xfId="69" applyFont="1" applyFill="1" applyBorder="1" applyAlignment="1" applyProtection="1">
      <alignment horizontal="left" vertical="center"/>
      <protection/>
    </xf>
    <xf numFmtId="10" fontId="48" fillId="0" borderId="10" xfId="82" applyNumberFormat="1" applyFont="1" applyFill="1" applyBorder="1" applyAlignment="1" applyProtection="1">
      <alignment vertical="center"/>
      <protection locked="0"/>
    </xf>
    <xf numFmtId="0" fontId="49" fillId="0" borderId="18" xfId="69" applyFont="1" applyFill="1" applyBorder="1" applyAlignment="1" applyProtection="1">
      <alignment horizontal="centerContinuous" vertical="center"/>
      <protection/>
    </xf>
    <xf numFmtId="0" fontId="49" fillId="0" borderId="19" xfId="69" applyFont="1" applyFill="1" applyBorder="1" applyAlignment="1" applyProtection="1">
      <alignment horizontal="centerContinuous" vertical="center"/>
      <protection/>
    </xf>
    <xf numFmtId="0" fontId="49" fillId="0" borderId="20" xfId="69" applyFont="1" applyFill="1" applyBorder="1" applyAlignment="1" applyProtection="1">
      <alignment horizontal="centerContinuous" vertical="center"/>
      <protection locked="0"/>
    </xf>
    <xf numFmtId="0" fontId="48" fillId="0" borderId="0" xfId="69" applyFont="1" applyFill="1" applyAlignment="1" applyProtection="1">
      <alignment horizontal="center" vertical="center"/>
      <protection/>
    </xf>
    <xf numFmtId="0" fontId="48" fillId="0" borderId="0" xfId="69" applyFont="1" applyFill="1" applyAlignment="1" applyProtection="1">
      <alignment vertical="center"/>
      <protection/>
    </xf>
    <xf numFmtId="177" fontId="48" fillId="0" borderId="0" xfId="60" applyNumberFormat="1" applyFont="1" applyFill="1" applyAlignment="1" applyProtection="1">
      <alignment vertical="center"/>
      <protection locked="0"/>
    </xf>
    <xf numFmtId="180" fontId="48" fillId="0" borderId="0" xfId="59" applyNumberFormat="1" applyFont="1" applyFill="1" applyAlignment="1" applyProtection="1">
      <alignment horizontal="center" vertical="center"/>
      <protection/>
    </xf>
    <xf numFmtId="180" fontId="48" fillId="0" borderId="0" xfId="69" applyNumberFormat="1" applyFont="1" applyFill="1" applyAlignment="1" applyProtection="1">
      <alignment horizontal="center" vertical="center"/>
      <protection/>
    </xf>
  </cellXfs>
  <cellStyles count="77">
    <cellStyle name="Normal" xfId="0"/>
    <cellStyle name="%"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Currency 2 2"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uro" xfId="51"/>
    <cellStyle name="Explicación" xfId="52"/>
    <cellStyle name="Incorrecto" xfId="53"/>
    <cellStyle name="Comma" xfId="54"/>
    <cellStyle name="Comma [0]" xfId="55"/>
    <cellStyle name="Millares 2" xfId="56"/>
    <cellStyle name="Millares 2 2" xfId="57"/>
    <cellStyle name="Millares 2 3" xfId="58"/>
    <cellStyle name="Millares 3" xfId="59"/>
    <cellStyle name="Millares 4" xfId="60"/>
    <cellStyle name="Millares 5" xfId="61"/>
    <cellStyle name="Currency" xfId="62"/>
    <cellStyle name="Currency [0]" xfId="63"/>
    <cellStyle name="Moneda 2" xfId="64"/>
    <cellStyle name="Moneda 3" xfId="65"/>
    <cellStyle name="Moneda 4" xfId="66"/>
    <cellStyle name="Neutral" xfId="67"/>
    <cellStyle name="Normal 2" xfId="68"/>
    <cellStyle name="Normal 2 2" xfId="69"/>
    <cellStyle name="Normal 2 2 2" xfId="70"/>
    <cellStyle name="Normal 2 2 2 2" xfId="71"/>
    <cellStyle name="Normal 2 3" xfId="72"/>
    <cellStyle name="Normal 2_MC_LP_008_2011" xfId="73"/>
    <cellStyle name="Normal 3" xfId="74"/>
    <cellStyle name="Normal 3 2" xfId="75"/>
    <cellStyle name="Normal 3 3" xfId="76"/>
    <cellStyle name="Normal 3_MC_LP_008_2011" xfId="77"/>
    <cellStyle name="Normal 4" xfId="78"/>
    <cellStyle name="Normal 5" xfId="79"/>
    <cellStyle name="Normal 6" xfId="80"/>
    <cellStyle name="Nota" xfId="81"/>
    <cellStyle name="Porcentaje 2" xfId="82"/>
    <cellStyle name="Porcentaje 3" xfId="83"/>
    <cellStyle name="Percent" xfId="84"/>
    <cellStyle name="Porcentual 2" xfId="85"/>
    <cellStyle name="Porcentual 2 2" xfId="86"/>
    <cellStyle name="Porcentual 3" xfId="87"/>
    <cellStyle name="Salida" xfId="88"/>
    <cellStyle name="Título" xfId="89"/>
    <cellStyle name="Total"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UPUESTO%20OFICIAL%20CASA%20DE%20LA%20CULTURA%20CORI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 OFICIAL"/>
      <sheetName val="AI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
  <sheetViews>
    <sheetView workbookViewId="0" topLeftCell="A1">
      <selection activeCell="D4" sqref="D4"/>
    </sheetView>
  </sheetViews>
  <sheetFormatPr defaultColWidth="11.421875" defaultRowHeight="12.75"/>
  <cols>
    <col min="1" max="1" width="25.421875" style="0" customWidth="1"/>
    <col min="2" max="2" width="14.421875" style="0" customWidth="1"/>
    <col min="3" max="3" width="16.28125" style="0" customWidth="1"/>
    <col min="7" max="7" width="12.7109375" style="0" customWidth="1"/>
  </cols>
  <sheetData>
    <row r="1" spans="1:7" ht="21.75">
      <c r="A1" s="8" t="s">
        <v>1065</v>
      </c>
      <c r="B1" s="8" t="s">
        <v>1066</v>
      </c>
      <c r="C1" s="2" t="s">
        <v>1067</v>
      </c>
      <c r="D1" s="2" t="s">
        <v>813</v>
      </c>
      <c r="E1" s="2" t="s">
        <v>814</v>
      </c>
      <c r="F1" s="2" t="s">
        <v>1069</v>
      </c>
      <c r="G1" s="8" t="s">
        <v>1070</v>
      </c>
    </row>
    <row r="2" spans="1:7" ht="12.75" thickBot="1">
      <c r="A2" s="9"/>
      <c r="B2" s="9"/>
      <c r="C2" s="3" t="s">
        <v>1068</v>
      </c>
      <c r="D2" s="3" t="s">
        <v>1068</v>
      </c>
      <c r="E2" s="3" t="s">
        <v>1068</v>
      </c>
      <c r="F2" s="4">
        <v>0.16</v>
      </c>
      <c r="G2" s="9"/>
    </row>
    <row r="3" spans="1:7" ht="36.75" customHeight="1" thickBot="1">
      <c r="A3" s="6" t="s">
        <v>1071</v>
      </c>
      <c r="B3" s="7"/>
      <c r="C3" s="7"/>
      <c r="D3" s="7"/>
      <c r="E3" s="7"/>
      <c r="F3" s="7"/>
      <c r="G3" s="7"/>
    </row>
    <row r="4" spans="1:7" ht="39" customHeight="1" thickBot="1">
      <c r="A4" s="6" t="s">
        <v>1072</v>
      </c>
      <c r="B4" s="7"/>
      <c r="C4" s="7"/>
      <c r="D4" s="7"/>
      <c r="E4" s="7"/>
      <c r="F4" s="7"/>
      <c r="G4" s="7"/>
    </row>
    <row r="5" spans="1:7" ht="15.75" thickBot="1">
      <c r="A5" s="10" t="s">
        <v>1073</v>
      </c>
      <c r="B5" s="11"/>
      <c r="C5" s="11"/>
      <c r="D5" s="11"/>
      <c r="E5" s="11"/>
      <c r="F5" s="12"/>
      <c r="G5" s="5"/>
    </row>
  </sheetData>
  <sheetProtection/>
  <mergeCells count="4">
    <mergeCell ref="A1:A2"/>
    <mergeCell ref="B1:B2"/>
    <mergeCell ref="G1:G2"/>
    <mergeCell ref="A5:F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rgb="FFFFFF00"/>
  </sheetPr>
  <dimension ref="A1:G207"/>
  <sheetViews>
    <sheetView tabSelected="1" zoomScale="85" zoomScaleNormal="85" zoomScaleSheetLayoutView="85" workbookViewId="0" topLeftCell="A1">
      <selection activeCell="I14" sqref="I14"/>
    </sheetView>
  </sheetViews>
  <sheetFormatPr defaultColWidth="11.57421875" defaultRowHeight="12.75"/>
  <cols>
    <col min="1" max="1" width="11.00390625" style="78" customWidth="1"/>
    <col min="2" max="2" width="58.7109375" style="79" customWidth="1"/>
    <col min="3" max="3" width="12.421875" style="78" bestFit="1" customWidth="1"/>
    <col min="4" max="4" width="13.28125" style="78" customWidth="1"/>
    <col min="5" max="5" width="14.421875" style="80" customWidth="1"/>
    <col min="6" max="6" width="17.421875" style="82" customWidth="1"/>
    <col min="7" max="7" width="15.140625" style="53" bestFit="1" customWidth="1"/>
    <col min="8" max="16384" width="11.421875" style="53" customWidth="1"/>
  </cols>
  <sheetData>
    <row r="1" spans="1:6" s="52" customFormat="1" ht="12">
      <c r="A1" s="17" t="s">
        <v>820</v>
      </c>
      <c r="B1" s="17" t="s">
        <v>821</v>
      </c>
      <c r="C1" s="17" t="s">
        <v>812</v>
      </c>
      <c r="D1" s="17" t="s">
        <v>822</v>
      </c>
      <c r="E1" s="13" t="s">
        <v>1064</v>
      </c>
      <c r="F1" s="48" t="s">
        <v>1062</v>
      </c>
    </row>
    <row r="2" spans="1:6" ht="12">
      <c r="A2" s="18">
        <v>1</v>
      </c>
      <c r="B2" s="19" t="s">
        <v>823</v>
      </c>
      <c r="C2" s="18"/>
      <c r="D2" s="18"/>
      <c r="E2" s="14"/>
      <c r="F2" s="49">
        <f>+F3</f>
        <v>0</v>
      </c>
    </row>
    <row r="3" spans="1:6" ht="12">
      <c r="A3" s="18" t="s">
        <v>817</v>
      </c>
      <c r="B3" s="19" t="s">
        <v>824</v>
      </c>
      <c r="C3" s="18"/>
      <c r="D3" s="18"/>
      <c r="E3" s="14"/>
      <c r="F3" s="49">
        <f>SUM(F4:F8)</f>
        <v>0</v>
      </c>
    </row>
    <row r="4" spans="1:6" ht="24">
      <c r="A4" s="20" t="s">
        <v>15</v>
      </c>
      <c r="B4" s="21" t="s">
        <v>825</v>
      </c>
      <c r="C4" s="20" t="s">
        <v>826</v>
      </c>
      <c r="D4" s="20">
        <v>754.56</v>
      </c>
      <c r="E4" s="16"/>
      <c r="F4" s="50">
        <f>ROUND($D4*E4,0)</f>
        <v>0</v>
      </c>
    </row>
    <row r="5" spans="1:6" ht="36">
      <c r="A5" s="20" t="s">
        <v>17</v>
      </c>
      <c r="B5" s="21" t="s">
        <v>827</v>
      </c>
      <c r="C5" s="20" t="s">
        <v>828</v>
      </c>
      <c r="D5" s="20">
        <v>1</v>
      </c>
      <c r="E5" s="16"/>
      <c r="F5" s="50">
        <f>ROUND($D5*E5,0)</f>
        <v>0</v>
      </c>
    </row>
    <row r="6" spans="1:6" ht="24">
      <c r="A6" s="20" t="s">
        <v>23</v>
      </c>
      <c r="B6" s="21" t="s">
        <v>24</v>
      </c>
      <c r="C6" s="20" t="s">
        <v>828</v>
      </c>
      <c r="D6" s="20">
        <v>1</v>
      </c>
      <c r="E6" s="16"/>
      <c r="F6" s="50">
        <f>ROUND($D6*E6,0)</f>
        <v>0</v>
      </c>
    </row>
    <row r="7" spans="1:6" ht="12">
      <c r="A7" s="20" t="s">
        <v>20</v>
      </c>
      <c r="B7" s="21" t="s">
        <v>21</v>
      </c>
      <c r="C7" s="20" t="s">
        <v>829</v>
      </c>
      <c r="D7" s="20">
        <v>82.96</v>
      </c>
      <c r="E7" s="16"/>
      <c r="F7" s="50">
        <f>ROUND($D7*E7,0)</f>
        <v>0</v>
      </c>
    </row>
    <row r="8" spans="1:6" ht="12">
      <c r="A8" s="20" t="s">
        <v>9</v>
      </c>
      <c r="B8" s="21" t="s">
        <v>10</v>
      </c>
      <c r="C8" s="20" t="s">
        <v>828</v>
      </c>
      <c r="D8" s="20">
        <v>1</v>
      </c>
      <c r="E8" s="16"/>
      <c r="F8" s="50">
        <f>ROUND($D8*E8,0)</f>
        <v>0</v>
      </c>
    </row>
    <row r="9" spans="1:6" ht="12">
      <c r="A9" s="18">
        <v>1.3</v>
      </c>
      <c r="B9" s="19" t="s">
        <v>830</v>
      </c>
      <c r="C9" s="18"/>
      <c r="D9" s="18"/>
      <c r="E9" s="15"/>
      <c r="F9" s="51">
        <f>+F10+F17</f>
        <v>0</v>
      </c>
    </row>
    <row r="10" spans="1:6" ht="12">
      <c r="A10" s="18" t="s">
        <v>831</v>
      </c>
      <c r="B10" s="19" t="s">
        <v>832</v>
      </c>
      <c r="C10" s="18"/>
      <c r="D10" s="18"/>
      <c r="E10" s="15"/>
      <c r="F10" s="51">
        <f>SUM(F11:F16)</f>
        <v>0</v>
      </c>
    </row>
    <row r="11" spans="1:6" ht="24">
      <c r="A11" s="20" t="s">
        <v>36</v>
      </c>
      <c r="B11" s="21" t="s">
        <v>833</v>
      </c>
      <c r="C11" s="20" t="s">
        <v>834</v>
      </c>
      <c r="D11" s="20">
        <v>28.5</v>
      </c>
      <c r="E11" s="16"/>
      <c r="F11" s="50">
        <f aca="true" t="shared" si="0" ref="F11:F16">ROUND($D11*E11,0)</f>
        <v>0</v>
      </c>
    </row>
    <row r="12" spans="1:6" ht="24">
      <c r="A12" s="20" t="s">
        <v>27</v>
      </c>
      <c r="B12" s="21" t="s">
        <v>835</v>
      </c>
      <c r="C12" s="20" t="s">
        <v>826</v>
      </c>
      <c r="D12" s="20">
        <v>59</v>
      </c>
      <c r="E12" s="16"/>
      <c r="F12" s="50">
        <f t="shared" si="0"/>
        <v>0</v>
      </c>
    </row>
    <row r="13" spans="1:6" ht="60">
      <c r="A13" s="20" t="s">
        <v>40</v>
      </c>
      <c r="B13" s="21" t="s">
        <v>836</v>
      </c>
      <c r="C13" s="20" t="s">
        <v>826</v>
      </c>
      <c r="D13" s="20">
        <v>294.12</v>
      </c>
      <c r="E13" s="16"/>
      <c r="F13" s="50">
        <f t="shared" si="0"/>
        <v>0</v>
      </c>
    </row>
    <row r="14" spans="1:6" ht="60">
      <c r="A14" s="20" t="s">
        <v>42</v>
      </c>
      <c r="B14" s="21" t="s">
        <v>837</v>
      </c>
      <c r="C14" s="20" t="s">
        <v>826</v>
      </c>
      <c r="D14" s="20">
        <v>347.32</v>
      </c>
      <c r="E14" s="16"/>
      <c r="F14" s="50">
        <f t="shared" si="0"/>
        <v>0</v>
      </c>
    </row>
    <row r="15" spans="1:6" ht="48">
      <c r="A15" s="20" t="s">
        <v>838</v>
      </c>
      <c r="B15" s="21" t="s">
        <v>839</v>
      </c>
      <c r="C15" s="20" t="s">
        <v>826</v>
      </c>
      <c r="D15" s="20">
        <v>399.83</v>
      </c>
      <c r="E15" s="16"/>
      <c r="F15" s="50">
        <f t="shared" si="0"/>
        <v>0</v>
      </c>
    </row>
    <row r="16" spans="1:6" ht="48">
      <c r="A16" s="20" t="s">
        <v>840</v>
      </c>
      <c r="B16" s="21" t="s">
        <v>841</v>
      </c>
      <c r="C16" s="20" t="s">
        <v>826</v>
      </c>
      <c r="D16" s="20">
        <v>150</v>
      </c>
      <c r="E16" s="16"/>
      <c r="F16" s="50">
        <f t="shared" si="0"/>
        <v>0</v>
      </c>
    </row>
    <row r="17" spans="1:6" ht="12">
      <c r="A17" s="18" t="s">
        <v>842</v>
      </c>
      <c r="B17" s="19" t="s">
        <v>843</v>
      </c>
      <c r="C17" s="18"/>
      <c r="D17" s="18"/>
      <c r="E17" s="15"/>
      <c r="F17" s="51">
        <f>SUM(F18:F21)</f>
        <v>0</v>
      </c>
    </row>
    <row r="18" spans="1:6" ht="48">
      <c r="A18" s="20" t="s">
        <v>54</v>
      </c>
      <c r="B18" s="21" t="s">
        <v>844</v>
      </c>
      <c r="C18" s="20" t="s">
        <v>828</v>
      </c>
      <c r="D18" s="20">
        <v>16</v>
      </c>
      <c r="E18" s="16"/>
      <c r="F18" s="50">
        <f>ROUND($D18*E18,0)</f>
        <v>0</v>
      </c>
    </row>
    <row r="19" spans="1:6" ht="48">
      <c r="A19" s="20" t="s">
        <v>52</v>
      </c>
      <c r="B19" s="21" t="s">
        <v>845</v>
      </c>
      <c r="C19" s="20" t="s">
        <v>826</v>
      </c>
      <c r="D19" s="20">
        <v>635.88</v>
      </c>
      <c r="E19" s="16"/>
      <c r="F19" s="50">
        <f>ROUND($D19*E19,0)</f>
        <v>0</v>
      </c>
    </row>
    <row r="20" spans="1:6" ht="48">
      <c r="A20" s="20" t="s">
        <v>48</v>
      </c>
      <c r="B20" s="21" t="s">
        <v>846</v>
      </c>
      <c r="C20" s="20" t="s">
        <v>828</v>
      </c>
      <c r="D20" s="20">
        <v>4</v>
      </c>
      <c r="E20" s="16"/>
      <c r="F20" s="50">
        <f>ROUND($D20*E20,0)</f>
        <v>0</v>
      </c>
    </row>
    <row r="21" spans="1:6" ht="48">
      <c r="A21" s="20" t="s">
        <v>44</v>
      </c>
      <c r="B21" s="21" t="s">
        <v>847</v>
      </c>
      <c r="C21" s="20" t="s">
        <v>829</v>
      </c>
      <c r="D21" s="20">
        <v>5.47</v>
      </c>
      <c r="E21" s="16"/>
      <c r="F21" s="50">
        <f>ROUND($D21*E21,0)</f>
        <v>0</v>
      </c>
    </row>
    <row r="22" spans="1:6" ht="12">
      <c r="A22" s="18">
        <v>2</v>
      </c>
      <c r="B22" s="19" t="s">
        <v>848</v>
      </c>
      <c r="C22" s="18"/>
      <c r="D22" s="18"/>
      <c r="E22" s="15"/>
      <c r="F22" s="51">
        <f>+F23+F26+F32</f>
        <v>0</v>
      </c>
    </row>
    <row r="23" spans="1:6" ht="13.5" customHeight="1">
      <c r="A23" s="18">
        <v>2.1</v>
      </c>
      <c r="B23" s="19" t="s">
        <v>849</v>
      </c>
      <c r="C23" s="18"/>
      <c r="D23" s="18"/>
      <c r="E23" s="15"/>
      <c r="F23" s="51">
        <f>SUM(F24:F25)</f>
        <v>0</v>
      </c>
    </row>
    <row r="24" spans="1:6" ht="12">
      <c r="A24" s="20" t="s">
        <v>64</v>
      </c>
      <c r="B24" s="21" t="s">
        <v>850</v>
      </c>
      <c r="C24" s="20" t="s">
        <v>834</v>
      </c>
      <c r="D24" s="20">
        <v>165</v>
      </c>
      <c r="E24" s="16"/>
      <c r="F24" s="50">
        <f>ROUND($D24*E24,0)</f>
        <v>0</v>
      </c>
    </row>
    <row r="25" spans="1:6" ht="36">
      <c r="A25" s="20" t="s">
        <v>68</v>
      </c>
      <c r="B25" s="21" t="s">
        <v>851</v>
      </c>
      <c r="C25" s="20" t="s">
        <v>834</v>
      </c>
      <c r="D25" s="20">
        <v>160</v>
      </c>
      <c r="E25" s="16"/>
      <c r="F25" s="50">
        <f>ROUND($D25*E25,0)</f>
        <v>0</v>
      </c>
    </row>
    <row r="26" spans="1:6" ht="12">
      <c r="A26" s="18">
        <v>2.2</v>
      </c>
      <c r="B26" s="19" t="s">
        <v>852</v>
      </c>
      <c r="C26" s="18"/>
      <c r="D26" s="18"/>
      <c r="E26" s="15"/>
      <c r="F26" s="51">
        <f>SUM(F27:F31)</f>
        <v>0</v>
      </c>
    </row>
    <row r="27" spans="1:6" ht="12">
      <c r="A27" s="20" t="s">
        <v>72</v>
      </c>
      <c r="B27" s="21" t="s">
        <v>853</v>
      </c>
      <c r="C27" s="20" t="s">
        <v>826</v>
      </c>
      <c r="D27" s="20">
        <v>59</v>
      </c>
      <c r="E27" s="16"/>
      <c r="F27" s="50">
        <f>ROUND($D27*E27,0)</f>
        <v>0</v>
      </c>
    </row>
    <row r="28" spans="1:6" ht="12">
      <c r="A28" s="20" t="s">
        <v>76</v>
      </c>
      <c r="B28" s="21" t="s">
        <v>854</v>
      </c>
      <c r="C28" s="20" t="s">
        <v>834</v>
      </c>
      <c r="D28" s="20">
        <v>4</v>
      </c>
      <c r="E28" s="16"/>
      <c r="F28" s="50">
        <f>ROUND($D28*E28,0)</f>
        <v>0</v>
      </c>
    </row>
    <row r="29" spans="1:6" ht="12">
      <c r="A29" s="20" t="s">
        <v>78</v>
      </c>
      <c r="B29" s="21" t="s">
        <v>855</v>
      </c>
      <c r="C29" s="20" t="s">
        <v>834</v>
      </c>
      <c r="D29" s="20">
        <v>13</v>
      </c>
      <c r="E29" s="16"/>
      <c r="F29" s="50">
        <f>ROUND($D29*E29,0)</f>
        <v>0</v>
      </c>
    </row>
    <row r="30" spans="1:6" ht="24">
      <c r="A30" s="20" t="s">
        <v>80</v>
      </c>
      <c r="B30" s="21" t="s">
        <v>856</v>
      </c>
      <c r="C30" s="20" t="s">
        <v>826</v>
      </c>
      <c r="D30" s="20">
        <v>309</v>
      </c>
      <c r="E30" s="16"/>
      <c r="F30" s="50">
        <f>ROUND($D30*E30,0)</f>
        <v>0</v>
      </c>
    </row>
    <row r="31" spans="1:6" ht="12">
      <c r="A31" s="20" t="s">
        <v>857</v>
      </c>
      <c r="B31" s="21" t="s">
        <v>858</v>
      </c>
      <c r="C31" s="20" t="s">
        <v>834</v>
      </c>
      <c r="D31" s="20">
        <v>6</v>
      </c>
      <c r="E31" s="16"/>
      <c r="F31" s="50">
        <f>ROUND($D31*E31,0)</f>
        <v>0</v>
      </c>
    </row>
    <row r="32" spans="1:6" ht="12">
      <c r="A32" s="18">
        <v>2.3</v>
      </c>
      <c r="B32" s="19" t="s">
        <v>859</v>
      </c>
      <c r="C32" s="18"/>
      <c r="D32" s="18"/>
      <c r="E32" s="15"/>
      <c r="F32" s="51">
        <f>SUM(F33:F34)</f>
        <v>0</v>
      </c>
    </row>
    <row r="33" spans="1:6" ht="24">
      <c r="A33" s="20" t="s">
        <v>84</v>
      </c>
      <c r="B33" s="21" t="s">
        <v>860</v>
      </c>
      <c r="C33" s="20" t="s">
        <v>861</v>
      </c>
      <c r="D33" s="20">
        <v>2845</v>
      </c>
      <c r="E33" s="16"/>
      <c r="F33" s="50">
        <f>ROUND($D33*E33,0)</f>
        <v>0</v>
      </c>
    </row>
    <row r="34" spans="1:6" ht="12">
      <c r="A34" s="20" t="s">
        <v>87</v>
      </c>
      <c r="B34" s="21" t="s">
        <v>862</v>
      </c>
      <c r="C34" s="20" t="s">
        <v>861</v>
      </c>
      <c r="D34" s="20">
        <v>834.54</v>
      </c>
      <c r="E34" s="16"/>
      <c r="F34" s="50">
        <f>ROUND($D34*E34,0)</f>
        <v>0</v>
      </c>
    </row>
    <row r="35" spans="1:6" ht="12">
      <c r="A35" s="18">
        <v>4</v>
      </c>
      <c r="B35" s="19" t="s">
        <v>863</v>
      </c>
      <c r="C35" s="18"/>
      <c r="D35" s="18"/>
      <c r="E35" s="15"/>
      <c r="F35" s="51">
        <f>+F36</f>
        <v>0</v>
      </c>
    </row>
    <row r="36" spans="1:6" ht="16.5" customHeight="1">
      <c r="A36" s="18">
        <v>4.6</v>
      </c>
      <c r="B36" s="19" t="s">
        <v>864</v>
      </c>
      <c r="C36" s="18"/>
      <c r="D36" s="18"/>
      <c r="E36" s="15"/>
      <c r="F36" s="51">
        <f>SUM(F37:F37)</f>
        <v>0</v>
      </c>
    </row>
    <row r="37" spans="1:6" ht="24">
      <c r="A37" s="20" t="s">
        <v>865</v>
      </c>
      <c r="B37" s="21" t="s">
        <v>866</v>
      </c>
      <c r="C37" s="20" t="s">
        <v>867</v>
      </c>
      <c r="D37" s="22">
        <f>13505.02-228.471</f>
        <v>13276.549</v>
      </c>
      <c r="E37" s="1"/>
      <c r="F37" s="50">
        <f>ROUND($D37*E37,0)</f>
        <v>0</v>
      </c>
    </row>
    <row r="38" spans="1:6" ht="12">
      <c r="A38" s="18">
        <v>5</v>
      </c>
      <c r="B38" s="19" t="s">
        <v>868</v>
      </c>
      <c r="C38" s="18"/>
      <c r="D38" s="23"/>
      <c r="E38" s="15"/>
      <c r="F38" s="51">
        <f>+F39++F42</f>
        <v>0</v>
      </c>
    </row>
    <row r="39" spans="1:6" ht="12">
      <c r="A39" s="18">
        <v>5.1</v>
      </c>
      <c r="B39" s="19" t="s">
        <v>869</v>
      </c>
      <c r="C39" s="18"/>
      <c r="D39" s="23"/>
      <c r="E39" s="15"/>
      <c r="F39" s="51">
        <f>SUM(F40:F41)</f>
        <v>0</v>
      </c>
    </row>
    <row r="40" spans="1:6" ht="24">
      <c r="A40" s="20" t="s">
        <v>186</v>
      </c>
      <c r="B40" s="21" t="s">
        <v>870</v>
      </c>
      <c r="C40" s="20" t="s">
        <v>826</v>
      </c>
      <c r="D40" s="22">
        <v>430.05</v>
      </c>
      <c r="E40" s="1"/>
      <c r="F40" s="50">
        <f>ROUND($D40*E40,0)</f>
        <v>0</v>
      </c>
    </row>
    <row r="41" spans="1:6" ht="12">
      <c r="A41" s="20" t="s">
        <v>182</v>
      </c>
      <c r="B41" s="21" t="s">
        <v>871</v>
      </c>
      <c r="C41" s="20" t="s">
        <v>826</v>
      </c>
      <c r="D41" s="22">
        <v>12.2</v>
      </c>
      <c r="E41" s="16"/>
      <c r="F41" s="50">
        <f>ROUND($D41*E41,0)</f>
        <v>0</v>
      </c>
    </row>
    <row r="42" spans="1:6" ht="12">
      <c r="A42" s="18">
        <v>6.1</v>
      </c>
      <c r="B42" s="19" t="s">
        <v>872</v>
      </c>
      <c r="C42" s="18"/>
      <c r="D42" s="23"/>
      <c r="E42" s="15"/>
      <c r="F42" s="51">
        <f>SUM(F43:F43)</f>
        <v>0</v>
      </c>
    </row>
    <row r="43" spans="1:6" ht="24">
      <c r="A43" s="20" t="s">
        <v>218</v>
      </c>
      <c r="B43" s="21" t="s">
        <v>873</v>
      </c>
      <c r="C43" s="20" t="s">
        <v>829</v>
      </c>
      <c r="D43" s="20">
        <v>37</v>
      </c>
      <c r="E43" s="16"/>
      <c r="F43" s="50">
        <f>ROUND($D43*E43,0)</f>
        <v>0</v>
      </c>
    </row>
    <row r="44" spans="1:6" ht="12">
      <c r="A44" s="18">
        <v>7</v>
      </c>
      <c r="B44" s="19" t="s">
        <v>874</v>
      </c>
      <c r="C44" s="18"/>
      <c r="D44" s="18"/>
      <c r="E44" s="15"/>
      <c r="F44" s="51">
        <f>+F45+F47+F51+F55+F59</f>
        <v>0</v>
      </c>
    </row>
    <row r="45" spans="1:6" ht="12">
      <c r="A45" s="18" t="s">
        <v>875</v>
      </c>
      <c r="B45" s="19" t="s">
        <v>313</v>
      </c>
      <c r="C45" s="18" t="s">
        <v>3</v>
      </c>
      <c r="D45" s="18"/>
      <c r="E45" s="15"/>
      <c r="F45" s="51">
        <f>SUM(F46:F46)</f>
        <v>0</v>
      </c>
    </row>
    <row r="46" spans="1:6" ht="12">
      <c r="A46" s="20" t="s">
        <v>314</v>
      </c>
      <c r="B46" s="21" t="s">
        <v>876</v>
      </c>
      <c r="C46" s="20" t="s">
        <v>828</v>
      </c>
      <c r="D46" s="20">
        <v>14</v>
      </c>
      <c r="E46" s="16"/>
      <c r="F46" s="50">
        <f>ROUND($D46*E46,0)</f>
        <v>0</v>
      </c>
    </row>
    <row r="47" spans="1:6" ht="12">
      <c r="A47" s="18">
        <v>7.5</v>
      </c>
      <c r="B47" s="19" t="s">
        <v>877</v>
      </c>
      <c r="C47" s="18"/>
      <c r="D47" s="18"/>
      <c r="E47" s="15"/>
      <c r="F47" s="51">
        <f>SUM(F48:F50)</f>
        <v>0</v>
      </c>
    </row>
    <row r="48" spans="1:6" ht="36">
      <c r="A48" s="20" t="s">
        <v>878</v>
      </c>
      <c r="B48" s="21" t="s">
        <v>879</v>
      </c>
      <c r="C48" s="20" t="s">
        <v>829</v>
      </c>
      <c r="D48" s="20">
        <v>30</v>
      </c>
      <c r="E48" s="16"/>
      <c r="F48" s="50">
        <f>ROUND($D48*E48,0)</f>
        <v>0</v>
      </c>
    </row>
    <row r="49" spans="1:6" ht="36">
      <c r="A49" s="20" t="s">
        <v>880</v>
      </c>
      <c r="B49" s="21" t="s">
        <v>881</v>
      </c>
      <c r="C49" s="20" t="s">
        <v>829</v>
      </c>
      <c r="D49" s="20">
        <v>3</v>
      </c>
      <c r="E49" s="16"/>
      <c r="F49" s="50">
        <f>ROUND($D49*E49,0)</f>
        <v>0</v>
      </c>
    </row>
    <row r="50" spans="1:6" ht="24">
      <c r="A50" s="20" t="s">
        <v>355</v>
      </c>
      <c r="B50" s="21" t="s">
        <v>882</v>
      </c>
      <c r="C50" s="20" t="s">
        <v>829</v>
      </c>
      <c r="D50" s="20">
        <v>66</v>
      </c>
      <c r="E50" s="16"/>
      <c r="F50" s="50">
        <f>ROUND($D50*E50,0)</f>
        <v>0</v>
      </c>
    </row>
    <row r="51" spans="1:6" ht="12">
      <c r="A51" s="18">
        <v>7.6</v>
      </c>
      <c r="B51" s="19" t="s">
        <v>883</v>
      </c>
      <c r="C51" s="18"/>
      <c r="D51" s="18"/>
      <c r="E51" s="15"/>
      <c r="F51" s="51">
        <f>SUM(F52:F54)</f>
        <v>0</v>
      </c>
    </row>
    <row r="52" spans="1:6" ht="24">
      <c r="A52" s="20" t="s">
        <v>884</v>
      </c>
      <c r="B52" s="21" t="s">
        <v>885</v>
      </c>
      <c r="C52" s="20" t="s">
        <v>886</v>
      </c>
      <c r="D52" s="20">
        <v>7</v>
      </c>
      <c r="E52" s="16"/>
      <c r="F52" s="50">
        <f>ROUND($D52*E52,0)</f>
        <v>0</v>
      </c>
    </row>
    <row r="53" spans="1:6" ht="24">
      <c r="A53" s="20" t="s">
        <v>887</v>
      </c>
      <c r="B53" s="21" t="s">
        <v>888</v>
      </c>
      <c r="C53" s="20" t="s">
        <v>886</v>
      </c>
      <c r="D53" s="20">
        <v>2</v>
      </c>
      <c r="E53" s="16"/>
      <c r="F53" s="50">
        <f>ROUND($D53*E53,0)</f>
        <v>0</v>
      </c>
    </row>
    <row r="54" spans="1:6" ht="12">
      <c r="A54" s="20" t="s">
        <v>889</v>
      </c>
      <c r="B54" s="21" t="s">
        <v>890</v>
      </c>
      <c r="C54" s="20" t="s">
        <v>886</v>
      </c>
      <c r="D54" s="20">
        <v>5</v>
      </c>
      <c r="E54" s="16"/>
      <c r="F54" s="50">
        <f>ROUND($D54*E54,0)</f>
        <v>0</v>
      </c>
    </row>
    <row r="55" spans="1:6" ht="12">
      <c r="A55" s="18">
        <v>7.7</v>
      </c>
      <c r="B55" s="19" t="s">
        <v>112</v>
      </c>
      <c r="C55" s="18"/>
      <c r="D55" s="18"/>
      <c r="E55" s="15"/>
      <c r="F55" s="51">
        <f>SUM(F56:F58)</f>
        <v>0</v>
      </c>
    </row>
    <row r="56" spans="1:6" ht="12">
      <c r="A56" s="20" t="s">
        <v>891</v>
      </c>
      <c r="B56" s="21" t="s">
        <v>892</v>
      </c>
      <c r="C56" s="20" t="s">
        <v>829</v>
      </c>
      <c r="D56" s="20">
        <v>11</v>
      </c>
      <c r="E56" s="16"/>
      <c r="F56" s="50">
        <f>ROUND($D56*E56,0)</f>
        <v>0</v>
      </c>
    </row>
    <row r="57" spans="1:6" ht="12">
      <c r="A57" s="20" t="s">
        <v>119</v>
      </c>
      <c r="B57" s="21" t="s">
        <v>893</v>
      </c>
      <c r="C57" s="20" t="s">
        <v>829</v>
      </c>
      <c r="D57" s="20">
        <v>2</v>
      </c>
      <c r="E57" s="16"/>
      <c r="F57" s="50">
        <f>ROUND($D57*E57,0)</f>
        <v>0</v>
      </c>
    </row>
    <row r="58" spans="1:6" ht="12">
      <c r="A58" s="20" t="s">
        <v>121</v>
      </c>
      <c r="B58" s="21" t="s">
        <v>894</v>
      </c>
      <c r="C58" s="20" t="s">
        <v>829</v>
      </c>
      <c r="D58" s="20">
        <v>11</v>
      </c>
      <c r="E58" s="16"/>
      <c r="F58" s="50">
        <f>ROUND($D58*E58,0)</f>
        <v>0</v>
      </c>
    </row>
    <row r="59" spans="1:6" ht="12">
      <c r="A59" s="18">
        <v>7.8</v>
      </c>
      <c r="B59" s="19" t="s">
        <v>895</v>
      </c>
      <c r="C59" s="18"/>
      <c r="D59" s="18"/>
      <c r="E59" s="15"/>
      <c r="F59" s="51">
        <f>SUM(F60:F62)</f>
        <v>0</v>
      </c>
    </row>
    <row r="60" spans="1:6" ht="24">
      <c r="A60" s="20" t="s">
        <v>240</v>
      </c>
      <c r="B60" s="21" t="s">
        <v>896</v>
      </c>
      <c r="C60" s="20" t="s">
        <v>828</v>
      </c>
      <c r="D60" s="20">
        <v>1</v>
      </c>
      <c r="E60" s="16"/>
      <c r="F60" s="50">
        <f>ROUND($D60*E60,0)</f>
        <v>0</v>
      </c>
    </row>
    <row r="61" spans="1:6" ht="24">
      <c r="A61" s="20" t="s">
        <v>395</v>
      </c>
      <c r="B61" s="21" t="s">
        <v>897</v>
      </c>
      <c r="C61" s="20" t="s">
        <v>828</v>
      </c>
      <c r="D61" s="20">
        <v>2</v>
      </c>
      <c r="E61" s="16"/>
      <c r="F61" s="50">
        <f>ROUND($D61*E61,0)</f>
        <v>0</v>
      </c>
    </row>
    <row r="62" spans="1:6" ht="36">
      <c r="A62" s="20" t="s">
        <v>93</v>
      </c>
      <c r="B62" s="21" t="s">
        <v>898</v>
      </c>
      <c r="C62" s="20" t="s">
        <v>886</v>
      </c>
      <c r="D62" s="20">
        <v>9</v>
      </c>
      <c r="E62" s="16"/>
      <c r="F62" s="50">
        <f>ROUND($D62*E62,0)</f>
        <v>0</v>
      </c>
    </row>
    <row r="63" spans="1:6" ht="12">
      <c r="A63" s="18">
        <v>8</v>
      </c>
      <c r="B63" s="19" t="s">
        <v>666</v>
      </c>
      <c r="C63" s="18"/>
      <c r="D63" s="18"/>
      <c r="E63" s="15"/>
      <c r="F63" s="51">
        <f>+F64+F69+F72+F78+F94+F97</f>
        <v>0</v>
      </c>
    </row>
    <row r="64" spans="1:6" ht="12">
      <c r="A64" s="18" t="s">
        <v>816</v>
      </c>
      <c r="B64" s="19" t="s">
        <v>668</v>
      </c>
      <c r="C64" s="18"/>
      <c r="D64" s="18"/>
      <c r="E64" s="15"/>
      <c r="F64" s="51">
        <f>SUM(F65:F68)</f>
        <v>0</v>
      </c>
    </row>
    <row r="65" spans="1:6" ht="12">
      <c r="A65" s="20" t="s">
        <v>899</v>
      </c>
      <c r="B65" s="21" t="s">
        <v>900</v>
      </c>
      <c r="C65" s="20" t="s">
        <v>829</v>
      </c>
      <c r="D65" s="20">
        <v>40</v>
      </c>
      <c r="E65" s="1"/>
      <c r="F65" s="50">
        <f>ROUND($D65*E65,0)</f>
        <v>0</v>
      </c>
    </row>
    <row r="66" spans="1:6" ht="24">
      <c r="A66" s="20" t="s">
        <v>901</v>
      </c>
      <c r="B66" s="21" t="s">
        <v>902</v>
      </c>
      <c r="C66" s="20" t="s">
        <v>829</v>
      </c>
      <c r="D66" s="20">
        <v>10</v>
      </c>
      <c r="E66" s="1"/>
      <c r="F66" s="50">
        <f>ROUND($D66*E66,0)</f>
        <v>0</v>
      </c>
    </row>
    <row r="67" spans="1:6" ht="12">
      <c r="A67" s="20"/>
      <c r="B67" s="21" t="s">
        <v>903</v>
      </c>
      <c r="C67" s="20" t="s">
        <v>886</v>
      </c>
      <c r="D67" s="20">
        <v>1</v>
      </c>
      <c r="E67" s="1"/>
      <c r="F67" s="50">
        <f>ROUND($D67*E67,0)</f>
        <v>0</v>
      </c>
    </row>
    <row r="68" spans="1:6" ht="12">
      <c r="A68" s="20" t="s">
        <v>904</v>
      </c>
      <c r="B68" s="21" t="s">
        <v>905</v>
      </c>
      <c r="C68" s="20" t="s">
        <v>829</v>
      </c>
      <c r="D68" s="20">
        <v>30</v>
      </c>
      <c r="E68" s="1"/>
      <c r="F68" s="50">
        <f>ROUND($D68*E68,0)</f>
        <v>0</v>
      </c>
    </row>
    <row r="69" spans="1:6" ht="12">
      <c r="A69" s="18">
        <v>8.4</v>
      </c>
      <c r="B69" s="24" t="s">
        <v>906</v>
      </c>
      <c r="C69" s="18"/>
      <c r="D69" s="18"/>
      <c r="E69" s="15"/>
      <c r="F69" s="51">
        <f>SUM(F70:F71)</f>
        <v>0</v>
      </c>
    </row>
    <row r="70" spans="1:6" ht="60">
      <c r="A70" s="20" t="s">
        <v>907</v>
      </c>
      <c r="B70" s="21" t="s">
        <v>908</v>
      </c>
      <c r="C70" s="20" t="s">
        <v>886</v>
      </c>
      <c r="D70" s="20">
        <v>1</v>
      </c>
      <c r="E70" s="1"/>
      <c r="F70" s="50">
        <f>ROUND($D70*E70,0)</f>
        <v>0</v>
      </c>
    </row>
    <row r="71" spans="1:6" ht="84">
      <c r="A71" s="20" t="s">
        <v>909</v>
      </c>
      <c r="B71" s="21" t="s">
        <v>910</v>
      </c>
      <c r="C71" s="20" t="s">
        <v>911</v>
      </c>
      <c r="D71" s="20">
        <v>1</v>
      </c>
      <c r="E71" s="1"/>
      <c r="F71" s="50">
        <f>ROUND($D71*E71,0)</f>
        <v>0</v>
      </c>
    </row>
    <row r="72" spans="1:6" ht="12">
      <c r="A72" s="18">
        <v>8.5</v>
      </c>
      <c r="B72" s="24" t="s">
        <v>912</v>
      </c>
      <c r="C72" s="18"/>
      <c r="D72" s="18"/>
      <c r="E72" s="15"/>
      <c r="F72" s="51">
        <f>SUM(F73:F77)</f>
        <v>0</v>
      </c>
    </row>
    <row r="73" spans="1:6" ht="12">
      <c r="A73" s="20" t="s">
        <v>913</v>
      </c>
      <c r="B73" s="21" t="s">
        <v>914</v>
      </c>
      <c r="C73" s="20" t="s">
        <v>915</v>
      </c>
      <c r="D73" s="20">
        <v>2</v>
      </c>
      <c r="E73" s="1"/>
      <c r="F73" s="50">
        <f>ROUND($D73*E73,0)</f>
        <v>0</v>
      </c>
    </row>
    <row r="74" spans="1:6" ht="12">
      <c r="A74" s="20" t="s">
        <v>916</v>
      </c>
      <c r="B74" s="21" t="s">
        <v>917</v>
      </c>
      <c r="C74" s="20" t="s">
        <v>886</v>
      </c>
      <c r="D74" s="20">
        <v>8</v>
      </c>
      <c r="E74" s="1"/>
      <c r="F74" s="50">
        <f>ROUND($D74*E74,0)</f>
        <v>0</v>
      </c>
    </row>
    <row r="75" spans="1:6" ht="12">
      <c r="A75" s="20" t="s">
        <v>918</v>
      </c>
      <c r="B75" s="21" t="s">
        <v>704</v>
      </c>
      <c r="C75" s="20" t="s">
        <v>886</v>
      </c>
      <c r="D75" s="20">
        <v>33</v>
      </c>
      <c r="E75" s="1"/>
      <c r="F75" s="50">
        <f>ROUND($D75*E75,0)</f>
        <v>0</v>
      </c>
    </row>
    <row r="76" spans="1:6" ht="24">
      <c r="A76" s="20" t="s">
        <v>919</v>
      </c>
      <c r="B76" s="21" t="s">
        <v>920</v>
      </c>
      <c r="C76" s="20" t="s">
        <v>886</v>
      </c>
      <c r="D76" s="20">
        <v>26</v>
      </c>
      <c r="E76" s="1"/>
      <c r="F76" s="50">
        <f>ROUND($D76*E76,0)</f>
        <v>0</v>
      </c>
    </row>
    <row r="77" spans="1:6" ht="24">
      <c r="A77" s="20" t="s">
        <v>921</v>
      </c>
      <c r="B77" s="21" t="s">
        <v>922</v>
      </c>
      <c r="C77" s="20" t="s">
        <v>886</v>
      </c>
      <c r="D77" s="20">
        <v>15</v>
      </c>
      <c r="E77" s="1"/>
      <c r="F77" s="50">
        <f>ROUND($D77*E77,0)</f>
        <v>0</v>
      </c>
    </row>
    <row r="78" spans="1:6" ht="12">
      <c r="A78" s="18">
        <v>8.7</v>
      </c>
      <c r="B78" s="24" t="s">
        <v>714</v>
      </c>
      <c r="C78" s="18"/>
      <c r="D78" s="18"/>
      <c r="E78" s="15"/>
      <c r="F78" s="51">
        <f>SUM(F79:F93)</f>
        <v>0</v>
      </c>
    </row>
    <row r="79" spans="1:6" ht="12">
      <c r="A79" s="20">
        <v>0</v>
      </c>
      <c r="B79" s="21" t="s">
        <v>923</v>
      </c>
      <c r="C79" s="20" t="s">
        <v>886</v>
      </c>
      <c r="D79" s="20">
        <v>8</v>
      </c>
      <c r="E79" s="1"/>
      <c r="F79" s="50">
        <f>ROUND($D79*E79,0)</f>
        <v>0</v>
      </c>
    </row>
    <row r="80" spans="1:6" ht="12">
      <c r="A80" s="20">
        <v>0</v>
      </c>
      <c r="B80" s="21" t="s">
        <v>924</v>
      </c>
      <c r="C80" s="20" t="s">
        <v>886</v>
      </c>
      <c r="D80" s="20">
        <v>15</v>
      </c>
      <c r="E80" s="1"/>
      <c r="F80" s="50">
        <f>ROUND($D80*E80,0)</f>
        <v>0</v>
      </c>
    </row>
    <row r="81" spans="1:6" ht="12">
      <c r="A81" s="20" t="s">
        <v>925</v>
      </c>
      <c r="B81" s="21" t="s">
        <v>926</v>
      </c>
      <c r="C81" s="20" t="s">
        <v>886</v>
      </c>
      <c r="D81" s="20">
        <v>26</v>
      </c>
      <c r="E81" s="1"/>
      <c r="F81" s="50">
        <f aca="true" t="shared" si="1" ref="F81:F91">ROUND($D81*E81,0)</f>
        <v>0</v>
      </c>
    </row>
    <row r="82" spans="1:6" ht="24">
      <c r="A82" s="20" t="s">
        <v>927</v>
      </c>
      <c r="B82" s="21" t="s">
        <v>928</v>
      </c>
      <c r="C82" s="20" t="s">
        <v>886</v>
      </c>
      <c r="D82" s="20">
        <v>6</v>
      </c>
      <c r="E82" s="1"/>
      <c r="F82" s="50">
        <f t="shared" si="1"/>
        <v>0</v>
      </c>
    </row>
    <row r="83" spans="1:6" ht="12">
      <c r="A83" s="20" t="s">
        <v>929</v>
      </c>
      <c r="B83" s="21" t="s">
        <v>930</v>
      </c>
      <c r="C83" s="20" t="s">
        <v>886</v>
      </c>
      <c r="D83" s="20">
        <v>26</v>
      </c>
      <c r="E83" s="1"/>
      <c r="F83" s="50">
        <f t="shared" si="1"/>
        <v>0</v>
      </c>
    </row>
    <row r="84" spans="1:6" ht="24">
      <c r="A84" s="20" t="s">
        <v>931</v>
      </c>
      <c r="B84" s="21" t="s">
        <v>932</v>
      </c>
      <c r="C84" s="20" t="s">
        <v>886</v>
      </c>
      <c r="D84" s="20">
        <v>14</v>
      </c>
      <c r="E84" s="1"/>
      <c r="F84" s="50">
        <f t="shared" si="1"/>
        <v>0</v>
      </c>
    </row>
    <row r="85" spans="1:6" ht="24">
      <c r="A85" s="20" t="s">
        <v>933</v>
      </c>
      <c r="B85" s="21" t="s">
        <v>934</v>
      </c>
      <c r="C85" s="20" t="s">
        <v>886</v>
      </c>
      <c r="D85" s="20">
        <v>2</v>
      </c>
      <c r="E85" s="1"/>
      <c r="F85" s="50">
        <f t="shared" si="1"/>
        <v>0</v>
      </c>
    </row>
    <row r="86" spans="1:6" ht="12">
      <c r="A86" s="20">
        <v>0</v>
      </c>
      <c r="B86" s="21" t="s">
        <v>935</v>
      </c>
      <c r="C86" s="20" t="s">
        <v>886</v>
      </c>
      <c r="D86" s="20">
        <v>29</v>
      </c>
      <c r="E86" s="1"/>
      <c r="F86" s="50">
        <f t="shared" si="1"/>
        <v>0</v>
      </c>
    </row>
    <row r="87" spans="1:6" ht="12">
      <c r="A87" s="20" t="s">
        <v>936</v>
      </c>
      <c r="B87" s="21" t="s">
        <v>937</v>
      </c>
      <c r="C87" s="20" t="s">
        <v>886</v>
      </c>
      <c r="D87" s="20">
        <v>8</v>
      </c>
      <c r="E87" s="1"/>
      <c r="F87" s="50">
        <f t="shared" si="1"/>
        <v>0</v>
      </c>
    </row>
    <row r="88" spans="1:6" ht="12">
      <c r="A88" s="20" t="s">
        <v>938</v>
      </c>
      <c r="B88" s="21" t="s">
        <v>939</v>
      </c>
      <c r="C88" s="20" t="s">
        <v>886</v>
      </c>
      <c r="D88" s="20">
        <v>2</v>
      </c>
      <c r="E88" s="1"/>
      <c r="F88" s="50">
        <f t="shared" si="1"/>
        <v>0</v>
      </c>
    </row>
    <row r="89" spans="1:6" ht="12">
      <c r="A89" s="20" t="s">
        <v>940</v>
      </c>
      <c r="B89" s="21" t="s">
        <v>941</v>
      </c>
      <c r="C89" s="20" t="s">
        <v>886</v>
      </c>
      <c r="D89" s="20">
        <v>5</v>
      </c>
      <c r="E89" s="1"/>
      <c r="F89" s="50">
        <f t="shared" si="1"/>
        <v>0</v>
      </c>
    </row>
    <row r="90" spans="1:6" ht="12">
      <c r="A90" s="20" t="s">
        <v>942</v>
      </c>
      <c r="B90" s="21" t="s">
        <v>943</v>
      </c>
      <c r="C90" s="20" t="s">
        <v>886</v>
      </c>
      <c r="D90" s="20">
        <v>1</v>
      </c>
      <c r="E90" s="1"/>
      <c r="F90" s="50">
        <f t="shared" si="1"/>
        <v>0</v>
      </c>
    </row>
    <row r="91" spans="1:6" ht="24">
      <c r="A91" s="20" t="s">
        <v>944</v>
      </c>
      <c r="B91" s="21" t="s">
        <v>945</v>
      </c>
      <c r="C91" s="20" t="s">
        <v>886</v>
      </c>
      <c r="D91" s="20">
        <v>1</v>
      </c>
      <c r="E91" s="1"/>
      <c r="F91" s="50">
        <f t="shared" si="1"/>
        <v>0</v>
      </c>
    </row>
    <row r="92" spans="1:6" ht="12">
      <c r="A92" s="20">
        <v>0</v>
      </c>
      <c r="B92" s="21" t="s">
        <v>946</v>
      </c>
      <c r="C92" s="20" t="s">
        <v>886</v>
      </c>
      <c r="D92" s="20">
        <v>13</v>
      </c>
      <c r="E92" s="1"/>
      <c r="F92" s="50">
        <f>ROUND($D92*E92,0)</f>
        <v>0</v>
      </c>
    </row>
    <row r="93" spans="1:6" ht="12">
      <c r="A93" s="20"/>
      <c r="B93" s="21" t="s">
        <v>947</v>
      </c>
      <c r="C93" s="20" t="s">
        <v>886</v>
      </c>
      <c r="D93" s="20">
        <v>5</v>
      </c>
      <c r="E93" s="1"/>
      <c r="F93" s="50">
        <f>ROUND($D93*E93,0)</f>
        <v>0</v>
      </c>
    </row>
    <row r="94" spans="1:6" ht="12">
      <c r="A94" s="18">
        <v>8.8</v>
      </c>
      <c r="B94" s="24" t="s">
        <v>948</v>
      </c>
      <c r="C94" s="18"/>
      <c r="D94" s="18"/>
      <c r="E94" s="15"/>
      <c r="F94" s="51">
        <f>SUM(F95:F96)</f>
        <v>0</v>
      </c>
    </row>
    <row r="95" spans="1:6" ht="12">
      <c r="A95" s="20" t="s">
        <v>949</v>
      </c>
      <c r="B95" s="21" t="s">
        <v>950</v>
      </c>
      <c r="C95" s="20" t="s">
        <v>886</v>
      </c>
      <c r="D95" s="20">
        <v>1</v>
      </c>
      <c r="E95" s="1"/>
      <c r="F95" s="50">
        <f>ROUND($D95*E95,0)</f>
        <v>0</v>
      </c>
    </row>
    <row r="96" spans="1:6" ht="12">
      <c r="A96" s="20" t="s">
        <v>951</v>
      </c>
      <c r="B96" s="21" t="s">
        <v>751</v>
      </c>
      <c r="C96" s="20" t="s">
        <v>886</v>
      </c>
      <c r="D96" s="20">
        <v>5</v>
      </c>
      <c r="E96" s="1"/>
      <c r="F96" s="50">
        <f>ROUND($D96*E96,0)</f>
        <v>0</v>
      </c>
    </row>
    <row r="97" spans="1:6" ht="12">
      <c r="A97" s="18">
        <v>8.9</v>
      </c>
      <c r="B97" s="24" t="s">
        <v>753</v>
      </c>
      <c r="C97" s="18"/>
      <c r="D97" s="18"/>
      <c r="E97" s="15"/>
      <c r="F97" s="51">
        <f>SUM(F98:F103)</f>
        <v>0</v>
      </c>
    </row>
    <row r="98" spans="1:6" ht="48">
      <c r="A98" s="20" t="s">
        <v>952</v>
      </c>
      <c r="B98" s="21" t="s">
        <v>953</v>
      </c>
      <c r="C98" s="20" t="s">
        <v>886</v>
      </c>
      <c r="D98" s="20">
        <v>1</v>
      </c>
      <c r="E98" s="1"/>
      <c r="F98" s="50">
        <f aca="true" t="shared" si="2" ref="F98:F103">ROUND($D98*E98,0)</f>
        <v>0</v>
      </c>
    </row>
    <row r="99" spans="1:6" ht="24">
      <c r="A99" s="20" t="s">
        <v>954</v>
      </c>
      <c r="B99" s="21" t="s">
        <v>955</v>
      </c>
      <c r="C99" s="20" t="s">
        <v>886</v>
      </c>
      <c r="D99" s="20">
        <v>12</v>
      </c>
      <c r="E99" s="1"/>
      <c r="F99" s="50">
        <f t="shared" si="2"/>
        <v>0</v>
      </c>
    </row>
    <row r="100" spans="1:6" ht="24">
      <c r="A100" s="20" t="s">
        <v>956</v>
      </c>
      <c r="B100" s="21" t="s">
        <v>957</v>
      </c>
      <c r="C100" s="20" t="s">
        <v>886</v>
      </c>
      <c r="D100" s="20">
        <v>1</v>
      </c>
      <c r="E100" s="1"/>
      <c r="F100" s="50">
        <f t="shared" si="2"/>
        <v>0</v>
      </c>
    </row>
    <row r="101" spans="1:6" ht="36">
      <c r="A101" s="20" t="s">
        <v>958</v>
      </c>
      <c r="B101" s="21" t="s">
        <v>959</v>
      </c>
      <c r="C101" s="20" t="s">
        <v>886</v>
      </c>
      <c r="D101" s="20">
        <v>1</v>
      </c>
      <c r="E101" s="1"/>
      <c r="F101" s="50">
        <f t="shared" si="2"/>
        <v>0</v>
      </c>
    </row>
    <row r="102" spans="1:6" ht="36">
      <c r="A102" s="20" t="s">
        <v>960</v>
      </c>
      <c r="B102" s="21" t="s">
        <v>961</v>
      </c>
      <c r="C102" s="20" t="s">
        <v>915</v>
      </c>
      <c r="D102" s="20">
        <v>1</v>
      </c>
      <c r="E102" s="1"/>
      <c r="F102" s="50">
        <f t="shared" si="2"/>
        <v>0</v>
      </c>
    </row>
    <row r="103" spans="1:6" ht="12">
      <c r="A103" s="20" t="s">
        <v>962</v>
      </c>
      <c r="B103" s="21" t="s">
        <v>755</v>
      </c>
      <c r="C103" s="20" t="s">
        <v>915</v>
      </c>
      <c r="D103" s="20">
        <v>4</v>
      </c>
      <c r="E103" s="1"/>
      <c r="F103" s="50">
        <f t="shared" si="2"/>
        <v>0</v>
      </c>
    </row>
    <row r="104" spans="1:6" ht="12">
      <c r="A104" s="18">
        <v>8.12</v>
      </c>
      <c r="B104" s="24" t="s">
        <v>789</v>
      </c>
      <c r="C104" s="18"/>
      <c r="D104" s="18"/>
      <c r="E104" s="15"/>
      <c r="F104" s="51">
        <f>+F105</f>
        <v>0</v>
      </c>
    </row>
    <row r="105" spans="1:6" ht="12">
      <c r="A105" s="18">
        <v>8.12</v>
      </c>
      <c r="B105" s="24" t="s">
        <v>789</v>
      </c>
      <c r="C105" s="18"/>
      <c r="D105" s="18"/>
      <c r="E105" s="15"/>
      <c r="F105" s="51">
        <f>SUM(F106:F110)</f>
        <v>0</v>
      </c>
    </row>
    <row r="106" spans="1:6" ht="12">
      <c r="A106" s="20" t="s">
        <v>963</v>
      </c>
      <c r="B106" s="21" t="s">
        <v>964</v>
      </c>
      <c r="C106" s="20" t="s">
        <v>886</v>
      </c>
      <c r="D106" s="20">
        <v>12</v>
      </c>
      <c r="E106" s="1"/>
      <c r="F106" s="50">
        <f>ROUND($D106*E106,0)</f>
        <v>0</v>
      </c>
    </row>
    <row r="107" spans="1:6" ht="24">
      <c r="A107" s="20" t="s">
        <v>965</v>
      </c>
      <c r="B107" s="21" t="s">
        <v>966</v>
      </c>
      <c r="C107" s="20" t="s">
        <v>886</v>
      </c>
      <c r="D107" s="20">
        <v>1</v>
      </c>
      <c r="E107" s="1"/>
      <c r="F107" s="50">
        <f>ROUND($D107*E107,0)</f>
        <v>0</v>
      </c>
    </row>
    <row r="108" spans="1:6" ht="36">
      <c r="A108" s="20" t="s">
        <v>967</v>
      </c>
      <c r="B108" s="21" t="s">
        <v>968</v>
      </c>
      <c r="C108" s="20" t="s">
        <v>886</v>
      </c>
      <c r="D108" s="20">
        <v>2</v>
      </c>
      <c r="E108" s="1"/>
      <c r="F108" s="50">
        <f>ROUND($D108*E108,0)</f>
        <v>0</v>
      </c>
    </row>
    <row r="109" spans="1:6" ht="12">
      <c r="A109" s="20" t="s">
        <v>969</v>
      </c>
      <c r="B109" s="21" t="s">
        <v>970</v>
      </c>
      <c r="C109" s="20" t="s">
        <v>886</v>
      </c>
      <c r="D109" s="20">
        <v>17</v>
      </c>
      <c r="E109" s="1"/>
      <c r="F109" s="50">
        <f>ROUND($D109*E109,0)</f>
        <v>0</v>
      </c>
    </row>
    <row r="110" spans="1:6" ht="12">
      <c r="A110" s="20" t="s">
        <v>971</v>
      </c>
      <c r="B110" s="21" t="s">
        <v>972</v>
      </c>
      <c r="C110" s="20" t="s">
        <v>886</v>
      </c>
      <c r="D110" s="20">
        <v>1</v>
      </c>
      <c r="E110" s="1"/>
      <c r="F110" s="50">
        <f>ROUND($D110*E110,0)</f>
        <v>0</v>
      </c>
    </row>
    <row r="111" spans="1:6" ht="12">
      <c r="A111" s="18">
        <v>9</v>
      </c>
      <c r="B111" s="19" t="s">
        <v>973</v>
      </c>
      <c r="C111" s="18"/>
      <c r="D111" s="18"/>
      <c r="E111" s="15"/>
      <c r="F111" s="51">
        <f>+F112</f>
        <v>0</v>
      </c>
    </row>
    <row r="112" spans="1:6" ht="12">
      <c r="A112" s="18">
        <v>9.1</v>
      </c>
      <c r="B112" s="19" t="s">
        <v>973</v>
      </c>
      <c r="C112" s="18"/>
      <c r="D112" s="18"/>
      <c r="E112" s="15"/>
      <c r="F112" s="51">
        <f>SUM(F113:F117)</f>
        <v>0</v>
      </c>
    </row>
    <row r="113" spans="1:6" ht="12">
      <c r="A113" s="20" t="s">
        <v>421</v>
      </c>
      <c r="B113" s="21" t="s">
        <v>422</v>
      </c>
      <c r="C113" s="20" t="s">
        <v>826</v>
      </c>
      <c r="D113" s="20">
        <v>248.4</v>
      </c>
      <c r="E113" s="16"/>
      <c r="F113" s="50">
        <f>ROUND($D113*E113,0)</f>
        <v>0</v>
      </c>
    </row>
    <row r="114" spans="1:6" ht="24">
      <c r="A114" s="20" t="s">
        <v>419</v>
      </c>
      <c r="B114" s="21" t="s">
        <v>420</v>
      </c>
      <c r="C114" s="20" t="s">
        <v>826</v>
      </c>
      <c r="D114" s="20">
        <v>674.8</v>
      </c>
      <c r="E114" s="16"/>
      <c r="F114" s="50">
        <f>ROUND($D114*E114,0)</f>
        <v>0</v>
      </c>
    </row>
    <row r="115" spans="1:6" ht="12">
      <c r="A115" s="54"/>
      <c r="B115" s="55"/>
      <c r="C115" s="54"/>
      <c r="D115" s="54"/>
      <c r="E115" s="56"/>
      <c r="F115" s="57"/>
    </row>
    <row r="116" spans="1:6" ht="12">
      <c r="A116" s="54" t="s">
        <v>974</v>
      </c>
      <c r="B116" s="55" t="s">
        <v>975</v>
      </c>
      <c r="C116" s="54" t="s">
        <v>826</v>
      </c>
      <c r="D116" s="54">
        <v>69.68</v>
      </c>
      <c r="E116" s="56"/>
      <c r="F116" s="57">
        <f>ROUND($D116*E116,0)</f>
        <v>0</v>
      </c>
    </row>
    <row r="117" spans="1:6" ht="12">
      <c r="A117" s="54"/>
      <c r="B117" s="55" t="s">
        <v>976</v>
      </c>
      <c r="C117" s="54" t="s">
        <v>826</v>
      </c>
      <c r="D117" s="54">
        <v>440.52</v>
      </c>
      <c r="E117" s="56"/>
      <c r="F117" s="57">
        <f>ROUND($D117*E117,0)</f>
        <v>0</v>
      </c>
    </row>
    <row r="118" spans="1:6" ht="12">
      <c r="A118" s="58">
        <v>11.2</v>
      </c>
      <c r="B118" s="59" t="s">
        <v>977</v>
      </c>
      <c r="C118" s="58"/>
      <c r="D118" s="58"/>
      <c r="E118" s="60"/>
      <c r="F118" s="61">
        <f>+F128+F132</f>
        <v>0</v>
      </c>
    </row>
    <row r="119" spans="1:6" ht="12">
      <c r="A119" s="58">
        <v>10</v>
      </c>
      <c r="B119" s="59" t="s">
        <v>978</v>
      </c>
      <c r="C119" s="58"/>
      <c r="D119" s="58"/>
      <c r="E119" s="60"/>
      <c r="F119" s="61">
        <f>+F120+F122</f>
        <v>0</v>
      </c>
    </row>
    <row r="120" spans="1:6" ht="12">
      <c r="A120" s="58">
        <v>10.1</v>
      </c>
      <c r="B120" s="59" t="s">
        <v>979</v>
      </c>
      <c r="C120" s="58"/>
      <c r="D120" s="58"/>
      <c r="E120" s="60"/>
      <c r="F120" s="61">
        <f>SUM(F121)</f>
        <v>0</v>
      </c>
    </row>
    <row r="121" spans="1:6" ht="24">
      <c r="A121" s="54" t="s">
        <v>433</v>
      </c>
      <c r="B121" s="55" t="s">
        <v>980</v>
      </c>
      <c r="C121" s="54" t="s">
        <v>826</v>
      </c>
      <c r="D121" s="54">
        <v>547.12</v>
      </c>
      <c r="E121" s="56"/>
      <c r="F121" s="57">
        <f>ROUND($D121*E121,0)</f>
        <v>0</v>
      </c>
    </row>
    <row r="122" spans="1:6" ht="12">
      <c r="A122" s="58">
        <v>10.3</v>
      </c>
      <c r="B122" s="59" t="s">
        <v>981</v>
      </c>
      <c r="C122" s="58"/>
      <c r="D122" s="58"/>
      <c r="E122" s="60"/>
      <c r="F122" s="61">
        <f>SUM(F123:F127)</f>
        <v>0</v>
      </c>
    </row>
    <row r="123" spans="1:6" ht="24">
      <c r="A123" s="54" t="s">
        <v>982</v>
      </c>
      <c r="B123" s="55" t="s">
        <v>983</v>
      </c>
      <c r="C123" s="54" t="s">
        <v>826</v>
      </c>
      <c r="D123" s="54">
        <v>32</v>
      </c>
      <c r="E123" s="56"/>
      <c r="F123" s="57">
        <f>ROUND($D123*E123,0)</f>
        <v>0</v>
      </c>
    </row>
    <row r="124" spans="1:6" ht="24">
      <c r="A124" s="54" t="s">
        <v>984</v>
      </c>
      <c r="B124" s="55" t="s">
        <v>985</v>
      </c>
      <c r="C124" s="54" t="s">
        <v>826</v>
      </c>
      <c r="D124" s="54">
        <v>452.06</v>
      </c>
      <c r="E124" s="56"/>
      <c r="F124" s="57">
        <f>ROUND($D124*E124,0)</f>
        <v>0</v>
      </c>
    </row>
    <row r="125" spans="1:6" ht="24">
      <c r="A125" s="54" t="s">
        <v>986</v>
      </c>
      <c r="B125" s="55" t="s">
        <v>987</v>
      </c>
      <c r="C125" s="54" t="s">
        <v>826</v>
      </c>
      <c r="D125" s="54">
        <v>33.25</v>
      </c>
      <c r="E125" s="56"/>
      <c r="F125" s="57">
        <f>ROUND($D125*E125,0)</f>
        <v>0</v>
      </c>
    </row>
    <row r="126" spans="1:6" ht="12">
      <c r="A126" s="54"/>
      <c r="B126" s="55" t="s">
        <v>988</v>
      </c>
      <c r="C126" s="54" t="s">
        <v>671</v>
      </c>
      <c r="D126" s="54">
        <v>227.36</v>
      </c>
      <c r="E126" s="56"/>
      <c r="F126" s="57">
        <f>ROUND($D126*E126,0)</f>
        <v>0</v>
      </c>
    </row>
    <row r="127" spans="1:6" ht="12">
      <c r="A127" s="54"/>
      <c r="B127" s="55" t="s">
        <v>989</v>
      </c>
      <c r="C127" s="54" t="s">
        <v>671</v>
      </c>
      <c r="D127" s="54">
        <v>28.09</v>
      </c>
      <c r="E127" s="56"/>
      <c r="F127" s="57">
        <f>ROUND($D127*E127,0)</f>
        <v>0</v>
      </c>
    </row>
    <row r="128" spans="1:6" ht="12">
      <c r="A128" s="58">
        <v>11.2</v>
      </c>
      <c r="B128" s="59" t="s">
        <v>977</v>
      </c>
      <c r="C128" s="58"/>
      <c r="D128" s="58"/>
      <c r="E128" s="60"/>
      <c r="F128" s="61">
        <f>SUM(F129:F131)</f>
        <v>0</v>
      </c>
    </row>
    <row r="129" spans="1:6" ht="24">
      <c r="A129" s="54" t="s">
        <v>990</v>
      </c>
      <c r="B129" s="55" t="s">
        <v>991</v>
      </c>
      <c r="C129" s="54" t="s">
        <v>826</v>
      </c>
      <c r="D129" s="54">
        <v>338.78</v>
      </c>
      <c r="E129" s="56"/>
      <c r="F129" s="57">
        <f>ROUND($D129*E129,0)</f>
        <v>0</v>
      </c>
    </row>
    <row r="130" spans="1:6" ht="24">
      <c r="A130" s="54" t="s">
        <v>992</v>
      </c>
      <c r="B130" s="55" t="s">
        <v>993</v>
      </c>
      <c r="C130" s="54" t="s">
        <v>826</v>
      </c>
      <c r="D130" s="54">
        <v>269.56</v>
      </c>
      <c r="E130" s="56"/>
      <c r="F130" s="57">
        <f>ROUND($D130*E130,0)</f>
        <v>0</v>
      </c>
    </row>
    <row r="131" spans="1:6" ht="48">
      <c r="A131" s="54" t="s">
        <v>994</v>
      </c>
      <c r="B131" s="55" t="s">
        <v>995</v>
      </c>
      <c r="C131" s="54" t="s">
        <v>826</v>
      </c>
      <c r="D131" s="54">
        <v>38.43</v>
      </c>
      <c r="E131" s="56"/>
      <c r="F131" s="57">
        <f>ROUND($D131*E131,0)</f>
        <v>0</v>
      </c>
    </row>
    <row r="132" spans="1:6" ht="12">
      <c r="A132" s="58">
        <v>11.3</v>
      </c>
      <c r="B132" s="59" t="s">
        <v>996</v>
      </c>
      <c r="C132" s="58"/>
      <c r="D132" s="58"/>
      <c r="E132" s="60"/>
      <c r="F132" s="61">
        <f>SUM(F133:F133)</f>
        <v>0</v>
      </c>
    </row>
    <row r="133" spans="1:6" ht="12">
      <c r="A133" s="54" t="s">
        <v>997</v>
      </c>
      <c r="B133" s="55" t="s">
        <v>998</v>
      </c>
      <c r="C133" s="54" t="s">
        <v>829</v>
      </c>
      <c r="D133" s="20">
        <v>34</v>
      </c>
      <c r="E133" s="56"/>
      <c r="F133" s="57">
        <f>ROUND($D133*E133,0)</f>
        <v>0</v>
      </c>
    </row>
    <row r="134" spans="1:6" ht="12">
      <c r="A134" s="58">
        <v>12</v>
      </c>
      <c r="B134" s="59" t="s">
        <v>999</v>
      </c>
      <c r="C134" s="58"/>
      <c r="D134" s="58"/>
      <c r="E134" s="60"/>
      <c r="F134" s="61">
        <f>+F135+F138</f>
        <v>0</v>
      </c>
    </row>
    <row r="135" spans="1:6" ht="12">
      <c r="A135" s="58">
        <v>12.2</v>
      </c>
      <c r="B135" s="59" t="s">
        <v>1000</v>
      </c>
      <c r="C135" s="58"/>
      <c r="D135" s="58"/>
      <c r="E135" s="60"/>
      <c r="F135" s="61">
        <f>SUM(F136:F137)</f>
        <v>0</v>
      </c>
    </row>
    <row r="136" spans="1:6" ht="36">
      <c r="A136" s="54" t="s">
        <v>1001</v>
      </c>
      <c r="B136" s="55" t="s">
        <v>1002</v>
      </c>
      <c r="C136" s="54" t="s">
        <v>826</v>
      </c>
      <c r="D136" s="54">
        <v>12.18</v>
      </c>
      <c r="E136" s="56"/>
      <c r="F136" s="57">
        <f>ROUND($D136*E136,0)</f>
        <v>0</v>
      </c>
    </row>
    <row r="137" spans="1:6" ht="48">
      <c r="A137" s="54" t="s">
        <v>1003</v>
      </c>
      <c r="B137" s="55" t="s">
        <v>1004</v>
      </c>
      <c r="C137" s="54" t="s">
        <v>826</v>
      </c>
      <c r="D137" s="54">
        <v>90.67</v>
      </c>
      <c r="E137" s="56"/>
      <c r="F137" s="57">
        <f>ROUND($D137*E137,0)</f>
        <v>0</v>
      </c>
    </row>
    <row r="138" spans="1:6" ht="12">
      <c r="A138" s="58" t="s">
        <v>493</v>
      </c>
      <c r="B138" s="59" t="s">
        <v>494</v>
      </c>
      <c r="C138" s="58"/>
      <c r="D138" s="58"/>
      <c r="E138" s="60"/>
      <c r="F138" s="61">
        <f>SUM(F139)</f>
        <v>0</v>
      </c>
    </row>
    <row r="139" spans="1:6" ht="12">
      <c r="A139" s="54" t="s">
        <v>1001</v>
      </c>
      <c r="B139" s="55" t="s">
        <v>1005</v>
      </c>
      <c r="C139" s="54" t="s">
        <v>826</v>
      </c>
      <c r="D139" s="54">
        <v>67.2</v>
      </c>
      <c r="E139" s="56"/>
      <c r="F139" s="57">
        <f>ROUND($D139*E139,0)</f>
        <v>0</v>
      </c>
    </row>
    <row r="140" spans="1:6" ht="12">
      <c r="A140" s="58">
        <v>14</v>
      </c>
      <c r="B140" s="59" t="s">
        <v>1006</v>
      </c>
      <c r="C140" s="58"/>
      <c r="D140" s="58"/>
      <c r="E140" s="60"/>
      <c r="F140" s="61">
        <f>+F141+F145+F150</f>
        <v>0</v>
      </c>
    </row>
    <row r="141" spans="1:6" ht="12">
      <c r="A141" s="58">
        <v>14.1</v>
      </c>
      <c r="B141" s="59" t="s">
        <v>1007</v>
      </c>
      <c r="C141" s="58"/>
      <c r="D141" s="58"/>
      <c r="E141" s="60"/>
      <c r="F141" s="61">
        <f>SUM(F142:F144)</f>
        <v>0</v>
      </c>
    </row>
    <row r="142" spans="1:6" ht="24">
      <c r="A142" s="54" t="s">
        <v>1008</v>
      </c>
      <c r="B142" s="55" t="s">
        <v>1009</v>
      </c>
      <c r="C142" s="54" t="s">
        <v>826</v>
      </c>
      <c r="D142" s="54">
        <v>102.6</v>
      </c>
      <c r="E142" s="56"/>
      <c r="F142" s="57">
        <f>ROUND($D142*E142,0)</f>
        <v>0</v>
      </c>
    </row>
    <row r="143" spans="1:6" ht="12">
      <c r="A143" s="54" t="s">
        <v>506</v>
      </c>
      <c r="B143" s="55" t="s">
        <v>507</v>
      </c>
      <c r="C143" s="54" t="s">
        <v>886</v>
      </c>
      <c r="D143" s="54">
        <v>1</v>
      </c>
      <c r="E143" s="56"/>
      <c r="F143" s="57">
        <f>ROUND($D143*E143,0)</f>
        <v>0</v>
      </c>
    </row>
    <row r="144" spans="1:6" ht="12">
      <c r="A144" s="54" t="s">
        <v>443</v>
      </c>
      <c r="B144" s="55" t="s">
        <v>1010</v>
      </c>
      <c r="C144" s="54" t="s">
        <v>829</v>
      </c>
      <c r="D144" s="54">
        <v>56.82</v>
      </c>
      <c r="E144" s="56"/>
      <c r="F144" s="57">
        <f>ROUND($D144*E144,0)</f>
        <v>0</v>
      </c>
    </row>
    <row r="145" spans="1:6" ht="12">
      <c r="A145" s="58">
        <v>17</v>
      </c>
      <c r="B145" s="59" t="s">
        <v>1011</v>
      </c>
      <c r="C145" s="58"/>
      <c r="D145" s="58"/>
      <c r="E145" s="60"/>
      <c r="F145" s="61">
        <f>SUM(F146:F149)</f>
        <v>0</v>
      </c>
    </row>
    <row r="146" spans="1:6" ht="12">
      <c r="A146" s="54" t="s">
        <v>1012</v>
      </c>
      <c r="B146" s="55" t="s">
        <v>1013</v>
      </c>
      <c r="C146" s="54" t="s">
        <v>826</v>
      </c>
      <c r="D146" s="54">
        <v>89</v>
      </c>
      <c r="E146" s="56"/>
      <c r="F146" s="57">
        <f>ROUND($D146*E146,0)</f>
        <v>0</v>
      </c>
    </row>
    <row r="147" spans="1:6" ht="24">
      <c r="A147" s="54" t="s">
        <v>1014</v>
      </c>
      <c r="B147" s="55" t="s">
        <v>1015</v>
      </c>
      <c r="C147" s="54" t="s">
        <v>826</v>
      </c>
      <c r="D147" s="54">
        <v>32</v>
      </c>
      <c r="E147" s="56"/>
      <c r="F147" s="57">
        <f>ROUND($D147*E147,0)</f>
        <v>0</v>
      </c>
    </row>
    <row r="148" spans="1:6" ht="12">
      <c r="A148" s="54" t="s">
        <v>1016</v>
      </c>
      <c r="B148" s="55" t="s">
        <v>1017</v>
      </c>
      <c r="C148" s="54" t="s">
        <v>826</v>
      </c>
      <c r="D148" s="54">
        <v>96</v>
      </c>
      <c r="E148" s="56"/>
      <c r="F148" s="57">
        <f>ROUND($D148*E148,0)</f>
        <v>0</v>
      </c>
    </row>
    <row r="149" spans="1:6" ht="12">
      <c r="A149" s="54" t="s">
        <v>1018</v>
      </c>
      <c r="B149" s="55" t="s">
        <v>998</v>
      </c>
      <c r="C149" s="54" t="s">
        <v>829</v>
      </c>
      <c r="D149" s="54">
        <v>34</v>
      </c>
      <c r="E149" s="56"/>
      <c r="F149" s="57">
        <f>ROUND($D149*E149,0)</f>
        <v>0</v>
      </c>
    </row>
    <row r="150" spans="1:6" ht="12">
      <c r="A150" s="58">
        <v>18</v>
      </c>
      <c r="B150" s="59" t="s">
        <v>1019</v>
      </c>
      <c r="C150" s="58"/>
      <c r="D150" s="58"/>
      <c r="E150" s="60"/>
      <c r="F150" s="61">
        <f>SUM(F151:F152)</f>
        <v>0</v>
      </c>
    </row>
    <row r="151" spans="1:6" ht="24">
      <c r="A151" s="54" t="s">
        <v>544</v>
      </c>
      <c r="B151" s="55" t="s">
        <v>1020</v>
      </c>
      <c r="C151" s="54" t="s">
        <v>826</v>
      </c>
      <c r="D151" s="54">
        <v>927.3</v>
      </c>
      <c r="E151" s="56"/>
      <c r="F151" s="57">
        <f>ROUND($D151*E151,0)</f>
        <v>0</v>
      </c>
    </row>
    <row r="152" spans="1:6" ht="36">
      <c r="A152" s="54" t="s">
        <v>542</v>
      </c>
      <c r="B152" s="55" t="s">
        <v>1021</v>
      </c>
      <c r="C152" s="54" t="s">
        <v>826</v>
      </c>
      <c r="D152" s="54">
        <v>490.1</v>
      </c>
      <c r="E152" s="56"/>
      <c r="F152" s="57">
        <f>ROUND($D152*E152,0)</f>
        <v>0</v>
      </c>
    </row>
    <row r="153" spans="1:6" ht="12">
      <c r="A153" s="58">
        <v>16</v>
      </c>
      <c r="B153" s="59" t="s">
        <v>1022</v>
      </c>
      <c r="C153" s="58"/>
      <c r="D153" s="58"/>
      <c r="E153" s="60"/>
      <c r="F153" s="61">
        <f>+F160+F154</f>
        <v>0</v>
      </c>
    </row>
    <row r="154" spans="1:6" ht="12">
      <c r="A154" s="58">
        <v>16.1</v>
      </c>
      <c r="B154" s="59" t="s">
        <v>1023</v>
      </c>
      <c r="C154" s="58"/>
      <c r="D154" s="58"/>
      <c r="E154" s="60"/>
      <c r="F154" s="61">
        <f>SUM(F155:F159)</f>
        <v>0</v>
      </c>
    </row>
    <row r="155" spans="1:6" ht="24">
      <c r="A155" s="54" t="s">
        <v>1024</v>
      </c>
      <c r="B155" s="55" t="s">
        <v>1025</v>
      </c>
      <c r="C155" s="54" t="s">
        <v>886</v>
      </c>
      <c r="D155" s="54">
        <v>4</v>
      </c>
      <c r="E155" s="56"/>
      <c r="F155" s="57">
        <f>ROUND($D155*E155,0)</f>
        <v>0</v>
      </c>
    </row>
    <row r="156" spans="1:6" ht="48">
      <c r="A156" s="54" t="s">
        <v>1026</v>
      </c>
      <c r="B156" s="55" t="s">
        <v>1027</v>
      </c>
      <c r="C156" s="54" t="s">
        <v>886</v>
      </c>
      <c r="D156" s="54">
        <v>1</v>
      </c>
      <c r="E156" s="56"/>
      <c r="F156" s="57">
        <f>ROUND($D156*E156,0)</f>
        <v>0</v>
      </c>
    </row>
    <row r="157" spans="1:6" ht="36">
      <c r="A157" s="54" t="s">
        <v>1028</v>
      </c>
      <c r="B157" s="55" t="s">
        <v>1029</v>
      </c>
      <c r="C157" s="54" t="s">
        <v>886</v>
      </c>
      <c r="D157" s="54">
        <v>1</v>
      </c>
      <c r="E157" s="56"/>
      <c r="F157" s="57">
        <f>ROUND($D157*E157,0)</f>
        <v>0</v>
      </c>
    </row>
    <row r="158" spans="1:6" ht="36">
      <c r="A158" s="54" t="s">
        <v>1030</v>
      </c>
      <c r="B158" s="55" t="s">
        <v>1031</v>
      </c>
      <c r="C158" s="54" t="s">
        <v>886</v>
      </c>
      <c r="D158" s="54">
        <v>4</v>
      </c>
      <c r="E158" s="56"/>
      <c r="F158" s="57">
        <f>ROUND($D158*E158,0)</f>
        <v>0</v>
      </c>
    </row>
    <row r="159" spans="1:6" ht="24">
      <c r="A159" s="54" t="s">
        <v>1032</v>
      </c>
      <c r="B159" s="55" t="s">
        <v>1033</v>
      </c>
      <c r="C159" s="54" t="s">
        <v>886</v>
      </c>
      <c r="D159" s="54">
        <v>1</v>
      </c>
      <c r="E159" s="56"/>
      <c r="F159" s="57">
        <f>ROUND($D159*E159,0)</f>
        <v>0</v>
      </c>
    </row>
    <row r="160" spans="1:6" ht="12">
      <c r="A160" s="58">
        <v>16.2</v>
      </c>
      <c r="B160" s="59" t="s">
        <v>1034</v>
      </c>
      <c r="C160" s="58"/>
      <c r="D160" s="58"/>
      <c r="E160" s="60"/>
      <c r="F160" s="61">
        <f>SUM(F161:F163)</f>
        <v>0</v>
      </c>
    </row>
    <row r="161" spans="1:6" ht="36">
      <c r="A161" s="54" t="s">
        <v>530</v>
      </c>
      <c r="B161" s="55" t="s">
        <v>1035</v>
      </c>
      <c r="C161" s="54" t="s">
        <v>886</v>
      </c>
      <c r="D161" s="54">
        <v>1</v>
      </c>
      <c r="E161" s="56"/>
      <c r="F161" s="57">
        <f>ROUND($D161*E161,0)</f>
        <v>0</v>
      </c>
    </row>
    <row r="162" spans="1:6" ht="24">
      <c r="A162" s="54" t="s">
        <v>536</v>
      </c>
      <c r="B162" s="55" t="s">
        <v>1036</v>
      </c>
      <c r="C162" s="54" t="s">
        <v>886</v>
      </c>
      <c r="D162" s="54">
        <v>2</v>
      </c>
      <c r="E162" s="56"/>
      <c r="F162" s="57">
        <f>ROUND($D162*E162,0)</f>
        <v>0</v>
      </c>
    </row>
    <row r="163" spans="1:6" ht="12">
      <c r="A163" s="54" t="s">
        <v>524</v>
      </c>
      <c r="B163" s="55" t="s">
        <v>1037</v>
      </c>
      <c r="C163" s="54" t="s">
        <v>886</v>
      </c>
      <c r="D163" s="54">
        <v>4</v>
      </c>
      <c r="E163" s="56"/>
      <c r="F163" s="57">
        <f>ROUND($D163*E163,0)</f>
        <v>0</v>
      </c>
    </row>
    <row r="164" spans="1:6" ht="12">
      <c r="A164" s="58">
        <v>19</v>
      </c>
      <c r="B164" s="59" t="s">
        <v>1038</v>
      </c>
      <c r="C164" s="58"/>
      <c r="D164" s="58"/>
      <c r="E164" s="60"/>
      <c r="F164" s="61">
        <f>+F170+F165</f>
        <v>0</v>
      </c>
    </row>
    <row r="165" spans="1:6" ht="12">
      <c r="A165" s="58" t="s">
        <v>565</v>
      </c>
      <c r="B165" s="59" t="s">
        <v>566</v>
      </c>
      <c r="C165" s="58" t="s">
        <v>3</v>
      </c>
      <c r="D165" s="58"/>
      <c r="E165" s="60"/>
      <c r="F165" s="61">
        <f>SUM(F166:F169)</f>
        <v>0</v>
      </c>
    </row>
    <row r="166" spans="1:6" ht="24">
      <c r="A166" s="54" t="s">
        <v>1039</v>
      </c>
      <c r="B166" s="55" t="s">
        <v>1040</v>
      </c>
      <c r="C166" s="54" t="s">
        <v>886</v>
      </c>
      <c r="D166" s="54">
        <v>2</v>
      </c>
      <c r="E166" s="56"/>
      <c r="F166" s="57">
        <f>ROUND($D166*E166,0)</f>
        <v>0</v>
      </c>
    </row>
    <row r="167" spans="1:6" ht="24">
      <c r="A167" s="54" t="s">
        <v>1041</v>
      </c>
      <c r="B167" s="55" t="s">
        <v>1042</v>
      </c>
      <c r="C167" s="54" t="s">
        <v>886</v>
      </c>
      <c r="D167" s="54">
        <v>26</v>
      </c>
      <c r="E167" s="56"/>
      <c r="F167" s="57">
        <f>ROUND($D167*E167,0)</f>
        <v>0</v>
      </c>
    </row>
    <row r="168" spans="1:6" ht="24">
      <c r="A168" s="54" t="s">
        <v>1043</v>
      </c>
      <c r="B168" s="55" t="s">
        <v>1044</v>
      </c>
      <c r="C168" s="54" t="s">
        <v>886</v>
      </c>
      <c r="D168" s="54">
        <v>3</v>
      </c>
      <c r="E168" s="56"/>
      <c r="F168" s="57">
        <f>ROUND($D168*E168,0)</f>
        <v>0</v>
      </c>
    </row>
    <row r="169" spans="1:6" ht="12">
      <c r="A169" s="54" t="s">
        <v>1045</v>
      </c>
      <c r="B169" s="55" t="s">
        <v>1046</v>
      </c>
      <c r="C169" s="54" t="s">
        <v>886</v>
      </c>
      <c r="D169" s="54">
        <v>16</v>
      </c>
      <c r="E169" s="56"/>
      <c r="F169" s="57">
        <f>ROUND($D169*E169,0)</f>
        <v>0</v>
      </c>
    </row>
    <row r="170" spans="1:6" ht="12">
      <c r="A170" s="58" t="s">
        <v>583</v>
      </c>
      <c r="B170" s="59" t="s">
        <v>1047</v>
      </c>
      <c r="C170" s="58"/>
      <c r="D170" s="58"/>
      <c r="E170" s="60"/>
      <c r="F170" s="61">
        <f>SUM(F171:F172)</f>
        <v>0</v>
      </c>
    </row>
    <row r="171" spans="1:6" ht="24">
      <c r="A171" s="54" t="s">
        <v>585</v>
      </c>
      <c r="B171" s="55" t="s">
        <v>1048</v>
      </c>
      <c r="C171" s="54" t="s">
        <v>826</v>
      </c>
      <c r="D171" s="54">
        <v>7</v>
      </c>
      <c r="E171" s="56"/>
      <c r="F171" s="57">
        <f>ROUND($D171*E171,0)</f>
        <v>0</v>
      </c>
    </row>
    <row r="172" spans="1:6" ht="12">
      <c r="A172" s="54" t="s">
        <v>587</v>
      </c>
      <c r="B172" s="55" t="s">
        <v>588</v>
      </c>
      <c r="C172" s="54" t="s">
        <v>1049</v>
      </c>
      <c r="D172" s="54">
        <v>1</v>
      </c>
      <c r="E172" s="56"/>
      <c r="F172" s="57">
        <f>ROUND($D172*E172,0)</f>
        <v>0</v>
      </c>
    </row>
    <row r="173" spans="1:6" ht="12">
      <c r="A173" s="58" t="s">
        <v>589</v>
      </c>
      <c r="B173" s="59" t="s">
        <v>590</v>
      </c>
      <c r="C173" s="58"/>
      <c r="D173" s="58"/>
      <c r="E173" s="60"/>
      <c r="F173" s="61">
        <f>+F174+F180</f>
        <v>0</v>
      </c>
    </row>
    <row r="174" spans="1:6" ht="12">
      <c r="A174" s="58" t="s">
        <v>599</v>
      </c>
      <c r="B174" s="59" t="s">
        <v>600</v>
      </c>
      <c r="C174" s="58"/>
      <c r="D174" s="58"/>
      <c r="E174" s="60"/>
      <c r="F174" s="61">
        <f>SUM(F175:F179)</f>
        <v>0</v>
      </c>
    </row>
    <row r="175" spans="1:6" ht="12">
      <c r="A175" s="54" t="s">
        <v>1050</v>
      </c>
      <c r="B175" s="55" t="s">
        <v>1051</v>
      </c>
      <c r="C175" s="54" t="s">
        <v>826</v>
      </c>
      <c r="D175" s="54">
        <v>135.68</v>
      </c>
      <c r="E175" s="56"/>
      <c r="F175" s="57">
        <f>ROUND($D175*E175,0)</f>
        <v>0</v>
      </c>
    </row>
    <row r="176" spans="1:6" ht="24">
      <c r="A176" s="54" t="s">
        <v>1052</v>
      </c>
      <c r="B176" s="55" t="s">
        <v>1053</v>
      </c>
      <c r="C176" s="54" t="s">
        <v>829</v>
      </c>
      <c r="D176" s="54">
        <v>81.31</v>
      </c>
      <c r="E176" s="56"/>
      <c r="F176" s="57">
        <f>ROUND($D176*E176,0)</f>
        <v>0</v>
      </c>
    </row>
    <row r="177" spans="1:6" ht="24">
      <c r="A177" s="54" t="s">
        <v>613</v>
      </c>
      <c r="B177" s="55" t="s">
        <v>1054</v>
      </c>
      <c r="C177" s="54" t="s">
        <v>886</v>
      </c>
      <c r="D177" s="54">
        <v>2</v>
      </c>
      <c r="E177" s="56"/>
      <c r="F177" s="57">
        <f>ROUND($D177*E177,0)</f>
        <v>0</v>
      </c>
    </row>
    <row r="178" spans="1:6" ht="12">
      <c r="A178" s="54" t="s">
        <v>601</v>
      </c>
      <c r="B178" s="55" t="s">
        <v>602</v>
      </c>
      <c r="C178" s="54" t="s">
        <v>826</v>
      </c>
      <c r="D178" s="54">
        <v>12</v>
      </c>
      <c r="E178" s="56"/>
      <c r="F178" s="57">
        <f>ROUND($D178*E178,0)</f>
        <v>0</v>
      </c>
    </row>
    <row r="179" spans="1:6" ht="12">
      <c r="A179" s="54" t="s">
        <v>1055</v>
      </c>
      <c r="B179" s="55" t="s">
        <v>1056</v>
      </c>
      <c r="C179" s="54" t="s">
        <v>829</v>
      </c>
      <c r="D179" s="54">
        <v>39.82</v>
      </c>
      <c r="E179" s="56"/>
      <c r="F179" s="57">
        <f>ROUND($D179*E179,0)</f>
        <v>0</v>
      </c>
    </row>
    <row r="180" spans="1:6" ht="12">
      <c r="A180" s="58" t="s">
        <v>625</v>
      </c>
      <c r="B180" s="59" t="s">
        <v>626</v>
      </c>
      <c r="C180" s="58"/>
      <c r="D180" s="58"/>
      <c r="E180" s="60"/>
      <c r="F180" s="61">
        <f>SUM(F181:F181)</f>
        <v>0</v>
      </c>
    </row>
    <row r="181" spans="1:6" ht="12">
      <c r="A181" s="54" t="s">
        <v>627</v>
      </c>
      <c r="B181" s="55" t="s">
        <v>628</v>
      </c>
      <c r="C181" s="54" t="s">
        <v>826</v>
      </c>
      <c r="D181" s="54">
        <v>27.12</v>
      </c>
      <c r="E181" s="56"/>
      <c r="F181" s="57">
        <f>ROUND($D181*E181,0)</f>
        <v>0</v>
      </c>
    </row>
    <row r="182" spans="1:6" ht="12">
      <c r="A182" s="58">
        <v>21</v>
      </c>
      <c r="B182" s="59" t="s">
        <v>1057</v>
      </c>
      <c r="C182" s="58"/>
      <c r="D182" s="58"/>
      <c r="E182" s="60"/>
      <c r="F182" s="61">
        <f>+F183</f>
        <v>0</v>
      </c>
    </row>
    <row r="183" spans="1:6" ht="12">
      <c r="A183" s="58">
        <v>21.1</v>
      </c>
      <c r="B183" s="59" t="s">
        <v>1058</v>
      </c>
      <c r="C183" s="58"/>
      <c r="D183" s="58"/>
      <c r="E183" s="60"/>
      <c r="F183" s="61">
        <f>SUM(F184:F184)</f>
        <v>0</v>
      </c>
    </row>
    <row r="184" spans="1:6" ht="12">
      <c r="A184" s="54" t="s">
        <v>641</v>
      </c>
      <c r="B184" s="55" t="s">
        <v>1059</v>
      </c>
      <c r="C184" s="54" t="s">
        <v>826</v>
      </c>
      <c r="D184" s="54">
        <v>754.14</v>
      </c>
      <c r="E184" s="56"/>
      <c r="F184" s="57">
        <f>ROUND($D184*E184,0)</f>
        <v>0</v>
      </c>
    </row>
    <row r="185" spans="1:6" ht="12">
      <c r="A185" s="58" t="s">
        <v>643</v>
      </c>
      <c r="B185" s="59" t="s">
        <v>644</v>
      </c>
      <c r="C185" s="58"/>
      <c r="D185" s="58"/>
      <c r="E185" s="60"/>
      <c r="F185" s="61">
        <f>+F186+F193</f>
        <v>0</v>
      </c>
    </row>
    <row r="186" spans="1:6" ht="12">
      <c r="A186" s="58" t="s">
        <v>645</v>
      </c>
      <c r="B186" s="59" t="s">
        <v>646</v>
      </c>
      <c r="C186" s="58"/>
      <c r="D186" s="58"/>
      <c r="E186" s="60"/>
      <c r="F186" s="61">
        <f>SUM(F187:F192)</f>
        <v>0</v>
      </c>
    </row>
    <row r="187" spans="1:6" ht="12">
      <c r="A187" s="54" t="s">
        <v>647</v>
      </c>
      <c r="B187" s="62" t="s">
        <v>648</v>
      </c>
      <c r="C187" s="54" t="s">
        <v>19</v>
      </c>
      <c r="D187" s="54">
        <v>3</v>
      </c>
      <c r="E187" s="56"/>
      <c r="F187" s="57">
        <f>+D187*E187</f>
        <v>0</v>
      </c>
    </row>
    <row r="188" spans="1:6" ht="24">
      <c r="A188" s="54" t="s">
        <v>649</v>
      </c>
      <c r="B188" s="55" t="s">
        <v>650</v>
      </c>
      <c r="C188" s="54" t="s">
        <v>19</v>
      </c>
      <c r="D188" s="54">
        <v>2</v>
      </c>
      <c r="E188" s="56"/>
      <c r="F188" s="57">
        <f>ROUND($D188*E188,0)</f>
        <v>0</v>
      </c>
    </row>
    <row r="189" spans="1:6" ht="12">
      <c r="A189" s="54" t="s">
        <v>651</v>
      </c>
      <c r="B189" s="55" t="s">
        <v>652</v>
      </c>
      <c r="C189" s="54" t="s">
        <v>19</v>
      </c>
      <c r="D189" s="54">
        <v>3</v>
      </c>
      <c r="E189" s="56"/>
      <c r="F189" s="57">
        <f>ROUND($D189*E189,0)</f>
        <v>0</v>
      </c>
    </row>
    <row r="190" spans="1:6" ht="12">
      <c r="A190" s="54" t="s">
        <v>653</v>
      </c>
      <c r="B190" s="55" t="s">
        <v>654</v>
      </c>
      <c r="C190" s="54" t="s">
        <v>19</v>
      </c>
      <c r="D190" s="54">
        <v>1</v>
      </c>
      <c r="E190" s="56"/>
      <c r="F190" s="57">
        <f>ROUND($D190*E190,0)</f>
        <v>0</v>
      </c>
    </row>
    <row r="191" spans="1:6" ht="12">
      <c r="A191" s="54" t="s">
        <v>655</v>
      </c>
      <c r="B191" s="55" t="s">
        <v>656</v>
      </c>
      <c r="C191" s="54" t="s">
        <v>19</v>
      </c>
      <c r="D191" s="54">
        <v>3</v>
      </c>
      <c r="E191" s="56"/>
      <c r="F191" s="57">
        <f>ROUND($D191*E191,0)</f>
        <v>0</v>
      </c>
    </row>
    <row r="192" spans="1:6" ht="12">
      <c r="A192" s="54" t="s">
        <v>657</v>
      </c>
      <c r="B192" s="55" t="s">
        <v>658</v>
      </c>
      <c r="C192" s="54" t="s">
        <v>19</v>
      </c>
      <c r="D192" s="54">
        <v>1</v>
      </c>
      <c r="E192" s="56"/>
      <c r="F192" s="57">
        <f>ROUND($D192*E192,0)</f>
        <v>0</v>
      </c>
    </row>
    <row r="193" spans="1:6" ht="12">
      <c r="A193" s="58" t="s">
        <v>659</v>
      </c>
      <c r="B193" s="59" t="s">
        <v>660</v>
      </c>
      <c r="C193" s="58"/>
      <c r="D193" s="58"/>
      <c r="E193" s="60"/>
      <c r="F193" s="61">
        <f>SUM(F194:F195)</f>
        <v>0</v>
      </c>
    </row>
    <row r="194" spans="1:6" ht="12">
      <c r="A194" s="54" t="s">
        <v>661</v>
      </c>
      <c r="B194" s="55" t="s">
        <v>662</v>
      </c>
      <c r="C194" s="54" t="s">
        <v>11</v>
      </c>
      <c r="D194" s="54">
        <v>1</v>
      </c>
      <c r="E194" s="56"/>
      <c r="F194" s="57">
        <f>ROUND($D194*E194,0)</f>
        <v>0</v>
      </c>
    </row>
    <row r="195" spans="1:6" ht="12">
      <c r="A195" s="54" t="s">
        <v>663</v>
      </c>
      <c r="B195" s="55" t="s">
        <v>664</v>
      </c>
      <c r="C195" s="54" t="s">
        <v>11</v>
      </c>
      <c r="D195" s="54">
        <v>1</v>
      </c>
      <c r="E195" s="56"/>
      <c r="F195" s="57">
        <f>ROUND($D195*E195,0)</f>
        <v>0</v>
      </c>
    </row>
    <row r="196" spans="1:6" ht="12">
      <c r="A196" s="54"/>
      <c r="B196" s="62"/>
      <c r="C196" s="54"/>
      <c r="D196" s="54"/>
      <c r="E196" s="63"/>
      <c r="F196" s="64"/>
    </row>
    <row r="197" spans="1:7" ht="12">
      <c r="A197" s="65" t="s">
        <v>1066</v>
      </c>
      <c r="B197" s="66"/>
      <c r="C197" s="66"/>
      <c r="D197" s="66"/>
      <c r="E197" s="67"/>
      <c r="F197" s="68">
        <f>+F185+F182+F173+F164+F153+F140+F134+F119+F118+F111+F104+F63+F44+F38+F35+F22+F9+F2</f>
        <v>0</v>
      </c>
      <c r="G197" s="69"/>
    </row>
    <row r="198" spans="1:6" ht="12">
      <c r="A198" s="54"/>
      <c r="B198" s="62"/>
      <c r="C198" s="70"/>
      <c r="D198" s="54"/>
      <c r="E198" s="63"/>
      <c r="F198" s="64"/>
    </row>
    <row r="199" spans="1:6" ht="12">
      <c r="A199" s="71" t="s">
        <v>1060</v>
      </c>
      <c r="B199" s="72"/>
      <c r="C199" s="72"/>
      <c r="D199" s="73"/>
      <c r="E199" s="74">
        <v>0</v>
      </c>
      <c r="F199" s="57">
        <f>ROUND(+E199*F197,0)</f>
        <v>0</v>
      </c>
    </row>
    <row r="200" spans="1:6" ht="12">
      <c r="A200" s="71" t="s">
        <v>813</v>
      </c>
      <c r="B200" s="72"/>
      <c r="C200" s="72"/>
      <c r="D200" s="73"/>
      <c r="E200" s="74">
        <v>0</v>
      </c>
      <c r="F200" s="57">
        <f>ROUND(+E200*F197,0)</f>
        <v>0</v>
      </c>
    </row>
    <row r="201" spans="1:6" ht="12">
      <c r="A201" s="71" t="s">
        <v>814</v>
      </c>
      <c r="B201" s="72"/>
      <c r="C201" s="72"/>
      <c r="D201" s="73"/>
      <c r="E201" s="74">
        <v>0</v>
      </c>
      <c r="F201" s="57">
        <f>ROUND(+E201*F197,0)</f>
        <v>0</v>
      </c>
    </row>
    <row r="202" spans="1:6" ht="12">
      <c r="A202" s="71" t="s">
        <v>1061</v>
      </c>
      <c r="B202" s="72"/>
      <c r="C202" s="72"/>
      <c r="D202" s="73"/>
      <c r="E202" s="74">
        <v>0</v>
      </c>
      <c r="F202" s="57">
        <f>ROUND(+E202*F201,0)</f>
        <v>0</v>
      </c>
    </row>
    <row r="203" spans="1:6" ht="12">
      <c r="A203" s="54"/>
      <c r="B203" s="62"/>
      <c r="C203" s="54"/>
      <c r="D203" s="54"/>
      <c r="E203" s="63"/>
      <c r="F203" s="57"/>
    </row>
    <row r="204" spans="1:6" ht="12">
      <c r="A204" s="75" t="s">
        <v>1062</v>
      </c>
      <c r="B204" s="76"/>
      <c r="C204" s="76"/>
      <c r="D204" s="76"/>
      <c r="E204" s="77"/>
      <c r="F204" s="68">
        <f>SUM(F197:F202)</f>
        <v>0</v>
      </c>
    </row>
    <row r="206" ht="12">
      <c r="F206" s="81"/>
    </row>
    <row r="207" ht="12">
      <c r="F207" s="81"/>
    </row>
  </sheetData>
  <sheetProtection password="D81E" sheet="1" objects="1" scenarios="1"/>
  <mergeCells count="4">
    <mergeCell ref="A199:D199"/>
    <mergeCell ref="A200:D200"/>
    <mergeCell ref="A201:D201"/>
    <mergeCell ref="A202:D202"/>
  </mergeCells>
  <printOptions horizontalCentered="1" verticalCentered="1"/>
  <pageMargins left="0.7086614173228347" right="0.7086614173228347" top="0.7480314960629921" bottom="0.7480314960629921" header="0.31496062992125984" footer="0.31496062992125984"/>
  <pageSetup fitToHeight="4" horizontalDpi="600" verticalDpi="600" orientation="portrait" paperSize="5" scale="70"/>
  <rowBreaks count="4" manualBreakCount="4">
    <brk id="37" max="9" man="1"/>
    <brk id="77" max="9" man="1"/>
    <brk id="133" max="9" man="1"/>
    <brk id="184" max="9" man="1"/>
  </rowBreaks>
</worksheet>
</file>

<file path=xl/worksheets/sheet3.xml><?xml version="1.0" encoding="utf-8"?>
<worksheet xmlns="http://schemas.openxmlformats.org/spreadsheetml/2006/main" xmlns:r="http://schemas.openxmlformats.org/officeDocument/2006/relationships">
  <sheetPr>
    <tabColor rgb="FFFF0000"/>
  </sheetPr>
  <dimension ref="A1:F421"/>
  <sheetViews>
    <sheetView zoomScale="90" zoomScaleNormal="90" zoomScaleSheetLayoutView="90" workbookViewId="0" topLeftCell="A387">
      <selection activeCell="J409" sqref="J409"/>
    </sheetView>
  </sheetViews>
  <sheetFormatPr defaultColWidth="11.57421875" defaultRowHeight="12.75"/>
  <cols>
    <col min="1" max="1" width="11.421875" style="43" customWidth="1"/>
    <col min="2" max="2" width="82.28125" style="43" customWidth="1"/>
    <col min="3" max="3" width="8.00390625" style="43" customWidth="1"/>
    <col min="4" max="4" width="11.421875" style="37" customWidth="1"/>
    <col min="5" max="5" width="15.8515625" style="26" customWidth="1"/>
    <col min="6" max="6" width="21.28125" style="43" customWidth="1"/>
    <col min="7" max="16384" width="11.421875" style="26" customWidth="1"/>
  </cols>
  <sheetData>
    <row r="1" spans="1:6" ht="12">
      <c r="A1" s="32" t="s">
        <v>820</v>
      </c>
      <c r="B1" s="17" t="s">
        <v>821</v>
      </c>
      <c r="C1" s="17" t="s">
        <v>812</v>
      </c>
      <c r="D1" s="17" t="s">
        <v>822</v>
      </c>
      <c r="E1" s="25" t="s">
        <v>0</v>
      </c>
      <c r="F1" s="44" t="s">
        <v>1063</v>
      </c>
    </row>
    <row r="2" spans="1:6" ht="12">
      <c r="A2" s="33" t="s">
        <v>1</v>
      </c>
      <c r="B2" s="33" t="s">
        <v>2</v>
      </c>
      <c r="C2" s="33" t="s">
        <v>3</v>
      </c>
      <c r="D2" s="34" t="s">
        <v>4</v>
      </c>
      <c r="E2" s="27"/>
      <c r="F2" s="41"/>
    </row>
    <row r="3" spans="1:6" ht="12">
      <c r="A3" s="33" t="s">
        <v>5</v>
      </c>
      <c r="B3" s="33" t="s">
        <v>6</v>
      </c>
      <c r="C3" s="33" t="s">
        <v>3</v>
      </c>
      <c r="D3" s="34" t="s">
        <v>4</v>
      </c>
      <c r="E3" s="28"/>
      <c r="F3" s="45">
        <f>+F4+F11</f>
        <v>0</v>
      </c>
    </row>
    <row r="4" spans="1:6" ht="12">
      <c r="A4" s="33" t="s">
        <v>7</v>
      </c>
      <c r="B4" s="33" t="s">
        <v>8</v>
      </c>
      <c r="C4" s="33" t="s">
        <v>3</v>
      </c>
      <c r="D4" s="34" t="s">
        <v>4</v>
      </c>
      <c r="E4" s="28"/>
      <c r="F4" s="45">
        <f>+SUM(F5:F10)</f>
        <v>0</v>
      </c>
    </row>
    <row r="5" spans="1:6" ht="12">
      <c r="A5" s="35" t="s">
        <v>9</v>
      </c>
      <c r="B5" s="36" t="s">
        <v>10</v>
      </c>
      <c r="C5" s="35" t="s">
        <v>11</v>
      </c>
      <c r="D5" s="37">
        <v>1</v>
      </c>
      <c r="E5" s="29"/>
      <c r="F5" s="46">
        <f>+ROUND(D5*E5,0)</f>
        <v>0</v>
      </c>
    </row>
    <row r="6" spans="1:6" ht="12">
      <c r="A6" s="35" t="s">
        <v>12</v>
      </c>
      <c r="B6" s="36" t="s">
        <v>13</v>
      </c>
      <c r="C6" s="35" t="s">
        <v>14</v>
      </c>
      <c r="D6" s="37">
        <v>460</v>
      </c>
      <c r="E6" s="29"/>
      <c r="F6" s="46">
        <f>+ROUND(D6*E6,0)</f>
        <v>0</v>
      </c>
    </row>
    <row r="7" spans="1:6" ht="12">
      <c r="A7" s="35" t="s">
        <v>15</v>
      </c>
      <c r="B7" s="36" t="s">
        <v>16</v>
      </c>
      <c r="C7" s="35" t="s">
        <v>14</v>
      </c>
      <c r="D7" s="37">
        <v>460</v>
      </c>
      <c r="E7" s="29"/>
      <c r="F7" s="46">
        <f>+ROUND(D7*E7,0)</f>
        <v>0</v>
      </c>
    </row>
    <row r="8" spans="1:6" ht="12">
      <c r="A8" s="35" t="s">
        <v>17</v>
      </c>
      <c r="B8" s="36" t="s">
        <v>18</v>
      </c>
      <c r="C8" s="35" t="s">
        <v>19</v>
      </c>
      <c r="D8" s="37">
        <v>1</v>
      </c>
      <c r="E8" s="29"/>
      <c r="F8" s="46">
        <f>+ROUND(D8*E8,0)</f>
        <v>0</v>
      </c>
    </row>
    <row r="9" spans="1:6" ht="12">
      <c r="A9" s="35" t="s">
        <v>20</v>
      </c>
      <c r="B9" s="36" t="s">
        <v>21</v>
      </c>
      <c r="C9" s="35" t="s">
        <v>22</v>
      </c>
      <c r="D9" s="37">
        <v>116.34</v>
      </c>
      <c r="E9" s="29"/>
      <c r="F9" s="46">
        <f>+ROUND(D9*E9,0)</f>
        <v>0</v>
      </c>
    </row>
    <row r="10" spans="1:6" ht="12">
      <c r="A10" s="35" t="s">
        <v>23</v>
      </c>
      <c r="B10" s="36" t="s">
        <v>24</v>
      </c>
      <c r="C10" s="35" t="s">
        <v>11</v>
      </c>
      <c r="D10" s="37">
        <v>1</v>
      </c>
      <c r="E10" s="29"/>
      <c r="F10" s="46">
        <f>+ROUND(D10*E10,0)</f>
        <v>0</v>
      </c>
    </row>
    <row r="11" spans="1:6" s="27" customFormat="1" ht="12">
      <c r="A11" s="33" t="s">
        <v>25</v>
      </c>
      <c r="B11" s="33" t="s">
        <v>26</v>
      </c>
      <c r="C11" s="33" t="s">
        <v>3</v>
      </c>
      <c r="D11" s="34" t="s">
        <v>4</v>
      </c>
      <c r="E11" s="28"/>
      <c r="F11" s="45">
        <f>+SUM(F12:F27)</f>
        <v>0</v>
      </c>
    </row>
    <row r="12" spans="1:6" ht="12">
      <c r="A12" s="35" t="s">
        <v>27</v>
      </c>
      <c r="B12" s="36" t="s">
        <v>28</v>
      </c>
      <c r="C12" s="35" t="s">
        <v>14</v>
      </c>
      <c r="D12" s="37">
        <v>145.33</v>
      </c>
      <c r="E12" s="29"/>
      <c r="F12" s="46">
        <f>+ROUND(D12*E12,0)</f>
        <v>0</v>
      </c>
    </row>
    <row r="13" spans="1:6" ht="12">
      <c r="A13" s="35" t="s">
        <v>29</v>
      </c>
      <c r="B13" s="36" t="s">
        <v>30</v>
      </c>
      <c r="C13" s="35" t="s">
        <v>14</v>
      </c>
      <c r="D13" s="37">
        <v>75.42</v>
      </c>
      <c r="E13" s="29"/>
      <c r="F13" s="46">
        <f>+ROUND(D13*E13,0)</f>
        <v>0</v>
      </c>
    </row>
    <row r="14" spans="1:6" ht="12">
      <c r="A14" s="35" t="s">
        <v>31</v>
      </c>
      <c r="B14" s="36" t="s">
        <v>32</v>
      </c>
      <c r="C14" s="35" t="s">
        <v>14</v>
      </c>
      <c r="D14" s="37">
        <v>14.54</v>
      </c>
      <c r="E14" s="29"/>
      <c r="F14" s="46">
        <f>+ROUND(D14*E14,0)</f>
        <v>0</v>
      </c>
    </row>
    <row r="15" spans="1:6" ht="12">
      <c r="A15" s="35" t="s">
        <v>33</v>
      </c>
      <c r="B15" s="36" t="s">
        <v>34</v>
      </c>
      <c r="C15" s="35" t="s">
        <v>35</v>
      </c>
      <c r="D15" s="37">
        <v>2</v>
      </c>
      <c r="E15" s="29"/>
      <c r="F15" s="46">
        <f>+ROUND(D15*E15,0)</f>
        <v>0</v>
      </c>
    </row>
    <row r="16" spans="1:6" ht="12">
      <c r="A16" s="35" t="s">
        <v>36</v>
      </c>
      <c r="B16" s="36" t="s">
        <v>37</v>
      </c>
      <c r="C16" s="35" t="s">
        <v>35</v>
      </c>
      <c r="D16" s="37">
        <v>3</v>
      </c>
      <c r="E16" s="29"/>
      <c r="F16" s="46">
        <f>+ROUND(D16*E16,0)</f>
        <v>0</v>
      </c>
    </row>
    <row r="17" spans="1:6" ht="12">
      <c r="A17" s="35" t="s">
        <v>38</v>
      </c>
      <c r="B17" s="36" t="s">
        <v>39</v>
      </c>
      <c r="C17" s="35" t="s">
        <v>35</v>
      </c>
      <c r="D17" s="37">
        <v>4</v>
      </c>
      <c r="E17" s="29"/>
      <c r="F17" s="46">
        <f>+ROUND(D17*E17,0)</f>
        <v>0</v>
      </c>
    </row>
    <row r="18" spans="1:6" ht="12">
      <c r="A18" s="35" t="s">
        <v>40</v>
      </c>
      <c r="B18" s="36" t="s">
        <v>41</v>
      </c>
      <c r="C18" s="35" t="s">
        <v>14</v>
      </c>
      <c r="D18" s="37">
        <v>150</v>
      </c>
      <c r="E18" s="29"/>
      <c r="F18" s="46">
        <f>+ROUND(D18*E18,0)</f>
        <v>0</v>
      </c>
    </row>
    <row r="19" spans="1:6" ht="12">
      <c r="A19" s="35" t="s">
        <v>42</v>
      </c>
      <c r="B19" s="36" t="s">
        <v>43</v>
      </c>
      <c r="C19" s="35" t="s">
        <v>14</v>
      </c>
      <c r="D19" s="37">
        <v>120</v>
      </c>
      <c r="E19" s="29"/>
      <c r="F19" s="46">
        <f>+ROUND(D19*E19,0)</f>
        <v>0</v>
      </c>
    </row>
    <row r="20" spans="1:6" ht="12">
      <c r="A20" s="35" t="s">
        <v>44</v>
      </c>
      <c r="B20" s="36" t="s">
        <v>45</v>
      </c>
      <c r="C20" s="35" t="s">
        <v>22</v>
      </c>
      <c r="D20" s="37">
        <v>11.26</v>
      </c>
      <c r="E20" s="29"/>
      <c r="F20" s="46">
        <f>+ROUND(D20*E20,0)</f>
        <v>0</v>
      </c>
    </row>
    <row r="21" spans="1:6" ht="12">
      <c r="A21" s="35" t="s">
        <v>46</v>
      </c>
      <c r="B21" s="36" t="s">
        <v>47</v>
      </c>
      <c r="C21" s="35" t="s">
        <v>22</v>
      </c>
      <c r="D21" s="37">
        <v>74.1</v>
      </c>
      <c r="E21" s="29"/>
      <c r="F21" s="46">
        <f>+ROUND(D21*E21,0)</f>
        <v>0</v>
      </c>
    </row>
    <row r="22" spans="1:6" ht="12">
      <c r="A22" s="35" t="s">
        <v>48</v>
      </c>
      <c r="B22" s="36" t="s">
        <v>49</v>
      </c>
      <c r="C22" s="35" t="s">
        <v>19</v>
      </c>
      <c r="D22" s="37">
        <v>3</v>
      </c>
      <c r="E22" s="29"/>
      <c r="F22" s="46">
        <f>+ROUND(D22*E22,0)</f>
        <v>0</v>
      </c>
    </row>
    <row r="23" spans="1:6" ht="12">
      <c r="A23" s="35" t="s">
        <v>50</v>
      </c>
      <c r="B23" s="36" t="s">
        <v>51</v>
      </c>
      <c r="C23" s="35" t="s">
        <v>14</v>
      </c>
      <c r="D23" s="37">
        <v>137.52</v>
      </c>
      <c r="E23" s="29"/>
      <c r="F23" s="46">
        <f>+ROUND(D23*E23,0)</f>
        <v>0</v>
      </c>
    </row>
    <row r="24" spans="1:6" ht="12">
      <c r="A24" s="35" t="s">
        <v>52</v>
      </c>
      <c r="B24" s="36" t="s">
        <v>53</v>
      </c>
      <c r="C24" s="35" t="s">
        <v>14</v>
      </c>
      <c r="D24" s="37">
        <v>150.72</v>
      </c>
      <c r="E24" s="29"/>
      <c r="F24" s="46">
        <f>+ROUND(D24*E24,0)</f>
        <v>0</v>
      </c>
    </row>
    <row r="25" spans="1:6" ht="12">
      <c r="A25" s="35" t="s">
        <v>54</v>
      </c>
      <c r="B25" s="36" t="s">
        <v>55</v>
      </c>
      <c r="C25" s="35" t="s">
        <v>19</v>
      </c>
      <c r="D25" s="37">
        <v>12</v>
      </c>
      <c r="E25" s="29"/>
      <c r="F25" s="46">
        <f>+ROUND(D25*E25,0)</f>
        <v>0</v>
      </c>
    </row>
    <row r="26" spans="1:6" ht="12">
      <c r="A26" s="35" t="s">
        <v>56</v>
      </c>
      <c r="B26" s="36" t="s">
        <v>57</v>
      </c>
      <c r="C26" s="35" t="s">
        <v>14</v>
      </c>
      <c r="D26" s="37">
        <v>150.72</v>
      </c>
      <c r="E26" s="29"/>
      <c r="F26" s="46">
        <f>+ROUND(D26*E26,0)</f>
        <v>0</v>
      </c>
    </row>
    <row r="27" spans="1:6" ht="12">
      <c r="A27" s="35" t="s">
        <v>58</v>
      </c>
      <c r="B27" s="36" t="s">
        <v>59</v>
      </c>
      <c r="C27" s="35" t="s">
        <v>11</v>
      </c>
      <c r="D27" s="37">
        <v>1</v>
      </c>
      <c r="E27" s="29"/>
      <c r="F27" s="46">
        <f>+ROUND(D27*E27,0)</f>
        <v>0</v>
      </c>
    </row>
    <row r="28" spans="1:6" s="27" customFormat="1" ht="12">
      <c r="A28" s="33" t="s">
        <v>60</v>
      </c>
      <c r="B28" s="33" t="s">
        <v>61</v>
      </c>
      <c r="C28" s="33" t="s">
        <v>3</v>
      </c>
      <c r="D28" s="34" t="s">
        <v>4</v>
      </c>
      <c r="E28" s="28"/>
      <c r="F28" s="45">
        <f>+F29+F33+F39</f>
        <v>0</v>
      </c>
    </row>
    <row r="29" spans="1:6" s="27" customFormat="1" ht="12">
      <c r="A29" s="33" t="s">
        <v>62</v>
      </c>
      <c r="B29" s="33" t="s">
        <v>63</v>
      </c>
      <c r="C29" s="33" t="s">
        <v>3</v>
      </c>
      <c r="D29" s="34" t="s">
        <v>4</v>
      </c>
      <c r="E29" s="28"/>
      <c r="F29" s="45">
        <f>+SUM(F30:F32)</f>
        <v>0</v>
      </c>
    </row>
    <row r="30" spans="1:6" ht="12">
      <c r="A30" s="35" t="s">
        <v>64</v>
      </c>
      <c r="B30" s="36" t="s">
        <v>65</v>
      </c>
      <c r="C30" s="35" t="s">
        <v>35</v>
      </c>
      <c r="D30" s="37">
        <v>81.41</v>
      </c>
      <c r="E30" s="29"/>
      <c r="F30" s="46">
        <f>+ROUND(D30*E30,0)</f>
        <v>0</v>
      </c>
    </row>
    <row r="31" spans="1:6" ht="12">
      <c r="A31" s="35" t="s">
        <v>66</v>
      </c>
      <c r="B31" s="36" t="s">
        <v>67</v>
      </c>
      <c r="C31" s="35" t="s">
        <v>35</v>
      </c>
      <c r="D31" s="37">
        <v>47.67</v>
      </c>
      <c r="E31" s="29"/>
      <c r="F31" s="46">
        <f>+ROUND(D31*E31,0)</f>
        <v>0</v>
      </c>
    </row>
    <row r="32" spans="1:6" ht="12">
      <c r="A32" s="35" t="s">
        <v>68</v>
      </c>
      <c r="B32" s="36" t="s">
        <v>69</v>
      </c>
      <c r="C32" s="35" t="s">
        <v>35</v>
      </c>
      <c r="D32" s="37">
        <v>67.83</v>
      </c>
      <c r="E32" s="29"/>
      <c r="F32" s="46">
        <f>+ROUND(D32*E32,0)</f>
        <v>0</v>
      </c>
    </row>
    <row r="33" spans="1:6" s="27" customFormat="1" ht="12">
      <c r="A33" s="33" t="s">
        <v>70</v>
      </c>
      <c r="B33" s="33" t="s">
        <v>71</v>
      </c>
      <c r="C33" s="33" t="s">
        <v>3</v>
      </c>
      <c r="D33" s="34" t="s">
        <v>4</v>
      </c>
      <c r="E33" s="28"/>
      <c r="F33" s="45">
        <f>+SUM(F34:F38)</f>
        <v>0</v>
      </c>
    </row>
    <row r="34" spans="1:6" ht="12">
      <c r="A34" s="35" t="s">
        <v>72</v>
      </c>
      <c r="B34" s="36" t="s">
        <v>73</v>
      </c>
      <c r="C34" s="35" t="s">
        <v>14</v>
      </c>
      <c r="D34" s="37">
        <v>54.88</v>
      </c>
      <c r="E34" s="29"/>
      <c r="F34" s="46">
        <f>+ROUND(D34*E34,0)</f>
        <v>0</v>
      </c>
    </row>
    <row r="35" spans="1:6" ht="12">
      <c r="A35" s="35" t="s">
        <v>74</v>
      </c>
      <c r="B35" s="36" t="s">
        <v>75</v>
      </c>
      <c r="C35" s="35" t="s">
        <v>35</v>
      </c>
      <c r="D35" s="37">
        <v>11.5</v>
      </c>
      <c r="E35" s="29"/>
      <c r="F35" s="46">
        <f>+ROUND(D35*E35,0)</f>
        <v>0</v>
      </c>
    </row>
    <row r="36" spans="1:6" ht="12">
      <c r="A36" s="35" t="s">
        <v>76</v>
      </c>
      <c r="B36" s="36" t="s">
        <v>77</v>
      </c>
      <c r="C36" s="35" t="s">
        <v>35</v>
      </c>
      <c r="D36" s="37">
        <v>9.6</v>
      </c>
      <c r="E36" s="29"/>
      <c r="F36" s="46">
        <f>+ROUND(D36*E36,0)</f>
        <v>0</v>
      </c>
    </row>
    <row r="37" spans="1:6" ht="12">
      <c r="A37" s="35" t="s">
        <v>78</v>
      </c>
      <c r="B37" s="36" t="s">
        <v>79</v>
      </c>
      <c r="C37" s="35" t="s">
        <v>35</v>
      </c>
      <c r="D37" s="37">
        <v>14.51</v>
      </c>
      <c r="E37" s="29"/>
      <c r="F37" s="46">
        <f>+ROUND(D37*E37,0)</f>
        <v>0</v>
      </c>
    </row>
    <row r="38" spans="1:6" ht="12">
      <c r="A38" s="35" t="s">
        <v>80</v>
      </c>
      <c r="B38" s="36" t="s">
        <v>81</v>
      </c>
      <c r="C38" s="35" t="s">
        <v>14</v>
      </c>
      <c r="D38" s="37">
        <v>233</v>
      </c>
      <c r="E38" s="29"/>
      <c r="F38" s="46">
        <f>+ROUND(D38*E38,0)</f>
        <v>0</v>
      </c>
    </row>
    <row r="39" spans="1:6" s="27" customFormat="1" ht="12">
      <c r="A39" s="33" t="s">
        <v>82</v>
      </c>
      <c r="B39" s="33" t="s">
        <v>83</v>
      </c>
      <c r="C39" s="33" t="s">
        <v>3</v>
      </c>
      <c r="D39" s="34" t="s">
        <v>4</v>
      </c>
      <c r="E39" s="28"/>
      <c r="F39" s="45">
        <f>+SUM(F40:F41)</f>
        <v>0</v>
      </c>
    </row>
    <row r="40" spans="1:6" ht="12">
      <c r="A40" s="35" t="s">
        <v>84</v>
      </c>
      <c r="B40" s="35" t="s">
        <v>85</v>
      </c>
      <c r="C40" s="35" t="s">
        <v>86</v>
      </c>
      <c r="D40" s="37">
        <v>4100</v>
      </c>
      <c r="E40" s="29"/>
      <c r="F40" s="46">
        <f>+ROUND(D40*E40,0)</f>
        <v>0</v>
      </c>
    </row>
    <row r="41" spans="1:6" ht="12">
      <c r="A41" s="35" t="s">
        <v>87</v>
      </c>
      <c r="B41" s="35" t="s">
        <v>88</v>
      </c>
      <c r="C41" s="35" t="s">
        <v>86</v>
      </c>
      <c r="D41" s="37">
        <v>1100</v>
      </c>
      <c r="E41" s="29"/>
      <c r="F41" s="46">
        <f>+ROUND(D41*E41,0)</f>
        <v>0</v>
      </c>
    </row>
    <row r="42" spans="1:6" s="27" customFormat="1" ht="12">
      <c r="A42" s="33" t="s">
        <v>89</v>
      </c>
      <c r="B42" s="33" t="s">
        <v>90</v>
      </c>
      <c r="C42" s="33" t="s">
        <v>3</v>
      </c>
      <c r="D42" s="34" t="s">
        <v>4</v>
      </c>
      <c r="E42" s="28"/>
      <c r="F42" s="45">
        <f>+F53+F43</f>
        <v>0</v>
      </c>
    </row>
    <row r="43" spans="1:6" s="27" customFormat="1" ht="12">
      <c r="A43" s="33" t="s">
        <v>91</v>
      </c>
      <c r="B43" s="33" t="s">
        <v>92</v>
      </c>
      <c r="C43" s="33" t="s">
        <v>3</v>
      </c>
      <c r="D43" s="34" t="s">
        <v>4</v>
      </c>
      <c r="E43" s="28"/>
      <c r="F43" s="45">
        <f>+SUM(F44:F52)</f>
        <v>0</v>
      </c>
    </row>
    <row r="44" spans="1:6" ht="12">
      <c r="A44" s="35" t="s">
        <v>93</v>
      </c>
      <c r="B44" s="35" t="s">
        <v>94</v>
      </c>
      <c r="C44" s="35" t="s">
        <v>19</v>
      </c>
      <c r="D44" s="37">
        <v>1</v>
      </c>
      <c r="E44" s="29"/>
      <c r="F44" s="46">
        <f>+ROUND(D44*E44,0)</f>
        <v>0</v>
      </c>
    </row>
    <row r="45" spans="1:6" ht="12">
      <c r="A45" s="35" t="s">
        <v>95</v>
      </c>
      <c r="B45" s="35" t="s">
        <v>96</v>
      </c>
      <c r="C45" s="35" t="s">
        <v>35</v>
      </c>
      <c r="D45" s="37">
        <v>18</v>
      </c>
      <c r="E45" s="29"/>
      <c r="F45" s="46">
        <f>+ROUND(D45*E45,0)</f>
        <v>0</v>
      </c>
    </row>
    <row r="46" spans="1:6" ht="12">
      <c r="A46" s="35" t="s">
        <v>97</v>
      </c>
      <c r="B46" s="35" t="s">
        <v>98</v>
      </c>
      <c r="C46" s="35" t="s">
        <v>19</v>
      </c>
      <c r="D46" s="37">
        <v>1</v>
      </c>
      <c r="E46" s="29"/>
      <c r="F46" s="46">
        <f>+ROUND(D46*E46,0)</f>
        <v>0</v>
      </c>
    </row>
    <row r="47" spans="1:6" ht="12">
      <c r="A47" s="35" t="s">
        <v>99</v>
      </c>
      <c r="B47" s="35" t="s">
        <v>100</v>
      </c>
      <c r="C47" s="35" t="s">
        <v>35</v>
      </c>
      <c r="D47" s="37">
        <v>5</v>
      </c>
      <c r="E47" s="29"/>
      <c r="F47" s="46">
        <f>+ROUND(D47*E47,0)</f>
        <v>0</v>
      </c>
    </row>
    <row r="48" spans="1:6" ht="12">
      <c r="A48" s="35" t="s">
        <v>101</v>
      </c>
      <c r="B48" s="35" t="s">
        <v>102</v>
      </c>
      <c r="C48" s="35" t="s">
        <v>35</v>
      </c>
      <c r="D48" s="37">
        <v>14</v>
      </c>
      <c r="E48" s="29"/>
      <c r="F48" s="46">
        <f>+ROUND(D48*E48,0)</f>
        <v>0</v>
      </c>
    </row>
    <row r="49" spans="1:6" ht="12">
      <c r="A49" s="35" t="s">
        <v>103</v>
      </c>
      <c r="B49" s="35" t="s">
        <v>104</v>
      </c>
      <c r="C49" s="35" t="s">
        <v>19</v>
      </c>
      <c r="D49" s="37">
        <v>1</v>
      </c>
      <c r="E49" s="29"/>
      <c r="F49" s="46">
        <f>+ROUND(D49*E49,0)</f>
        <v>0</v>
      </c>
    </row>
    <row r="50" spans="1:6" ht="12">
      <c r="A50" s="35" t="s">
        <v>105</v>
      </c>
      <c r="B50" s="35" t="s">
        <v>106</v>
      </c>
      <c r="C50" s="35" t="s">
        <v>19</v>
      </c>
      <c r="D50" s="37">
        <v>1</v>
      </c>
      <c r="E50" s="29"/>
      <c r="F50" s="46">
        <f>+ROUND(D50*E50,0)</f>
        <v>0</v>
      </c>
    </row>
    <row r="51" spans="1:6" ht="12">
      <c r="A51" s="35" t="s">
        <v>107</v>
      </c>
      <c r="B51" s="35" t="s">
        <v>108</v>
      </c>
      <c r="C51" s="35" t="s">
        <v>22</v>
      </c>
      <c r="D51" s="37">
        <v>8</v>
      </c>
      <c r="E51" s="29"/>
      <c r="F51" s="46">
        <f>+ROUND(D51*E51,0)</f>
        <v>0</v>
      </c>
    </row>
    <row r="52" spans="1:6" ht="12">
      <c r="A52" s="35" t="s">
        <v>109</v>
      </c>
      <c r="B52" s="35" t="s">
        <v>110</v>
      </c>
      <c r="C52" s="35" t="s">
        <v>19</v>
      </c>
      <c r="D52" s="37">
        <v>1</v>
      </c>
      <c r="E52" s="29"/>
      <c r="F52" s="46">
        <f>+ROUND(D52*E52,0)</f>
        <v>0</v>
      </c>
    </row>
    <row r="53" spans="1:6" s="27" customFormat="1" ht="12">
      <c r="A53" s="33" t="s">
        <v>111</v>
      </c>
      <c r="B53" s="33" t="s">
        <v>112</v>
      </c>
      <c r="C53" s="33" t="s">
        <v>3</v>
      </c>
      <c r="D53" s="34" t="s">
        <v>4</v>
      </c>
      <c r="E53" s="28"/>
      <c r="F53" s="45">
        <f>+SUM(F54:F68)</f>
        <v>0</v>
      </c>
    </row>
    <row r="54" spans="1:6" ht="12">
      <c r="A54" s="35" t="s">
        <v>113</v>
      </c>
      <c r="B54" s="35" t="s">
        <v>114</v>
      </c>
      <c r="C54" s="35" t="s">
        <v>19</v>
      </c>
      <c r="D54" s="37">
        <v>8</v>
      </c>
      <c r="E54" s="29"/>
      <c r="F54" s="46">
        <f>+ROUND(D54*E54,0)</f>
        <v>0</v>
      </c>
    </row>
    <row r="55" spans="1:6" ht="12">
      <c r="A55" s="35" t="s">
        <v>115</v>
      </c>
      <c r="B55" s="35" t="s">
        <v>116</v>
      </c>
      <c r="C55" s="35" t="s">
        <v>19</v>
      </c>
      <c r="D55" s="37">
        <v>8</v>
      </c>
      <c r="E55" s="29"/>
      <c r="F55" s="46">
        <f>+ROUND(D55*E55,0)</f>
        <v>0</v>
      </c>
    </row>
    <row r="56" spans="1:6" ht="12">
      <c r="A56" s="35" t="s">
        <v>117</v>
      </c>
      <c r="B56" s="35" t="s">
        <v>118</v>
      </c>
      <c r="C56" s="35" t="s">
        <v>19</v>
      </c>
      <c r="D56" s="37">
        <v>7</v>
      </c>
      <c r="E56" s="29"/>
      <c r="F56" s="46">
        <f>+ROUND(D56*E56,0)</f>
        <v>0</v>
      </c>
    </row>
    <row r="57" spans="1:6" ht="12">
      <c r="A57" s="35" t="s">
        <v>119</v>
      </c>
      <c r="B57" s="35" t="s">
        <v>120</v>
      </c>
      <c r="C57" s="35" t="s">
        <v>22</v>
      </c>
      <c r="D57" s="37">
        <v>24</v>
      </c>
      <c r="E57" s="29"/>
      <c r="F57" s="46">
        <f>+ROUND(D57*E57,0)</f>
        <v>0</v>
      </c>
    </row>
    <row r="58" spans="1:6" ht="12">
      <c r="A58" s="35" t="s">
        <v>121</v>
      </c>
      <c r="B58" s="35" t="s">
        <v>122</v>
      </c>
      <c r="C58" s="35" t="s">
        <v>22</v>
      </c>
      <c r="D58" s="37">
        <v>17</v>
      </c>
      <c r="E58" s="29"/>
      <c r="F58" s="46">
        <f>+ROUND(D58*E58,0)</f>
        <v>0</v>
      </c>
    </row>
    <row r="59" spans="1:6" ht="12">
      <c r="A59" s="35" t="s">
        <v>123</v>
      </c>
      <c r="B59" s="35" t="s">
        <v>124</v>
      </c>
      <c r="C59" s="35" t="s">
        <v>22</v>
      </c>
      <c r="D59" s="37">
        <v>18</v>
      </c>
      <c r="E59" s="29"/>
      <c r="F59" s="46">
        <f>+ROUND(D59*E59,0)</f>
        <v>0</v>
      </c>
    </row>
    <row r="60" spans="1:6" ht="12">
      <c r="A60" s="35" t="s">
        <v>125</v>
      </c>
      <c r="B60" s="35" t="s">
        <v>126</v>
      </c>
      <c r="C60" s="35" t="s">
        <v>19</v>
      </c>
      <c r="D60" s="37">
        <v>14</v>
      </c>
      <c r="E60" s="29"/>
      <c r="F60" s="46">
        <f>+ROUND(D60*E60,0)</f>
        <v>0</v>
      </c>
    </row>
    <row r="61" spans="1:6" ht="12">
      <c r="A61" s="35" t="s">
        <v>127</v>
      </c>
      <c r="B61" s="35" t="s">
        <v>128</v>
      </c>
      <c r="C61" s="35" t="s">
        <v>19</v>
      </c>
      <c r="D61" s="37">
        <v>4</v>
      </c>
      <c r="E61" s="29"/>
      <c r="F61" s="46">
        <f>+ROUND(D61*E61,0)</f>
        <v>0</v>
      </c>
    </row>
    <row r="62" spans="1:6" ht="12">
      <c r="A62" s="35" t="s">
        <v>129</v>
      </c>
      <c r="B62" s="35" t="s">
        <v>130</v>
      </c>
      <c r="C62" s="35" t="s">
        <v>19</v>
      </c>
      <c r="D62" s="37">
        <v>3</v>
      </c>
      <c r="E62" s="29"/>
      <c r="F62" s="46">
        <f>+ROUND(D62*E62,0)</f>
        <v>0</v>
      </c>
    </row>
    <row r="63" spans="1:6" ht="12">
      <c r="A63" s="35" t="s">
        <v>131</v>
      </c>
      <c r="B63" s="35" t="s">
        <v>132</v>
      </c>
      <c r="C63" s="35" t="s">
        <v>19</v>
      </c>
      <c r="D63" s="37">
        <v>3</v>
      </c>
      <c r="E63" s="29"/>
      <c r="F63" s="46">
        <f>+ROUND(D63*E63,0)</f>
        <v>0</v>
      </c>
    </row>
    <row r="64" spans="1:6" ht="12">
      <c r="A64" s="35" t="s">
        <v>133</v>
      </c>
      <c r="B64" s="35" t="s">
        <v>134</v>
      </c>
      <c r="C64" s="35" t="s">
        <v>19</v>
      </c>
      <c r="D64" s="37">
        <v>2</v>
      </c>
      <c r="E64" s="29"/>
      <c r="F64" s="46">
        <f>+ROUND(D64*E64,0)</f>
        <v>0</v>
      </c>
    </row>
    <row r="65" spans="1:6" ht="12">
      <c r="A65" s="35" t="s">
        <v>135</v>
      </c>
      <c r="B65" s="35" t="s">
        <v>136</v>
      </c>
      <c r="C65" s="35" t="s">
        <v>19</v>
      </c>
      <c r="D65" s="37">
        <v>8</v>
      </c>
      <c r="E65" s="29"/>
      <c r="F65" s="46">
        <f>+ROUND(D65*E65,0)</f>
        <v>0</v>
      </c>
    </row>
    <row r="66" spans="1:6" ht="12">
      <c r="A66" s="35" t="s">
        <v>137</v>
      </c>
      <c r="B66" s="35" t="s">
        <v>138</v>
      </c>
      <c r="C66" s="35" t="s">
        <v>19</v>
      </c>
      <c r="D66" s="37">
        <v>4</v>
      </c>
      <c r="E66" s="29"/>
      <c r="F66" s="46">
        <f>+ROUND(D66*E66,0)</f>
        <v>0</v>
      </c>
    </row>
    <row r="67" spans="1:6" ht="12">
      <c r="A67" s="35" t="s">
        <v>139</v>
      </c>
      <c r="B67" s="35" t="s">
        <v>140</v>
      </c>
      <c r="C67" s="35" t="s">
        <v>19</v>
      </c>
      <c r="D67" s="37">
        <v>1</v>
      </c>
      <c r="E67" s="29"/>
      <c r="F67" s="46">
        <f>+ROUND(D67*E67,0)</f>
        <v>0</v>
      </c>
    </row>
    <row r="68" spans="1:6" ht="12">
      <c r="A68" s="35" t="s">
        <v>141</v>
      </c>
      <c r="B68" s="35" t="s">
        <v>142</v>
      </c>
      <c r="C68" s="35" t="s">
        <v>22</v>
      </c>
      <c r="D68" s="37">
        <v>6</v>
      </c>
      <c r="E68" s="29"/>
      <c r="F68" s="46">
        <f>+ROUND(D68*E68,0)</f>
        <v>0</v>
      </c>
    </row>
    <row r="69" spans="1:6" s="27" customFormat="1" ht="12">
      <c r="A69" s="33" t="s">
        <v>143</v>
      </c>
      <c r="B69" s="33" t="s">
        <v>144</v>
      </c>
      <c r="C69" s="33" t="s">
        <v>3</v>
      </c>
      <c r="D69" s="34" t="s">
        <v>4</v>
      </c>
      <c r="E69" s="28"/>
      <c r="F69" s="45">
        <f>+F70+F73+F76+F78+F81+F84</f>
        <v>0</v>
      </c>
    </row>
    <row r="70" spans="1:6" s="27" customFormat="1" ht="12">
      <c r="A70" s="33" t="s">
        <v>145</v>
      </c>
      <c r="B70" s="33" t="s">
        <v>146</v>
      </c>
      <c r="C70" s="33" t="s">
        <v>3</v>
      </c>
      <c r="D70" s="34" t="s">
        <v>4</v>
      </c>
      <c r="E70" s="28"/>
      <c r="F70" s="45">
        <f>+F71+F72</f>
        <v>0</v>
      </c>
    </row>
    <row r="71" spans="1:6" s="27" customFormat="1" ht="12">
      <c r="A71" s="35" t="s">
        <v>147</v>
      </c>
      <c r="B71" s="36" t="s">
        <v>148</v>
      </c>
      <c r="C71" s="35" t="s">
        <v>35</v>
      </c>
      <c r="D71" s="37">
        <v>5.04</v>
      </c>
      <c r="E71" s="29"/>
      <c r="F71" s="46">
        <f>+ROUND(D71*E71,0)</f>
        <v>0</v>
      </c>
    </row>
    <row r="72" spans="1:6" ht="12">
      <c r="A72" s="35" t="s">
        <v>149</v>
      </c>
      <c r="B72" s="36" t="s">
        <v>150</v>
      </c>
      <c r="C72" s="35" t="s">
        <v>35</v>
      </c>
      <c r="D72" s="37">
        <v>0.63</v>
      </c>
      <c r="E72" s="29"/>
      <c r="F72" s="46">
        <f>+ROUND(D72*E72,0)</f>
        <v>0</v>
      </c>
    </row>
    <row r="73" spans="1:6" s="27" customFormat="1" ht="12">
      <c r="A73" s="33" t="s">
        <v>151</v>
      </c>
      <c r="B73" s="33" t="s">
        <v>152</v>
      </c>
      <c r="C73" s="33" t="s">
        <v>3</v>
      </c>
      <c r="D73" s="34" t="s">
        <v>4</v>
      </c>
      <c r="E73" s="28"/>
      <c r="F73" s="45">
        <f>+F74+F75</f>
        <v>0</v>
      </c>
    </row>
    <row r="74" spans="1:6" ht="12">
      <c r="A74" s="35" t="s">
        <v>153</v>
      </c>
      <c r="B74" s="35" t="s">
        <v>154</v>
      </c>
      <c r="C74" s="35" t="s">
        <v>35</v>
      </c>
      <c r="D74" s="37">
        <v>25.11</v>
      </c>
      <c r="E74" s="29"/>
      <c r="F74" s="46">
        <f>+ROUND(D74*E74,0)</f>
        <v>0</v>
      </c>
    </row>
    <row r="75" spans="1:6" ht="12">
      <c r="A75" s="35" t="s">
        <v>155</v>
      </c>
      <c r="B75" s="35" t="s">
        <v>156</v>
      </c>
      <c r="C75" s="35" t="s">
        <v>35</v>
      </c>
      <c r="D75" s="37">
        <v>2.45</v>
      </c>
      <c r="E75" s="29"/>
      <c r="F75" s="46">
        <f>+ROUND(D75*E75,0)</f>
        <v>0</v>
      </c>
    </row>
    <row r="76" spans="1:6" s="27" customFormat="1" ht="12">
      <c r="A76" s="33" t="s">
        <v>157</v>
      </c>
      <c r="B76" s="33" t="s">
        <v>158</v>
      </c>
      <c r="C76" s="33" t="s">
        <v>3</v>
      </c>
      <c r="D76" s="34" t="s">
        <v>4</v>
      </c>
      <c r="E76" s="28"/>
      <c r="F76" s="45">
        <f>+F77</f>
        <v>0</v>
      </c>
    </row>
    <row r="77" spans="1:6" ht="12">
      <c r="A77" s="35" t="s">
        <v>159</v>
      </c>
      <c r="B77" s="35" t="s">
        <v>160</v>
      </c>
      <c r="C77" s="35" t="s">
        <v>14</v>
      </c>
      <c r="D77" s="37">
        <v>102</v>
      </c>
      <c r="E77" s="29"/>
      <c r="F77" s="46">
        <f>+ROUND(D77*E77,0)</f>
        <v>0</v>
      </c>
    </row>
    <row r="78" spans="1:6" s="27" customFormat="1" ht="12">
      <c r="A78" s="33" t="s">
        <v>161</v>
      </c>
      <c r="B78" s="33" t="s">
        <v>162</v>
      </c>
      <c r="C78" s="33" t="s">
        <v>3</v>
      </c>
      <c r="D78" s="34" t="s">
        <v>4</v>
      </c>
      <c r="E78" s="28"/>
      <c r="F78" s="45">
        <f>+F79+F80</f>
        <v>0</v>
      </c>
    </row>
    <row r="79" spans="1:6" ht="12">
      <c r="A79" s="35" t="s">
        <v>163</v>
      </c>
      <c r="B79" s="35" t="s">
        <v>164</v>
      </c>
      <c r="C79" s="35" t="s">
        <v>22</v>
      </c>
      <c r="D79" s="37">
        <v>140</v>
      </c>
      <c r="E79" s="29"/>
      <c r="F79" s="46">
        <f>+ROUND(D79*E79,0)</f>
        <v>0</v>
      </c>
    </row>
    <row r="80" spans="1:6" ht="12">
      <c r="A80" s="35" t="s">
        <v>1</v>
      </c>
      <c r="B80" s="35" t="s">
        <v>165</v>
      </c>
      <c r="C80" s="35" t="s">
        <v>14</v>
      </c>
      <c r="D80" s="37">
        <v>17</v>
      </c>
      <c r="E80" s="29"/>
      <c r="F80" s="46">
        <f>+ROUND(D80*E80,0)</f>
        <v>0</v>
      </c>
    </row>
    <row r="81" spans="1:6" s="27" customFormat="1" ht="12">
      <c r="A81" s="33" t="s">
        <v>166</v>
      </c>
      <c r="B81" s="33" t="s">
        <v>167</v>
      </c>
      <c r="C81" s="33" t="s">
        <v>3</v>
      </c>
      <c r="D81" s="34" t="s">
        <v>4</v>
      </c>
      <c r="E81" s="28"/>
      <c r="F81" s="45">
        <f>+F82+F83</f>
        <v>0</v>
      </c>
    </row>
    <row r="82" spans="1:6" ht="12">
      <c r="A82" s="35" t="s">
        <v>168</v>
      </c>
      <c r="B82" s="35" t="s">
        <v>169</v>
      </c>
      <c r="C82" s="35" t="s">
        <v>86</v>
      </c>
      <c r="D82" s="37">
        <v>7761</v>
      </c>
      <c r="E82" s="29"/>
      <c r="F82" s="46">
        <f>+ROUND(D82*E82,0)</f>
        <v>0</v>
      </c>
    </row>
    <row r="83" spans="1:6" ht="12">
      <c r="A83" s="35" t="s">
        <v>170</v>
      </c>
      <c r="B83" s="35" t="s">
        <v>171</v>
      </c>
      <c r="C83" s="35" t="s">
        <v>86</v>
      </c>
      <c r="D83" s="37">
        <v>211.87</v>
      </c>
      <c r="E83" s="29"/>
      <c r="F83" s="46">
        <f>+ROUND(D83*E83,0)</f>
        <v>0</v>
      </c>
    </row>
    <row r="84" spans="1:6" s="27" customFormat="1" ht="12">
      <c r="A84" s="33" t="s">
        <v>172</v>
      </c>
      <c r="B84" s="33" t="s">
        <v>173</v>
      </c>
      <c r="C84" s="33" t="s">
        <v>3</v>
      </c>
      <c r="D84" s="34" t="s">
        <v>4</v>
      </c>
      <c r="E84" s="28"/>
      <c r="F84" s="45">
        <f>+F85+F86</f>
        <v>0</v>
      </c>
    </row>
    <row r="85" spans="1:6" ht="12">
      <c r="A85" s="35" t="s">
        <v>174</v>
      </c>
      <c r="B85" s="35" t="s">
        <v>175</v>
      </c>
      <c r="C85" s="35" t="s">
        <v>86</v>
      </c>
      <c r="D85" s="37">
        <v>1281.32</v>
      </c>
      <c r="E85" s="29"/>
      <c r="F85" s="46">
        <f>+ROUND(D85*E85,0)</f>
        <v>0</v>
      </c>
    </row>
    <row r="86" spans="1:6" ht="12">
      <c r="A86" s="35" t="s">
        <v>176</v>
      </c>
      <c r="B86" s="35" t="s">
        <v>177</v>
      </c>
      <c r="C86" s="35" t="s">
        <v>19</v>
      </c>
      <c r="D86" s="37">
        <v>83</v>
      </c>
      <c r="E86" s="29"/>
      <c r="F86" s="46">
        <f>+ROUND(D86*E86,0)</f>
        <v>0</v>
      </c>
    </row>
    <row r="87" spans="1:6" s="27" customFormat="1" ht="12">
      <c r="A87" s="33" t="s">
        <v>178</v>
      </c>
      <c r="B87" s="33" t="s">
        <v>179</v>
      </c>
      <c r="C87" s="33" t="s">
        <v>3</v>
      </c>
      <c r="D87" s="34" t="s">
        <v>4</v>
      </c>
      <c r="E87" s="28"/>
      <c r="F87" s="45">
        <f>+F88+F90+F93</f>
        <v>0</v>
      </c>
    </row>
    <row r="88" spans="1:6" s="27" customFormat="1" ht="12">
      <c r="A88" s="33" t="s">
        <v>180</v>
      </c>
      <c r="B88" s="33" t="s">
        <v>181</v>
      </c>
      <c r="C88" s="33" t="s">
        <v>3</v>
      </c>
      <c r="D88" s="34" t="s">
        <v>4</v>
      </c>
      <c r="E88" s="28"/>
      <c r="F88" s="45">
        <f>+F89</f>
        <v>0</v>
      </c>
    </row>
    <row r="89" spans="1:6" ht="12">
      <c r="A89" s="35" t="s">
        <v>182</v>
      </c>
      <c r="B89" s="35" t="s">
        <v>183</v>
      </c>
      <c r="C89" s="35" t="s">
        <v>14</v>
      </c>
      <c r="D89" s="37">
        <v>4</v>
      </c>
      <c r="E89" s="29"/>
      <c r="F89" s="46">
        <f>+ROUND(D89*E89,0)</f>
        <v>0</v>
      </c>
    </row>
    <row r="90" spans="1:6" s="27" customFormat="1" ht="12">
      <c r="A90" s="33" t="s">
        <v>184</v>
      </c>
      <c r="B90" s="33" t="s">
        <v>185</v>
      </c>
      <c r="C90" s="33" t="s">
        <v>3</v>
      </c>
      <c r="D90" s="34" t="s">
        <v>4</v>
      </c>
      <c r="E90" s="28"/>
      <c r="F90" s="45">
        <f>+F91+F92</f>
        <v>0</v>
      </c>
    </row>
    <row r="91" spans="1:6" ht="12">
      <c r="A91" s="35" t="s">
        <v>186</v>
      </c>
      <c r="B91" s="35" t="s">
        <v>187</v>
      </c>
      <c r="C91" s="35" t="s">
        <v>14</v>
      </c>
      <c r="D91" s="37">
        <v>244.82</v>
      </c>
      <c r="E91" s="29"/>
      <c r="F91" s="46">
        <f>+ROUND(D91*E91,0)</f>
        <v>0</v>
      </c>
    </row>
    <row r="92" spans="1:6" ht="12">
      <c r="A92" s="35" t="s">
        <v>188</v>
      </c>
      <c r="B92" s="35" t="s">
        <v>189</v>
      </c>
      <c r="C92" s="35" t="s">
        <v>14</v>
      </c>
      <c r="D92" s="37">
        <v>80.57</v>
      </c>
      <c r="E92" s="29"/>
      <c r="F92" s="46">
        <f>+ROUND(D92*E92,0)</f>
        <v>0</v>
      </c>
    </row>
    <row r="93" spans="1:6" s="27" customFormat="1" ht="12">
      <c r="A93" s="33" t="s">
        <v>190</v>
      </c>
      <c r="B93" s="33" t="s">
        <v>191</v>
      </c>
      <c r="C93" s="33" t="s">
        <v>3</v>
      </c>
      <c r="D93" s="34" t="s">
        <v>4</v>
      </c>
      <c r="E93" s="28"/>
      <c r="F93" s="45">
        <f>+F94+F95</f>
        <v>0</v>
      </c>
    </row>
    <row r="94" spans="1:6" ht="12">
      <c r="A94" s="35" t="s">
        <v>192</v>
      </c>
      <c r="B94" s="36" t="s">
        <v>193</v>
      </c>
      <c r="C94" s="35" t="s">
        <v>22</v>
      </c>
      <c r="D94" s="37">
        <v>90.61</v>
      </c>
      <c r="E94" s="29"/>
      <c r="F94" s="46">
        <f>+ROUND(D94*E94,0)</f>
        <v>0</v>
      </c>
    </row>
    <row r="95" spans="1:6" ht="12">
      <c r="A95" s="35" t="s">
        <v>194</v>
      </c>
      <c r="B95" s="36" t="s">
        <v>195</v>
      </c>
      <c r="C95" s="35" t="s">
        <v>22</v>
      </c>
      <c r="D95" s="37">
        <v>70.15</v>
      </c>
      <c r="E95" s="29"/>
      <c r="F95" s="46">
        <f>+ROUND(D95*E95,0)</f>
        <v>0</v>
      </c>
    </row>
    <row r="96" spans="1:6" s="27" customFormat="1" ht="12">
      <c r="A96" s="33" t="s">
        <v>196</v>
      </c>
      <c r="B96" s="33" t="s">
        <v>197</v>
      </c>
      <c r="C96" s="33" t="s">
        <v>3</v>
      </c>
      <c r="D96" s="34" t="s">
        <v>4</v>
      </c>
      <c r="E96" s="28"/>
      <c r="F96" s="45">
        <f>+F97+F104+F109</f>
        <v>0</v>
      </c>
    </row>
    <row r="97" spans="1:6" s="27" customFormat="1" ht="12">
      <c r="A97" s="33" t="s">
        <v>198</v>
      </c>
      <c r="B97" s="33" t="s">
        <v>199</v>
      </c>
      <c r="C97" s="33" t="s">
        <v>3</v>
      </c>
      <c r="D97" s="34" t="s">
        <v>4</v>
      </c>
      <c r="E97" s="28"/>
      <c r="F97" s="45">
        <f>+SUM(F98:F103)</f>
        <v>0</v>
      </c>
    </row>
    <row r="98" spans="1:6" ht="12">
      <c r="A98" s="35" t="s">
        <v>200</v>
      </c>
      <c r="B98" s="35" t="s">
        <v>201</v>
      </c>
      <c r="C98" s="35" t="s">
        <v>22</v>
      </c>
      <c r="D98" s="37">
        <v>37.71</v>
      </c>
      <c r="E98" s="29"/>
      <c r="F98" s="46">
        <f>+ROUND(D98*E98,0)</f>
        <v>0</v>
      </c>
    </row>
    <row r="99" spans="1:6" ht="12">
      <c r="A99" s="35" t="s">
        <v>202</v>
      </c>
      <c r="B99" s="35" t="s">
        <v>203</v>
      </c>
      <c r="C99" s="35" t="s">
        <v>22</v>
      </c>
      <c r="D99" s="37">
        <v>56.78</v>
      </c>
      <c r="E99" s="29"/>
      <c r="F99" s="46">
        <f>+ROUND(D99*E99,0)</f>
        <v>0</v>
      </c>
    </row>
    <row r="100" spans="1:6" ht="12">
      <c r="A100" s="35" t="s">
        <v>204</v>
      </c>
      <c r="B100" s="35" t="s">
        <v>205</v>
      </c>
      <c r="C100" s="35" t="s">
        <v>19</v>
      </c>
      <c r="D100" s="37">
        <v>4</v>
      </c>
      <c r="E100" s="29"/>
      <c r="F100" s="46">
        <f>+ROUND(D100*E100,0)</f>
        <v>0</v>
      </c>
    </row>
    <row r="101" spans="1:6" ht="12">
      <c r="A101" s="35" t="s">
        <v>206</v>
      </c>
      <c r="B101" s="35" t="s">
        <v>207</v>
      </c>
      <c r="C101" s="35" t="s">
        <v>14</v>
      </c>
      <c r="D101" s="37">
        <v>21.44</v>
      </c>
      <c r="E101" s="29"/>
      <c r="F101" s="46">
        <f>+ROUND(D101*E101,0)</f>
        <v>0</v>
      </c>
    </row>
    <row r="102" spans="1:6" ht="12">
      <c r="A102" s="35" t="s">
        <v>208</v>
      </c>
      <c r="B102" s="35" t="s">
        <v>209</v>
      </c>
      <c r="C102" s="35" t="s">
        <v>22</v>
      </c>
      <c r="D102" s="37">
        <v>46.26</v>
      </c>
      <c r="E102" s="29"/>
      <c r="F102" s="46">
        <f>+ROUND(D102*E102,0)</f>
        <v>0</v>
      </c>
    </row>
    <row r="103" spans="1:6" ht="12">
      <c r="A103" s="35" t="s">
        <v>210</v>
      </c>
      <c r="B103" s="35" t="s">
        <v>211</v>
      </c>
      <c r="C103" s="35" t="s">
        <v>22</v>
      </c>
      <c r="D103" s="37">
        <v>43</v>
      </c>
      <c r="E103" s="29"/>
      <c r="F103" s="46">
        <f>+ROUND(D103*E103,0)</f>
        <v>0</v>
      </c>
    </row>
    <row r="104" spans="1:6" s="27" customFormat="1" ht="12">
      <c r="A104" s="33" t="s">
        <v>212</v>
      </c>
      <c r="B104" s="33" t="s">
        <v>213</v>
      </c>
      <c r="C104" s="33" t="s">
        <v>3</v>
      </c>
      <c r="D104" s="34" t="s">
        <v>4</v>
      </c>
      <c r="E104" s="28"/>
      <c r="F104" s="45">
        <f>+SUM(F105:F108)</f>
        <v>0</v>
      </c>
    </row>
    <row r="105" spans="1:6" ht="12">
      <c r="A105" s="35" t="s">
        <v>214</v>
      </c>
      <c r="B105" s="36" t="s">
        <v>215</v>
      </c>
      <c r="C105" s="35" t="s">
        <v>22</v>
      </c>
      <c r="D105" s="37">
        <v>11</v>
      </c>
      <c r="E105" s="29"/>
      <c r="F105" s="46">
        <f>+ROUND(D105*E105,0)</f>
        <v>0</v>
      </c>
    </row>
    <row r="106" spans="1:6" ht="12">
      <c r="A106" s="35" t="s">
        <v>216</v>
      </c>
      <c r="B106" s="36" t="s">
        <v>217</v>
      </c>
      <c r="C106" s="35" t="s">
        <v>22</v>
      </c>
      <c r="D106" s="37">
        <v>15.9</v>
      </c>
      <c r="E106" s="29"/>
      <c r="F106" s="46">
        <f>+ROUND(D106*E106,0)</f>
        <v>0</v>
      </c>
    </row>
    <row r="107" spans="1:6" ht="12">
      <c r="A107" s="35" t="s">
        <v>218</v>
      </c>
      <c r="B107" s="36" t="s">
        <v>219</v>
      </c>
      <c r="C107" s="35" t="s">
        <v>22</v>
      </c>
      <c r="D107" s="37">
        <v>20.95</v>
      </c>
      <c r="E107" s="29"/>
      <c r="F107" s="46">
        <f>+ROUND(D107*E107,0)</f>
        <v>0</v>
      </c>
    </row>
    <row r="108" spans="1:6" ht="12">
      <c r="A108" s="35" t="s">
        <v>220</v>
      </c>
      <c r="B108" s="36" t="s">
        <v>221</v>
      </c>
      <c r="C108" s="35" t="s">
        <v>22</v>
      </c>
      <c r="D108" s="37">
        <v>3.29</v>
      </c>
      <c r="E108" s="29"/>
      <c r="F108" s="46">
        <f>+ROUND(D108*E108,0)</f>
        <v>0</v>
      </c>
    </row>
    <row r="109" spans="1:6" s="27" customFormat="1" ht="12">
      <c r="A109" s="33" t="s">
        <v>222</v>
      </c>
      <c r="B109" s="33" t="s">
        <v>223</v>
      </c>
      <c r="C109" s="33" t="s">
        <v>3</v>
      </c>
      <c r="D109" s="34" t="s">
        <v>4</v>
      </c>
      <c r="E109" s="28"/>
      <c r="F109" s="45">
        <f>+F110</f>
        <v>0</v>
      </c>
    </row>
    <row r="110" spans="1:6" ht="12">
      <c r="A110" s="35" t="s">
        <v>224</v>
      </c>
      <c r="B110" s="35" t="s">
        <v>225</v>
      </c>
      <c r="C110" s="35" t="s">
        <v>14</v>
      </c>
      <c r="D110" s="37">
        <v>7.36</v>
      </c>
      <c r="E110" s="29"/>
      <c r="F110" s="46">
        <f>+ROUND(D110*E110,0)</f>
        <v>0</v>
      </c>
    </row>
    <row r="111" spans="1:6" s="27" customFormat="1" ht="12">
      <c r="A111" s="33" t="s">
        <v>665</v>
      </c>
      <c r="B111" s="38" t="s">
        <v>666</v>
      </c>
      <c r="C111" s="33"/>
      <c r="D111" s="34"/>
      <c r="E111" s="28"/>
      <c r="F111" s="45">
        <f>+F112+F121+F123+F126+F132+F134+F149+F153+F164+F168+F171</f>
        <v>0</v>
      </c>
    </row>
    <row r="112" spans="1:6" s="27" customFormat="1" ht="12">
      <c r="A112" s="33" t="s">
        <v>667</v>
      </c>
      <c r="B112" s="39" t="s">
        <v>668</v>
      </c>
      <c r="C112" s="33">
        <v>0</v>
      </c>
      <c r="D112" s="34"/>
      <c r="E112" s="28"/>
      <c r="F112" s="45">
        <f>+SUM(F113:F120)</f>
        <v>0</v>
      </c>
    </row>
    <row r="113" spans="1:6" ht="12">
      <c r="A113" s="35" t="s">
        <v>669</v>
      </c>
      <c r="B113" s="36" t="s">
        <v>670</v>
      </c>
      <c r="C113" s="35" t="s">
        <v>671</v>
      </c>
      <c r="D113" s="37">
        <v>15</v>
      </c>
      <c r="E113" s="29"/>
      <c r="F113" s="46">
        <f>+ROUND(D113*E113,0)</f>
        <v>0</v>
      </c>
    </row>
    <row r="114" spans="1:6" ht="12">
      <c r="A114" s="35" t="s">
        <v>672</v>
      </c>
      <c r="B114" s="36" t="s">
        <v>673</v>
      </c>
      <c r="C114" s="35" t="s">
        <v>671</v>
      </c>
      <c r="D114" s="37">
        <v>6</v>
      </c>
      <c r="E114" s="29"/>
      <c r="F114" s="46">
        <f>+ROUND(D114*E114,0)</f>
        <v>0</v>
      </c>
    </row>
    <row r="115" spans="1:6" ht="12">
      <c r="A115" s="35" t="s">
        <v>674</v>
      </c>
      <c r="B115" s="36" t="s">
        <v>675</v>
      </c>
      <c r="C115" s="35" t="s">
        <v>671</v>
      </c>
      <c r="D115" s="37">
        <v>6</v>
      </c>
      <c r="E115" s="29"/>
      <c r="F115" s="46">
        <f>+ROUND(D115*E115,0)</f>
        <v>0</v>
      </c>
    </row>
    <row r="116" spans="1:6" ht="12">
      <c r="A116" s="35" t="s">
        <v>676</v>
      </c>
      <c r="B116" s="36" t="s">
        <v>677</v>
      </c>
      <c r="C116" s="35" t="s">
        <v>671</v>
      </c>
      <c r="D116" s="37">
        <v>20</v>
      </c>
      <c r="E116" s="29"/>
      <c r="F116" s="46">
        <f>+ROUND(D116*E116,0)</f>
        <v>0</v>
      </c>
    </row>
    <row r="117" spans="1:6" ht="12">
      <c r="A117" s="35" t="s">
        <v>678</v>
      </c>
      <c r="B117" s="36" t="s">
        <v>679</v>
      </c>
      <c r="C117" s="35" t="s">
        <v>671</v>
      </c>
      <c r="D117" s="37">
        <v>36</v>
      </c>
      <c r="E117" s="29"/>
      <c r="F117" s="46">
        <f>+ROUND(D117*E117,0)</f>
        <v>0</v>
      </c>
    </row>
    <row r="118" spans="1:6" ht="12">
      <c r="A118" s="35" t="s">
        <v>680</v>
      </c>
      <c r="B118" s="36" t="s">
        <v>681</v>
      </c>
      <c r="C118" s="35" t="s">
        <v>671</v>
      </c>
      <c r="D118" s="37">
        <v>15</v>
      </c>
      <c r="E118" s="29"/>
      <c r="F118" s="46">
        <f>+ROUND(D118*E118,0)</f>
        <v>0</v>
      </c>
    </row>
    <row r="119" spans="1:6" ht="12">
      <c r="A119" s="35" t="s">
        <v>682</v>
      </c>
      <c r="B119" s="36" t="s">
        <v>683</v>
      </c>
      <c r="C119" s="35" t="s">
        <v>671</v>
      </c>
      <c r="D119" s="37">
        <v>5</v>
      </c>
      <c r="E119" s="29"/>
      <c r="F119" s="46">
        <f>+ROUND(D119*E119,0)</f>
        <v>0</v>
      </c>
    </row>
    <row r="120" spans="1:6" ht="12">
      <c r="A120" s="35" t="s">
        <v>684</v>
      </c>
      <c r="B120" s="36" t="s">
        <v>685</v>
      </c>
      <c r="C120" s="35" t="s">
        <v>671</v>
      </c>
      <c r="D120" s="37">
        <v>24</v>
      </c>
      <c r="E120" s="29"/>
      <c r="F120" s="46">
        <f>+ROUND(D120*E120,0)</f>
        <v>0</v>
      </c>
    </row>
    <row r="121" spans="1:6" s="27" customFormat="1" ht="12">
      <c r="A121" s="33" t="s">
        <v>686</v>
      </c>
      <c r="B121" s="39" t="s">
        <v>687</v>
      </c>
      <c r="C121" s="33">
        <v>0</v>
      </c>
      <c r="D121" s="34"/>
      <c r="E121" s="28"/>
      <c r="F121" s="45">
        <f>+F122</f>
        <v>0</v>
      </c>
    </row>
    <row r="122" spans="1:6" ht="24">
      <c r="A122" s="35" t="s">
        <v>688</v>
      </c>
      <c r="B122" s="36" t="s">
        <v>689</v>
      </c>
      <c r="C122" s="35" t="s">
        <v>690</v>
      </c>
      <c r="D122" s="37">
        <v>1</v>
      </c>
      <c r="E122" s="29"/>
      <c r="F122" s="46">
        <f>+ROUND(D122*E122,0)</f>
        <v>0</v>
      </c>
    </row>
    <row r="123" spans="1:6" s="27" customFormat="1" ht="12">
      <c r="A123" s="33" t="s">
        <v>691</v>
      </c>
      <c r="B123" s="39" t="s">
        <v>692</v>
      </c>
      <c r="C123" s="33">
        <v>0</v>
      </c>
      <c r="D123" s="34"/>
      <c r="E123" s="28"/>
      <c r="F123" s="45">
        <f>+F124+F125</f>
        <v>0</v>
      </c>
    </row>
    <row r="124" spans="1:6" ht="36">
      <c r="A124" s="35" t="s">
        <v>693</v>
      </c>
      <c r="B124" s="36" t="s">
        <v>694</v>
      </c>
      <c r="C124" s="35" t="s">
        <v>690</v>
      </c>
      <c r="D124" s="37">
        <v>1</v>
      </c>
      <c r="E124" s="29"/>
      <c r="F124" s="46">
        <f>+ROUND(D124*E124,0)</f>
        <v>0</v>
      </c>
    </row>
    <row r="125" spans="1:6" ht="48">
      <c r="A125" s="35" t="s">
        <v>695</v>
      </c>
      <c r="B125" s="36" t="s">
        <v>696</v>
      </c>
      <c r="C125" s="35" t="s">
        <v>690</v>
      </c>
      <c r="D125" s="37">
        <v>1</v>
      </c>
      <c r="E125" s="29"/>
      <c r="F125" s="46">
        <f>+ROUND(D125*E125,0)</f>
        <v>0</v>
      </c>
    </row>
    <row r="126" spans="1:6" s="27" customFormat="1" ht="12">
      <c r="A126" s="33" t="s">
        <v>697</v>
      </c>
      <c r="B126" s="39" t="s">
        <v>698</v>
      </c>
      <c r="C126" s="33">
        <v>0</v>
      </c>
      <c r="D126" s="34"/>
      <c r="E126" s="28"/>
      <c r="F126" s="45">
        <f>+SUM(F127:F131)</f>
        <v>0</v>
      </c>
    </row>
    <row r="127" spans="1:6" ht="12">
      <c r="A127" s="35" t="s">
        <v>699</v>
      </c>
      <c r="B127" s="35" t="s">
        <v>700</v>
      </c>
      <c r="C127" s="35" t="s">
        <v>690</v>
      </c>
      <c r="D127" s="37">
        <v>1</v>
      </c>
      <c r="E127" s="29"/>
      <c r="F127" s="46">
        <f>+ROUND(D127*E127,0)</f>
        <v>0</v>
      </c>
    </row>
    <row r="128" spans="1:6" ht="12">
      <c r="A128" s="35" t="s">
        <v>701</v>
      </c>
      <c r="B128" s="35" t="s">
        <v>702</v>
      </c>
      <c r="C128" s="35" t="s">
        <v>690</v>
      </c>
      <c r="D128" s="37">
        <v>89</v>
      </c>
      <c r="E128" s="29"/>
      <c r="F128" s="46">
        <f>+ROUND(D128*E128,0)</f>
        <v>0</v>
      </c>
    </row>
    <row r="129" spans="1:6" ht="12">
      <c r="A129" s="35" t="s">
        <v>703</v>
      </c>
      <c r="B129" s="35" t="s">
        <v>704</v>
      </c>
      <c r="C129" s="35" t="s">
        <v>690</v>
      </c>
      <c r="D129" s="37">
        <v>8</v>
      </c>
      <c r="E129" s="29"/>
      <c r="F129" s="46">
        <f>+ROUND(D129*E129,0)</f>
        <v>0</v>
      </c>
    </row>
    <row r="130" spans="1:6" ht="12">
      <c r="A130" s="35" t="s">
        <v>705</v>
      </c>
      <c r="B130" s="35" t="s">
        <v>706</v>
      </c>
      <c r="C130" s="35" t="s">
        <v>690</v>
      </c>
      <c r="D130" s="37">
        <v>9</v>
      </c>
      <c r="E130" s="29"/>
      <c r="F130" s="46">
        <f>+ROUND(D130*E130,0)</f>
        <v>0</v>
      </c>
    </row>
    <row r="131" spans="1:6" ht="12">
      <c r="A131" s="35" t="s">
        <v>707</v>
      </c>
      <c r="B131" s="35" t="s">
        <v>708</v>
      </c>
      <c r="C131" s="35" t="s">
        <v>690</v>
      </c>
      <c r="D131" s="37">
        <v>13</v>
      </c>
      <c r="E131" s="29"/>
      <c r="F131" s="46">
        <f>+ROUND(D131*E131,0)</f>
        <v>0</v>
      </c>
    </row>
    <row r="132" spans="1:6" s="27" customFormat="1" ht="12">
      <c r="A132" s="33" t="s">
        <v>709</v>
      </c>
      <c r="B132" s="39" t="s">
        <v>710</v>
      </c>
      <c r="C132" s="33">
        <v>0</v>
      </c>
      <c r="D132" s="34"/>
      <c r="E132" s="28"/>
      <c r="F132" s="45">
        <f>+F133</f>
        <v>0</v>
      </c>
    </row>
    <row r="133" spans="1:6" ht="12">
      <c r="A133" s="35" t="s">
        <v>711</v>
      </c>
      <c r="B133" s="36" t="s">
        <v>712</v>
      </c>
      <c r="C133" s="35" t="s">
        <v>690</v>
      </c>
      <c r="D133" s="37">
        <v>1</v>
      </c>
      <c r="E133" s="29"/>
      <c r="F133" s="46">
        <f>+ROUND(D133*E133,0)</f>
        <v>0</v>
      </c>
    </row>
    <row r="134" spans="1:6" s="27" customFormat="1" ht="12">
      <c r="A134" s="33" t="s">
        <v>713</v>
      </c>
      <c r="B134" s="39" t="s">
        <v>714</v>
      </c>
      <c r="C134" s="33"/>
      <c r="D134" s="34"/>
      <c r="E134" s="28"/>
      <c r="F134" s="45">
        <f>+SUM(F135:F148)</f>
        <v>0</v>
      </c>
    </row>
    <row r="135" spans="1:6" ht="12">
      <c r="A135" s="35" t="s">
        <v>715</v>
      </c>
      <c r="B135" s="36" t="s">
        <v>716</v>
      </c>
      <c r="C135" s="35" t="s">
        <v>717</v>
      </c>
      <c r="D135" s="37">
        <v>1</v>
      </c>
      <c r="E135" s="29"/>
      <c r="F135" s="46">
        <f>+ROUND(D135*E135,0)</f>
        <v>0</v>
      </c>
    </row>
    <row r="136" spans="1:6" ht="12">
      <c r="A136" s="35" t="s">
        <v>718</v>
      </c>
      <c r="B136" s="36" t="s">
        <v>719</v>
      </c>
      <c r="C136" s="35" t="s">
        <v>690</v>
      </c>
      <c r="D136" s="37">
        <v>1</v>
      </c>
      <c r="E136" s="29"/>
      <c r="F136" s="46">
        <f>+ROUND(D136*E136,0)</f>
        <v>0</v>
      </c>
    </row>
    <row r="137" spans="1:6" ht="12">
      <c r="A137" s="35" t="s">
        <v>720</v>
      </c>
      <c r="B137" s="36" t="s">
        <v>721</v>
      </c>
      <c r="C137" s="35" t="s">
        <v>690</v>
      </c>
      <c r="D137" s="37">
        <v>4</v>
      </c>
      <c r="E137" s="29"/>
      <c r="F137" s="46">
        <f>+ROUND(D137*E137,0)</f>
        <v>0</v>
      </c>
    </row>
    <row r="138" spans="1:6" ht="12">
      <c r="A138" s="35" t="s">
        <v>722</v>
      </c>
      <c r="B138" s="36" t="s">
        <v>723</v>
      </c>
      <c r="C138" s="35" t="s">
        <v>690</v>
      </c>
      <c r="D138" s="37">
        <v>10</v>
      </c>
      <c r="E138" s="29"/>
      <c r="F138" s="46">
        <f>+ROUND(D138*E138,0)</f>
        <v>0</v>
      </c>
    </row>
    <row r="139" spans="1:6" ht="12">
      <c r="A139" s="35" t="s">
        <v>724</v>
      </c>
      <c r="B139" s="36" t="s">
        <v>725</v>
      </c>
      <c r="C139" s="35" t="s">
        <v>690</v>
      </c>
      <c r="D139" s="37">
        <v>112</v>
      </c>
      <c r="E139" s="29"/>
      <c r="F139" s="46">
        <f>+ROUND(D139*E139,0)</f>
        <v>0</v>
      </c>
    </row>
    <row r="140" spans="1:6" ht="24">
      <c r="A140" s="35" t="s">
        <v>726</v>
      </c>
      <c r="B140" s="36" t="s">
        <v>727</v>
      </c>
      <c r="C140" s="35" t="s">
        <v>690</v>
      </c>
      <c r="D140" s="37">
        <v>8</v>
      </c>
      <c r="E140" s="29"/>
      <c r="F140" s="46">
        <f>+ROUND(D140*E140,0)</f>
        <v>0</v>
      </c>
    </row>
    <row r="141" spans="1:6" ht="12">
      <c r="A141" s="35" t="s">
        <v>728</v>
      </c>
      <c r="B141" s="36" t="s">
        <v>729</v>
      </c>
      <c r="C141" s="35" t="s">
        <v>690</v>
      </c>
      <c r="D141" s="37">
        <v>15</v>
      </c>
      <c r="E141" s="29"/>
      <c r="F141" s="46">
        <f>+ROUND(D141*E141,0)</f>
        <v>0</v>
      </c>
    </row>
    <row r="142" spans="1:6" ht="24">
      <c r="A142" s="35" t="s">
        <v>730</v>
      </c>
      <c r="B142" s="36" t="s">
        <v>731</v>
      </c>
      <c r="C142" s="35" t="s">
        <v>690</v>
      </c>
      <c r="D142" s="37">
        <v>22</v>
      </c>
      <c r="E142" s="29"/>
      <c r="F142" s="46">
        <f>+ROUND(D142*E142,0)</f>
        <v>0</v>
      </c>
    </row>
    <row r="143" spans="1:6" ht="12">
      <c r="A143" s="35" t="s">
        <v>732</v>
      </c>
      <c r="B143" s="36" t="s">
        <v>733</v>
      </c>
      <c r="C143" s="35" t="s">
        <v>690</v>
      </c>
      <c r="D143" s="37">
        <v>8</v>
      </c>
      <c r="E143" s="29"/>
      <c r="F143" s="46">
        <f>+ROUND(D143*E143,0)</f>
        <v>0</v>
      </c>
    </row>
    <row r="144" spans="1:6" ht="24">
      <c r="A144" s="35" t="s">
        <v>734</v>
      </c>
      <c r="B144" s="36" t="s">
        <v>735</v>
      </c>
      <c r="C144" s="35" t="s">
        <v>690</v>
      </c>
      <c r="D144" s="37">
        <v>6</v>
      </c>
      <c r="E144" s="29"/>
      <c r="F144" s="46">
        <f>+ROUND(D144*E144,0)</f>
        <v>0</v>
      </c>
    </row>
    <row r="145" spans="1:6" ht="12">
      <c r="A145" s="35" t="s">
        <v>736</v>
      </c>
      <c r="B145" s="36" t="s">
        <v>737</v>
      </c>
      <c r="C145" s="35" t="s">
        <v>690</v>
      </c>
      <c r="D145" s="37">
        <v>1</v>
      </c>
      <c r="E145" s="29"/>
      <c r="F145" s="46">
        <f>+ROUND(D145*E145,0)</f>
        <v>0</v>
      </c>
    </row>
    <row r="146" spans="1:6" ht="12">
      <c r="A146" s="35" t="s">
        <v>738</v>
      </c>
      <c r="B146" s="36" t="s">
        <v>739</v>
      </c>
      <c r="C146" s="35" t="s">
        <v>690</v>
      </c>
      <c r="D146" s="37">
        <v>2</v>
      </c>
      <c r="E146" s="29"/>
      <c r="F146" s="46">
        <f>+ROUND(D146*E146,0)</f>
        <v>0</v>
      </c>
    </row>
    <row r="147" spans="1:6" ht="12">
      <c r="A147" s="35" t="s">
        <v>740</v>
      </c>
      <c r="B147" s="36" t="s">
        <v>741</v>
      </c>
      <c r="C147" s="35" t="s">
        <v>690</v>
      </c>
      <c r="D147" s="37">
        <v>1</v>
      </c>
      <c r="E147" s="29"/>
      <c r="F147" s="46">
        <f>+ROUND(D147*E147,0)</f>
        <v>0</v>
      </c>
    </row>
    <row r="148" spans="1:6" ht="24">
      <c r="A148" s="35" t="s">
        <v>742</v>
      </c>
      <c r="B148" s="36" t="s">
        <v>743</v>
      </c>
      <c r="C148" s="35" t="s">
        <v>690</v>
      </c>
      <c r="D148" s="37">
        <v>11</v>
      </c>
      <c r="E148" s="29"/>
      <c r="F148" s="46">
        <f>+ROUND(D148*E148,0)</f>
        <v>0</v>
      </c>
    </row>
    <row r="149" spans="1:6" s="27" customFormat="1" ht="12">
      <c r="A149" s="33" t="s">
        <v>744</v>
      </c>
      <c r="B149" s="39" t="s">
        <v>745</v>
      </c>
      <c r="C149" s="33">
        <v>0</v>
      </c>
      <c r="D149" s="34"/>
      <c r="E149" s="28"/>
      <c r="F149" s="45">
        <f>+F150+F151+F152</f>
        <v>0</v>
      </c>
    </row>
    <row r="150" spans="1:6" ht="12">
      <c r="A150" s="35" t="s">
        <v>746</v>
      </c>
      <c r="B150" s="35" t="s">
        <v>747</v>
      </c>
      <c r="C150" s="35" t="s">
        <v>690</v>
      </c>
      <c r="D150" s="37">
        <v>1</v>
      </c>
      <c r="E150" s="29"/>
      <c r="F150" s="46">
        <f>+ROUND(D150*E150,0)</f>
        <v>0</v>
      </c>
    </row>
    <row r="151" spans="1:6" ht="12">
      <c r="A151" s="35" t="s">
        <v>748</v>
      </c>
      <c r="B151" s="35" t="s">
        <v>749</v>
      </c>
      <c r="C151" s="35" t="s">
        <v>690</v>
      </c>
      <c r="D151" s="37">
        <v>1</v>
      </c>
      <c r="E151" s="29"/>
      <c r="F151" s="46">
        <f>+ROUND(D151*E151,0)</f>
        <v>0</v>
      </c>
    </row>
    <row r="152" spans="1:6" ht="12">
      <c r="A152" s="35" t="s">
        <v>750</v>
      </c>
      <c r="B152" s="35" t="s">
        <v>751</v>
      </c>
      <c r="C152" s="35" t="s">
        <v>671</v>
      </c>
      <c r="D152" s="37">
        <v>1</v>
      </c>
      <c r="E152" s="29"/>
      <c r="F152" s="46">
        <f>+ROUND(D152*E152,0)</f>
        <v>0</v>
      </c>
    </row>
    <row r="153" spans="1:6" s="27" customFormat="1" ht="12">
      <c r="A153" s="33" t="s">
        <v>752</v>
      </c>
      <c r="B153" s="39" t="s">
        <v>753</v>
      </c>
      <c r="C153" s="33">
        <v>0</v>
      </c>
      <c r="D153" s="34"/>
      <c r="E153" s="28"/>
      <c r="F153" s="45">
        <f>+SUM(F154:F163)</f>
        <v>0</v>
      </c>
    </row>
    <row r="154" spans="1:6" ht="12">
      <c r="A154" s="35" t="s">
        <v>754</v>
      </c>
      <c r="B154" s="36" t="s">
        <v>755</v>
      </c>
      <c r="C154" s="35" t="s">
        <v>690</v>
      </c>
      <c r="D154" s="37">
        <v>7</v>
      </c>
      <c r="E154" s="29"/>
      <c r="F154" s="46">
        <f>+ROUND(D154*E154,0)</f>
        <v>0</v>
      </c>
    </row>
    <row r="155" spans="1:6" ht="24">
      <c r="A155" s="35" t="s">
        <v>756</v>
      </c>
      <c r="B155" s="36" t="s">
        <v>757</v>
      </c>
      <c r="C155" s="35" t="s">
        <v>690</v>
      </c>
      <c r="D155" s="37">
        <v>11</v>
      </c>
      <c r="E155" s="29"/>
      <c r="F155" s="46">
        <f>+ROUND(D155*E155,0)</f>
        <v>0</v>
      </c>
    </row>
    <row r="156" spans="1:6" ht="24">
      <c r="A156" s="35" t="s">
        <v>758</v>
      </c>
      <c r="B156" s="36" t="s">
        <v>759</v>
      </c>
      <c r="C156" s="35" t="s">
        <v>690</v>
      </c>
      <c r="D156" s="37">
        <v>1</v>
      </c>
      <c r="E156" s="29"/>
      <c r="F156" s="46">
        <f>+ROUND(D156*E156,0)</f>
        <v>0</v>
      </c>
    </row>
    <row r="157" spans="1:6" ht="24">
      <c r="A157" s="35" t="s">
        <v>760</v>
      </c>
      <c r="B157" s="36" t="s">
        <v>761</v>
      </c>
      <c r="C157" s="35" t="s">
        <v>690</v>
      </c>
      <c r="D157" s="37">
        <v>1</v>
      </c>
      <c r="E157" s="29"/>
      <c r="F157" s="46">
        <f>+ROUND(D157*E157,0)</f>
        <v>0</v>
      </c>
    </row>
    <row r="158" spans="1:6" ht="24">
      <c r="A158" s="35" t="s">
        <v>762</v>
      </c>
      <c r="B158" s="36" t="s">
        <v>763</v>
      </c>
      <c r="C158" s="35" t="s">
        <v>690</v>
      </c>
      <c r="D158" s="37">
        <v>1</v>
      </c>
      <c r="E158" s="29"/>
      <c r="F158" s="46">
        <f>+ROUND(D158*E158,0)</f>
        <v>0</v>
      </c>
    </row>
    <row r="159" spans="1:6" ht="24">
      <c r="A159" s="35" t="s">
        <v>764</v>
      </c>
      <c r="B159" s="36" t="s">
        <v>765</v>
      </c>
      <c r="C159" s="35" t="s">
        <v>690</v>
      </c>
      <c r="D159" s="37">
        <v>1</v>
      </c>
      <c r="E159" s="29"/>
      <c r="F159" s="46">
        <f>+ROUND(D159*E159,0)</f>
        <v>0</v>
      </c>
    </row>
    <row r="160" spans="1:6" ht="24">
      <c r="A160" s="35" t="s">
        <v>766</v>
      </c>
      <c r="B160" s="36" t="s">
        <v>767</v>
      </c>
      <c r="C160" s="35" t="s">
        <v>690</v>
      </c>
      <c r="D160" s="37">
        <v>2</v>
      </c>
      <c r="E160" s="29"/>
      <c r="F160" s="46">
        <f>+ROUND(D160*E160,0)</f>
        <v>0</v>
      </c>
    </row>
    <row r="161" spans="1:6" ht="12">
      <c r="A161" s="35" t="s">
        <v>768</v>
      </c>
      <c r="B161" s="36" t="s">
        <v>769</v>
      </c>
      <c r="C161" s="35" t="s">
        <v>690</v>
      </c>
      <c r="D161" s="37">
        <v>1</v>
      </c>
      <c r="E161" s="29"/>
      <c r="F161" s="46">
        <f>+ROUND(D161*E161,0)</f>
        <v>0</v>
      </c>
    </row>
    <row r="162" spans="1:6" ht="12">
      <c r="A162" s="35" t="s">
        <v>770</v>
      </c>
      <c r="B162" s="36" t="s">
        <v>771</v>
      </c>
      <c r="C162" s="35" t="s">
        <v>690</v>
      </c>
      <c r="D162" s="37">
        <v>1</v>
      </c>
      <c r="E162" s="29"/>
      <c r="F162" s="46">
        <f>+ROUND(D162*E162,0)</f>
        <v>0</v>
      </c>
    </row>
    <row r="163" spans="1:6" ht="12">
      <c r="A163" s="35" t="s">
        <v>772</v>
      </c>
      <c r="B163" s="36" t="s">
        <v>773</v>
      </c>
      <c r="C163" s="35" t="s">
        <v>690</v>
      </c>
      <c r="D163" s="37">
        <v>1</v>
      </c>
      <c r="E163" s="29"/>
      <c r="F163" s="46">
        <f>+ROUND(D163*E163,0)</f>
        <v>0</v>
      </c>
    </row>
    <row r="164" spans="1:6" s="27" customFormat="1" ht="12">
      <c r="A164" s="33" t="s">
        <v>774</v>
      </c>
      <c r="B164" s="39" t="s">
        <v>775</v>
      </c>
      <c r="C164" s="33">
        <v>0</v>
      </c>
      <c r="D164" s="34"/>
      <c r="E164" s="28"/>
      <c r="F164" s="45">
        <f>+F165+F166+F167</f>
        <v>0</v>
      </c>
    </row>
    <row r="165" spans="1:6" ht="12">
      <c r="A165" s="35" t="s">
        <v>776</v>
      </c>
      <c r="B165" s="36" t="s">
        <v>777</v>
      </c>
      <c r="C165" s="35" t="s">
        <v>690</v>
      </c>
      <c r="D165" s="37">
        <v>2</v>
      </c>
      <c r="E165" s="29"/>
      <c r="F165" s="46">
        <f>+ROUND(D165*E165,0)</f>
        <v>0</v>
      </c>
    </row>
    <row r="166" spans="1:6" ht="12">
      <c r="A166" s="35" t="s">
        <v>778</v>
      </c>
      <c r="B166" s="36" t="s">
        <v>779</v>
      </c>
      <c r="C166" s="35" t="s">
        <v>690</v>
      </c>
      <c r="D166" s="37">
        <v>9</v>
      </c>
      <c r="E166" s="29"/>
      <c r="F166" s="46">
        <f>+ROUND(D166*E166,0)</f>
        <v>0</v>
      </c>
    </row>
    <row r="167" spans="1:6" ht="12">
      <c r="A167" s="35" t="s">
        <v>780</v>
      </c>
      <c r="B167" s="36" t="s">
        <v>781</v>
      </c>
      <c r="C167" s="35" t="s">
        <v>690</v>
      </c>
      <c r="D167" s="37">
        <v>1</v>
      </c>
      <c r="E167" s="29"/>
      <c r="F167" s="46">
        <f>+ROUND(D167*E167,0)</f>
        <v>0</v>
      </c>
    </row>
    <row r="168" spans="1:6" s="27" customFormat="1" ht="12">
      <c r="A168" s="33" t="s">
        <v>782</v>
      </c>
      <c r="B168" s="39" t="s">
        <v>783</v>
      </c>
      <c r="C168" s="33">
        <v>0</v>
      </c>
      <c r="D168" s="34"/>
      <c r="E168" s="28"/>
      <c r="F168" s="45">
        <f>+F169+F170</f>
        <v>0</v>
      </c>
    </row>
    <row r="169" spans="1:6" ht="12">
      <c r="A169" s="35" t="s">
        <v>784</v>
      </c>
      <c r="B169" s="35" t="s">
        <v>785</v>
      </c>
      <c r="C169" s="35" t="s">
        <v>671</v>
      </c>
      <c r="D169" s="37">
        <v>90</v>
      </c>
      <c r="E169" s="29"/>
      <c r="F169" s="46">
        <f>+ROUND(D169*E169,0)</f>
        <v>0</v>
      </c>
    </row>
    <row r="170" spans="1:6" ht="12">
      <c r="A170" s="35" t="s">
        <v>786</v>
      </c>
      <c r="B170" s="35" t="s">
        <v>787</v>
      </c>
      <c r="C170" s="35" t="s">
        <v>690</v>
      </c>
      <c r="D170" s="37">
        <v>1</v>
      </c>
      <c r="E170" s="29"/>
      <c r="F170" s="46">
        <f>+ROUND(D170*E170,0)</f>
        <v>0</v>
      </c>
    </row>
    <row r="171" spans="1:6" s="27" customFormat="1" ht="12">
      <c r="A171" s="33" t="s">
        <v>788</v>
      </c>
      <c r="B171" s="39" t="s">
        <v>789</v>
      </c>
      <c r="C171" s="33">
        <v>0</v>
      </c>
      <c r="D171" s="34"/>
      <c r="E171" s="28"/>
      <c r="F171" s="45">
        <f>+SUM(F172:F182)</f>
        <v>0</v>
      </c>
    </row>
    <row r="172" spans="1:6" ht="12">
      <c r="A172" s="35" t="s">
        <v>790</v>
      </c>
      <c r="B172" s="36" t="s">
        <v>791</v>
      </c>
      <c r="C172" s="35" t="s">
        <v>671</v>
      </c>
      <c r="D172" s="37">
        <v>550</v>
      </c>
      <c r="E172" s="29"/>
      <c r="F172" s="46">
        <f>+ROUND(D172*E172,0)</f>
        <v>0</v>
      </c>
    </row>
    <row r="173" spans="1:6" ht="12">
      <c r="A173" s="35" t="s">
        <v>792</v>
      </c>
      <c r="B173" s="36" t="s">
        <v>793</v>
      </c>
      <c r="C173" s="35" t="s">
        <v>690</v>
      </c>
      <c r="D173" s="37">
        <v>17</v>
      </c>
      <c r="E173" s="29"/>
      <c r="F173" s="46">
        <f>+ROUND(D173*E173,0)</f>
        <v>0</v>
      </c>
    </row>
    <row r="174" spans="1:6" ht="12">
      <c r="A174" s="35" t="s">
        <v>794</v>
      </c>
      <c r="B174" s="36" t="s">
        <v>795</v>
      </c>
      <c r="C174" s="35" t="s">
        <v>690</v>
      </c>
      <c r="D174" s="37">
        <v>16</v>
      </c>
      <c r="E174" s="29"/>
      <c r="F174" s="46">
        <f>+ROUND(D174*E174,0)</f>
        <v>0</v>
      </c>
    </row>
    <row r="175" spans="1:6" ht="12">
      <c r="A175" s="35" t="s">
        <v>796</v>
      </c>
      <c r="B175" s="36" t="s">
        <v>797</v>
      </c>
      <c r="C175" s="35" t="s">
        <v>690</v>
      </c>
      <c r="D175" s="37">
        <v>1</v>
      </c>
      <c r="E175" s="29"/>
      <c r="F175" s="46">
        <f>+ROUND(D175*E175,0)</f>
        <v>0</v>
      </c>
    </row>
    <row r="176" spans="1:6" ht="12">
      <c r="A176" s="35" t="s">
        <v>798</v>
      </c>
      <c r="B176" s="36" t="s">
        <v>799</v>
      </c>
      <c r="C176" s="35" t="s">
        <v>690</v>
      </c>
      <c r="D176" s="37">
        <v>1</v>
      </c>
      <c r="E176" s="29"/>
      <c r="F176" s="46">
        <f>+ROUND(D176*E176,0)</f>
        <v>0</v>
      </c>
    </row>
    <row r="177" spans="1:6" ht="24">
      <c r="A177" s="35" t="s">
        <v>800</v>
      </c>
      <c r="B177" s="36" t="s">
        <v>801</v>
      </c>
      <c r="C177" s="35" t="s">
        <v>690</v>
      </c>
      <c r="D177" s="37">
        <v>2</v>
      </c>
      <c r="E177" s="29"/>
      <c r="F177" s="46">
        <f>+ROUND(D177*E177,0)</f>
        <v>0</v>
      </c>
    </row>
    <row r="178" spans="1:6" ht="12">
      <c r="A178" s="35" t="s">
        <v>802</v>
      </c>
      <c r="B178" s="36" t="s">
        <v>803</v>
      </c>
      <c r="C178" s="35" t="s">
        <v>690</v>
      </c>
      <c r="D178" s="37">
        <v>35</v>
      </c>
      <c r="E178" s="29"/>
      <c r="F178" s="46">
        <f>+ROUND(D178*E178,0)</f>
        <v>0</v>
      </c>
    </row>
    <row r="179" spans="1:6" ht="12">
      <c r="A179" s="35" t="s">
        <v>804</v>
      </c>
      <c r="B179" s="36" t="s">
        <v>805</v>
      </c>
      <c r="C179" s="35" t="s">
        <v>690</v>
      </c>
      <c r="D179" s="37">
        <v>2</v>
      </c>
      <c r="E179" s="29"/>
      <c r="F179" s="46">
        <f>+ROUND(D179*E179,0)</f>
        <v>0</v>
      </c>
    </row>
    <row r="180" spans="1:6" ht="12">
      <c r="A180" s="35" t="s">
        <v>806</v>
      </c>
      <c r="B180" s="36" t="s">
        <v>807</v>
      </c>
      <c r="C180" s="35" t="s">
        <v>690</v>
      </c>
      <c r="D180" s="37">
        <v>1</v>
      </c>
      <c r="E180" s="29"/>
      <c r="F180" s="46">
        <f>+ROUND(D180*E180,0)</f>
        <v>0</v>
      </c>
    </row>
    <row r="181" spans="1:6" ht="12">
      <c r="A181" s="35" t="s">
        <v>808</v>
      </c>
      <c r="B181" s="36" t="s">
        <v>809</v>
      </c>
      <c r="C181" s="35" t="s">
        <v>671</v>
      </c>
      <c r="D181" s="37">
        <v>1</v>
      </c>
      <c r="E181" s="29"/>
      <c r="F181" s="46">
        <f>+ROUND(D181*E181,0)</f>
        <v>0</v>
      </c>
    </row>
    <row r="182" spans="1:6" ht="12">
      <c r="A182" s="35" t="s">
        <v>810</v>
      </c>
      <c r="B182" s="36" t="s">
        <v>811</v>
      </c>
      <c r="C182" s="35" t="s">
        <v>690</v>
      </c>
      <c r="D182" s="37">
        <v>1</v>
      </c>
      <c r="E182" s="29"/>
      <c r="F182" s="46">
        <f>+ROUND(D182*E182,0)</f>
        <v>0</v>
      </c>
    </row>
    <row r="183" spans="1:6" s="27" customFormat="1" ht="12">
      <c r="A183" s="33" t="s">
        <v>226</v>
      </c>
      <c r="B183" s="33" t="s">
        <v>227</v>
      </c>
      <c r="C183" s="33" t="s">
        <v>3</v>
      </c>
      <c r="D183" s="34" t="s">
        <v>4</v>
      </c>
      <c r="E183" s="28"/>
      <c r="F183" s="45">
        <f>+F184+F212+F226+F233+F257+F268+F272+F278</f>
        <v>0</v>
      </c>
    </row>
    <row r="184" spans="1:6" s="27" customFormat="1" ht="12">
      <c r="A184" s="33" t="s">
        <v>228</v>
      </c>
      <c r="B184" s="33" t="s">
        <v>229</v>
      </c>
      <c r="C184" s="33" t="s">
        <v>3</v>
      </c>
      <c r="D184" s="34" t="s">
        <v>4</v>
      </c>
      <c r="E184" s="28"/>
      <c r="F184" s="45">
        <f>+SUM(F185:F211)</f>
        <v>0</v>
      </c>
    </row>
    <row r="185" spans="1:6" ht="12">
      <c r="A185" s="35" t="s">
        <v>230</v>
      </c>
      <c r="B185" s="35" t="s">
        <v>231</v>
      </c>
      <c r="C185" s="35" t="s">
        <v>19</v>
      </c>
      <c r="D185" s="37">
        <v>2</v>
      </c>
      <c r="E185" s="29"/>
      <c r="F185" s="46">
        <f>+ROUND(D185*E185,0)</f>
        <v>0</v>
      </c>
    </row>
    <row r="186" spans="1:6" ht="12">
      <c r="A186" s="35" t="s">
        <v>232</v>
      </c>
      <c r="B186" s="35" t="s">
        <v>233</v>
      </c>
      <c r="C186" s="35" t="s">
        <v>19</v>
      </c>
      <c r="D186" s="37">
        <v>5</v>
      </c>
      <c r="E186" s="29"/>
      <c r="F186" s="46">
        <f>+ROUND(D186*E186,0)</f>
        <v>0</v>
      </c>
    </row>
    <row r="187" spans="1:6" ht="12">
      <c r="A187" s="35" t="s">
        <v>234</v>
      </c>
      <c r="B187" s="35" t="s">
        <v>235</v>
      </c>
      <c r="C187" s="35" t="s">
        <v>19</v>
      </c>
      <c r="D187" s="37">
        <v>1</v>
      </c>
      <c r="E187" s="29"/>
      <c r="F187" s="46">
        <f>+ROUND(D187*E187,0)</f>
        <v>0</v>
      </c>
    </row>
    <row r="188" spans="1:6" ht="12">
      <c r="A188" s="35" t="s">
        <v>236</v>
      </c>
      <c r="B188" s="35" t="s">
        <v>237</v>
      </c>
      <c r="C188" s="35" t="s">
        <v>19</v>
      </c>
      <c r="D188" s="37">
        <v>1</v>
      </c>
      <c r="E188" s="29"/>
      <c r="F188" s="46">
        <f>+ROUND(D188*E188,0)</f>
        <v>0</v>
      </c>
    </row>
    <row r="189" spans="1:6" ht="12">
      <c r="A189" s="35" t="s">
        <v>238</v>
      </c>
      <c r="B189" s="35" t="s">
        <v>239</v>
      </c>
      <c r="C189" s="35" t="s">
        <v>22</v>
      </c>
      <c r="D189" s="37">
        <v>6</v>
      </c>
      <c r="E189" s="29"/>
      <c r="F189" s="46">
        <f>+ROUND(D189*E189,0)</f>
        <v>0</v>
      </c>
    </row>
    <row r="190" spans="1:6" ht="12">
      <c r="A190" s="35" t="s">
        <v>240</v>
      </c>
      <c r="B190" s="35" t="s">
        <v>241</v>
      </c>
      <c r="C190" s="35" t="s">
        <v>19</v>
      </c>
      <c r="D190" s="37">
        <v>1</v>
      </c>
      <c r="E190" s="29"/>
      <c r="F190" s="46">
        <f>+ROUND(D190*E190,0)</f>
        <v>0</v>
      </c>
    </row>
    <row r="191" spans="1:6" ht="12">
      <c r="A191" s="35" t="s">
        <v>242</v>
      </c>
      <c r="B191" s="35" t="s">
        <v>243</v>
      </c>
      <c r="C191" s="35" t="s">
        <v>19</v>
      </c>
      <c r="D191" s="37">
        <v>1</v>
      </c>
      <c r="E191" s="29"/>
      <c r="F191" s="46">
        <f>+ROUND(D191*E191,0)</f>
        <v>0</v>
      </c>
    </row>
    <row r="192" spans="1:6" ht="12">
      <c r="A192" s="35" t="s">
        <v>244</v>
      </c>
      <c r="B192" s="35" t="s">
        <v>245</v>
      </c>
      <c r="C192" s="35" t="s">
        <v>22</v>
      </c>
      <c r="D192" s="37">
        <v>8</v>
      </c>
      <c r="E192" s="29"/>
      <c r="F192" s="46">
        <f>+ROUND(D192*E192,0)</f>
        <v>0</v>
      </c>
    </row>
    <row r="193" spans="1:6" ht="12">
      <c r="A193" s="35" t="s">
        <v>246</v>
      </c>
      <c r="B193" s="35" t="s">
        <v>247</v>
      </c>
      <c r="C193" s="35" t="s">
        <v>22</v>
      </c>
      <c r="D193" s="37">
        <v>6</v>
      </c>
      <c r="E193" s="29"/>
      <c r="F193" s="46">
        <f>+ROUND(D193*E193,0)</f>
        <v>0</v>
      </c>
    </row>
    <row r="194" spans="1:6" ht="12">
      <c r="A194" s="35" t="s">
        <v>248</v>
      </c>
      <c r="B194" s="35" t="s">
        <v>249</v>
      </c>
      <c r="C194" s="35" t="s">
        <v>22</v>
      </c>
      <c r="D194" s="37">
        <v>6</v>
      </c>
      <c r="E194" s="29"/>
      <c r="F194" s="46">
        <f>+ROUND(D194*E194,0)</f>
        <v>0</v>
      </c>
    </row>
    <row r="195" spans="1:6" ht="12">
      <c r="A195" s="35" t="s">
        <v>250</v>
      </c>
      <c r="B195" s="35" t="s">
        <v>251</v>
      </c>
      <c r="C195" s="35" t="s">
        <v>19</v>
      </c>
      <c r="D195" s="37">
        <v>4</v>
      </c>
      <c r="E195" s="29"/>
      <c r="F195" s="46">
        <f>+ROUND(D195*E195,0)</f>
        <v>0</v>
      </c>
    </row>
    <row r="196" spans="1:6" ht="12">
      <c r="A196" s="35" t="s">
        <v>252</v>
      </c>
      <c r="B196" s="35" t="s">
        <v>253</v>
      </c>
      <c r="C196" s="35" t="s">
        <v>19</v>
      </c>
      <c r="D196" s="37">
        <v>1</v>
      </c>
      <c r="E196" s="29"/>
      <c r="F196" s="46">
        <f>+ROUND(D196*E196,0)</f>
        <v>0</v>
      </c>
    </row>
    <row r="197" spans="1:6" ht="12">
      <c r="A197" s="35" t="s">
        <v>254</v>
      </c>
      <c r="B197" s="35" t="s">
        <v>255</v>
      </c>
      <c r="C197" s="35" t="s">
        <v>19</v>
      </c>
      <c r="D197" s="37">
        <v>1</v>
      </c>
      <c r="E197" s="29"/>
      <c r="F197" s="46">
        <f>+ROUND(D197*E197,0)</f>
        <v>0</v>
      </c>
    </row>
    <row r="198" spans="1:6" ht="12">
      <c r="A198" s="35" t="s">
        <v>256</v>
      </c>
      <c r="B198" s="35" t="s">
        <v>257</v>
      </c>
      <c r="C198" s="35" t="s">
        <v>19</v>
      </c>
      <c r="D198" s="37">
        <v>2</v>
      </c>
      <c r="E198" s="29"/>
      <c r="F198" s="46">
        <f>+ROUND(D198*E198,0)</f>
        <v>0</v>
      </c>
    </row>
    <row r="199" spans="1:6" ht="12">
      <c r="A199" s="35" t="s">
        <v>258</v>
      </c>
      <c r="B199" s="35" t="s">
        <v>259</v>
      </c>
      <c r="C199" s="35" t="s">
        <v>19</v>
      </c>
      <c r="D199" s="37">
        <v>2</v>
      </c>
      <c r="E199" s="29"/>
      <c r="F199" s="46">
        <f>+ROUND(D199*E199,0)</f>
        <v>0</v>
      </c>
    </row>
    <row r="200" spans="1:6" ht="12">
      <c r="A200" s="35" t="s">
        <v>260</v>
      </c>
      <c r="B200" s="35" t="s">
        <v>261</v>
      </c>
      <c r="C200" s="35" t="s">
        <v>19</v>
      </c>
      <c r="D200" s="37">
        <v>2</v>
      </c>
      <c r="E200" s="29"/>
      <c r="F200" s="46">
        <f>+ROUND(D200*E200,0)</f>
        <v>0</v>
      </c>
    </row>
    <row r="201" spans="1:6" ht="12">
      <c r="A201" s="35" t="s">
        <v>262</v>
      </c>
      <c r="B201" s="35" t="s">
        <v>263</v>
      </c>
      <c r="C201" s="35" t="s">
        <v>19</v>
      </c>
      <c r="D201" s="37">
        <v>1</v>
      </c>
      <c r="E201" s="29"/>
      <c r="F201" s="46">
        <f>+ROUND(D201*E201,0)</f>
        <v>0</v>
      </c>
    </row>
    <row r="202" spans="1:6" ht="12">
      <c r="A202" s="35" t="s">
        <v>264</v>
      </c>
      <c r="B202" s="35" t="s">
        <v>265</v>
      </c>
      <c r="C202" s="35" t="s">
        <v>19</v>
      </c>
      <c r="D202" s="37">
        <v>3</v>
      </c>
      <c r="E202" s="29"/>
      <c r="F202" s="46">
        <f>+ROUND(D202*E202,0)</f>
        <v>0</v>
      </c>
    </row>
    <row r="203" spans="1:6" ht="12">
      <c r="A203" s="35" t="s">
        <v>266</v>
      </c>
      <c r="B203" s="35" t="s">
        <v>267</v>
      </c>
      <c r="C203" s="35" t="s">
        <v>19</v>
      </c>
      <c r="D203" s="37">
        <v>1</v>
      </c>
      <c r="E203" s="29"/>
      <c r="F203" s="46">
        <f>+ROUND(D203*E203,0)</f>
        <v>0</v>
      </c>
    </row>
    <row r="204" spans="1:6" ht="12">
      <c r="A204" s="35" t="s">
        <v>268</v>
      </c>
      <c r="B204" s="35" t="s">
        <v>269</v>
      </c>
      <c r="C204" s="35" t="s">
        <v>19</v>
      </c>
      <c r="D204" s="37">
        <v>4</v>
      </c>
      <c r="E204" s="29"/>
      <c r="F204" s="46">
        <f>+ROUND(D204*E204,0)</f>
        <v>0</v>
      </c>
    </row>
    <row r="205" spans="1:6" ht="12">
      <c r="A205" s="35" t="s">
        <v>270</v>
      </c>
      <c r="B205" s="35" t="s">
        <v>271</v>
      </c>
      <c r="C205" s="35" t="s">
        <v>19</v>
      </c>
      <c r="D205" s="37">
        <v>2</v>
      </c>
      <c r="E205" s="29"/>
      <c r="F205" s="46">
        <f>+ROUND(D205*E205,0)</f>
        <v>0</v>
      </c>
    </row>
    <row r="206" spans="1:6" ht="12">
      <c r="A206" s="35" t="s">
        <v>272</v>
      </c>
      <c r="B206" s="35" t="s">
        <v>273</v>
      </c>
      <c r="C206" s="35" t="s">
        <v>19</v>
      </c>
      <c r="D206" s="37">
        <v>3</v>
      </c>
      <c r="E206" s="29"/>
      <c r="F206" s="46">
        <f>+ROUND(D206*E206,0)</f>
        <v>0</v>
      </c>
    </row>
    <row r="207" spans="1:6" ht="12">
      <c r="A207" s="35" t="s">
        <v>274</v>
      </c>
      <c r="B207" s="35" t="s">
        <v>275</v>
      </c>
      <c r="C207" s="35" t="s">
        <v>19</v>
      </c>
      <c r="D207" s="37">
        <v>5</v>
      </c>
      <c r="E207" s="29"/>
      <c r="F207" s="46">
        <f>+ROUND(D207*E207,0)</f>
        <v>0</v>
      </c>
    </row>
    <row r="208" spans="1:6" ht="12">
      <c r="A208" s="35" t="s">
        <v>276</v>
      </c>
      <c r="B208" s="35" t="s">
        <v>277</v>
      </c>
      <c r="C208" s="35" t="s">
        <v>19</v>
      </c>
      <c r="D208" s="37">
        <v>3</v>
      </c>
      <c r="E208" s="29"/>
      <c r="F208" s="46">
        <f>+ROUND(D208*E208,0)</f>
        <v>0</v>
      </c>
    </row>
    <row r="209" spans="1:6" ht="12">
      <c r="A209" s="35" t="s">
        <v>278</v>
      </c>
      <c r="B209" s="35" t="s">
        <v>279</v>
      </c>
      <c r="C209" s="35" t="s">
        <v>22</v>
      </c>
      <c r="D209" s="37">
        <v>4</v>
      </c>
      <c r="E209" s="29"/>
      <c r="F209" s="46">
        <f>+ROUND(D209*E209,0)</f>
        <v>0</v>
      </c>
    </row>
    <row r="210" spans="1:6" ht="12">
      <c r="A210" s="35" t="s">
        <v>280</v>
      </c>
      <c r="B210" s="35" t="s">
        <v>281</v>
      </c>
      <c r="C210" s="35" t="s">
        <v>19</v>
      </c>
      <c r="D210" s="37">
        <v>3</v>
      </c>
      <c r="E210" s="29"/>
      <c r="F210" s="46">
        <f>+ROUND(D210*E210,0)</f>
        <v>0</v>
      </c>
    </row>
    <row r="211" spans="1:6" ht="12">
      <c r="A211" s="35" t="s">
        <v>282</v>
      </c>
      <c r="B211" s="35" t="s">
        <v>283</v>
      </c>
      <c r="C211" s="35" t="s">
        <v>19</v>
      </c>
      <c r="D211" s="37">
        <v>2</v>
      </c>
      <c r="E211" s="29"/>
      <c r="F211" s="46">
        <f>+ROUND(D211*E211,0)</f>
        <v>0</v>
      </c>
    </row>
    <row r="212" spans="1:6" s="27" customFormat="1" ht="12">
      <c r="A212" s="33" t="s">
        <v>284</v>
      </c>
      <c r="B212" s="33" t="s">
        <v>285</v>
      </c>
      <c r="C212" s="33" t="s">
        <v>3</v>
      </c>
      <c r="D212" s="34" t="s">
        <v>4</v>
      </c>
      <c r="E212" s="28"/>
      <c r="F212" s="45">
        <f>+SUM(F213:F225)</f>
        <v>0</v>
      </c>
    </row>
    <row r="213" spans="1:6" ht="12">
      <c r="A213" s="35" t="s">
        <v>286</v>
      </c>
      <c r="B213" s="35" t="s">
        <v>287</v>
      </c>
      <c r="C213" s="35" t="s">
        <v>19</v>
      </c>
      <c r="D213" s="37">
        <v>8</v>
      </c>
      <c r="E213" s="29"/>
      <c r="F213" s="46">
        <f>+ROUND(D213*E213,0)</f>
        <v>0</v>
      </c>
    </row>
    <row r="214" spans="1:6" ht="12">
      <c r="A214" s="35" t="s">
        <v>288</v>
      </c>
      <c r="B214" s="35" t="s">
        <v>289</v>
      </c>
      <c r="C214" s="35" t="s">
        <v>19</v>
      </c>
      <c r="D214" s="37">
        <v>4</v>
      </c>
      <c r="E214" s="29"/>
      <c r="F214" s="46">
        <f>+ROUND(D214*E214,0)</f>
        <v>0</v>
      </c>
    </row>
    <row r="215" spans="1:6" ht="12">
      <c r="A215" s="35" t="s">
        <v>290</v>
      </c>
      <c r="B215" s="35" t="s">
        <v>291</v>
      </c>
      <c r="C215" s="35" t="s">
        <v>19</v>
      </c>
      <c r="D215" s="37">
        <v>2</v>
      </c>
      <c r="E215" s="29"/>
      <c r="F215" s="46">
        <f>+ROUND(D215*E215,0)</f>
        <v>0</v>
      </c>
    </row>
    <row r="216" spans="1:6" ht="12">
      <c r="A216" s="35" t="s">
        <v>292</v>
      </c>
      <c r="B216" s="35" t="s">
        <v>293</v>
      </c>
      <c r="C216" s="35" t="s">
        <v>19</v>
      </c>
      <c r="D216" s="37">
        <v>10</v>
      </c>
      <c r="E216" s="29"/>
      <c r="F216" s="46">
        <f>+ROUND(D216*E216,0)</f>
        <v>0</v>
      </c>
    </row>
    <row r="217" spans="1:6" ht="12">
      <c r="A217" s="35" t="s">
        <v>294</v>
      </c>
      <c r="B217" s="35" t="s">
        <v>295</v>
      </c>
      <c r="C217" s="35" t="s">
        <v>19</v>
      </c>
      <c r="D217" s="37">
        <v>14</v>
      </c>
      <c r="E217" s="29"/>
      <c r="F217" s="46">
        <f>+ROUND(D217*E217,0)</f>
        <v>0</v>
      </c>
    </row>
    <row r="218" spans="1:6" ht="12">
      <c r="A218" s="35" t="s">
        <v>296</v>
      </c>
      <c r="B218" s="35" t="s">
        <v>297</v>
      </c>
      <c r="C218" s="35" t="s">
        <v>19</v>
      </c>
      <c r="D218" s="37">
        <v>10</v>
      </c>
      <c r="E218" s="29"/>
      <c r="F218" s="46">
        <f>+ROUND(D218*E218,0)</f>
        <v>0</v>
      </c>
    </row>
    <row r="219" spans="1:6" ht="12">
      <c r="A219" s="35" t="s">
        <v>298</v>
      </c>
      <c r="B219" s="35" t="s">
        <v>299</v>
      </c>
      <c r="C219" s="35" t="s">
        <v>19</v>
      </c>
      <c r="D219" s="37">
        <v>2</v>
      </c>
      <c r="E219" s="29"/>
      <c r="F219" s="46">
        <f>+ROUND(D219*E219,0)</f>
        <v>0</v>
      </c>
    </row>
    <row r="220" spans="1:6" ht="12">
      <c r="A220" s="35" t="s">
        <v>300</v>
      </c>
      <c r="B220" s="35" t="s">
        <v>301</v>
      </c>
      <c r="C220" s="35" t="s">
        <v>19</v>
      </c>
      <c r="D220" s="37">
        <v>8</v>
      </c>
      <c r="E220" s="29"/>
      <c r="F220" s="46">
        <f>+ROUND(D220*E220,0)</f>
        <v>0</v>
      </c>
    </row>
    <row r="221" spans="1:6" ht="12">
      <c r="A221" s="35" t="s">
        <v>302</v>
      </c>
      <c r="B221" s="35" t="s">
        <v>303</v>
      </c>
      <c r="C221" s="35" t="s">
        <v>19</v>
      </c>
      <c r="D221" s="37">
        <v>1</v>
      </c>
      <c r="E221" s="29"/>
      <c r="F221" s="46">
        <f>+ROUND(D221*E221,0)</f>
        <v>0</v>
      </c>
    </row>
    <row r="222" spans="1:6" ht="12">
      <c r="A222" s="35" t="s">
        <v>304</v>
      </c>
      <c r="B222" s="35" t="s">
        <v>305</v>
      </c>
      <c r="C222" s="35" t="s">
        <v>22</v>
      </c>
      <c r="D222" s="37">
        <v>36</v>
      </c>
      <c r="E222" s="29"/>
      <c r="F222" s="46">
        <f>+ROUND(D222*E222,0)</f>
        <v>0</v>
      </c>
    </row>
    <row r="223" spans="1:6" ht="12">
      <c r="A223" s="35" t="s">
        <v>306</v>
      </c>
      <c r="B223" s="35" t="s">
        <v>307</v>
      </c>
      <c r="C223" s="35" t="s">
        <v>22</v>
      </c>
      <c r="D223" s="37">
        <v>12</v>
      </c>
      <c r="E223" s="29"/>
      <c r="F223" s="46">
        <f>+ROUND(D223*E223,0)</f>
        <v>0</v>
      </c>
    </row>
    <row r="224" spans="1:6" ht="12">
      <c r="A224" s="35" t="s">
        <v>308</v>
      </c>
      <c r="B224" s="35" t="s">
        <v>309</v>
      </c>
      <c r="C224" s="35" t="s">
        <v>22</v>
      </c>
      <c r="D224" s="37">
        <v>2</v>
      </c>
      <c r="E224" s="29"/>
      <c r="F224" s="46">
        <f>+ROUND(D224*E224,0)</f>
        <v>0</v>
      </c>
    </row>
    <row r="225" spans="1:6" ht="12">
      <c r="A225" s="35" t="s">
        <v>310</v>
      </c>
      <c r="B225" s="35" t="s">
        <v>311</v>
      </c>
      <c r="C225" s="35" t="s">
        <v>19</v>
      </c>
      <c r="D225" s="37">
        <v>8</v>
      </c>
      <c r="E225" s="29"/>
      <c r="F225" s="46">
        <f>+ROUND(D225*E225,0)</f>
        <v>0</v>
      </c>
    </row>
    <row r="226" spans="1:6" s="27" customFormat="1" ht="12">
      <c r="A226" s="33" t="s">
        <v>312</v>
      </c>
      <c r="B226" s="33" t="s">
        <v>313</v>
      </c>
      <c r="C226" s="33" t="s">
        <v>3</v>
      </c>
      <c r="D226" s="34" t="s">
        <v>4</v>
      </c>
      <c r="E226" s="28"/>
      <c r="F226" s="45">
        <f>+SUM(F227:F232)</f>
        <v>0</v>
      </c>
    </row>
    <row r="227" spans="1:6" ht="12">
      <c r="A227" s="35" t="s">
        <v>314</v>
      </c>
      <c r="B227" s="35" t="s">
        <v>315</v>
      </c>
      <c r="C227" s="35" t="s">
        <v>19</v>
      </c>
      <c r="D227" s="37">
        <v>5</v>
      </c>
      <c r="E227" s="29"/>
      <c r="F227" s="46">
        <f>+ROUND(D227*E227,0)</f>
        <v>0</v>
      </c>
    </row>
    <row r="228" spans="1:6" ht="12">
      <c r="A228" s="35" t="s">
        <v>316</v>
      </c>
      <c r="B228" s="35" t="s">
        <v>317</v>
      </c>
      <c r="C228" s="35" t="s">
        <v>19</v>
      </c>
      <c r="D228" s="37">
        <v>1</v>
      </c>
      <c r="E228" s="29"/>
      <c r="F228" s="46">
        <f>+ROUND(D228*E228,0)</f>
        <v>0</v>
      </c>
    </row>
    <row r="229" spans="1:6" ht="12">
      <c r="A229" s="35" t="s">
        <v>318</v>
      </c>
      <c r="B229" s="35" t="s">
        <v>319</v>
      </c>
      <c r="C229" s="35" t="s">
        <v>19</v>
      </c>
      <c r="D229" s="37">
        <v>1</v>
      </c>
      <c r="E229" s="29"/>
      <c r="F229" s="46">
        <f>+ROUND(D229*E229,0)</f>
        <v>0</v>
      </c>
    </row>
    <row r="230" spans="1:6" ht="12">
      <c r="A230" s="35" t="s">
        <v>320</v>
      </c>
      <c r="B230" s="35" t="s">
        <v>321</v>
      </c>
      <c r="C230" s="35" t="s">
        <v>19</v>
      </c>
      <c r="D230" s="37">
        <v>4</v>
      </c>
      <c r="E230" s="29"/>
      <c r="F230" s="46">
        <f>+ROUND(D230*E230,0)</f>
        <v>0</v>
      </c>
    </row>
    <row r="231" spans="1:6" ht="12">
      <c r="A231" s="35" t="s">
        <v>322</v>
      </c>
      <c r="B231" s="35" t="s">
        <v>323</v>
      </c>
      <c r="C231" s="35" t="s">
        <v>19</v>
      </c>
      <c r="D231" s="37">
        <v>3</v>
      </c>
      <c r="E231" s="29"/>
      <c r="F231" s="46">
        <f>+ROUND(D231*E231,0)</f>
        <v>0</v>
      </c>
    </row>
    <row r="232" spans="1:6" ht="12">
      <c r="A232" s="35" t="s">
        <v>324</v>
      </c>
      <c r="B232" s="35" t="s">
        <v>325</v>
      </c>
      <c r="C232" s="35" t="s">
        <v>19</v>
      </c>
      <c r="D232" s="37">
        <v>28</v>
      </c>
      <c r="E232" s="29"/>
      <c r="F232" s="46">
        <f>+ROUND(D232*E232,0)</f>
        <v>0</v>
      </c>
    </row>
    <row r="233" spans="1:6" s="27" customFormat="1" ht="12">
      <c r="A233" s="33" t="s">
        <v>326</v>
      </c>
      <c r="B233" s="33" t="s">
        <v>327</v>
      </c>
      <c r="C233" s="33" t="s">
        <v>3</v>
      </c>
      <c r="D233" s="34" t="s">
        <v>4</v>
      </c>
      <c r="E233" s="28"/>
      <c r="F233" s="45">
        <f>+SUM(F234:F256)</f>
        <v>0</v>
      </c>
    </row>
    <row r="234" spans="1:6" ht="12">
      <c r="A234" s="35" t="s">
        <v>328</v>
      </c>
      <c r="B234" s="35" t="s">
        <v>329</v>
      </c>
      <c r="C234" s="35" t="s">
        <v>19</v>
      </c>
      <c r="D234" s="37">
        <v>1</v>
      </c>
      <c r="E234" s="29"/>
      <c r="F234" s="46">
        <f>+ROUND(D234*E234,0)</f>
        <v>0</v>
      </c>
    </row>
    <row r="235" spans="1:6" ht="12">
      <c r="A235" s="35" t="s">
        <v>330</v>
      </c>
      <c r="B235" s="35" t="s">
        <v>331</v>
      </c>
      <c r="C235" s="35" t="s">
        <v>19</v>
      </c>
      <c r="D235" s="37">
        <v>3</v>
      </c>
      <c r="E235" s="29"/>
      <c r="F235" s="46">
        <f>+ROUND(D235*E235,0)</f>
        <v>0</v>
      </c>
    </row>
    <row r="236" spans="1:6" ht="12">
      <c r="A236" s="35" t="s">
        <v>332</v>
      </c>
      <c r="B236" s="35" t="s">
        <v>333</v>
      </c>
      <c r="C236" s="35" t="s">
        <v>19</v>
      </c>
      <c r="D236" s="37">
        <v>6</v>
      </c>
      <c r="E236" s="29"/>
      <c r="F236" s="46">
        <f>+ROUND(D236*E236,0)</f>
        <v>0</v>
      </c>
    </row>
    <row r="237" spans="1:6" ht="12">
      <c r="A237" s="35" t="s">
        <v>334</v>
      </c>
      <c r="B237" s="35" t="s">
        <v>335</v>
      </c>
      <c r="C237" s="35" t="s">
        <v>19</v>
      </c>
      <c r="D237" s="37">
        <v>3</v>
      </c>
      <c r="E237" s="29"/>
      <c r="F237" s="46">
        <f>+ROUND(D237*E237,0)</f>
        <v>0</v>
      </c>
    </row>
    <row r="238" spans="1:6" ht="12">
      <c r="A238" s="35" t="s">
        <v>336</v>
      </c>
      <c r="B238" s="35" t="s">
        <v>337</v>
      </c>
      <c r="C238" s="35" t="s">
        <v>19</v>
      </c>
      <c r="D238" s="37">
        <v>1</v>
      </c>
      <c r="E238" s="29"/>
      <c r="F238" s="46">
        <f>+ROUND(D238*E238,0)</f>
        <v>0</v>
      </c>
    </row>
    <row r="239" spans="1:6" ht="12">
      <c r="A239" s="35" t="s">
        <v>338</v>
      </c>
      <c r="B239" s="35" t="s">
        <v>339</v>
      </c>
      <c r="C239" s="35" t="s">
        <v>19</v>
      </c>
      <c r="D239" s="37">
        <v>4</v>
      </c>
      <c r="E239" s="29"/>
      <c r="F239" s="46">
        <f>+ROUND(D239*E239,0)</f>
        <v>0</v>
      </c>
    </row>
    <row r="240" spans="1:6" ht="12">
      <c r="A240" s="35" t="s">
        <v>340</v>
      </c>
      <c r="B240" s="35" t="s">
        <v>341</v>
      </c>
      <c r="C240" s="35" t="s">
        <v>19</v>
      </c>
      <c r="D240" s="37">
        <v>2</v>
      </c>
      <c r="E240" s="29"/>
      <c r="F240" s="46">
        <f>+ROUND(D240*E240,0)</f>
        <v>0</v>
      </c>
    </row>
    <row r="241" spans="1:6" ht="12">
      <c r="A241" s="35" t="s">
        <v>342</v>
      </c>
      <c r="B241" s="35" t="s">
        <v>343</v>
      </c>
      <c r="C241" s="35" t="s">
        <v>19</v>
      </c>
      <c r="D241" s="37">
        <v>4</v>
      </c>
      <c r="E241" s="29"/>
      <c r="F241" s="46">
        <f>+ROUND(D241*E241,0)</f>
        <v>0</v>
      </c>
    </row>
    <row r="242" spans="1:6" ht="12">
      <c r="A242" s="35" t="s">
        <v>344</v>
      </c>
      <c r="B242" s="35" t="s">
        <v>345</v>
      </c>
      <c r="C242" s="35" t="s">
        <v>19</v>
      </c>
      <c r="D242" s="37">
        <v>6</v>
      </c>
      <c r="E242" s="29"/>
      <c r="F242" s="46">
        <f>+ROUND(D242*E242,0)</f>
        <v>0</v>
      </c>
    </row>
    <row r="243" spans="1:6" ht="12">
      <c r="A243" s="35" t="s">
        <v>346</v>
      </c>
      <c r="B243" s="35" t="s">
        <v>347</v>
      </c>
      <c r="C243" s="35" t="s">
        <v>22</v>
      </c>
      <c r="D243" s="37">
        <v>20</v>
      </c>
      <c r="E243" s="29"/>
      <c r="F243" s="46">
        <f>+ROUND(D243*E243,0)</f>
        <v>0</v>
      </c>
    </row>
    <row r="244" spans="1:6" ht="12">
      <c r="A244" s="35" t="s">
        <v>348</v>
      </c>
      <c r="B244" s="35" t="s">
        <v>349</v>
      </c>
      <c r="C244" s="35" t="s">
        <v>22</v>
      </c>
      <c r="D244" s="37">
        <v>4</v>
      </c>
      <c r="E244" s="29"/>
      <c r="F244" s="46">
        <f>+ROUND(D244*E244,0)</f>
        <v>0</v>
      </c>
    </row>
    <row r="245" spans="1:6" ht="12">
      <c r="A245" s="35" t="s">
        <v>350</v>
      </c>
      <c r="B245" s="35" t="s">
        <v>142</v>
      </c>
      <c r="C245" s="35" t="s">
        <v>22</v>
      </c>
      <c r="D245" s="37">
        <v>8</v>
      </c>
      <c r="E245" s="29"/>
      <c r="F245" s="46">
        <f>+ROUND(D245*E245,0)</f>
        <v>0</v>
      </c>
    </row>
    <row r="246" spans="1:6" ht="12">
      <c r="A246" s="35" t="s">
        <v>351</v>
      </c>
      <c r="B246" s="35" t="s">
        <v>352</v>
      </c>
      <c r="C246" s="35" t="s">
        <v>22</v>
      </c>
      <c r="D246" s="37">
        <v>8</v>
      </c>
      <c r="E246" s="29"/>
      <c r="F246" s="46">
        <f>+ROUND(D246*E246,0)</f>
        <v>0</v>
      </c>
    </row>
    <row r="247" spans="1:6" ht="12">
      <c r="A247" s="35" t="s">
        <v>353</v>
      </c>
      <c r="B247" s="35" t="s">
        <v>354</v>
      </c>
      <c r="C247" s="35" t="s">
        <v>22</v>
      </c>
      <c r="D247" s="37">
        <v>3</v>
      </c>
      <c r="E247" s="29"/>
      <c r="F247" s="46">
        <f>+ROUND(D247*E247,0)</f>
        <v>0</v>
      </c>
    </row>
    <row r="248" spans="1:6" ht="12">
      <c r="A248" s="35" t="s">
        <v>355</v>
      </c>
      <c r="B248" s="35" t="s">
        <v>356</v>
      </c>
      <c r="C248" s="35" t="s">
        <v>22</v>
      </c>
      <c r="D248" s="37">
        <v>12</v>
      </c>
      <c r="E248" s="29"/>
      <c r="F248" s="46">
        <f>+ROUND(D248*E248,0)</f>
        <v>0</v>
      </c>
    </row>
    <row r="249" spans="1:6" ht="12">
      <c r="A249" s="35" t="s">
        <v>357</v>
      </c>
      <c r="B249" s="35" t="s">
        <v>126</v>
      </c>
      <c r="C249" s="35" t="s">
        <v>19</v>
      </c>
      <c r="D249" s="37">
        <v>2</v>
      </c>
      <c r="E249" s="29"/>
      <c r="F249" s="46">
        <f>+ROUND(D249*E249,0)</f>
        <v>0</v>
      </c>
    </row>
    <row r="250" spans="1:6" ht="12">
      <c r="A250" s="35" t="s">
        <v>358</v>
      </c>
      <c r="B250" s="35" t="s">
        <v>359</v>
      </c>
      <c r="C250" s="35" t="s">
        <v>19</v>
      </c>
      <c r="D250" s="37">
        <v>7</v>
      </c>
      <c r="E250" s="29"/>
      <c r="F250" s="46">
        <f>+ROUND(D250*E250,0)</f>
        <v>0</v>
      </c>
    </row>
    <row r="251" spans="1:6" ht="12">
      <c r="A251" s="35" t="s">
        <v>360</v>
      </c>
      <c r="B251" s="35" t="s">
        <v>361</v>
      </c>
      <c r="C251" s="35" t="s">
        <v>19</v>
      </c>
      <c r="D251" s="37">
        <v>2</v>
      </c>
      <c r="E251" s="29"/>
      <c r="F251" s="46">
        <f>+ROUND(D251*E251,0)</f>
        <v>0</v>
      </c>
    </row>
    <row r="252" spans="1:6" ht="12">
      <c r="A252" s="35" t="s">
        <v>362</v>
      </c>
      <c r="B252" s="35" t="s">
        <v>363</v>
      </c>
      <c r="C252" s="35" t="s">
        <v>19</v>
      </c>
      <c r="D252" s="37">
        <v>2</v>
      </c>
      <c r="E252" s="29"/>
      <c r="F252" s="46">
        <f>+ROUND(D252*E252,0)</f>
        <v>0</v>
      </c>
    </row>
    <row r="253" spans="1:6" ht="12">
      <c r="A253" s="35" t="s">
        <v>364</v>
      </c>
      <c r="B253" s="35" t="s">
        <v>365</v>
      </c>
      <c r="C253" s="35" t="s">
        <v>19</v>
      </c>
      <c r="D253" s="37">
        <v>1</v>
      </c>
      <c r="E253" s="29"/>
      <c r="F253" s="46">
        <f>+ROUND(D253*E253,0)</f>
        <v>0</v>
      </c>
    </row>
    <row r="254" spans="1:6" ht="12">
      <c r="A254" s="35" t="s">
        <v>366</v>
      </c>
      <c r="B254" s="35" t="s">
        <v>130</v>
      </c>
      <c r="C254" s="35" t="s">
        <v>19</v>
      </c>
      <c r="D254" s="37">
        <v>7</v>
      </c>
      <c r="E254" s="29"/>
      <c r="F254" s="46">
        <f>+ROUND(D254*E254,0)</f>
        <v>0</v>
      </c>
    </row>
    <row r="255" spans="1:6" ht="12">
      <c r="A255" s="35" t="s">
        <v>367</v>
      </c>
      <c r="B255" s="35" t="s">
        <v>368</v>
      </c>
      <c r="C255" s="35" t="s">
        <v>19</v>
      </c>
      <c r="D255" s="37">
        <v>1</v>
      </c>
      <c r="E255" s="29"/>
      <c r="F255" s="46">
        <f>+ROUND(D255*E255,0)</f>
        <v>0</v>
      </c>
    </row>
    <row r="256" spans="1:6" ht="12">
      <c r="A256" s="35" t="s">
        <v>369</v>
      </c>
      <c r="B256" s="35" t="s">
        <v>370</v>
      </c>
      <c r="C256" s="35" t="s">
        <v>19</v>
      </c>
      <c r="D256" s="37">
        <v>1</v>
      </c>
      <c r="E256" s="29"/>
      <c r="F256" s="46">
        <f>+ROUND(D256*E256,0)</f>
        <v>0</v>
      </c>
    </row>
    <row r="257" spans="1:6" s="27" customFormat="1" ht="12">
      <c r="A257" s="33" t="s">
        <v>371</v>
      </c>
      <c r="B257" s="33" t="s">
        <v>372</v>
      </c>
      <c r="C257" s="33" t="s">
        <v>3</v>
      </c>
      <c r="D257" s="34" t="s">
        <v>4</v>
      </c>
      <c r="E257" s="28"/>
      <c r="F257" s="45">
        <f>+SUM(F258:F267)</f>
        <v>0</v>
      </c>
    </row>
    <row r="258" spans="1:6" ht="12">
      <c r="A258" s="35" t="s">
        <v>373</v>
      </c>
      <c r="B258" s="35" t="s">
        <v>374</v>
      </c>
      <c r="C258" s="35" t="s">
        <v>19</v>
      </c>
      <c r="D258" s="37">
        <v>5</v>
      </c>
      <c r="E258" s="29"/>
      <c r="F258" s="46">
        <f>+ROUND(D258*E258,0)</f>
        <v>0</v>
      </c>
    </row>
    <row r="259" spans="1:6" ht="12">
      <c r="A259" s="35" t="s">
        <v>375</v>
      </c>
      <c r="B259" s="35" t="s">
        <v>376</v>
      </c>
      <c r="C259" s="35" t="s">
        <v>19</v>
      </c>
      <c r="D259" s="37">
        <v>1</v>
      </c>
      <c r="E259" s="29"/>
      <c r="F259" s="46">
        <f>+ROUND(D259*E259,0)</f>
        <v>0</v>
      </c>
    </row>
    <row r="260" spans="1:6" ht="12">
      <c r="A260" s="35" t="s">
        <v>377</v>
      </c>
      <c r="B260" s="35" t="s">
        <v>378</v>
      </c>
      <c r="C260" s="35" t="s">
        <v>19</v>
      </c>
      <c r="D260" s="37">
        <v>1</v>
      </c>
      <c r="E260" s="29"/>
      <c r="F260" s="46">
        <f>+ROUND(D260*E260,0)</f>
        <v>0</v>
      </c>
    </row>
    <row r="261" spans="1:6" ht="12">
      <c r="A261" s="35" t="s">
        <v>379</v>
      </c>
      <c r="B261" s="35" t="s">
        <v>380</v>
      </c>
      <c r="C261" s="35" t="s">
        <v>19</v>
      </c>
      <c r="D261" s="37">
        <v>4</v>
      </c>
      <c r="E261" s="29"/>
      <c r="F261" s="46">
        <f>+ROUND(D261*E261,0)</f>
        <v>0</v>
      </c>
    </row>
    <row r="262" spans="1:6" ht="12">
      <c r="A262" s="35" t="s">
        <v>381</v>
      </c>
      <c r="B262" s="35" t="s">
        <v>382</v>
      </c>
      <c r="C262" s="35" t="s">
        <v>19</v>
      </c>
      <c r="D262" s="37">
        <v>3</v>
      </c>
      <c r="E262" s="29"/>
      <c r="F262" s="46">
        <f>+ROUND(D262*E262,0)</f>
        <v>0</v>
      </c>
    </row>
    <row r="263" spans="1:6" ht="12">
      <c r="A263" s="35" t="s">
        <v>383</v>
      </c>
      <c r="B263" s="35" t="s">
        <v>384</v>
      </c>
      <c r="C263" s="35" t="s">
        <v>19</v>
      </c>
      <c r="D263" s="37">
        <v>1</v>
      </c>
      <c r="E263" s="29"/>
      <c r="F263" s="46">
        <f>+ROUND(D263*E263,0)</f>
        <v>0</v>
      </c>
    </row>
    <row r="264" spans="1:6" ht="12">
      <c r="A264" s="35" t="s">
        <v>385</v>
      </c>
      <c r="B264" s="35" t="s">
        <v>386</v>
      </c>
      <c r="C264" s="35" t="s">
        <v>19</v>
      </c>
      <c r="D264" s="37">
        <v>18</v>
      </c>
      <c r="E264" s="29"/>
      <c r="F264" s="46">
        <f>+ROUND(D264*E264,0)</f>
        <v>0</v>
      </c>
    </row>
    <row r="265" spans="1:6" ht="12">
      <c r="A265" s="35" t="s">
        <v>387</v>
      </c>
      <c r="B265" s="35" t="s">
        <v>370</v>
      </c>
      <c r="C265" s="35" t="s">
        <v>19</v>
      </c>
      <c r="D265" s="37">
        <v>4</v>
      </c>
      <c r="E265" s="29"/>
      <c r="F265" s="46">
        <f>+ROUND(D265*E265,0)</f>
        <v>0</v>
      </c>
    </row>
    <row r="266" spans="1:6" ht="12">
      <c r="A266" s="35" t="s">
        <v>388</v>
      </c>
      <c r="B266" s="35" t="s">
        <v>389</v>
      </c>
      <c r="C266" s="35" t="s">
        <v>19</v>
      </c>
      <c r="D266" s="37">
        <v>8</v>
      </c>
      <c r="E266" s="29"/>
      <c r="F266" s="46">
        <f>+ROUND(D266*E266,0)</f>
        <v>0</v>
      </c>
    </row>
    <row r="267" spans="1:6" ht="12">
      <c r="A267" s="35" t="s">
        <v>390</v>
      </c>
      <c r="B267" s="35" t="s">
        <v>136</v>
      </c>
      <c r="C267" s="35" t="s">
        <v>19</v>
      </c>
      <c r="D267" s="37">
        <v>8</v>
      </c>
      <c r="E267" s="29"/>
      <c r="F267" s="46">
        <f>+ROUND(D267*E267,0)</f>
        <v>0</v>
      </c>
    </row>
    <row r="268" spans="1:6" s="27" customFormat="1" ht="12">
      <c r="A268" s="33" t="s">
        <v>391</v>
      </c>
      <c r="B268" s="33" t="s">
        <v>392</v>
      </c>
      <c r="C268" s="33" t="s">
        <v>3</v>
      </c>
      <c r="D268" s="34" t="s">
        <v>4</v>
      </c>
      <c r="E268" s="28"/>
      <c r="F268" s="45">
        <f>+F269+F270+F271</f>
        <v>0</v>
      </c>
    </row>
    <row r="269" spans="1:6" ht="12">
      <c r="A269" s="35" t="s">
        <v>393</v>
      </c>
      <c r="B269" s="35" t="s">
        <v>394</v>
      </c>
      <c r="C269" s="35" t="s">
        <v>11</v>
      </c>
      <c r="D269" s="37">
        <v>1</v>
      </c>
      <c r="E269" s="29"/>
      <c r="F269" s="46">
        <f>+ROUND(D269*E269,0)</f>
        <v>0</v>
      </c>
    </row>
    <row r="270" spans="1:6" ht="12">
      <c r="A270" s="35" t="s">
        <v>395</v>
      </c>
      <c r="B270" s="35" t="s">
        <v>396</v>
      </c>
      <c r="C270" s="35" t="s">
        <v>19</v>
      </c>
      <c r="D270" s="37">
        <v>2</v>
      </c>
      <c r="E270" s="29"/>
      <c r="F270" s="46">
        <f>+ROUND(D270*E270,0)</f>
        <v>0</v>
      </c>
    </row>
    <row r="271" spans="1:6" ht="12">
      <c r="A271" s="35" t="s">
        <v>397</v>
      </c>
      <c r="B271" s="35" t="s">
        <v>398</v>
      </c>
      <c r="C271" s="35" t="s">
        <v>19</v>
      </c>
      <c r="D271" s="37">
        <v>70</v>
      </c>
      <c r="E271" s="29"/>
      <c r="F271" s="46">
        <f>+ROUND(D271*E271,0)</f>
        <v>0</v>
      </c>
    </row>
    <row r="272" spans="1:6" s="27" customFormat="1" ht="12">
      <c r="A272" s="33" t="s">
        <v>399</v>
      </c>
      <c r="B272" s="33" t="s">
        <v>92</v>
      </c>
      <c r="C272" s="33" t="s">
        <v>3</v>
      </c>
      <c r="D272" s="34" t="s">
        <v>4</v>
      </c>
      <c r="E272" s="28"/>
      <c r="F272" s="45">
        <f>+F273+F274+F275+F276+F277</f>
        <v>0</v>
      </c>
    </row>
    <row r="273" spans="1:6" ht="12">
      <c r="A273" s="35" t="s">
        <v>400</v>
      </c>
      <c r="B273" s="35" t="s">
        <v>401</v>
      </c>
      <c r="C273" s="35" t="s">
        <v>19</v>
      </c>
      <c r="D273" s="37">
        <v>1</v>
      </c>
      <c r="E273" s="29"/>
      <c r="F273" s="46">
        <f>+ROUND(D273*E273,0)</f>
        <v>0</v>
      </c>
    </row>
    <row r="274" spans="1:6" ht="12">
      <c r="A274" s="35" t="s">
        <v>402</v>
      </c>
      <c r="B274" s="35" t="s">
        <v>403</v>
      </c>
      <c r="C274" s="35" t="s">
        <v>19</v>
      </c>
      <c r="D274" s="37">
        <v>1</v>
      </c>
      <c r="E274" s="29"/>
      <c r="F274" s="46">
        <f>+ROUND(D274*E274,0)</f>
        <v>0</v>
      </c>
    </row>
    <row r="275" spans="1:6" ht="12">
      <c r="A275" s="35" t="s">
        <v>404</v>
      </c>
      <c r="B275" s="35" t="s">
        <v>96</v>
      </c>
      <c r="C275" s="35" t="s">
        <v>35</v>
      </c>
      <c r="D275" s="37">
        <v>18</v>
      </c>
      <c r="E275" s="29"/>
      <c r="F275" s="46">
        <f>+ROUND(D275*E275,0)</f>
        <v>0</v>
      </c>
    </row>
    <row r="276" spans="1:6" ht="12">
      <c r="A276" s="35" t="s">
        <v>405</v>
      </c>
      <c r="B276" s="35" t="s">
        <v>100</v>
      </c>
      <c r="C276" s="35" t="s">
        <v>35</v>
      </c>
      <c r="D276" s="37">
        <v>5</v>
      </c>
      <c r="E276" s="29"/>
      <c r="F276" s="46">
        <f>+ROUND(D276*E276,0)</f>
        <v>0</v>
      </c>
    </row>
    <row r="277" spans="1:6" ht="12">
      <c r="A277" s="35" t="s">
        <v>406</v>
      </c>
      <c r="B277" s="35" t="s">
        <v>407</v>
      </c>
      <c r="C277" s="35" t="s">
        <v>35</v>
      </c>
      <c r="D277" s="37">
        <v>14</v>
      </c>
      <c r="E277" s="29"/>
      <c r="F277" s="46">
        <f>+ROUND(D277*E277,0)</f>
        <v>0</v>
      </c>
    </row>
    <row r="278" spans="1:6" s="27" customFormat="1" ht="12">
      <c r="A278" s="33" t="s">
        <v>408</v>
      </c>
      <c r="B278" s="33" t="s">
        <v>112</v>
      </c>
      <c r="C278" s="33" t="s">
        <v>3</v>
      </c>
      <c r="D278" s="34" t="s">
        <v>4</v>
      </c>
      <c r="E278" s="28"/>
      <c r="F278" s="45">
        <f>+F279+F280+F281+F282+F283</f>
        <v>0</v>
      </c>
    </row>
    <row r="279" spans="1:6" ht="12">
      <c r="A279" s="35" t="s">
        <v>409</v>
      </c>
      <c r="B279" s="35" t="s">
        <v>410</v>
      </c>
      <c r="C279" s="35" t="s">
        <v>19</v>
      </c>
      <c r="D279" s="37">
        <v>18</v>
      </c>
      <c r="E279" s="29"/>
      <c r="F279" s="46">
        <f>+ROUND(D279*E279,0)</f>
        <v>0</v>
      </c>
    </row>
    <row r="280" spans="1:6" ht="12">
      <c r="A280" s="35" t="s">
        <v>411</v>
      </c>
      <c r="B280" s="35" t="s">
        <v>118</v>
      </c>
      <c r="C280" s="35" t="s">
        <v>19</v>
      </c>
      <c r="D280" s="37">
        <v>11</v>
      </c>
      <c r="E280" s="29"/>
      <c r="F280" s="46">
        <f>+ROUND(D280*E280,0)</f>
        <v>0</v>
      </c>
    </row>
    <row r="281" spans="1:6" ht="12">
      <c r="A281" s="35" t="s">
        <v>412</v>
      </c>
      <c r="B281" s="35" t="s">
        <v>122</v>
      </c>
      <c r="C281" s="35" t="s">
        <v>22</v>
      </c>
      <c r="D281" s="37">
        <v>120</v>
      </c>
      <c r="E281" s="29"/>
      <c r="F281" s="46">
        <f>+ROUND(D281*E281,0)</f>
        <v>0</v>
      </c>
    </row>
    <row r="282" spans="1:6" ht="12">
      <c r="A282" s="35" t="s">
        <v>413</v>
      </c>
      <c r="B282" s="35" t="s">
        <v>128</v>
      </c>
      <c r="C282" s="35" t="s">
        <v>19</v>
      </c>
      <c r="D282" s="37">
        <v>16</v>
      </c>
      <c r="E282" s="29"/>
      <c r="F282" s="46">
        <f>+ROUND(D282*E282,0)</f>
        <v>0</v>
      </c>
    </row>
    <row r="283" spans="1:6" ht="12">
      <c r="A283" s="35" t="s">
        <v>414</v>
      </c>
      <c r="B283" s="35" t="s">
        <v>130</v>
      </c>
      <c r="C283" s="35" t="s">
        <v>19</v>
      </c>
      <c r="D283" s="37">
        <v>10</v>
      </c>
      <c r="E283" s="29"/>
      <c r="F283" s="46">
        <f>+ROUND(D283*E283,0)</f>
        <v>0</v>
      </c>
    </row>
    <row r="284" spans="1:6" s="27" customFormat="1" ht="12">
      <c r="A284" s="33" t="s">
        <v>415</v>
      </c>
      <c r="B284" s="33" t="s">
        <v>416</v>
      </c>
      <c r="C284" s="33" t="s">
        <v>3</v>
      </c>
      <c r="D284" s="34" t="s">
        <v>4</v>
      </c>
      <c r="E284" s="28"/>
      <c r="F284" s="45">
        <f>+F285+F289</f>
        <v>0</v>
      </c>
    </row>
    <row r="285" spans="1:6" s="27" customFormat="1" ht="12">
      <c r="A285" s="33" t="s">
        <v>417</v>
      </c>
      <c r="B285" s="33" t="s">
        <v>418</v>
      </c>
      <c r="C285" s="33" t="s">
        <v>3</v>
      </c>
      <c r="D285" s="34" t="s">
        <v>4</v>
      </c>
      <c r="E285" s="28"/>
      <c r="F285" s="45">
        <f>+F286+F287+F288</f>
        <v>0</v>
      </c>
    </row>
    <row r="286" spans="1:6" ht="12">
      <c r="A286" s="35" t="s">
        <v>419</v>
      </c>
      <c r="B286" s="35" t="s">
        <v>420</v>
      </c>
      <c r="C286" s="35" t="s">
        <v>14</v>
      </c>
      <c r="D286" s="37">
        <v>79.85</v>
      </c>
      <c r="E286" s="29"/>
      <c r="F286" s="46">
        <f>+ROUND(D286*E286,0)</f>
        <v>0</v>
      </c>
    </row>
    <row r="287" spans="1:6" ht="12">
      <c r="A287" s="35" t="s">
        <v>421</v>
      </c>
      <c r="B287" s="35" t="s">
        <v>422</v>
      </c>
      <c r="C287" s="35" t="s">
        <v>14</v>
      </c>
      <c r="D287" s="37">
        <v>155.24</v>
      </c>
      <c r="E287" s="29"/>
      <c r="F287" s="46">
        <f>+ROUND(D287*E287,0)</f>
        <v>0</v>
      </c>
    </row>
    <row r="288" spans="1:6" ht="12">
      <c r="A288" s="35" t="s">
        <v>423</v>
      </c>
      <c r="B288" s="35" t="s">
        <v>424</v>
      </c>
      <c r="C288" s="35" t="s">
        <v>14</v>
      </c>
      <c r="D288" s="37">
        <v>243.29</v>
      </c>
      <c r="E288" s="29"/>
      <c r="F288" s="46">
        <f>+ROUND(D288*E288,0)</f>
        <v>0</v>
      </c>
    </row>
    <row r="289" spans="1:6" s="27" customFormat="1" ht="12">
      <c r="A289" s="33" t="s">
        <v>425</v>
      </c>
      <c r="B289" s="33" t="s">
        <v>426</v>
      </c>
      <c r="C289" s="33" t="s">
        <v>3</v>
      </c>
      <c r="D289" s="34" t="s">
        <v>4</v>
      </c>
      <c r="E289" s="28"/>
      <c r="F289" s="45">
        <f>+F290</f>
        <v>0</v>
      </c>
    </row>
    <row r="290" spans="1:6" ht="12">
      <c r="A290" s="35" t="s">
        <v>427</v>
      </c>
      <c r="B290" s="35" t="s">
        <v>428</v>
      </c>
      <c r="C290" s="35" t="s">
        <v>14</v>
      </c>
      <c r="D290" s="37">
        <v>90.1</v>
      </c>
      <c r="E290" s="29"/>
      <c r="F290" s="46">
        <f>+ROUND(D290*E290,0)</f>
        <v>0</v>
      </c>
    </row>
    <row r="291" spans="1:6" s="27" customFormat="1" ht="12">
      <c r="A291" s="33" t="s">
        <v>429</v>
      </c>
      <c r="B291" s="33" t="s">
        <v>430</v>
      </c>
      <c r="C291" s="33" t="s">
        <v>3</v>
      </c>
      <c r="D291" s="34" t="s">
        <v>4</v>
      </c>
      <c r="E291" s="28"/>
      <c r="F291" s="45">
        <f>+F292+F294+F296</f>
        <v>0</v>
      </c>
    </row>
    <row r="292" spans="1:6" s="27" customFormat="1" ht="12">
      <c r="A292" s="33" t="s">
        <v>431</v>
      </c>
      <c r="B292" s="33" t="s">
        <v>432</v>
      </c>
      <c r="C292" s="33" t="s">
        <v>3</v>
      </c>
      <c r="D292" s="34" t="s">
        <v>4</v>
      </c>
      <c r="E292" s="28"/>
      <c r="F292" s="45">
        <f>+F293</f>
        <v>0</v>
      </c>
    </row>
    <row r="293" spans="1:6" ht="12">
      <c r="A293" s="35" t="s">
        <v>433</v>
      </c>
      <c r="B293" s="35" t="s">
        <v>434</v>
      </c>
      <c r="C293" s="35" t="s">
        <v>14</v>
      </c>
      <c r="D293" s="37">
        <v>26</v>
      </c>
      <c r="E293" s="29"/>
      <c r="F293" s="46">
        <f>+ROUND(D293*E293,0)</f>
        <v>0</v>
      </c>
    </row>
    <row r="294" spans="1:6" s="27" customFormat="1" ht="12">
      <c r="A294" s="33" t="s">
        <v>435</v>
      </c>
      <c r="B294" s="33" t="s">
        <v>436</v>
      </c>
      <c r="C294" s="33" t="s">
        <v>3</v>
      </c>
      <c r="D294" s="34" t="s">
        <v>4</v>
      </c>
      <c r="E294" s="28"/>
      <c r="F294" s="45">
        <f>+F295</f>
        <v>0</v>
      </c>
    </row>
    <row r="295" spans="1:6" ht="12">
      <c r="A295" s="35" t="s">
        <v>437</v>
      </c>
      <c r="B295" s="36" t="s">
        <v>438</v>
      </c>
      <c r="C295" s="35" t="s">
        <v>14</v>
      </c>
      <c r="D295" s="37">
        <v>180.18</v>
      </c>
      <c r="E295" s="29"/>
      <c r="F295" s="46">
        <f>+ROUND(D295*E295,0)</f>
        <v>0</v>
      </c>
    </row>
    <row r="296" spans="1:6" s="27" customFormat="1" ht="12">
      <c r="A296" s="33" t="s">
        <v>439</v>
      </c>
      <c r="B296" s="33" t="s">
        <v>440</v>
      </c>
      <c r="C296" s="33" t="s">
        <v>3</v>
      </c>
      <c r="D296" s="34" t="s">
        <v>4</v>
      </c>
      <c r="E296" s="28"/>
      <c r="F296" s="45">
        <f>+F297+F298+F299</f>
        <v>0</v>
      </c>
    </row>
    <row r="297" spans="1:6" ht="12">
      <c r="A297" s="35" t="s">
        <v>441</v>
      </c>
      <c r="B297" s="35" t="s">
        <v>442</v>
      </c>
      <c r="C297" s="35" t="s">
        <v>22</v>
      </c>
      <c r="D297" s="37">
        <v>94.35</v>
      </c>
      <c r="E297" s="29"/>
      <c r="F297" s="46">
        <f>+ROUND(D297*E297,0)</f>
        <v>0</v>
      </c>
    </row>
    <row r="298" spans="1:6" ht="12">
      <c r="A298" s="35" t="s">
        <v>443</v>
      </c>
      <c r="B298" s="35" t="s">
        <v>444</v>
      </c>
      <c r="C298" s="35" t="s">
        <v>22</v>
      </c>
      <c r="D298" s="37">
        <v>30</v>
      </c>
      <c r="E298" s="29"/>
      <c r="F298" s="46">
        <f>+ROUND(D298*E298,0)</f>
        <v>0</v>
      </c>
    </row>
    <row r="299" spans="1:6" ht="12">
      <c r="A299" s="35" t="s">
        <v>445</v>
      </c>
      <c r="B299" s="35" t="s">
        <v>446</v>
      </c>
      <c r="C299" s="35" t="s">
        <v>22</v>
      </c>
      <c r="D299" s="37">
        <v>22.2</v>
      </c>
      <c r="E299" s="29"/>
      <c r="F299" s="46">
        <f>+ROUND(D299*E299,0)</f>
        <v>0</v>
      </c>
    </row>
    <row r="300" spans="1:6" s="27" customFormat="1" ht="12">
      <c r="A300" s="33" t="s">
        <v>447</v>
      </c>
      <c r="B300" s="33" t="s">
        <v>448</v>
      </c>
      <c r="C300" s="33" t="s">
        <v>3</v>
      </c>
      <c r="D300" s="34" t="s">
        <v>4</v>
      </c>
      <c r="E300" s="28"/>
      <c r="F300" s="45">
        <f>+F301+F305+F309</f>
        <v>0</v>
      </c>
    </row>
    <row r="301" spans="1:6" s="27" customFormat="1" ht="12">
      <c r="A301" s="33" t="s">
        <v>449</v>
      </c>
      <c r="B301" s="33" t="s">
        <v>450</v>
      </c>
      <c r="C301" s="33" t="s">
        <v>3</v>
      </c>
      <c r="D301" s="34" t="s">
        <v>4</v>
      </c>
      <c r="E301" s="28"/>
      <c r="F301" s="45">
        <f>+F302+F303+F304</f>
        <v>0</v>
      </c>
    </row>
    <row r="302" spans="1:6" ht="12">
      <c r="A302" s="35" t="s">
        <v>451</v>
      </c>
      <c r="B302" s="35" t="s">
        <v>452</v>
      </c>
      <c r="C302" s="35" t="s">
        <v>22</v>
      </c>
      <c r="D302" s="37">
        <v>107.74</v>
      </c>
      <c r="E302" s="29"/>
      <c r="F302" s="46">
        <f>+ROUND(D302*E302,0)</f>
        <v>0</v>
      </c>
    </row>
    <row r="303" spans="1:6" ht="12">
      <c r="A303" s="35" t="s">
        <v>453</v>
      </c>
      <c r="B303" s="35" t="s">
        <v>454</v>
      </c>
      <c r="C303" s="35" t="s">
        <v>14</v>
      </c>
      <c r="D303" s="37">
        <v>83.2</v>
      </c>
      <c r="E303" s="29"/>
      <c r="F303" s="46">
        <f>+ROUND(D303*E303,0)</f>
        <v>0</v>
      </c>
    </row>
    <row r="304" spans="1:6" ht="12">
      <c r="A304" s="35" t="s">
        <v>455</v>
      </c>
      <c r="B304" s="36" t="s">
        <v>456</v>
      </c>
      <c r="C304" s="35" t="s">
        <v>14</v>
      </c>
      <c r="D304" s="37">
        <v>56.2</v>
      </c>
      <c r="E304" s="29"/>
      <c r="F304" s="46">
        <f>+ROUND(D304*E304,0)</f>
        <v>0</v>
      </c>
    </row>
    <row r="305" spans="1:6" s="27" customFormat="1" ht="12">
      <c r="A305" s="33" t="s">
        <v>457</v>
      </c>
      <c r="B305" s="33" t="s">
        <v>458</v>
      </c>
      <c r="C305" s="33" t="s">
        <v>3</v>
      </c>
      <c r="D305" s="34" t="s">
        <v>4</v>
      </c>
      <c r="E305" s="28"/>
      <c r="F305" s="45">
        <f>+F306+F307+F308</f>
        <v>0</v>
      </c>
    </row>
    <row r="306" spans="1:6" ht="12">
      <c r="A306" s="35" t="s">
        <v>459</v>
      </c>
      <c r="B306" s="36" t="s">
        <v>460</v>
      </c>
      <c r="C306" s="35" t="s">
        <v>14</v>
      </c>
      <c r="D306" s="37">
        <v>205.61</v>
      </c>
      <c r="E306" s="29"/>
      <c r="F306" s="46">
        <f>+ROUND(D306*E306,0)</f>
        <v>0</v>
      </c>
    </row>
    <row r="307" spans="1:6" ht="12">
      <c r="A307" s="35" t="s">
        <v>461</v>
      </c>
      <c r="B307" s="36" t="s">
        <v>462</v>
      </c>
      <c r="C307" s="35" t="s">
        <v>22</v>
      </c>
      <c r="D307" s="37">
        <v>27.08</v>
      </c>
      <c r="E307" s="29"/>
      <c r="F307" s="46">
        <f>+ROUND(D307*E307,0)</f>
        <v>0</v>
      </c>
    </row>
    <row r="308" spans="1:6" ht="12">
      <c r="A308" s="35" t="s">
        <v>463</v>
      </c>
      <c r="B308" s="36" t="s">
        <v>464</v>
      </c>
      <c r="C308" s="35" t="s">
        <v>14</v>
      </c>
      <c r="D308" s="37">
        <v>13.25</v>
      </c>
      <c r="E308" s="29"/>
      <c r="F308" s="46">
        <f>+ROUND(D308*E308,0)</f>
        <v>0</v>
      </c>
    </row>
    <row r="309" spans="1:6" s="27" customFormat="1" ht="12">
      <c r="A309" s="33" t="s">
        <v>465</v>
      </c>
      <c r="B309" s="33" t="s">
        <v>466</v>
      </c>
      <c r="C309" s="33" t="s">
        <v>3</v>
      </c>
      <c r="D309" s="34" t="s">
        <v>4</v>
      </c>
      <c r="E309" s="28"/>
      <c r="F309" s="45">
        <f>+F310+F311</f>
        <v>0</v>
      </c>
    </row>
    <row r="310" spans="1:6" ht="12">
      <c r="A310" s="35" t="s">
        <v>467</v>
      </c>
      <c r="B310" s="35" t="s">
        <v>468</v>
      </c>
      <c r="C310" s="35" t="s">
        <v>22</v>
      </c>
      <c r="D310" s="37">
        <v>37.02</v>
      </c>
      <c r="E310" s="29"/>
      <c r="F310" s="46">
        <f>+ROUND(D310*E310,0)</f>
        <v>0</v>
      </c>
    </row>
    <row r="311" spans="1:6" ht="12">
      <c r="A311" s="35" t="s">
        <v>469</v>
      </c>
      <c r="B311" s="35" t="s">
        <v>470</v>
      </c>
      <c r="C311" s="35" t="s">
        <v>19</v>
      </c>
      <c r="D311" s="37">
        <v>7</v>
      </c>
      <c r="E311" s="29"/>
      <c r="F311" s="46">
        <f>+ROUND(D311*E311,0)</f>
        <v>0</v>
      </c>
    </row>
    <row r="312" spans="1:6" s="27" customFormat="1" ht="12">
      <c r="A312" s="33" t="s">
        <v>471</v>
      </c>
      <c r="B312" s="33" t="s">
        <v>472</v>
      </c>
      <c r="C312" s="33" t="s">
        <v>3</v>
      </c>
      <c r="D312" s="34" t="s">
        <v>4</v>
      </c>
      <c r="E312" s="28"/>
      <c r="F312" s="45">
        <f>+F313+F318</f>
        <v>0</v>
      </c>
    </row>
    <row r="313" spans="1:6" s="27" customFormat="1" ht="12">
      <c r="A313" s="33" t="s">
        <v>473</v>
      </c>
      <c r="B313" s="33" t="s">
        <v>474</v>
      </c>
      <c r="C313" s="33" t="s">
        <v>3</v>
      </c>
      <c r="D313" s="34" t="s">
        <v>4</v>
      </c>
      <c r="E313" s="28"/>
      <c r="F313" s="45">
        <f>+F314+F315+F316+F317</f>
        <v>0</v>
      </c>
    </row>
    <row r="314" spans="1:6" ht="12">
      <c r="A314" s="35" t="s">
        <v>475</v>
      </c>
      <c r="B314" s="36" t="s">
        <v>476</v>
      </c>
      <c r="C314" s="35" t="s">
        <v>14</v>
      </c>
      <c r="D314" s="37">
        <v>9.8</v>
      </c>
      <c r="E314" s="29"/>
      <c r="F314" s="46">
        <f>+ROUND(D314*E314,0)</f>
        <v>0</v>
      </c>
    </row>
    <row r="315" spans="1:6" ht="12">
      <c r="A315" s="35" t="s">
        <v>477</v>
      </c>
      <c r="B315" s="36" t="s">
        <v>478</v>
      </c>
      <c r="C315" s="35" t="s">
        <v>14</v>
      </c>
      <c r="D315" s="37">
        <v>0.95</v>
      </c>
      <c r="E315" s="29"/>
      <c r="F315" s="46">
        <f>+ROUND(D315*E315,0)</f>
        <v>0</v>
      </c>
    </row>
    <row r="316" spans="1:6" ht="12">
      <c r="A316" s="35" t="s">
        <v>479</v>
      </c>
      <c r="B316" s="36" t="s">
        <v>480</v>
      </c>
      <c r="C316" s="35" t="s">
        <v>14</v>
      </c>
      <c r="D316" s="37">
        <v>9.8</v>
      </c>
      <c r="E316" s="29"/>
      <c r="F316" s="46">
        <f>+ROUND(D316*E316,0)</f>
        <v>0</v>
      </c>
    </row>
    <row r="317" spans="1:6" ht="12">
      <c r="A317" s="35" t="s">
        <v>481</v>
      </c>
      <c r="B317" s="36" t="s">
        <v>482</v>
      </c>
      <c r="C317" s="35" t="s">
        <v>14</v>
      </c>
      <c r="D317" s="37">
        <v>33.08</v>
      </c>
      <c r="E317" s="29"/>
      <c r="F317" s="46">
        <f>+ROUND(D317*E317,0)</f>
        <v>0</v>
      </c>
    </row>
    <row r="318" spans="1:6" s="27" customFormat="1" ht="12">
      <c r="A318" s="33" t="s">
        <v>483</v>
      </c>
      <c r="B318" s="33" t="s">
        <v>484</v>
      </c>
      <c r="C318" s="33" t="s">
        <v>3</v>
      </c>
      <c r="D318" s="34" t="s">
        <v>4</v>
      </c>
      <c r="E318" s="28"/>
      <c r="F318" s="45">
        <f>+F319+F320+F321+F322</f>
        <v>0</v>
      </c>
    </row>
    <row r="319" spans="1:6" ht="12">
      <c r="A319" s="35" t="s">
        <v>485</v>
      </c>
      <c r="B319" s="36" t="s">
        <v>486</v>
      </c>
      <c r="C319" s="35" t="s">
        <v>19</v>
      </c>
      <c r="D319" s="37">
        <v>3</v>
      </c>
      <c r="E319" s="29"/>
      <c r="F319" s="46">
        <f>+ROUND(D319*E319,0)</f>
        <v>0</v>
      </c>
    </row>
    <row r="320" spans="1:6" ht="12">
      <c r="A320" s="35" t="s">
        <v>487</v>
      </c>
      <c r="B320" s="36" t="s">
        <v>488</v>
      </c>
      <c r="C320" s="35" t="s">
        <v>14</v>
      </c>
      <c r="D320" s="37">
        <v>14.28</v>
      </c>
      <c r="E320" s="29"/>
      <c r="F320" s="46">
        <f>+ROUND(D320*E320,0)</f>
        <v>0</v>
      </c>
    </row>
    <row r="321" spans="1:6" ht="12">
      <c r="A321" s="35" t="s">
        <v>489</v>
      </c>
      <c r="B321" s="36" t="s">
        <v>490</v>
      </c>
      <c r="C321" s="35" t="s">
        <v>14</v>
      </c>
      <c r="D321" s="37">
        <v>2</v>
      </c>
      <c r="E321" s="29"/>
      <c r="F321" s="46">
        <f>+ROUND(D321*E321,0)</f>
        <v>0</v>
      </c>
    </row>
    <row r="322" spans="1:6" ht="12">
      <c r="A322" s="35" t="s">
        <v>491</v>
      </c>
      <c r="B322" s="35" t="s">
        <v>492</v>
      </c>
      <c r="C322" s="35" t="s">
        <v>14</v>
      </c>
      <c r="D322" s="37">
        <v>15.03</v>
      </c>
      <c r="E322" s="29"/>
      <c r="F322" s="46">
        <f>+ROUND(D322*E322,0)</f>
        <v>0</v>
      </c>
    </row>
    <row r="323" spans="1:6" s="27" customFormat="1" ht="12">
      <c r="A323" s="33" t="s">
        <v>493</v>
      </c>
      <c r="B323" s="33" t="s">
        <v>494</v>
      </c>
      <c r="C323" s="33" t="s">
        <v>3</v>
      </c>
      <c r="D323" s="34" t="s">
        <v>4</v>
      </c>
      <c r="E323" s="28"/>
      <c r="F323" s="45">
        <f>+F324</f>
        <v>0</v>
      </c>
    </row>
    <row r="324" spans="1:6" s="27" customFormat="1" ht="12">
      <c r="A324" s="33" t="s">
        <v>495</v>
      </c>
      <c r="B324" s="33" t="s">
        <v>496</v>
      </c>
      <c r="C324" s="33" t="s">
        <v>3</v>
      </c>
      <c r="D324" s="34" t="s">
        <v>4</v>
      </c>
      <c r="E324" s="28"/>
      <c r="F324" s="45">
        <f>+F325</f>
        <v>0</v>
      </c>
    </row>
    <row r="325" spans="1:6" ht="12">
      <c r="A325" s="35" t="s">
        <v>497</v>
      </c>
      <c r="B325" s="35" t="s">
        <v>498</v>
      </c>
      <c r="C325" s="35" t="s">
        <v>14</v>
      </c>
      <c r="D325" s="37">
        <v>26.79</v>
      </c>
      <c r="E325" s="29"/>
      <c r="F325" s="46">
        <f>+ROUND(D325*E325,0)</f>
        <v>0</v>
      </c>
    </row>
    <row r="326" spans="1:6" s="27" customFormat="1" ht="12">
      <c r="A326" s="33" t="s">
        <v>499</v>
      </c>
      <c r="B326" s="33" t="s">
        <v>500</v>
      </c>
      <c r="C326" s="33" t="s">
        <v>3</v>
      </c>
      <c r="D326" s="34" t="s">
        <v>4</v>
      </c>
      <c r="E326" s="28"/>
      <c r="F326" s="45">
        <f>+F327+F329</f>
        <v>0</v>
      </c>
    </row>
    <row r="327" spans="1:6" s="27" customFormat="1" ht="12">
      <c r="A327" s="33" t="s">
        <v>501</v>
      </c>
      <c r="B327" s="33" t="s">
        <v>418</v>
      </c>
      <c r="C327" s="33" t="s">
        <v>3</v>
      </c>
      <c r="D327" s="34" t="s">
        <v>4</v>
      </c>
      <c r="E327" s="28"/>
      <c r="F327" s="45">
        <f>+F328</f>
        <v>0</v>
      </c>
    </row>
    <row r="328" spans="1:6" ht="12">
      <c r="A328" s="35" t="s">
        <v>502</v>
      </c>
      <c r="B328" s="35" t="s">
        <v>503</v>
      </c>
      <c r="C328" s="35" t="s">
        <v>14</v>
      </c>
      <c r="D328" s="37">
        <v>87.28</v>
      </c>
      <c r="E328" s="29"/>
      <c r="F328" s="46">
        <f>+ROUND(D328*E328,0)</f>
        <v>0</v>
      </c>
    </row>
    <row r="329" spans="1:6" s="27" customFormat="1" ht="12">
      <c r="A329" s="33" t="s">
        <v>504</v>
      </c>
      <c r="B329" s="33" t="s">
        <v>505</v>
      </c>
      <c r="C329" s="33" t="s">
        <v>3</v>
      </c>
      <c r="D329" s="34" t="s">
        <v>4</v>
      </c>
      <c r="E329" s="28"/>
      <c r="F329" s="45">
        <f>+F330</f>
        <v>0</v>
      </c>
    </row>
    <row r="330" spans="1:6" ht="12">
      <c r="A330" s="35" t="s">
        <v>506</v>
      </c>
      <c r="B330" s="35" t="s">
        <v>507</v>
      </c>
      <c r="C330" s="35" t="s">
        <v>19</v>
      </c>
      <c r="D330" s="37">
        <v>1</v>
      </c>
      <c r="E330" s="29"/>
      <c r="F330" s="46">
        <f>+ROUND(D330*E330,0)</f>
        <v>0</v>
      </c>
    </row>
    <row r="331" spans="1:6" s="27" customFormat="1" ht="12">
      <c r="A331" s="33" t="s">
        <v>508</v>
      </c>
      <c r="B331" s="33" t="s">
        <v>509</v>
      </c>
      <c r="C331" s="33" t="s">
        <v>3</v>
      </c>
      <c r="D331" s="34" t="s">
        <v>4</v>
      </c>
      <c r="E331" s="28"/>
      <c r="F331" s="45">
        <f>+F332+F337</f>
        <v>0</v>
      </c>
    </row>
    <row r="332" spans="1:6" s="27" customFormat="1" ht="12">
      <c r="A332" s="33" t="s">
        <v>510</v>
      </c>
      <c r="B332" s="33" t="s">
        <v>511</v>
      </c>
      <c r="C332" s="33" t="s">
        <v>3</v>
      </c>
      <c r="D332" s="34" t="s">
        <v>4</v>
      </c>
      <c r="E332" s="28"/>
      <c r="F332" s="45">
        <f>+F333+F334+F335+F336</f>
        <v>0</v>
      </c>
    </row>
    <row r="333" spans="1:6" ht="12">
      <c r="A333" s="35" t="s">
        <v>512</v>
      </c>
      <c r="B333" s="35" t="s">
        <v>513</v>
      </c>
      <c r="C333" s="35" t="s">
        <v>19</v>
      </c>
      <c r="D333" s="37">
        <v>1</v>
      </c>
      <c r="E333" s="29"/>
      <c r="F333" s="46">
        <f>+ROUND(D333*E333,0)</f>
        <v>0</v>
      </c>
    </row>
    <row r="334" spans="1:6" ht="12">
      <c r="A334" s="35" t="s">
        <v>514</v>
      </c>
      <c r="B334" s="35" t="s">
        <v>515</v>
      </c>
      <c r="C334" s="35" t="s">
        <v>19</v>
      </c>
      <c r="D334" s="37">
        <v>3</v>
      </c>
      <c r="E334" s="29"/>
      <c r="F334" s="46">
        <f>+ROUND(D334*E334,0)</f>
        <v>0</v>
      </c>
    </row>
    <row r="335" spans="1:6" ht="12">
      <c r="A335" s="35" t="s">
        <v>516</v>
      </c>
      <c r="B335" s="35" t="s">
        <v>517</v>
      </c>
      <c r="C335" s="35" t="s">
        <v>19</v>
      </c>
      <c r="D335" s="37">
        <v>1</v>
      </c>
      <c r="E335" s="29"/>
      <c r="F335" s="46">
        <f>+ROUND(D335*E335,0)</f>
        <v>0</v>
      </c>
    </row>
    <row r="336" spans="1:6" ht="12">
      <c r="A336" s="35" t="s">
        <v>518</v>
      </c>
      <c r="B336" s="35" t="s">
        <v>519</v>
      </c>
      <c r="C336" s="35" t="s">
        <v>19</v>
      </c>
      <c r="D336" s="37">
        <v>1</v>
      </c>
      <c r="E336" s="29"/>
      <c r="F336" s="46">
        <f>+ROUND(D336*E336,0)</f>
        <v>0</v>
      </c>
    </row>
    <row r="337" spans="1:6" s="27" customFormat="1" ht="12">
      <c r="A337" s="33" t="s">
        <v>520</v>
      </c>
      <c r="B337" s="33" t="s">
        <v>521</v>
      </c>
      <c r="C337" s="33" t="s">
        <v>3</v>
      </c>
      <c r="D337" s="34" t="s">
        <v>4</v>
      </c>
      <c r="E337" s="28"/>
      <c r="F337" s="45">
        <f>+SUM(F338:F345)</f>
        <v>0</v>
      </c>
    </row>
    <row r="338" spans="1:6" ht="12">
      <c r="A338" s="35" t="s">
        <v>522</v>
      </c>
      <c r="B338" s="35" t="s">
        <v>523</v>
      </c>
      <c r="C338" s="35" t="s">
        <v>19</v>
      </c>
      <c r="D338" s="37">
        <v>2</v>
      </c>
      <c r="E338" s="29"/>
      <c r="F338" s="46">
        <f>+ROUND(D338*E338,0)</f>
        <v>0</v>
      </c>
    </row>
    <row r="339" spans="1:6" ht="12">
      <c r="A339" s="35" t="s">
        <v>524</v>
      </c>
      <c r="B339" s="35" t="s">
        <v>525</v>
      </c>
      <c r="C339" s="35" t="s">
        <v>19</v>
      </c>
      <c r="D339" s="37">
        <v>2</v>
      </c>
      <c r="E339" s="29"/>
      <c r="F339" s="46">
        <f>+ROUND(D339*E339,0)</f>
        <v>0</v>
      </c>
    </row>
    <row r="340" spans="1:6" ht="12">
      <c r="A340" s="35" t="s">
        <v>526</v>
      </c>
      <c r="B340" s="35" t="s">
        <v>527</v>
      </c>
      <c r="C340" s="35" t="s">
        <v>19</v>
      </c>
      <c r="D340" s="37">
        <v>6</v>
      </c>
      <c r="E340" s="29"/>
      <c r="F340" s="46">
        <f>+ROUND(D340*E340,0)</f>
        <v>0</v>
      </c>
    </row>
    <row r="341" spans="1:6" ht="12">
      <c r="A341" s="35" t="s">
        <v>528</v>
      </c>
      <c r="B341" s="35" t="s">
        <v>529</v>
      </c>
      <c r="C341" s="35" t="s">
        <v>19</v>
      </c>
      <c r="D341" s="37">
        <v>4</v>
      </c>
      <c r="E341" s="29"/>
      <c r="F341" s="46">
        <f>+ROUND(D341*E341,0)</f>
        <v>0</v>
      </c>
    </row>
    <row r="342" spans="1:6" ht="12">
      <c r="A342" s="35" t="s">
        <v>530</v>
      </c>
      <c r="B342" s="35" t="s">
        <v>531</v>
      </c>
      <c r="C342" s="35" t="s">
        <v>19</v>
      </c>
      <c r="D342" s="37">
        <v>1</v>
      </c>
      <c r="E342" s="29"/>
      <c r="F342" s="46">
        <f>+ROUND(D342*E342,0)</f>
        <v>0</v>
      </c>
    </row>
    <row r="343" spans="1:6" ht="12">
      <c r="A343" s="35" t="s">
        <v>532</v>
      </c>
      <c r="B343" s="35" t="s">
        <v>533</v>
      </c>
      <c r="C343" s="35" t="s">
        <v>19</v>
      </c>
      <c r="D343" s="37">
        <v>1</v>
      </c>
      <c r="E343" s="29"/>
      <c r="F343" s="46">
        <f>+ROUND(D343*E343,0)</f>
        <v>0</v>
      </c>
    </row>
    <row r="344" spans="1:6" ht="12">
      <c r="A344" s="35" t="s">
        <v>534</v>
      </c>
      <c r="B344" s="35" t="s">
        <v>535</v>
      </c>
      <c r="C344" s="35" t="s">
        <v>19</v>
      </c>
      <c r="D344" s="37">
        <v>4</v>
      </c>
      <c r="E344" s="29"/>
      <c r="F344" s="46">
        <f>+ROUND(D344*E344,0)</f>
        <v>0</v>
      </c>
    </row>
    <row r="345" spans="1:6" ht="12">
      <c r="A345" s="35" t="s">
        <v>536</v>
      </c>
      <c r="B345" s="35" t="s">
        <v>537</v>
      </c>
      <c r="C345" s="35" t="s">
        <v>19</v>
      </c>
      <c r="D345" s="37">
        <v>2</v>
      </c>
      <c r="E345" s="29"/>
      <c r="F345" s="46">
        <f>+ROUND(D345*E345,0)</f>
        <v>0</v>
      </c>
    </row>
    <row r="346" spans="1:6" s="27" customFormat="1" ht="12">
      <c r="A346" s="33" t="s">
        <v>538</v>
      </c>
      <c r="B346" s="33" t="s">
        <v>539</v>
      </c>
      <c r="C346" s="33" t="s">
        <v>3</v>
      </c>
      <c r="D346" s="34" t="s">
        <v>4</v>
      </c>
      <c r="E346" s="28"/>
      <c r="F346" s="45">
        <f>+F347+F350+F355+F357</f>
        <v>0</v>
      </c>
    </row>
    <row r="347" spans="1:6" s="27" customFormat="1" ht="12">
      <c r="A347" s="33" t="s">
        <v>540</v>
      </c>
      <c r="B347" s="33" t="s">
        <v>541</v>
      </c>
      <c r="C347" s="33" t="s">
        <v>3</v>
      </c>
      <c r="D347" s="34" t="s">
        <v>4</v>
      </c>
      <c r="E347" s="28"/>
      <c r="F347" s="45">
        <f>+F348+F349</f>
        <v>0</v>
      </c>
    </row>
    <row r="348" spans="1:6" ht="12">
      <c r="A348" s="35" t="s">
        <v>542</v>
      </c>
      <c r="B348" s="35" t="s">
        <v>543</v>
      </c>
      <c r="C348" s="35" t="s">
        <v>14</v>
      </c>
      <c r="D348" s="37">
        <v>234.29</v>
      </c>
      <c r="E348" s="29"/>
      <c r="F348" s="46">
        <f>+ROUND(D348*E348,0)</f>
        <v>0</v>
      </c>
    </row>
    <row r="349" spans="1:6" ht="12">
      <c r="A349" s="35" t="s">
        <v>544</v>
      </c>
      <c r="B349" s="35" t="s">
        <v>545</v>
      </c>
      <c r="C349" s="35" t="s">
        <v>14</v>
      </c>
      <c r="D349" s="37">
        <v>155.24</v>
      </c>
      <c r="E349" s="29"/>
      <c r="F349" s="46">
        <f>+ROUND(D349*E349,0)</f>
        <v>0</v>
      </c>
    </row>
    <row r="350" spans="1:6" s="27" customFormat="1" ht="12">
      <c r="A350" s="33" t="s">
        <v>546</v>
      </c>
      <c r="B350" s="33" t="s">
        <v>547</v>
      </c>
      <c r="C350" s="33" t="s">
        <v>3</v>
      </c>
      <c r="D350" s="34" t="s">
        <v>4</v>
      </c>
      <c r="E350" s="28"/>
      <c r="F350" s="45">
        <f>+F351+F352+F353+F354</f>
        <v>0</v>
      </c>
    </row>
    <row r="351" spans="1:6" ht="12">
      <c r="A351" s="35" t="s">
        <v>548</v>
      </c>
      <c r="B351" s="35" t="s">
        <v>549</v>
      </c>
      <c r="C351" s="35" t="s">
        <v>22</v>
      </c>
      <c r="D351" s="37">
        <v>58</v>
      </c>
      <c r="E351" s="29"/>
      <c r="F351" s="46">
        <f>+ROUND(D351*E351,0)</f>
        <v>0</v>
      </c>
    </row>
    <row r="352" spans="1:6" ht="12">
      <c r="A352" s="35" t="s">
        <v>550</v>
      </c>
      <c r="B352" s="35" t="s">
        <v>551</v>
      </c>
      <c r="C352" s="35" t="s">
        <v>14</v>
      </c>
      <c r="D352" s="37">
        <v>16.28</v>
      </c>
      <c r="E352" s="29"/>
      <c r="F352" s="46">
        <f>+ROUND(D352*E352,0)</f>
        <v>0</v>
      </c>
    </row>
    <row r="353" spans="1:6" ht="12">
      <c r="A353" s="35" t="s">
        <v>552</v>
      </c>
      <c r="B353" s="35" t="s">
        <v>553</v>
      </c>
      <c r="C353" s="35" t="s">
        <v>14</v>
      </c>
      <c r="D353" s="37">
        <v>105.62</v>
      </c>
      <c r="E353" s="29"/>
      <c r="F353" s="46">
        <f>+ROUND(D353*E353,0)</f>
        <v>0</v>
      </c>
    </row>
    <row r="354" spans="1:6" ht="12">
      <c r="A354" s="35" t="s">
        <v>554</v>
      </c>
      <c r="B354" s="35" t="s">
        <v>555</v>
      </c>
      <c r="C354" s="35" t="s">
        <v>22</v>
      </c>
      <c r="D354" s="37">
        <v>184.1</v>
      </c>
      <c r="E354" s="29"/>
      <c r="F354" s="46">
        <f>+ROUND(D354*E354,0)</f>
        <v>0</v>
      </c>
    </row>
    <row r="355" spans="1:6" s="27" customFormat="1" ht="12">
      <c r="A355" s="33" t="s">
        <v>556</v>
      </c>
      <c r="B355" s="33" t="s">
        <v>557</v>
      </c>
      <c r="C355" s="33" t="s">
        <v>3</v>
      </c>
      <c r="D355" s="34" t="s">
        <v>4</v>
      </c>
      <c r="E355" s="28"/>
      <c r="F355" s="45">
        <f>+F356</f>
        <v>0</v>
      </c>
    </row>
    <row r="356" spans="1:6" ht="12">
      <c r="A356" s="35" t="s">
        <v>558</v>
      </c>
      <c r="B356" s="35" t="s">
        <v>559</v>
      </c>
      <c r="C356" s="35" t="s">
        <v>14</v>
      </c>
      <c r="D356" s="37">
        <v>26.79</v>
      </c>
      <c r="E356" s="29"/>
      <c r="F356" s="46">
        <f>+ROUND(D356*E356,0)</f>
        <v>0</v>
      </c>
    </row>
    <row r="357" spans="1:6" s="27" customFormat="1" ht="12">
      <c r="A357" s="33" t="s">
        <v>560</v>
      </c>
      <c r="B357" s="33" t="s">
        <v>505</v>
      </c>
      <c r="C357" s="33" t="s">
        <v>3</v>
      </c>
      <c r="D357" s="34" t="s">
        <v>4</v>
      </c>
      <c r="E357" s="28"/>
      <c r="F357" s="45">
        <f>+F358</f>
        <v>0</v>
      </c>
    </row>
    <row r="358" spans="1:6" ht="12">
      <c r="A358" s="35" t="s">
        <v>561</v>
      </c>
      <c r="B358" s="35" t="s">
        <v>562</v>
      </c>
      <c r="C358" s="35" t="s">
        <v>14</v>
      </c>
      <c r="D358" s="37">
        <v>90.1</v>
      </c>
      <c r="E358" s="29"/>
      <c r="F358" s="46">
        <f>+ROUND(D358*E358,0)</f>
        <v>0</v>
      </c>
    </row>
    <row r="359" spans="1:6" s="27" customFormat="1" ht="12">
      <c r="A359" s="33" t="s">
        <v>563</v>
      </c>
      <c r="B359" s="33" t="s">
        <v>564</v>
      </c>
      <c r="C359" s="33" t="s">
        <v>3</v>
      </c>
      <c r="D359" s="34" t="s">
        <v>4</v>
      </c>
      <c r="E359" s="28"/>
      <c r="F359" s="45">
        <f>+F360+F367+F369</f>
        <v>0</v>
      </c>
    </row>
    <row r="360" spans="1:6" s="27" customFormat="1" ht="12">
      <c r="A360" s="33" t="s">
        <v>565</v>
      </c>
      <c r="B360" s="33" t="s">
        <v>566</v>
      </c>
      <c r="C360" s="33" t="s">
        <v>3</v>
      </c>
      <c r="D360" s="34" t="s">
        <v>4</v>
      </c>
      <c r="E360" s="28"/>
      <c r="F360" s="45">
        <f>+SUM(F361:F366)</f>
        <v>0</v>
      </c>
    </row>
    <row r="361" spans="1:6" ht="12">
      <c r="A361" s="35" t="s">
        <v>567</v>
      </c>
      <c r="B361" s="35" t="s">
        <v>568</v>
      </c>
      <c r="C361" s="35" t="s">
        <v>19</v>
      </c>
      <c r="D361" s="37">
        <v>2</v>
      </c>
      <c r="E361" s="29"/>
      <c r="F361" s="46">
        <f>+ROUND(D361*E361,0)</f>
        <v>0</v>
      </c>
    </row>
    <row r="362" spans="1:6" ht="12">
      <c r="A362" s="35" t="s">
        <v>569</v>
      </c>
      <c r="B362" s="35" t="s">
        <v>570</v>
      </c>
      <c r="C362" s="35" t="s">
        <v>19</v>
      </c>
      <c r="D362" s="37">
        <v>3</v>
      </c>
      <c r="E362" s="29"/>
      <c r="F362" s="46">
        <f>+ROUND(D362*E362,0)</f>
        <v>0</v>
      </c>
    </row>
    <row r="363" spans="1:6" ht="12">
      <c r="A363" s="35" t="s">
        <v>571</v>
      </c>
      <c r="B363" s="35" t="s">
        <v>572</v>
      </c>
      <c r="C363" s="35" t="s">
        <v>19</v>
      </c>
      <c r="D363" s="37">
        <v>2</v>
      </c>
      <c r="E363" s="29"/>
      <c r="F363" s="46">
        <f>+ROUND(D363*E363,0)</f>
        <v>0</v>
      </c>
    </row>
    <row r="364" spans="1:6" ht="12">
      <c r="A364" s="35" t="s">
        <v>573</v>
      </c>
      <c r="B364" s="35" t="s">
        <v>574</v>
      </c>
      <c r="C364" s="35" t="s">
        <v>19</v>
      </c>
      <c r="D364" s="37">
        <v>1</v>
      </c>
      <c r="E364" s="29"/>
      <c r="F364" s="46">
        <f>+ROUND(D364*E364,0)</f>
        <v>0</v>
      </c>
    </row>
    <row r="365" spans="1:6" ht="12">
      <c r="A365" s="35" t="s">
        <v>575</v>
      </c>
      <c r="B365" s="35" t="s">
        <v>576</v>
      </c>
      <c r="C365" s="35" t="s">
        <v>19</v>
      </c>
      <c r="D365" s="37">
        <v>3</v>
      </c>
      <c r="E365" s="29"/>
      <c r="F365" s="46">
        <f>+ROUND(D365*E365,0)</f>
        <v>0</v>
      </c>
    </row>
    <row r="366" spans="1:6" ht="12">
      <c r="A366" s="35" t="s">
        <v>577</v>
      </c>
      <c r="B366" s="35" t="s">
        <v>578</v>
      </c>
      <c r="C366" s="35" t="s">
        <v>19</v>
      </c>
      <c r="D366" s="37">
        <v>1</v>
      </c>
      <c r="E366" s="29"/>
      <c r="F366" s="46">
        <f>+ROUND(D366*E366,0)</f>
        <v>0</v>
      </c>
    </row>
    <row r="367" spans="1:6" s="27" customFormat="1" ht="12">
      <c r="A367" s="33" t="s">
        <v>579</v>
      </c>
      <c r="B367" s="33" t="s">
        <v>580</v>
      </c>
      <c r="C367" s="33" t="s">
        <v>3</v>
      </c>
      <c r="D367" s="34" t="s">
        <v>4</v>
      </c>
      <c r="E367" s="28"/>
      <c r="F367" s="45">
        <f>+F368</f>
        <v>0</v>
      </c>
    </row>
    <row r="368" spans="1:6" ht="12">
      <c r="A368" s="35" t="s">
        <v>581</v>
      </c>
      <c r="B368" s="35" t="s">
        <v>582</v>
      </c>
      <c r="C368" s="35" t="s">
        <v>19</v>
      </c>
      <c r="D368" s="37">
        <v>11</v>
      </c>
      <c r="E368" s="29"/>
      <c r="F368" s="46">
        <f>+ROUND(D368*E368,0)</f>
        <v>0</v>
      </c>
    </row>
    <row r="369" spans="1:6" s="27" customFormat="1" ht="12">
      <c r="A369" s="33" t="s">
        <v>583</v>
      </c>
      <c r="B369" s="33" t="s">
        <v>584</v>
      </c>
      <c r="C369" s="33" t="s">
        <v>3</v>
      </c>
      <c r="D369" s="34" t="s">
        <v>4</v>
      </c>
      <c r="E369" s="28"/>
      <c r="F369" s="45">
        <f>+F370+F371</f>
        <v>0</v>
      </c>
    </row>
    <row r="370" spans="1:6" ht="12">
      <c r="A370" s="35" t="s">
        <v>585</v>
      </c>
      <c r="B370" s="35" t="s">
        <v>586</v>
      </c>
      <c r="C370" s="35" t="s">
        <v>14</v>
      </c>
      <c r="D370" s="37">
        <v>2.08</v>
      </c>
      <c r="E370" s="29"/>
      <c r="F370" s="46">
        <f>+ROUND(D370*E370,0)</f>
        <v>0</v>
      </c>
    </row>
    <row r="371" spans="1:6" ht="12">
      <c r="A371" s="35" t="s">
        <v>587</v>
      </c>
      <c r="B371" s="35" t="s">
        <v>588</v>
      </c>
      <c r="C371" s="35" t="s">
        <v>19</v>
      </c>
      <c r="D371" s="37">
        <v>1</v>
      </c>
      <c r="E371" s="29"/>
      <c r="F371" s="46">
        <f>+ROUND(D371*E371,0)</f>
        <v>0</v>
      </c>
    </row>
    <row r="372" spans="1:6" s="27" customFormat="1" ht="12">
      <c r="A372" s="33" t="s">
        <v>589</v>
      </c>
      <c r="B372" s="33" t="s">
        <v>590</v>
      </c>
      <c r="C372" s="33" t="s">
        <v>3</v>
      </c>
      <c r="D372" s="34" t="s">
        <v>4</v>
      </c>
      <c r="E372" s="28"/>
      <c r="F372" s="45">
        <f>+F373+F377+F385+F390</f>
        <v>0</v>
      </c>
    </row>
    <row r="373" spans="1:6" s="27" customFormat="1" ht="12">
      <c r="A373" s="33" t="s">
        <v>591</v>
      </c>
      <c r="B373" s="33" t="s">
        <v>592</v>
      </c>
      <c r="C373" s="33" t="s">
        <v>3</v>
      </c>
      <c r="D373" s="34" t="s">
        <v>4</v>
      </c>
      <c r="E373" s="28"/>
      <c r="F373" s="45">
        <f>+F374+F375+F376</f>
        <v>0</v>
      </c>
    </row>
    <row r="374" spans="1:6" ht="12">
      <c r="A374" s="35" t="s">
        <v>593</v>
      </c>
      <c r="B374" s="35" t="s">
        <v>594</v>
      </c>
      <c r="C374" s="35" t="s">
        <v>35</v>
      </c>
      <c r="D374" s="37">
        <v>111.62</v>
      </c>
      <c r="E374" s="29"/>
      <c r="F374" s="46">
        <f>+ROUND(D374*E374,0)</f>
        <v>0</v>
      </c>
    </row>
    <row r="375" spans="1:6" ht="12">
      <c r="A375" s="35" t="s">
        <v>595</v>
      </c>
      <c r="B375" s="35" t="s">
        <v>596</v>
      </c>
      <c r="C375" s="35" t="s">
        <v>35</v>
      </c>
      <c r="D375" s="37">
        <v>92</v>
      </c>
      <c r="E375" s="29"/>
      <c r="F375" s="46">
        <f>+ROUND(D375*E375,0)</f>
        <v>0</v>
      </c>
    </row>
    <row r="376" spans="1:6" ht="12">
      <c r="A376" s="35" t="s">
        <v>597</v>
      </c>
      <c r="B376" s="35" t="s">
        <v>598</v>
      </c>
      <c r="C376" s="35" t="s">
        <v>14</v>
      </c>
      <c r="D376" s="37">
        <v>21.64</v>
      </c>
      <c r="E376" s="29"/>
      <c r="F376" s="46">
        <f>+ROUND(D376*E376,0)</f>
        <v>0</v>
      </c>
    </row>
    <row r="377" spans="1:6" s="27" customFormat="1" ht="12">
      <c r="A377" s="33" t="s">
        <v>599</v>
      </c>
      <c r="B377" s="33" t="s">
        <v>600</v>
      </c>
      <c r="C377" s="33" t="s">
        <v>3</v>
      </c>
      <c r="D377" s="34" t="s">
        <v>4</v>
      </c>
      <c r="E377" s="28"/>
      <c r="F377" s="45">
        <f>+SUM(F378:F384)</f>
        <v>0</v>
      </c>
    </row>
    <row r="378" spans="1:6" ht="12">
      <c r="A378" s="35" t="s">
        <v>601</v>
      </c>
      <c r="B378" s="35" t="s">
        <v>602</v>
      </c>
      <c r="C378" s="35" t="s">
        <v>14</v>
      </c>
      <c r="D378" s="37">
        <v>76</v>
      </c>
      <c r="E378" s="29"/>
      <c r="F378" s="46">
        <f>+ROUND(D378*E378,0)</f>
        <v>0</v>
      </c>
    </row>
    <row r="379" spans="1:6" ht="12">
      <c r="A379" s="35" t="s">
        <v>603</v>
      </c>
      <c r="B379" s="35" t="s">
        <v>604</v>
      </c>
      <c r="C379" s="35" t="s">
        <v>22</v>
      </c>
      <c r="D379" s="37">
        <v>191.27</v>
      </c>
      <c r="E379" s="29"/>
      <c r="F379" s="46">
        <f>+ROUND(D379*E379,0)</f>
        <v>0</v>
      </c>
    </row>
    <row r="380" spans="1:6" ht="12">
      <c r="A380" s="35" t="s">
        <v>605</v>
      </c>
      <c r="B380" s="35" t="s">
        <v>606</v>
      </c>
      <c r="C380" s="35" t="s">
        <v>14</v>
      </c>
      <c r="D380" s="37">
        <v>8.2</v>
      </c>
      <c r="E380" s="29"/>
      <c r="F380" s="46">
        <f>+ROUND(D380*E380,0)</f>
        <v>0</v>
      </c>
    </row>
    <row r="381" spans="1:6" ht="12">
      <c r="A381" s="35" t="s">
        <v>607</v>
      </c>
      <c r="B381" s="35" t="s">
        <v>608</v>
      </c>
      <c r="C381" s="35" t="s">
        <v>14</v>
      </c>
      <c r="D381" s="37">
        <v>230.32</v>
      </c>
      <c r="E381" s="29"/>
      <c r="F381" s="46">
        <f>+ROUND(D381*E381,0)</f>
        <v>0</v>
      </c>
    </row>
    <row r="382" spans="1:6" ht="12">
      <c r="A382" s="35" t="s">
        <v>609</v>
      </c>
      <c r="B382" s="35" t="s">
        <v>610</v>
      </c>
      <c r="C382" s="35" t="s">
        <v>14</v>
      </c>
      <c r="D382" s="37">
        <v>15.12</v>
      </c>
      <c r="E382" s="29"/>
      <c r="F382" s="46">
        <f>+ROUND(D382*E382,0)</f>
        <v>0</v>
      </c>
    </row>
    <row r="383" spans="1:6" ht="12">
      <c r="A383" s="35" t="s">
        <v>611</v>
      </c>
      <c r="B383" s="35" t="s">
        <v>612</v>
      </c>
      <c r="C383" s="35" t="s">
        <v>14</v>
      </c>
      <c r="D383" s="37">
        <v>72.8</v>
      </c>
      <c r="E383" s="29"/>
      <c r="F383" s="46">
        <f>+ROUND(D383*E383,0)</f>
        <v>0</v>
      </c>
    </row>
    <row r="384" spans="1:6" ht="12">
      <c r="A384" s="35" t="s">
        <v>613</v>
      </c>
      <c r="B384" s="35" t="s">
        <v>614</v>
      </c>
      <c r="C384" s="35" t="s">
        <v>22</v>
      </c>
      <c r="D384" s="37">
        <v>21.58</v>
      </c>
      <c r="E384" s="29"/>
      <c r="F384" s="46">
        <f>+ROUND(D384*E384,0)</f>
        <v>0</v>
      </c>
    </row>
    <row r="385" spans="1:6" s="27" customFormat="1" ht="12">
      <c r="A385" s="33" t="s">
        <v>615</v>
      </c>
      <c r="B385" s="33" t="s">
        <v>616</v>
      </c>
      <c r="C385" s="33" t="s">
        <v>3</v>
      </c>
      <c r="D385" s="34" t="s">
        <v>4</v>
      </c>
      <c r="E385" s="28"/>
      <c r="F385" s="45">
        <f>+SUM(F386:F389)</f>
        <v>0</v>
      </c>
    </row>
    <row r="386" spans="1:6" ht="12">
      <c r="A386" s="35" t="s">
        <v>617</v>
      </c>
      <c r="B386" s="35" t="s">
        <v>618</v>
      </c>
      <c r="C386" s="35" t="s">
        <v>35</v>
      </c>
      <c r="D386" s="37">
        <v>3.96</v>
      </c>
      <c r="E386" s="29"/>
      <c r="F386" s="46">
        <f>+ROUND(D386*E386,0)</f>
        <v>0</v>
      </c>
    </row>
    <row r="387" spans="1:6" ht="12">
      <c r="A387" s="35" t="s">
        <v>619</v>
      </c>
      <c r="B387" s="35" t="s">
        <v>620</v>
      </c>
      <c r="C387" s="35" t="s">
        <v>14</v>
      </c>
      <c r="D387" s="37">
        <v>270</v>
      </c>
      <c r="E387" s="29"/>
      <c r="F387" s="46">
        <f>+ROUND(D387*E387,0)</f>
        <v>0</v>
      </c>
    </row>
    <row r="388" spans="1:6" ht="12">
      <c r="A388" s="35" t="s">
        <v>621</v>
      </c>
      <c r="B388" s="35" t="s">
        <v>622</v>
      </c>
      <c r="C388" s="35" t="s">
        <v>19</v>
      </c>
      <c r="D388" s="37">
        <v>1</v>
      </c>
      <c r="E388" s="29"/>
      <c r="F388" s="46">
        <f>+ROUND(D388*E388,0)</f>
        <v>0</v>
      </c>
    </row>
    <row r="389" spans="1:6" ht="12">
      <c r="A389" s="35" t="s">
        <v>623</v>
      </c>
      <c r="B389" s="35" t="s">
        <v>624</v>
      </c>
      <c r="C389" s="35" t="s">
        <v>14</v>
      </c>
      <c r="D389" s="37">
        <v>108</v>
      </c>
      <c r="E389" s="29"/>
      <c r="F389" s="46">
        <f>+ROUND(D389*E389,0)</f>
        <v>0</v>
      </c>
    </row>
    <row r="390" spans="1:6" s="27" customFormat="1" ht="12">
      <c r="A390" s="33" t="s">
        <v>625</v>
      </c>
      <c r="B390" s="33" t="s">
        <v>626</v>
      </c>
      <c r="C390" s="33" t="s">
        <v>3</v>
      </c>
      <c r="D390" s="34" t="s">
        <v>4</v>
      </c>
      <c r="E390" s="28"/>
      <c r="F390" s="45">
        <f>+SUM(F391:F394)</f>
        <v>0</v>
      </c>
    </row>
    <row r="391" spans="1:6" ht="12">
      <c r="A391" s="35" t="s">
        <v>627</v>
      </c>
      <c r="B391" s="35" t="s">
        <v>628</v>
      </c>
      <c r="C391" s="35" t="s">
        <v>14</v>
      </c>
      <c r="D391" s="37">
        <v>37.39</v>
      </c>
      <c r="E391" s="29"/>
      <c r="F391" s="46">
        <f>+ROUND(D391*E391,0)</f>
        <v>0</v>
      </c>
    </row>
    <row r="392" spans="1:6" ht="12">
      <c r="A392" s="35" t="s">
        <v>629</v>
      </c>
      <c r="B392" s="35" t="s">
        <v>630</v>
      </c>
      <c r="C392" s="35" t="s">
        <v>14</v>
      </c>
      <c r="D392" s="37">
        <v>13</v>
      </c>
      <c r="E392" s="29"/>
      <c r="F392" s="46">
        <f>+ROUND(D392*E392,0)</f>
        <v>0</v>
      </c>
    </row>
    <row r="393" spans="1:6" ht="12">
      <c r="A393" s="35" t="s">
        <v>631</v>
      </c>
      <c r="B393" s="35" t="s">
        <v>632</v>
      </c>
      <c r="C393" s="35" t="s">
        <v>19</v>
      </c>
      <c r="D393" s="37">
        <v>7</v>
      </c>
      <c r="E393" s="29"/>
      <c r="F393" s="46">
        <f>+ROUND(D393*E393,0)</f>
        <v>0</v>
      </c>
    </row>
    <row r="394" spans="1:6" ht="12">
      <c r="A394" s="35" t="s">
        <v>633</v>
      </c>
      <c r="B394" s="35" t="s">
        <v>634</v>
      </c>
      <c r="C394" s="35" t="s">
        <v>14</v>
      </c>
      <c r="D394" s="37">
        <v>49.14</v>
      </c>
      <c r="E394" s="29"/>
      <c r="F394" s="46">
        <f>+ROUND(D394*E394,0)</f>
        <v>0</v>
      </c>
    </row>
    <row r="395" spans="1:6" s="27" customFormat="1" ht="12">
      <c r="A395" s="33" t="s">
        <v>635</v>
      </c>
      <c r="B395" s="33" t="s">
        <v>636</v>
      </c>
      <c r="C395" s="33" t="s">
        <v>3</v>
      </c>
      <c r="D395" s="34" t="s">
        <v>4</v>
      </c>
      <c r="E395" s="28"/>
      <c r="F395" s="45">
        <f>+F396</f>
        <v>0</v>
      </c>
    </row>
    <row r="396" spans="1:6" s="27" customFormat="1" ht="12">
      <c r="A396" s="33" t="s">
        <v>637</v>
      </c>
      <c r="B396" s="33" t="s">
        <v>638</v>
      </c>
      <c r="C396" s="33" t="s">
        <v>3</v>
      </c>
      <c r="D396" s="34" t="s">
        <v>4</v>
      </c>
      <c r="E396" s="28"/>
      <c r="F396" s="45">
        <f>+F397+F398</f>
        <v>0</v>
      </c>
    </row>
    <row r="397" spans="1:6" ht="12">
      <c r="A397" s="35" t="s">
        <v>639</v>
      </c>
      <c r="B397" s="35" t="s">
        <v>640</v>
      </c>
      <c r="C397" s="35" t="s">
        <v>14</v>
      </c>
      <c r="D397" s="37">
        <v>503.35</v>
      </c>
      <c r="E397" s="29"/>
      <c r="F397" s="46">
        <f>+ROUND(D397*E397,0)</f>
        <v>0</v>
      </c>
    </row>
    <row r="398" spans="1:6" ht="12">
      <c r="A398" s="35" t="s">
        <v>641</v>
      </c>
      <c r="B398" s="35" t="s">
        <v>642</v>
      </c>
      <c r="C398" s="35" t="s">
        <v>11</v>
      </c>
      <c r="D398" s="37">
        <v>1</v>
      </c>
      <c r="E398" s="29"/>
      <c r="F398" s="46">
        <f>+ROUND(D398*E398,0)</f>
        <v>0</v>
      </c>
    </row>
    <row r="399" spans="1:6" s="27" customFormat="1" ht="12">
      <c r="A399" s="33" t="s">
        <v>643</v>
      </c>
      <c r="B399" s="33" t="s">
        <v>644</v>
      </c>
      <c r="C399" s="33" t="s">
        <v>3</v>
      </c>
      <c r="D399" s="34" t="s">
        <v>4</v>
      </c>
      <c r="E399" s="28"/>
      <c r="F399" s="45">
        <f>+F400+F407</f>
        <v>0</v>
      </c>
    </row>
    <row r="400" spans="1:6" s="27" customFormat="1" ht="12">
      <c r="A400" s="33" t="s">
        <v>645</v>
      </c>
      <c r="B400" s="33" t="s">
        <v>646</v>
      </c>
      <c r="C400" s="33" t="s">
        <v>3</v>
      </c>
      <c r="D400" s="34" t="s">
        <v>4</v>
      </c>
      <c r="E400" s="28"/>
      <c r="F400" s="45">
        <f>+SUM(F401:F406)</f>
        <v>0</v>
      </c>
    </row>
    <row r="401" spans="1:6" ht="12">
      <c r="A401" s="35" t="s">
        <v>647</v>
      </c>
      <c r="B401" s="35" t="s">
        <v>648</v>
      </c>
      <c r="C401" s="35" t="s">
        <v>19</v>
      </c>
      <c r="D401" s="37">
        <v>3</v>
      </c>
      <c r="E401" s="29"/>
      <c r="F401" s="46">
        <f>+ROUND(D401*E401,0)</f>
        <v>0</v>
      </c>
    </row>
    <row r="402" spans="1:6" ht="12">
      <c r="A402" s="35" t="s">
        <v>649</v>
      </c>
      <c r="B402" s="35" t="s">
        <v>650</v>
      </c>
      <c r="C402" s="35" t="s">
        <v>19</v>
      </c>
      <c r="D402" s="37">
        <v>2</v>
      </c>
      <c r="E402" s="29"/>
      <c r="F402" s="46">
        <f>+ROUND(D402*E402,0)</f>
        <v>0</v>
      </c>
    </row>
    <row r="403" spans="1:6" ht="12">
      <c r="A403" s="35" t="s">
        <v>651</v>
      </c>
      <c r="B403" s="35" t="s">
        <v>652</v>
      </c>
      <c r="C403" s="35" t="s">
        <v>19</v>
      </c>
      <c r="D403" s="37">
        <v>3</v>
      </c>
      <c r="E403" s="29"/>
      <c r="F403" s="46">
        <f>+ROUND(D403*E403,0)</f>
        <v>0</v>
      </c>
    </row>
    <row r="404" spans="1:6" ht="12">
      <c r="A404" s="35" t="s">
        <v>653</v>
      </c>
      <c r="B404" s="35" t="s">
        <v>654</v>
      </c>
      <c r="C404" s="35" t="s">
        <v>19</v>
      </c>
      <c r="D404" s="37">
        <v>1</v>
      </c>
      <c r="E404" s="29"/>
      <c r="F404" s="46">
        <f>+ROUND(D404*E404,0)</f>
        <v>0</v>
      </c>
    </row>
    <row r="405" spans="1:6" ht="12">
      <c r="A405" s="35" t="s">
        <v>655</v>
      </c>
      <c r="B405" s="35" t="s">
        <v>656</v>
      </c>
      <c r="C405" s="35" t="s">
        <v>19</v>
      </c>
      <c r="D405" s="37">
        <v>3</v>
      </c>
      <c r="E405" s="29"/>
      <c r="F405" s="46">
        <f>+ROUND(D405*E405,0)</f>
        <v>0</v>
      </c>
    </row>
    <row r="406" spans="1:6" ht="12">
      <c r="A406" s="35" t="s">
        <v>657</v>
      </c>
      <c r="B406" s="35" t="s">
        <v>658</v>
      </c>
      <c r="C406" s="35" t="s">
        <v>19</v>
      </c>
      <c r="D406" s="37">
        <v>1</v>
      </c>
      <c r="E406" s="29"/>
      <c r="F406" s="46">
        <f>+ROUND(D406*E406,0)</f>
        <v>0</v>
      </c>
    </row>
    <row r="407" spans="1:6" s="27" customFormat="1" ht="12">
      <c r="A407" s="33" t="s">
        <v>659</v>
      </c>
      <c r="B407" s="33" t="s">
        <v>660</v>
      </c>
      <c r="C407" s="33" t="s">
        <v>3</v>
      </c>
      <c r="D407" s="34" t="s">
        <v>4</v>
      </c>
      <c r="E407" s="28"/>
      <c r="F407" s="45">
        <f>+F408+F409</f>
        <v>0</v>
      </c>
    </row>
    <row r="408" spans="1:6" ht="12">
      <c r="A408" s="35" t="s">
        <v>661</v>
      </c>
      <c r="B408" s="35" t="s">
        <v>662</v>
      </c>
      <c r="C408" s="35" t="s">
        <v>11</v>
      </c>
      <c r="D408" s="37">
        <v>1</v>
      </c>
      <c r="E408" s="29"/>
      <c r="F408" s="46">
        <f>+ROUND(D408*E408,0)</f>
        <v>0</v>
      </c>
    </row>
    <row r="409" spans="1:6" ht="12">
      <c r="A409" s="35" t="s">
        <v>663</v>
      </c>
      <c r="B409" s="35" t="s">
        <v>664</v>
      </c>
      <c r="C409" s="35" t="s">
        <v>11</v>
      </c>
      <c r="D409" s="37">
        <v>1</v>
      </c>
      <c r="E409" s="29"/>
      <c r="F409" s="46">
        <f>+ROUND(D409*E409,0)</f>
        <v>0</v>
      </c>
    </row>
    <row r="411" spans="1:6" s="27" customFormat="1" ht="12">
      <c r="A411" s="40" t="s">
        <v>818</v>
      </c>
      <c r="B411" s="40"/>
      <c r="C411" s="40"/>
      <c r="D411" s="40"/>
      <c r="E411" s="30"/>
      <c r="F411" s="47">
        <f>+F3+F28+F42+F69+F87+F96+F111+F183+F284+F291+F300+F312+F323+F326+F331+F346+F359+F372+F395+F399</f>
        <v>0</v>
      </c>
    </row>
    <row r="412" spans="1:6" s="27" customFormat="1" ht="12">
      <c r="A412" s="41"/>
      <c r="B412" s="41"/>
      <c r="C412" s="41"/>
      <c r="D412" s="34"/>
      <c r="F412" s="41"/>
    </row>
    <row r="413" spans="1:6" s="27" customFormat="1" ht="12">
      <c r="A413" s="40" t="s">
        <v>1074</v>
      </c>
      <c r="B413" s="40"/>
      <c r="C413" s="40"/>
      <c r="D413" s="40"/>
      <c r="E413" s="31">
        <v>0</v>
      </c>
      <c r="F413" s="47">
        <f>+ROUND(F411*E413,0)</f>
        <v>0</v>
      </c>
    </row>
    <row r="414" spans="1:6" s="27" customFormat="1" ht="12">
      <c r="A414" s="42"/>
      <c r="B414" s="41"/>
      <c r="C414" s="41"/>
      <c r="D414" s="34"/>
      <c r="F414" s="41"/>
    </row>
    <row r="415" spans="1:6" s="27" customFormat="1" ht="12">
      <c r="A415" s="40" t="s">
        <v>813</v>
      </c>
      <c r="B415" s="40"/>
      <c r="C415" s="40"/>
      <c r="D415" s="40"/>
      <c r="E415" s="31">
        <v>0</v>
      </c>
      <c r="F415" s="47">
        <f>ROUND(F411*E415,0)</f>
        <v>0</v>
      </c>
    </row>
    <row r="416" spans="1:6" s="27" customFormat="1" ht="12">
      <c r="A416" s="42"/>
      <c r="B416" s="41"/>
      <c r="C416" s="41"/>
      <c r="D416" s="34"/>
      <c r="F416" s="41"/>
    </row>
    <row r="417" spans="1:6" s="27" customFormat="1" ht="12">
      <c r="A417" s="40" t="s">
        <v>1075</v>
      </c>
      <c r="B417" s="40"/>
      <c r="C417" s="40"/>
      <c r="D417" s="40"/>
      <c r="E417" s="31">
        <v>0</v>
      </c>
      <c r="F417" s="47">
        <f>ROUND(F411*E417,0)</f>
        <v>0</v>
      </c>
    </row>
    <row r="418" spans="1:6" s="27" customFormat="1" ht="12">
      <c r="A418" s="42"/>
      <c r="B418" s="41"/>
      <c r="C418" s="41"/>
      <c r="D418" s="34"/>
      <c r="F418" s="41"/>
    </row>
    <row r="419" spans="1:6" s="27" customFormat="1" ht="12">
      <c r="A419" s="40" t="s">
        <v>815</v>
      </c>
      <c r="B419" s="40"/>
      <c r="C419" s="40"/>
      <c r="D419" s="40"/>
      <c r="E419" s="31">
        <v>0</v>
      </c>
      <c r="F419" s="47">
        <f>ROUND(F417*E419,0)</f>
        <v>0</v>
      </c>
    </row>
    <row r="421" spans="1:6" ht="12">
      <c r="A421" s="40" t="s">
        <v>819</v>
      </c>
      <c r="B421" s="40"/>
      <c r="C421" s="40"/>
      <c r="D421" s="40"/>
      <c r="E421" s="30"/>
      <c r="F421" s="47">
        <f>+F411+F413+F415+F417+F419</f>
        <v>0</v>
      </c>
    </row>
  </sheetData>
  <sheetProtection password="D81E" sheet="1" objects="1" scenarios="1"/>
  <printOptions horizontalCentered="1"/>
  <pageMargins left="0.3937007874015748" right="0.1968503937007874" top="0.7874015748031497" bottom="0.7874015748031497" header="0.5118110236220472" footer="0.5118110236220472"/>
  <pageSetup horizontalDpi="600" verticalDpi="600" orientation="portrait"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JIMENEZ DAVILA</dc:creator>
  <cp:keywords/>
  <dc:description/>
  <cp:lastModifiedBy>Vanessa Jimenez Davila</cp:lastModifiedBy>
  <cp:lastPrinted>2015-05-07T01:05:39Z</cp:lastPrinted>
  <dcterms:created xsi:type="dcterms:W3CDTF">2015-05-07T00:12:53Z</dcterms:created>
  <dcterms:modified xsi:type="dcterms:W3CDTF">2015-05-07T03:15:13Z</dcterms:modified>
  <cp:category/>
  <cp:version/>
  <cp:contentType/>
  <cp:contentStatus/>
</cp:coreProperties>
</file>