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ysrv01\d\PROYECTAR S.A.S\DISEÑO\DISEÑO 2017\248 Plan Clemencia\248 Memorias\"/>
    </mc:Choice>
  </mc:AlternateContent>
  <workbookProtection workbookAlgorithmName="SHA-512" workbookHashValue="QWSg8RMIJnSG9/e5ObaE1/E93khH12gixAQ3aAcKRddqwJp/b0hBR9oBoH2/fHulJlzE3CEC8y8/mu3KHZUC0A==" workbookSaltValue="euZvCrEFNRH6Ht5nxheJ2w==" workbookSpinCount="100000" lockStructure="1"/>
  <bookViews>
    <workbookView xWindow="0" yWindow="0" windowWidth="28800" windowHeight="12180" firstSheet="1" activeTab="2"/>
  </bookViews>
  <sheets>
    <sheet name="CAL. HIDROLÓGICO TANQUES ALMA. " sheetId="10" r:id="rId1"/>
    <sheet name="CAL. HIDROLÓGICO PARA REBOSE" sheetId="11" r:id="rId2"/>
    <sheet name="EQUIPO PRESION EYECTOR REBOSE " sheetId="18" r:id="rId3"/>
    <sheet name="CONSUMO DE AGUA POTABLE" sheetId="14" r:id="rId4"/>
    <sheet name="BIORETENEDORES" sheetId="15" r:id="rId5"/>
    <sheet name="Precios" sheetId="4" state="hidden" r:id="rId6"/>
  </sheets>
  <externalReferences>
    <externalReference r:id="rId7"/>
    <externalReference r:id="rId8"/>
    <externalReference r:id="rId9"/>
  </externalReferences>
  <definedNames>
    <definedName name="__MAY1">[1]CUADROS!$E$62</definedName>
    <definedName name="__MAY2">[1]CUADROS!$D$62</definedName>
    <definedName name="__MAY3">[1]CUADROS!$C$62</definedName>
    <definedName name="__MEN1">[1]CUADROS!$E$61</definedName>
    <definedName name="__MEN2">[1]CUADROS!$D$61</definedName>
    <definedName name="__MEN3">[1]CUADROS!$C$61</definedName>
    <definedName name="_xlnm._FilterDatabase" localSheetId="3" hidden="1">'CONSUMO DE AGUA POTABLE'!$A$24:$C$33</definedName>
    <definedName name="_MAY1" localSheetId="2">[2]CUADROS!$E$62</definedName>
    <definedName name="_MAY2" localSheetId="2">[2]CUADROS!$D$62</definedName>
    <definedName name="_MAY3" localSheetId="2">[2]CUADROS!$C$62</definedName>
    <definedName name="_MEN1" localSheetId="2">[2]CUADROS!$E$61</definedName>
    <definedName name="_MEN2" localSheetId="2">[2]CUADROS!$D$61</definedName>
    <definedName name="_MEN3" localSheetId="2">[2]CUADROS!$C$61</definedName>
    <definedName name="AG" localSheetId="4">'[1]RUTA TRATADA'!#REF!</definedName>
    <definedName name="AG" localSheetId="2">'[2]RUTA RED SUMINISTRO'!#REF!</definedName>
    <definedName name="AG">'[1]RUTA TRATADA'!#REF!</definedName>
    <definedName name="_xlnm.Print_Area" localSheetId="4">BIORETENEDORES!$A$1:$M$17</definedName>
    <definedName name="_xlnm.Print_Area" localSheetId="1">'CAL. HIDROLÓGICO PARA REBOSE'!$A$1:$G$43</definedName>
    <definedName name="_xlnm.Print_Area" localSheetId="0">'CAL. HIDROLÓGICO TANQUES ALMA. '!$A$1:$E$64</definedName>
    <definedName name="_xlnm.Print_Area" localSheetId="3">'CONSUMO DE AGUA POTABLE'!$A$1:$C$44</definedName>
    <definedName name="_xlnm.Print_Area" localSheetId="2">'EQUIPO PRESION EYECTOR REBOSE '!$A$1:$F$51</definedName>
    <definedName name="BDP" localSheetId="2">[2]CUADROS!$D$43</definedName>
    <definedName name="BDP">[1]CUADROS!$D$43</definedName>
    <definedName name="BDPU" localSheetId="2">[2]CUADROS!$E$43</definedName>
    <definedName name="BDPU">[1]CUADROS!$E$43</definedName>
    <definedName name="CDT" localSheetId="2">'[2]EQUIPO PRESION SUMINISTRO'!$B$26</definedName>
    <definedName name="CDT">'[1]EQUIPO TRATADA'!$B$26</definedName>
    <definedName name="COEFR" localSheetId="2">'[2]RUTA RED SUMINISTRO'!$M$6</definedName>
    <definedName name="COEFR">'[1]RUTA TRATADA'!$M$6</definedName>
    <definedName name="DHP" localSheetId="2">[2]CUADROS!$D$37</definedName>
    <definedName name="DHP">[1]CUADROS!$D$37</definedName>
    <definedName name="DHPU" localSheetId="2">[2]CUADROS!$E$37</definedName>
    <definedName name="DHPU">[1]CUADROS!$E$37</definedName>
    <definedName name="DIAM" localSheetId="2">[2]CUADROS!$G$25:$N$38</definedName>
    <definedName name="DIAM">[1]CUADROS!$G$25:$N$38</definedName>
    <definedName name="EFICIENCIA" localSheetId="2">'[2]EQUIPO PRESION SUMINISTRO'!$B$38</definedName>
    <definedName name="EFICIENCIA">'[1]EQUIPO TRATADA'!$B$38</definedName>
    <definedName name="FRCOP" localSheetId="2">[2]CUADROS!$D$41</definedName>
    <definedName name="FRCOP">[1]CUADROS!$D$41</definedName>
    <definedName name="FRCOPU" localSheetId="2">[2]CUADROS!$E$41</definedName>
    <definedName name="FRCOPU">[1]CUADROS!$E$41</definedName>
    <definedName name="FROFP" localSheetId="2">[2]CUADROS!$D$39</definedName>
    <definedName name="FROFP">[1]CUADROS!$D$39</definedName>
    <definedName name="FROFPU" localSheetId="2">[2]CUADROS!$E$39</definedName>
    <definedName name="FROFPU">[1]CUADROS!$E$39</definedName>
    <definedName name="GAB" localSheetId="2">[2]CUADROS!$B$66:$C$71</definedName>
    <definedName name="GAB">[1]CUADROS!$B$66:$C$71</definedName>
    <definedName name="INFLP" localSheetId="2">[2]CUADROS!$D$25</definedName>
    <definedName name="INFLP">[1]CUADROS!$D$25</definedName>
    <definedName name="INFLPU" localSheetId="2">[2]CUADROS!$E$25</definedName>
    <definedName name="INFLPU">[1]CUADROS!$E$25</definedName>
    <definedName name="INTQP" localSheetId="2">[2]CUADROS!$D$27</definedName>
    <definedName name="INTQP">[1]CUADROS!$D$27</definedName>
    <definedName name="INTQPU" localSheetId="2">[2]CUADROS!$E$27</definedName>
    <definedName name="INTQPU">[1]CUADROS!$E$27</definedName>
    <definedName name="ksdjfkasd" localSheetId="4">'[1]RUTA TRATADA'!#REF!</definedName>
    <definedName name="ksdjfkasd" localSheetId="2">'[2]RUTA RED SUMINISTRO'!#REF!</definedName>
    <definedName name="ksdjfkasd">'[1]RUTA TRATADA'!#REF!</definedName>
    <definedName name="LDAP" localSheetId="2">[2]CUADROS!$D$49</definedName>
    <definedName name="LDAP">[1]CUADROS!$D$49</definedName>
    <definedName name="LDAPU" localSheetId="2">[2]CUADROS!$E$49</definedName>
    <definedName name="LDAPU">[1]CUADROS!$E$49</definedName>
    <definedName name="LDOP" localSheetId="2">[2]CUADROS!$D$47</definedName>
    <definedName name="LDOP">[1]CUADROS!$D$47</definedName>
    <definedName name="LDOPU" localSheetId="2">[2]CUADROS!$E$47</definedName>
    <definedName name="LDOPU">[1]CUADROS!$E$47</definedName>
    <definedName name="LLP" localSheetId="2">[2]CUADROS!$D$33</definedName>
    <definedName name="LLP">[1]CUADROS!$D$33</definedName>
    <definedName name="LMPU" localSheetId="2">[2]CUADROS!$E$33</definedName>
    <definedName name="LMPU">[1]CUADROS!$E$33</definedName>
    <definedName name="LPP" localSheetId="2">[2]CUADROS!$D$45</definedName>
    <definedName name="LPP">[1]CUADROS!$D$45</definedName>
    <definedName name="LPPU" localSheetId="2">[2]CUADROS!$E$45</definedName>
    <definedName name="LPPU">[1]CUADROS!$E$45</definedName>
    <definedName name="MATER" localSheetId="2">[2]CUADROS!$G$23:$N$24</definedName>
    <definedName name="MATER">[1]CUADROS!$G$23:$N$24</definedName>
    <definedName name="MATRIZ" localSheetId="4">'[1]RUTA TRATADA'!#REF!</definedName>
    <definedName name="MATRIZ" localSheetId="2">'[2]RUTA RED SUMINISTRO'!#REF!</definedName>
    <definedName name="MATRIZ">'[1]RUTA TRATADA'!#REF!</definedName>
    <definedName name="MATRIZ1" localSheetId="4">'[1]RUTA TRATADA'!#REF!</definedName>
    <definedName name="MATRIZ1" localSheetId="2">'[2]RUTA RED SUMINISTRO'!#REF!</definedName>
    <definedName name="MATRIZ1">'[1]RUTA TRATADA'!#REF!</definedName>
    <definedName name="MATRIZ2" localSheetId="4">'[1]RUTA TRATADA'!#REF!</definedName>
    <definedName name="MATRIZ2" localSheetId="2">'[2]RUTA RED SUMINISTRO'!#REF!</definedName>
    <definedName name="MATRIZ2">'[1]RUTA TRATADA'!#REF!</definedName>
    <definedName name="MATRIZ3" localSheetId="4">'[1]RUTA TRATADA'!#REF!</definedName>
    <definedName name="MATRIZ3" localSheetId="2">'[2]RUTA RED SUMINISTRO'!#REF!</definedName>
    <definedName name="MATRIZ3">'[1]RUTA TRATADA'!#REF!</definedName>
    <definedName name="MATRIZ4" localSheetId="4">#REF!</definedName>
    <definedName name="MATRIZ4" localSheetId="2">#REF!</definedName>
    <definedName name="MATRIZ4">#REF!</definedName>
    <definedName name="MAY0" localSheetId="2">[2]CUADROS!$F$62</definedName>
    <definedName name="MAY0">[1]CUADROS!$F$62</definedName>
    <definedName name="MEDIO0" localSheetId="4">'[1]RUTA TRATADA'!#REF!</definedName>
    <definedName name="MEDIO0" localSheetId="2">'[2]RUTA RED SUMINISTRO'!#REF!</definedName>
    <definedName name="MEDIO0">'[1]RUTA TRATADA'!#REF!</definedName>
    <definedName name="MEDIO1" localSheetId="4">'[1]RUTA TRATADA'!#REF!</definedName>
    <definedName name="MEDIO1" localSheetId="2">'[2]RUTA RED SUMINISTRO'!#REF!</definedName>
    <definedName name="MEDIO1">'[1]RUTA TRATADA'!#REF!</definedName>
    <definedName name="MEDIO2" localSheetId="4">'[1]RUTA TRATADA'!#REF!</definedName>
    <definedName name="MEDIO2" localSheetId="2">'[2]RUTA RED SUMINISTRO'!#REF!</definedName>
    <definedName name="MEDIO2">'[1]RUTA TRATADA'!#REF!</definedName>
    <definedName name="MEDIO3" localSheetId="4">'[1]RUTA TRATADA'!#REF!</definedName>
    <definedName name="MEDIO3" localSheetId="2">'[2]RUTA RED SUMINISTRO'!#REF!</definedName>
    <definedName name="MEDIO3">'[1]RUTA TRATADA'!#REF!</definedName>
    <definedName name="MEN0" localSheetId="2">[2]CUADROS!$F$61</definedName>
    <definedName name="MEN0">[1]CUADROS!$F$61</definedName>
    <definedName name="ORFLP" localSheetId="2">[2]CUADROS!$D$29</definedName>
    <definedName name="ORFLP">[1]CUADROS!$D$29</definedName>
    <definedName name="ORFLPU" localSheetId="2">[2]CUADROS!$E$29</definedName>
    <definedName name="ORFLPU">[1]CUADROS!$E$29</definedName>
    <definedName name="ORLLP" localSheetId="2">[2]CUADROS!$D$31</definedName>
    <definedName name="ORLLP">[1]CUADROS!$D$31</definedName>
    <definedName name="ORLLPU" localSheetId="2">[2]CUADROS!$E$31</definedName>
    <definedName name="ORLLPU">[1]CUADROS!$E$31</definedName>
    <definedName name="PERD" localSheetId="2">[2]CUADROS!$B$74:$P$91</definedName>
    <definedName name="PERD">[1]CUADROS!$B$74:$P$91</definedName>
    <definedName name="PERDIDAS" localSheetId="2">[2]CUADROS!$B$5:$N$19</definedName>
    <definedName name="PERDIDAS">[1]CUADROS!$B$5:$N$19</definedName>
    <definedName name="PRIVADO" localSheetId="2">[2]CUADROS!$D$24:$D$49</definedName>
    <definedName name="PRIVADO">[1]CUADROS!$D$24:$D$49</definedName>
    <definedName name="PUBLICO" localSheetId="2">[2]CUADROS!$E$24:$E$49</definedName>
    <definedName name="PUBLICO">[1]CUADROS!$E$24:$E$49</definedName>
    <definedName name="TEDIF" localSheetId="2">'[2]RUTA RED SUMINISTRO'!$E$8</definedName>
    <definedName name="TEDIF">'[1]RUTA TRATADA'!$E$8</definedName>
    <definedName name="TNP" localSheetId="2">[2]CUADROS!$D$35</definedName>
    <definedName name="TNP">[1]CUADROS!$D$35</definedName>
    <definedName name="TNPU" localSheetId="2">[2]CUADROS!$E$35</definedName>
    <definedName name="TNPU">[1]CUADROS!$E$35</definedName>
    <definedName name="UNHUNTER" localSheetId="4">'[1]RUTA TRATADA'!#REF!</definedName>
    <definedName name="UNHUNTER" localSheetId="2">'[2]RUTA RED SUMINISTRO'!#REF!</definedName>
    <definedName name="UNHUNTER">'[1]RUTA TRATADA'!#REF!</definedName>
  </definedNames>
  <calcPr calcId="162913"/>
</workbook>
</file>

<file path=xl/calcChain.xml><?xml version="1.0" encoding="utf-8"?>
<calcChain xmlns="http://schemas.openxmlformats.org/spreadsheetml/2006/main">
  <c r="D40" i="11" l="1"/>
  <c r="D39" i="11"/>
  <c r="D26" i="10" l="1"/>
  <c r="B27" i="11"/>
  <c r="E16" i="15" l="1"/>
  <c r="E8" i="15"/>
  <c r="B9" i="18"/>
  <c r="B5" i="18"/>
  <c r="C78" i="18"/>
  <c r="C77" i="18"/>
  <c r="C75" i="18"/>
  <c r="C74" i="18"/>
  <c r="C72" i="18"/>
  <c r="C71" i="18"/>
  <c r="C70" i="18"/>
  <c r="C68" i="18"/>
  <c r="C67" i="18"/>
  <c r="D66" i="18"/>
  <c r="D67" i="18" s="1"/>
  <c r="D68" i="18" s="1"/>
  <c r="D69" i="18" s="1"/>
  <c r="C66" i="18"/>
  <c r="D65" i="18"/>
  <c r="C65" i="18"/>
  <c r="C64" i="18"/>
  <c r="B39" i="18"/>
  <c r="B36" i="18"/>
  <c r="B30" i="18"/>
  <c r="B28" i="18"/>
  <c r="B31" i="18" s="1"/>
  <c r="B17" i="18"/>
  <c r="B8" i="18"/>
  <c r="D70" i="18" l="1"/>
  <c r="D71" i="18" s="1"/>
  <c r="D72" i="18" s="1"/>
  <c r="D73" i="18" s="1"/>
  <c r="C69" i="18"/>
  <c r="D74" i="18" l="1"/>
  <c r="D75" i="18" s="1"/>
  <c r="D76" i="18" s="1"/>
  <c r="C73" i="18"/>
  <c r="E6" i="15"/>
  <c r="C76" i="18" l="1"/>
  <c r="D77" i="18"/>
  <c r="D78" i="18" s="1"/>
  <c r="D79" i="18" s="1"/>
  <c r="C79" i="18" s="1"/>
  <c r="C16" i="15"/>
  <c r="D16" i="15" s="1"/>
  <c r="A16" i="15"/>
  <c r="B16" i="15" s="1"/>
  <c r="K12" i="15"/>
  <c r="AA2" i="15"/>
  <c r="AA6" i="15" s="1"/>
  <c r="AA7" i="15" s="1"/>
  <c r="AA8" i="15" s="1"/>
  <c r="I8" i="15" s="1"/>
  <c r="C81" i="18" l="1"/>
  <c r="F16" i="15"/>
  <c r="H16" i="15" s="1"/>
  <c r="B33" i="14" l="1"/>
  <c r="B9" i="14" l="1"/>
  <c r="B8" i="14"/>
  <c r="B7" i="14"/>
  <c r="B5" i="14"/>
  <c r="B5" i="11"/>
  <c r="B34" i="14"/>
  <c r="B35" i="14"/>
  <c r="B14" i="14"/>
  <c r="B32" i="14" s="1"/>
  <c r="B26" i="14" l="1"/>
  <c r="B31" i="14" s="1"/>
  <c r="C14" i="14"/>
  <c r="B29" i="14" l="1"/>
  <c r="B16" i="14"/>
  <c r="B20" i="14"/>
  <c r="B17" i="14"/>
  <c r="B21" i="14"/>
  <c r="B18" i="14"/>
  <c r="B22" i="14"/>
  <c r="B19" i="14"/>
  <c r="B15" i="14"/>
  <c r="C28" i="11" l="1"/>
  <c r="C27" i="11"/>
  <c r="C26" i="11"/>
  <c r="B28" i="11"/>
  <c r="A28" i="11"/>
  <c r="B9" i="11"/>
  <c r="B8" i="11"/>
  <c r="D6" i="10"/>
  <c r="F43" i="10"/>
  <c r="D29" i="10"/>
  <c r="D38" i="10" s="1"/>
  <c r="B26" i="11"/>
  <c r="A26" i="11"/>
  <c r="A27" i="11"/>
  <c r="B43" i="11"/>
  <c r="B6" i="18" l="1"/>
  <c r="B6" i="11"/>
  <c r="E7" i="15"/>
  <c r="B6" i="14"/>
  <c r="C35" i="11"/>
  <c r="D35" i="11" s="1"/>
  <c r="F35" i="11" s="1"/>
  <c r="G35" i="11" s="1"/>
  <c r="C37" i="11"/>
  <c r="D37" i="11" s="1"/>
  <c r="F37" i="11" s="1"/>
  <c r="G37" i="11" s="1"/>
  <c r="C33" i="11"/>
  <c r="D33" i="11" s="1"/>
  <c r="F33" i="11" s="1"/>
  <c r="G33" i="11" s="1"/>
  <c r="C40" i="11"/>
  <c r="F40" i="11" s="1"/>
  <c r="G40" i="11" s="1"/>
  <c r="C36" i="11"/>
  <c r="D36" i="11" s="1"/>
  <c r="F36" i="11" s="1"/>
  <c r="G36" i="11" s="1"/>
  <c r="C32" i="11"/>
  <c r="C42" i="11"/>
  <c r="D42" i="11" s="1"/>
  <c r="F42" i="11" s="1"/>
  <c r="G42" i="11" s="1"/>
  <c r="C38" i="11"/>
  <c r="D38" i="11" s="1"/>
  <c r="F38" i="11" s="1"/>
  <c r="G38" i="11" s="1"/>
  <c r="C34" i="11"/>
  <c r="D34" i="11" s="1"/>
  <c r="C41" i="11"/>
  <c r="D41" i="11" s="1"/>
  <c r="F41" i="11" s="1"/>
  <c r="G41" i="11" s="1"/>
  <c r="C31" i="11"/>
  <c r="D31" i="11" s="1"/>
  <c r="C39" i="11"/>
  <c r="F39" i="11" s="1"/>
  <c r="G39" i="11" s="1"/>
  <c r="D33" i="10"/>
  <c r="D32" i="11" l="1"/>
  <c r="F32" i="11" s="1"/>
  <c r="G32" i="11" s="1"/>
  <c r="F34" i="11"/>
  <c r="G34" i="11" s="1"/>
  <c r="D43" i="11" l="1"/>
  <c r="F31" i="11"/>
  <c r="F26" i="11" s="1"/>
  <c r="J16" i="15" s="1"/>
  <c r="G31" i="11" l="1"/>
  <c r="F27" i="11" s="1"/>
  <c r="B32" i="18" s="1"/>
  <c r="C59" i="10" l="1"/>
  <c r="C58" i="10"/>
  <c r="C45" i="10"/>
  <c r="C43" i="10"/>
  <c r="C41" i="10"/>
  <c r="C39" i="10"/>
  <c r="C37" i="10"/>
  <c r="C35" i="10"/>
  <c r="C33" i="10"/>
  <c r="D12" i="15" l="1"/>
  <c r="C52" i="10"/>
  <c r="C32" i="10"/>
  <c r="C34" i="10"/>
  <c r="C36" i="10"/>
  <c r="C38" i="10"/>
  <c r="C40" i="10"/>
  <c r="C42" i="10"/>
  <c r="C44" i="10"/>
  <c r="C46" i="10"/>
  <c r="C50" i="10"/>
  <c r="C56" i="10"/>
  <c r="C48" i="10"/>
  <c r="C54" i="10"/>
  <c r="C47" i="10"/>
  <c r="C49" i="10"/>
  <c r="C51" i="10"/>
  <c r="C53" i="10"/>
  <c r="C55" i="10"/>
  <c r="C57" i="10"/>
  <c r="B49" i="18" l="1"/>
  <c r="B50" i="18"/>
  <c r="B34" i="18"/>
  <c r="D59" i="10"/>
  <c r="B37" i="18" l="1"/>
  <c r="B40" i="18" s="1"/>
  <c r="B18" i="18"/>
  <c r="B20" i="18" s="1"/>
  <c r="C44" i="18" s="1"/>
  <c r="C50" i="18"/>
  <c r="B60" i="18"/>
  <c r="C49" i="18"/>
  <c r="C60" i="18"/>
  <c r="D55" i="10"/>
  <c r="D48" i="10"/>
  <c r="D54" i="10"/>
  <c r="D52" i="10"/>
  <c r="D45" i="10"/>
  <c r="D36" i="10"/>
  <c r="D49" i="10"/>
  <c r="D47" i="10"/>
  <c r="D34" i="10"/>
  <c r="D35" i="10"/>
  <c r="D40" i="10"/>
  <c r="D43" i="10"/>
  <c r="D39" i="10"/>
  <c r="D46" i="10"/>
  <c r="D57" i="10"/>
  <c r="D42" i="10"/>
  <c r="D37" i="10"/>
  <c r="E38" i="10" s="1"/>
  <c r="D51" i="10"/>
  <c r="D53" i="10"/>
  <c r="D44" i="10"/>
  <c r="E39" i="10"/>
  <c r="D58" i="10"/>
  <c r="E59" i="10" s="1"/>
  <c r="D50" i="10"/>
  <c r="D56" i="10"/>
  <c r="D41" i="10"/>
  <c r="D32" i="10"/>
  <c r="E33" i="10" s="1"/>
  <c r="E36" i="10" l="1"/>
  <c r="E40" i="10"/>
  <c r="C45" i="18"/>
  <c r="E51" i="10"/>
  <c r="E49" i="10"/>
  <c r="E55" i="10"/>
  <c r="E48" i="10"/>
  <c r="E53" i="10"/>
  <c r="E56" i="10"/>
  <c r="E34" i="10"/>
  <c r="E52" i="10"/>
  <c r="E45" i="10"/>
  <c r="E46" i="10"/>
  <c r="E43" i="10"/>
  <c r="E50" i="10"/>
  <c r="E42" i="10"/>
  <c r="E35" i="10"/>
  <c r="E47" i="10"/>
  <c r="E37" i="10"/>
  <c r="E44" i="10"/>
  <c r="E57" i="10"/>
  <c r="E41" i="10"/>
  <c r="E54" i="10"/>
  <c r="E58" i="10"/>
  <c r="E60" i="10" l="1"/>
  <c r="B30" i="14" s="1"/>
</calcChain>
</file>

<file path=xl/sharedStrings.xml><?xml version="1.0" encoding="utf-8"?>
<sst xmlns="http://schemas.openxmlformats.org/spreadsheetml/2006/main" count="2307" uniqueCount="2249">
  <si>
    <t>TOTAL</t>
  </si>
  <si>
    <t>BASE CAMARA INSP 1000 TIPO TANQUE</t>
  </si>
  <si>
    <t>CONO CAMARA INSP 1000 EXCENTRICO</t>
  </si>
  <si>
    <t>ELEVADOR CAMARA INSP 1000X2000MM</t>
  </si>
  <si>
    <t>ARO TAPA PP CAM INSP 1000/600 REDONDA</t>
  </si>
  <si>
    <t>ESCALERA CAMARA INSP 1000X500MM</t>
  </si>
  <si>
    <t>KIT TORNILLO 5/16X2 INOX</t>
  </si>
  <si>
    <t>ADH ACC ALC EPOX NOVAF 1/8A+1/8B= 1/4GAL</t>
  </si>
  <si>
    <t>ELEVADOR CAMARA INSP 1000X1500MM</t>
  </si>
  <si>
    <t>Material</t>
  </si>
  <si>
    <t>ABRAZADERA 160MM SILLA KIT AC INOX</t>
  </si>
  <si>
    <t>ABRAZADERA 200MM SILLA KIT AC INOX</t>
  </si>
  <si>
    <t>ABRAZADERA 250MM SILLA KIT AC INOX</t>
  </si>
  <si>
    <t>ABRAZADERA 315MM SILLA KIT AC INOX</t>
  </si>
  <si>
    <t>CAUCHO SILLA TEE KIT S8 160X110MM</t>
  </si>
  <si>
    <t>CAUCHO SILLA TEE KIT S8 200X110MM</t>
  </si>
  <si>
    <t>CAUCHO SILLA TEE KIT S8 200X160MM</t>
  </si>
  <si>
    <t>CAUCHO SILLA TEE KIT S8 250X110MM</t>
  </si>
  <si>
    <t>CAUCHO SILLA TEE KIT S8 250X160MM</t>
  </si>
  <si>
    <t>CAUCHO SILLA TEE KIT S8 315X110MM</t>
  </si>
  <si>
    <t>CAUCHO SILLA TEE KIT S8 315X160MM</t>
  </si>
  <si>
    <t>CAUCHO SILLA YEE KIT S8 160X110MM</t>
  </si>
  <si>
    <t>CAUCHO SILLA YEE KIT S8 200X110MM</t>
  </si>
  <si>
    <t>CAUCHO SILLA YEE KIT S8 200X160MM</t>
  </si>
  <si>
    <t>CAUCHO SILLA YEE KIT S8 250X110MM</t>
  </si>
  <si>
    <t>CAUCHO SILLA YEE KIT S8 250X160MM</t>
  </si>
  <si>
    <t>CAUCHO SILLA YEE KIT S8 315X110MM</t>
  </si>
  <si>
    <t>CAUCHO SILLA YEE KIT S8 315X160MM</t>
  </si>
  <si>
    <t>HIDROSEL CAMARA I 1000</t>
  </si>
  <si>
    <t>HIDROSEL NOVAFORT 110MM(4)</t>
  </si>
  <si>
    <t>HIDROSEL NOVAFORT 160MM(6)</t>
  </si>
  <si>
    <t>HIDROSEL NOVAFORT 200MM(8)</t>
  </si>
  <si>
    <t>HIDROSEL NOVAFORT 250MM(10)</t>
  </si>
  <si>
    <t>HIDROSEL NOVAFORT 315MM(12)</t>
  </si>
  <si>
    <t>HIDROSEL NOVAFORT 400MM(16)</t>
  </si>
  <si>
    <t>HIDROSEL NOVAFORT 450MM(18)</t>
  </si>
  <si>
    <t>HIDROSEL NOVAFORT 500MM(20)</t>
  </si>
  <si>
    <t>HIDROSEL NOVALOC 24</t>
  </si>
  <si>
    <t>HIDROSEL NOVALOC 27</t>
  </si>
  <si>
    <t>HIDROSEL NOVALOC 30</t>
  </si>
  <si>
    <t>HIDROSEL NOVALOC 33</t>
  </si>
  <si>
    <t>HIDROSEL NOVALOC 36</t>
  </si>
  <si>
    <t>HIDROSEL NOVALOC 39</t>
  </si>
  <si>
    <t>HIDROSEL NOVALOC 42</t>
  </si>
  <si>
    <t>HIDROSEL NOVALOC 45</t>
  </si>
  <si>
    <t>HIDROSEL NOVALOC 48</t>
  </si>
  <si>
    <t>HIDROSEL NOVALOC 51</t>
  </si>
  <si>
    <t>HIDROSEL NOVALOC 54</t>
  </si>
  <si>
    <t>HIDROSEL NOVALOC 60</t>
  </si>
  <si>
    <t>HIDROSEL RIEGO COMP 10</t>
  </si>
  <si>
    <t>HIDROSEL RIEGO COMP 6</t>
  </si>
  <si>
    <t>HIDROSEL RIEGO COMP 8</t>
  </si>
  <si>
    <t>SILLETA RIEGO</t>
  </si>
  <si>
    <t>HIDROSEL NOVAFORT PLUS 700MM(27)</t>
  </si>
  <si>
    <t>HIDROSEL NOVAFORT PLUS 800MM(30)</t>
  </si>
  <si>
    <t>BISEL ALC NOVALOC 24</t>
  </si>
  <si>
    <t>BISEL ALC NOVALOC 27</t>
  </si>
  <si>
    <t>BISEL ALC NOVALOC 30</t>
  </si>
  <si>
    <t>BISEL ALC NOVALOC 33</t>
  </si>
  <si>
    <t>BISEL ALC NOVALOC 36</t>
  </si>
  <si>
    <t>HIDROSEL CAMARA I 600</t>
  </si>
  <si>
    <t>HIDROSEL NOVAFORT PLUS 355MM(14)</t>
  </si>
  <si>
    <t>HIDROSEL NOVAFORT PLUS S4 250MM(10)</t>
  </si>
  <si>
    <t>HIDROSEL NOVAFORT PLUS S4 400MM(16)</t>
  </si>
  <si>
    <t>BISEL ALC NOVALOC 39</t>
  </si>
  <si>
    <t>BISEL ALC NOVALOC 42</t>
  </si>
  <si>
    <t>BISEL ALC NOVALOC 45</t>
  </si>
  <si>
    <t>BISEL ALC NOVALOC 48</t>
  </si>
  <si>
    <t>BISEL ALC NOVALOC 51</t>
  </si>
  <si>
    <t>BISEL ALC NOVALOC 54</t>
  </si>
  <si>
    <t>BISEL ALC NOVALOC 60</t>
  </si>
  <si>
    <t>CAUCHO SILLA YEE KIT PLUS S4 315X160MM</t>
  </si>
  <si>
    <t>CAUCHO SILLA YEE KIT PLUS S4 200X160MM</t>
  </si>
  <si>
    <t>CAUCHO SILLA YEE KIT PLUS S4 250X160MM</t>
  </si>
  <si>
    <t>HIDROSEL MAMBO BIAXIAL 14</t>
  </si>
  <si>
    <t>HIDROSEL NOVAFORT PLUS 898MM(33)</t>
  </si>
  <si>
    <t>HIDROSEL NOVAFORT PLUS 980MM(36)</t>
  </si>
  <si>
    <t>HIDROSEL MAMBO BIAXIAL 4</t>
  </si>
  <si>
    <t>HIDROSEL MAMBO BIAXIAL 6</t>
  </si>
  <si>
    <t>HIDROSEL MAMBO BIAXIAL 8</t>
  </si>
  <si>
    <t>HIDROSEL MAMBO BIAXIAL 10</t>
  </si>
  <si>
    <t>HIDROSEL MAMBO BIAXIAL 12</t>
  </si>
  <si>
    <t>HIDROSEL MAMBO BIAXIAL 3</t>
  </si>
  <si>
    <t>HIDROSEL MAMBO BIAXIAL 16</t>
  </si>
  <si>
    <t>HIDROSEL MAMBO BIAXIAL 18</t>
  </si>
  <si>
    <t>HIDROSEL MAMBO BIAXIAL 20</t>
  </si>
  <si>
    <t>HIDROSEL NOVAFORT 1000MM(39)</t>
  </si>
  <si>
    <t>HIDROSEL NOVAFORT 1050MM(42)</t>
  </si>
  <si>
    <t>TB ACU 2 UM RDE21 200PSI 6M</t>
  </si>
  <si>
    <t>TB ACU 2 UM RDE26 160PSI 6M</t>
  </si>
  <si>
    <t>TB ACU 2 UM RDE32.5 125PSI 6M</t>
  </si>
  <si>
    <t>TB ACU 2 UM RDE41 100PSI 6M</t>
  </si>
  <si>
    <t>TB ACU 2.1/2 UM RDE21 200PSI 6M</t>
  </si>
  <si>
    <t>TB ACU 2.1/2 UM RDE26 160PSI 6M</t>
  </si>
  <si>
    <t>TB ACU 3 UM RDE21 200PSI 6M</t>
  </si>
  <si>
    <t>TB ACU 3 UM RDE26 160PSI 6M</t>
  </si>
  <si>
    <t>TB ACU 3 UM RDE32.5 125PSI 6M</t>
  </si>
  <si>
    <t>TB ACU 3 UM RDE41 100PSI 6M</t>
  </si>
  <si>
    <t>TB ACU 3 UM RDE51 6M</t>
  </si>
  <si>
    <t>TB ACU 4 UM RDE13.5 315PSI 6M</t>
  </si>
  <si>
    <t>TB ACU 4 UM RDE21 200PSI 6M</t>
  </si>
  <si>
    <t>TB ACU 4 UM RDE26 160PSI 6M</t>
  </si>
  <si>
    <t>TB ACU 4 UM RDE32.5 125PSI 6M</t>
  </si>
  <si>
    <t>TB ACU 4 UM RDE41 100PSI 6M</t>
  </si>
  <si>
    <t>TB ACU 4 UM RDE51 6M</t>
  </si>
  <si>
    <t>TB ACU 6 UM RDE21 200PSI 6M</t>
  </si>
  <si>
    <t>TB ACU 6 UM RDE26 160PSI 6M</t>
  </si>
  <si>
    <t>TB ACU 6 UM RDE32.5 125PSI 6M</t>
  </si>
  <si>
    <t>TB ACU 6 UM RDE41 100PSI 6M</t>
  </si>
  <si>
    <t>TB ACU 6 UM RDE51 6M</t>
  </si>
  <si>
    <t>TB ACU 8 UM RDE21 200PSI 6M</t>
  </si>
  <si>
    <t>TB ACU 8 UM RDE26 160PSI 6M</t>
  </si>
  <si>
    <t>TB ACU 8 UM RDE32.5 125PSI 6M</t>
  </si>
  <si>
    <t>TB ACU 8 UM RDE41 100PSI 6M</t>
  </si>
  <si>
    <t>TB ACU 8 UM RDE51 6M</t>
  </si>
  <si>
    <t>TB ALC NOVAFORT S8 250MM(10) 6M</t>
  </si>
  <si>
    <t>TB ALC NOVAFORT S8 315MM(12) 6M</t>
  </si>
  <si>
    <t>TB ALC NOVAFORT S8 400MM(16) 6M</t>
  </si>
  <si>
    <t>TB ALC NOVAFORT S8 450MM(18) 6M</t>
  </si>
  <si>
    <t>TB ALC NOVAFORT S8 500MM(20) 6M</t>
  </si>
  <si>
    <t>TB ALC NOVAFORT S8 110MM(4) 6M</t>
  </si>
  <si>
    <t>TB ALC NOVAFORT S8 160MM(6) 6M</t>
  </si>
  <si>
    <t>TB ALC NOVAFORT S8 200MM(8) 6M</t>
  </si>
  <si>
    <t>TB ALC NOVAFORT S4 160MM(6) 6M</t>
  </si>
  <si>
    <t>TB ALC NOVAFORT S4 200MM(8) 6M</t>
  </si>
  <si>
    <t>TB BIAX 10 6M PR200</t>
  </si>
  <si>
    <t>TB BIAX 10 6M PR160</t>
  </si>
  <si>
    <t>TB BIAX 12 6M PR200</t>
  </si>
  <si>
    <t>TB BIAX 12 6M PR160</t>
  </si>
  <si>
    <t>TB BIAX 4 6M PR200</t>
  </si>
  <si>
    <t>TB BIAX 4 6M PR160</t>
  </si>
  <si>
    <t>TB BIAX 6 6M PR200</t>
  </si>
  <si>
    <t>TB BIAX 6 6M PR160</t>
  </si>
  <si>
    <t>TB BIAX 8 6M PR200</t>
  </si>
  <si>
    <t>TB BIAX 8 6M PR160</t>
  </si>
  <si>
    <t>TB CONDUIT CORR  1/2 VDE  CONDUFLEX 50M</t>
  </si>
  <si>
    <t>TB CONDUIT CORR  3/4 VDE  CONDUFLEX 50M</t>
  </si>
  <si>
    <t>TB CONDUIT LISO 2 3M</t>
  </si>
  <si>
    <t>TB DRE CORRUG 65MM 150M</t>
  </si>
  <si>
    <t>TB DRE CORRUG 65MM 150M C/FILTRO</t>
  </si>
  <si>
    <t>TB DRE CORRUG 65MM 5M CARRETERA</t>
  </si>
  <si>
    <t>TB DRE CORRUG 100MM 100M</t>
  </si>
  <si>
    <t>TB DRE CORRUG 100MM 100M C/FILTRO</t>
  </si>
  <si>
    <t>TB DRE CORRUG 100MM 5M CARRETERA</t>
  </si>
  <si>
    <t>TB DRE CORRUG 160MM 5M CARRETERA</t>
  </si>
  <si>
    <t>TB DRE CORRUG 160MM 50M</t>
  </si>
  <si>
    <t>TB DRE CORRUG 160MM 50M C/FILTRO</t>
  </si>
  <si>
    <t>TB DRE CORRUG 200MM 35M</t>
  </si>
  <si>
    <t>TB DRE CORRUG 200MM 35M C/FILTRO</t>
  </si>
  <si>
    <t>TB DRE CORRUG 200MM 5M CARRETERA</t>
  </si>
  <si>
    <t>TB DUCTO DB 2X3M</t>
  </si>
  <si>
    <t>TB DUCTO DB 2X6M</t>
  </si>
  <si>
    <t>TB DUCTO DB 3X3M</t>
  </si>
  <si>
    <t>TB DUCTO DB 3X6M</t>
  </si>
  <si>
    <t>TB DUCTO DB 4X6M</t>
  </si>
  <si>
    <t>TB DUCTO DB 6X6M</t>
  </si>
  <si>
    <t>TB DUCTO EB 3X6M</t>
  </si>
  <si>
    <t>TB DUCTO EB 4X6M</t>
  </si>
  <si>
    <t>TB DUCTO EB 6X6M</t>
  </si>
  <si>
    <t>TB DUCTO TDP 3X6M VDE</t>
  </si>
  <si>
    <t>TB DUCTO TDP 4X6M VDE</t>
  </si>
  <si>
    <t>TB DUCTO TDP 6X6M VDE</t>
  </si>
  <si>
    <t>TB CONDUIT CORR 1 VDE  CONDUFLEX 50M</t>
  </si>
  <si>
    <t>TB CONDUIT CORR 1.1/4 VDE CONDUFLEX 50M</t>
  </si>
  <si>
    <t>TB RIEGO NOVARIEGO 160MM(6) 6M</t>
  </si>
  <si>
    <t>TB GAS 1 RDE11 150M PE AMAR</t>
  </si>
  <si>
    <t>TB GAS 1.1/4 RDE11 150M PE AMAR</t>
  </si>
  <si>
    <t>TB GAS 1/2 BCO CONDUGAS</t>
  </si>
  <si>
    <t>TB GAS 1/2 RDE9 150M PE AMAR</t>
  </si>
  <si>
    <t>TB GAS 110MM RDE11 10M PE NAR</t>
  </si>
  <si>
    <t>TB GAS 160MM RDE11 10M PE NAR</t>
  </si>
  <si>
    <t>TB GAS 2 RDE11 100M PE AMAR</t>
  </si>
  <si>
    <t>TB GAS 25MM RDE11 150M PE AMAR</t>
  </si>
  <si>
    <t>TB GAS 3 RDE11 10M PE AMAR</t>
  </si>
  <si>
    <t>TB GAS 3/4 RDE11 150M PE AMAR</t>
  </si>
  <si>
    <t>TB GAS 32MM RDE11 150M PE AMAR</t>
  </si>
  <si>
    <t>TB GAS 4 RDE11 10M PE AMAR</t>
  </si>
  <si>
    <t>TB GAS 6 RDE11 10M PE AMAR</t>
  </si>
  <si>
    <t>TB GAS 63MM RDE11 100M PE NAR</t>
  </si>
  <si>
    <t>TB GAS 90MM RDE11 10M PE NAR</t>
  </si>
  <si>
    <t>TB RIEGO 1(25MM) PR35</t>
  </si>
  <si>
    <t>TB RIEGO 3/4(20MM) PR35</t>
  </si>
  <si>
    <t>TB RIEGO 3/8(12MM) PR35</t>
  </si>
  <si>
    <t>TB LISO PRE 2.1/2 RDE21 6M</t>
  </si>
  <si>
    <t>TB LISO PRE 3 RDE21 6M</t>
  </si>
  <si>
    <t>TB LISO PRE 4 RDE21 6M</t>
  </si>
  <si>
    <t>TB LISO PRE 2 RDE26 6M</t>
  </si>
  <si>
    <t>TB LISO PRE 3 RDE26 6M</t>
  </si>
  <si>
    <t>TB PE FOPT 32MM RDE13.5 OPTIF 500M</t>
  </si>
  <si>
    <t>TB PE FOPT 40MM RDE13.5 MULTF 400M</t>
  </si>
  <si>
    <t>TB PE FOPT 40MM RDE13.5 OPTIF 500M</t>
  </si>
  <si>
    <t>TB PRE 110MM PE100 50M PN10</t>
  </si>
  <si>
    <t>TB PRE 110MM PE100 50M PN16</t>
  </si>
  <si>
    <t>TB PRE 16MM PE40 150M PN10</t>
  </si>
  <si>
    <t>TB PRE 160MM PE100 6M PN10</t>
  </si>
  <si>
    <t>TB PRE 160MM PE100 6M PN16</t>
  </si>
  <si>
    <t>TB PRE 20MM PE40 150M PN10</t>
  </si>
  <si>
    <t>TB PRE 25MM PE40 150M PN10</t>
  </si>
  <si>
    <t>TB PRE 32MM PE40 150M PN10</t>
  </si>
  <si>
    <t>TB PRE 63MM PE100 100M PN10</t>
  </si>
  <si>
    <t>TB PRE 63MM PE100 100M PN16</t>
  </si>
  <si>
    <t>TB PRE 90MM PE100 100M PN10</t>
  </si>
  <si>
    <t>TB PRE 90MM PE100 100M PN16</t>
  </si>
  <si>
    <t>TB PF 1/2 RDE9 90M</t>
  </si>
  <si>
    <t>TB PF 3/4 RDE9 90M</t>
  </si>
  <si>
    <t>TB RIEGO NOVARIEGO 250MM(10) 6M</t>
  </si>
  <si>
    <t>TB RIEGO NOVARIEGO 315MM(12) 6M</t>
  </si>
  <si>
    <t>TB RIEGO NOVARIEGO 400MM(16) 6M</t>
  </si>
  <si>
    <t>TB RIEGO NOVARIEGO 450MM(18) 6M</t>
  </si>
  <si>
    <t>TB RIEGO NOVARIEGO 200MM(8) 6M</t>
  </si>
  <si>
    <t>TB SAN 1.1/2 6M</t>
  </si>
  <si>
    <t>TB SAN 2 6M LINEA NOVATEC</t>
  </si>
  <si>
    <t>TB SAN 3 6M LINEA NOVATEC</t>
  </si>
  <si>
    <t>TB SAN 4 6M LINEA NOVATEC</t>
  </si>
  <si>
    <t>TB SAN 4 6M</t>
  </si>
  <si>
    <t>TB SAN 6 6M LINEA NOVATEC</t>
  </si>
  <si>
    <t>TB SAN 6 6M</t>
  </si>
  <si>
    <t>TB VENT 1.1/2 6M</t>
  </si>
  <si>
    <t>TB VENT 2 6M</t>
  </si>
  <si>
    <t>TB VENT 3 6M</t>
  </si>
  <si>
    <t>TB VENT 4 6M</t>
  </si>
  <si>
    <t>TB RIEGO 1/2(16MM) PR35</t>
  </si>
  <si>
    <t>TB LISO PRE 3 RDE11 6M</t>
  </si>
  <si>
    <t>TB LISO PRE 4 RDE11 6M</t>
  </si>
  <si>
    <t>TB ACU 3 UM RDE13.5</t>
  </si>
  <si>
    <t>TB ACU 6 UZ RDE13.5</t>
  </si>
  <si>
    <t>TB LISO PRE 3 RDE9 6M</t>
  </si>
  <si>
    <t>TB ACU 4 UM RDE17</t>
  </si>
  <si>
    <t>TB LISO PRE 4 RDE9 6M</t>
  </si>
  <si>
    <t>TB SAN 8 6M</t>
  </si>
  <si>
    <t>TB SAN 10 6M</t>
  </si>
  <si>
    <t>TB ACU 6 RDE9 EL</t>
  </si>
  <si>
    <t>TB RIEGO 1.1/4(32MM) PR35</t>
  </si>
  <si>
    <t>TB ACU 6 UZ RDE17 6M</t>
  </si>
  <si>
    <t>TB ACU 8 UZ RDE17 6M</t>
  </si>
  <si>
    <t>TB ACU 6 EL RDE11 6M</t>
  </si>
  <si>
    <t>TB LISO PRE 8 RDE9 6M</t>
  </si>
  <si>
    <t>TB LISO PRE 8 RDE11 6M</t>
  </si>
  <si>
    <t>TB ALC NOVAFORT S4 PLUS 700MM(27) 6.5M</t>
  </si>
  <si>
    <t>UNION ALC S4 PLUS 700MM(27) NOVAFORT</t>
  </si>
  <si>
    <t>UNION ALC S4 PLUS 800MM(30) NOVAFORT</t>
  </si>
  <si>
    <t>TB BIAX 14 6M PR160</t>
  </si>
  <si>
    <t>TB BIAX 14 6M PR200</t>
  </si>
  <si>
    <t>SOLDADURA PVC 4MM BARRA NOVALOC</t>
  </si>
  <si>
    <t>ADAPT ALC 110MM EXC NOVAFORT</t>
  </si>
  <si>
    <t>ADAPT ALC 160MM EXC NOVAFORT</t>
  </si>
  <si>
    <t>ADAPT ALC 200MM EXC NOVAFORT</t>
  </si>
  <si>
    <t>ADAPT DE SIFON 1.1/2 BCO</t>
  </si>
  <si>
    <t>CODO ALC 45 110MM NOVAFORT</t>
  </si>
  <si>
    <t>CODO ALC 45 160MM NOVAFORT</t>
  </si>
  <si>
    <t>CODO ALC 90 110MM NOVAFORT</t>
  </si>
  <si>
    <t>CODO ALC 90 160MM NOVAFORT</t>
  </si>
  <si>
    <t>CODO SAN 45 6 CXC</t>
  </si>
  <si>
    <t>CODO SAN 45 6 CXE</t>
  </si>
  <si>
    <t>CODO SAN 90 6 CXC</t>
  </si>
  <si>
    <t>CODO SAN 90 6 CXE</t>
  </si>
  <si>
    <t>KIT SILLA TEE ALC 160X110MM S8 NOVAFORT</t>
  </si>
  <si>
    <t>KIT SILLA TEE ALC 200X110MM S8 NOVAFORT</t>
  </si>
  <si>
    <t>KIT SILLA TEE ALC 200X160MM S8 NOVAFORT</t>
  </si>
  <si>
    <t>KIT SILLA TEE ALC 250X110MM S8 NOVAFORT</t>
  </si>
  <si>
    <t>KIT SILLA TEE ALC 250X160MM S8 NOVAFORT</t>
  </si>
  <si>
    <t>KIT SILLA YEE ALC 160X110MM S8 NOVAFORT</t>
  </si>
  <si>
    <t>KIT SILLA YEE ALC 200X110MM S8 NOVAFORT</t>
  </si>
  <si>
    <t>KIT SILLA YEE ALC 200X160MM S8 NOVAFORT</t>
  </si>
  <si>
    <t>KIT SILLA YEE ALC 250X110MM S8 NOVAFORT</t>
  </si>
  <si>
    <t>KIT SILLA YEE ALC 250X160MM S8 NOVAFORT</t>
  </si>
  <si>
    <t>SIFON SAN 1.1/2 BCO</t>
  </si>
  <si>
    <t>SILLA TEE ALC 160X110MM NOVAFORT</t>
  </si>
  <si>
    <t>SILLA TEE ALC 200X110MM NOVAFORT</t>
  </si>
  <si>
    <t>SILLA TEE ALC 200X160MM NOVAFORT</t>
  </si>
  <si>
    <t>SILLA TEE ALC 250X110MM NOVAFORT</t>
  </si>
  <si>
    <t>SILLA TEE ALC 250X160MM NOVAFORT</t>
  </si>
  <si>
    <t>SILLA YEE ALC 160X110MM NOVAFORT</t>
  </si>
  <si>
    <t>SILLA YEE ALC 200X110MM NOVAFORT</t>
  </si>
  <si>
    <t>SILLA YEE ALC 200X160MM NOVAFORT</t>
  </si>
  <si>
    <t>SILLA YEE ALC 250X110MM NOVAFORT</t>
  </si>
  <si>
    <t>SILLA YEE ALC 250X160MM NOVAFORT</t>
  </si>
  <si>
    <t>TEE ALC 160MM NOVAFORT</t>
  </si>
  <si>
    <t>TEE RED ALC 200X160MM NOVAFORT</t>
  </si>
  <si>
    <t>UNION ALC 110MM(4) NOVAFORT</t>
  </si>
  <si>
    <t>UNION ALC 160MM(6) NOVAFORT</t>
  </si>
  <si>
    <t>YEE ALC 160MM NOVAFORT</t>
  </si>
  <si>
    <t>YEE RED SAN 6X4</t>
  </si>
  <si>
    <t>YEE RED ALC 200X160MM NOVAFORT</t>
  </si>
  <si>
    <t>YEE SAN 6</t>
  </si>
  <si>
    <t>KIT SILLA YEE ALC 250X160 PLUS S4 NOVAF</t>
  </si>
  <si>
    <t>CELDA AQUACELL RD CON KIT</t>
  </si>
  <si>
    <t>KIT SILLA YEE ALC 200X160 PLUS S4 NOVAF</t>
  </si>
  <si>
    <t>BASE CAJA INSP 315 160X110MM</t>
  </si>
  <si>
    <t>TB ACU 10 UM RDE21 200PSI 6M</t>
  </si>
  <si>
    <t>TB ACU 10 UM RDE26 160PSI 6M</t>
  </si>
  <si>
    <t>TB ACU 10 UM RDE32.5 125PSI 6M</t>
  </si>
  <si>
    <t>TB ACU 10 UM RDE41 100PSI 6M</t>
  </si>
  <si>
    <t>TB ACU 10 UM RDE51 6M</t>
  </si>
  <si>
    <t>TB ACU 12 UM RDE21 200PSI 6M</t>
  </si>
  <si>
    <t>TB ACU 12 UM RDE26 160PSI 6M</t>
  </si>
  <si>
    <t>TB ACU 12 UM RDE32.5 125PSI 6M</t>
  </si>
  <si>
    <t>TB ACU 12 UM RDE41 100PSI 6M</t>
  </si>
  <si>
    <t>TB ACU 12 UM RDE51 6M</t>
  </si>
  <si>
    <t>TB ACU 14 UM RDE21 200PSI 6M</t>
  </si>
  <si>
    <t>TB ACU 14 UM RDE26 160PSI 6M</t>
  </si>
  <si>
    <t>TB ACU 14 UM RDE32.5 125PSI 6M</t>
  </si>
  <si>
    <t>TB ACU 14 UM RDE41 100PSI 6M</t>
  </si>
  <si>
    <t>TB ACU 16 UM RDE21 200PSI 6M</t>
  </si>
  <si>
    <t>TB ACU 16 UM RDE26 160PSI 6M</t>
  </si>
  <si>
    <t>TB ACU 16 UM RDE32.5 125PSI 6M</t>
  </si>
  <si>
    <t>TB ACU 16 UM RDE41 100PSI 6M</t>
  </si>
  <si>
    <t>TB ACU 18 UM RDE21 200PSI 6M</t>
  </si>
  <si>
    <t>TB ACU 18 UM RDE26 160PSI 6M</t>
  </si>
  <si>
    <t>TB ACU 18 UM RDE32.5 125PSI 6M</t>
  </si>
  <si>
    <t>TB ACU 18 UM RDE41 100PSI 6M</t>
  </si>
  <si>
    <t>TB ACU 20 UM RDE21 200PSI 6M</t>
  </si>
  <si>
    <t>TB ACU 20 UM RDE26 160PSI 6M</t>
  </si>
  <si>
    <t>TB ACU 20 UM RDE41 100PSI 6M</t>
  </si>
  <si>
    <t>TB LISO PRE 1.1/2 RDE21 6M</t>
  </si>
  <si>
    <t>TB LISO PRE 2 RDE21 6M</t>
  </si>
  <si>
    <t>TB PRE 200MM PE100 6M PN10</t>
  </si>
  <si>
    <t>TB PRE 250MM PE100 6M PN10</t>
  </si>
  <si>
    <t>TB RIEGO MOVIL 1.1/2 RDE26 EL 9M</t>
  </si>
  <si>
    <t>TB RIEGO MOVIL 2.1/2 RDE26 EL 9M</t>
  </si>
  <si>
    <t>TB RIEGO MOVIL 4 RDE41 EL 9M</t>
  </si>
  <si>
    <t>TB ACU 2 UM RDE13.5 6M</t>
  </si>
  <si>
    <t>TB ALC NOVAFORT S4 PLUS 400MM(16) 6M</t>
  </si>
  <si>
    <t>TB ALC NOVAFORT S4 PLUS 250MM(10) 6M</t>
  </si>
  <si>
    <t>TB ALC NOVAFORT S4 PLUS 315MM(12) 6M</t>
  </si>
  <si>
    <t>TB ACU 14 RDE13.5 EL 6.5M</t>
  </si>
  <si>
    <t>TB ACU 12 RDE13.5 EL 6M</t>
  </si>
  <si>
    <t>TB ACU 20 UM RDE32.5 125PSI 6M</t>
  </si>
  <si>
    <t>TB ALC NOVAFORT S8 PLUS 355MM(14) 6M</t>
  </si>
  <si>
    <t>TB ALC NOVAFORT S4 PLUS 355MM(14) 6M</t>
  </si>
  <si>
    <t>TB PRE 315MM PE100 6M PN10</t>
  </si>
  <si>
    <t>TB RIEGO C/COMP 10 9.17M</t>
  </si>
  <si>
    <t>TB RIEGO C/COMP 6 9.17M</t>
  </si>
  <si>
    <t>TB RIEGO C/COMP 8 9.17M</t>
  </si>
  <si>
    <t>TB SAN 2 6M</t>
  </si>
  <si>
    <t>TB SAN 3 6M</t>
  </si>
  <si>
    <t>UNION REP RIEGO 10 COPXCAM</t>
  </si>
  <si>
    <t>UNION REP RIEGO 10 COPXCOP</t>
  </si>
  <si>
    <t>UNION REP RIEGO 8 COPXCAM</t>
  </si>
  <si>
    <t>UNION REP RIEGO 8 COPXCOP</t>
  </si>
  <si>
    <t>TB ACU 12 UM RDE17 250PSI 6M</t>
  </si>
  <si>
    <t>ELEVADOR CAJA 315X500MM</t>
  </si>
  <si>
    <t>ELEVADOR CAJA 315X1000MM</t>
  </si>
  <si>
    <t>ELEVADOR CAJA 400X500MM</t>
  </si>
  <si>
    <t>ELEVADOR CAJA 400X1000MM</t>
  </si>
  <si>
    <t>ADAPT ALC 200MM NOVAFORT A SAN 6</t>
  </si>
  <si>
    <t>ADAPT ALC 200MM NOVAFORT A CONC 8</t>
  </si>
  <si>
    <t>BASE CAMARA INSP 1000X200MM 90</t>
  </si>
  <si>
    <t>BASE CAMARA INSP 1000X200MM RECTA</t>
  </si>
  <si>
    <t>BASE CAMARA INSP 600X200 60</t>
  </si>
  <si>
    <t>BASE CAMARA INSP 600X200 30</t>
  </si>
  <si>
    <t>BASE CAMARA INSP 600X200MM 90</t>
  </si>
  <si>
    <t>BASE CAMARA INSP 600X200MM DOBLE TEE</t>
  </si>
  <si>
    <t>BASE CAMARA INSP 600X200MM RECTA</t>
  </si>
  <si>
    <t>BASE CAMARA INSP 600X200MM TEE</t>
  </si>
  <si>
    <t>BASE CAMARA INSP 600X250MM RECTA</t>
  </si>
  <si>
    <t>BASE CAMARA INSP 600X250MM TEE</t>
  </si>
  <si>
    <t>CODO ACU 11.1/4 10 UM RDE21</t>
  </si>
  <si>
    <t>CODO ACU 11.1/4 12 UM RDE21</t>
  </si>
  <si>
    <t>CODO ACU 11.1/4 2 UM RDE21</t>
  </si>
  <si>
    <t>CODO ACU 11.1/4 2.1/2 UM RDE21</t>
  </si>
  <si>
    <t>CODO ACU 11.1/4 3 UM RDE21</t>
  </si>
  <si>
    <t>CODO ACU 11.1/4 4 UM RDE21</t>
  </si>
  <si>
    <t>CODO ACU 11.1/4 6 UM RDE21</t>
  </si>
  <si>
    <t>CODO ACU 11.1/4 8 UM RDE21</t>
  </si>
  <si>
    <t>CODO ACU 22.1/2 10 UM RDE21</t>
  </si>
  <si>
    <t>CODO ACU 22.1/2 12 UM RDE21</t>
  </si>
  <si>
    <t>CODO ACU 22.1/2 2 UM RDE21</t>
  </si>
  <si>
    <t>CODO ACU 22.1/2 2.1/2 UM RDE21</t>
  </si>
  <si>
    <t>CODO ACU 22.1/2 3 UM RDE21</t>
  </si>
  <si>
    <t>CODO ACU 22.1/2 4 UM RDE21</t>
  </si>
  <si>
    <t>CODO ACU 22.1/2 6 UM RDE21</t>
  </si>
  <si>
    <t>CODO ACU 22.1/2 8 UM RDE21</t>
  </si>
  <si>
    <t>CODO ACU 45 10 UM RDE21</t>
  </si>
  <si>
    <t>CODO ACU 45 12 UM RDE21</t>
  </si>
  <si>
    <t>CODO ACU 45 2 UM RDE21</t>
  </si>
  <si>
    <t>CODO ACU 45 2.1/2 UM RDE21</t>
  </si>
  <si>
    <t>CODO ACU 45 3 UM RDE21</t>
  </si>
  <si>
    <t>CODO ACU 45 4 UM RDE21</t>
  </si>
  <si>
    <t>CODO ACU 45 6 UM RDE21</t>
  </si>
  <si>
    <t>CODO ACU 45 8 UM RDE21</t>
  </si>
  <si>
    <t>CODO ACU 6 10 UM RDE21</t>
  </si>
  <si>
    <t>CODO ACU 6 12 UM RDE21</t>
  </si>
  <si>
    <t>CODO ACU 6 8 UM RDE21</t>
  </si>
  <si>
    <t>CODO ACU 90 10 UM RDE21</t>
  </si>
  <si>
    <t>CODO ACU 90 12 UM RDE21</t>
  </si>
  <si>
    <t>CODO ACU 90 2 UM RDE21</t>
  </si>
  <si>
    <t>CODO ACU 90 2.1/2 UM RDE21</t>
  </si>
  <si>
    <t>CODO ACU 90 3 UM RDE21</t>
  </si>
  <si>
    <t>CODO ACU 90 4 UM RDE21</t>
  </si>
  <si>
    <t>CODO ACU 90 6 UM RDE21</t>
  </si>
  <si>
    <t>CODO ACU 90 8 UM RDE21</t>
  </si>
  <si>
    <t>CODO ALC 45 250MM NOVAFORT</t>
  </si>
  <si>
    <t>CODO ALC 90 250MM NOVAFORT</t>
  </si>
  <si>
    <t>CODO ALC 90 315MM NOVAFORT</t>
  </si>
  <si>
    <t>CODO ALC 90 400MM NOVAFORT</t>
  </si>
  <si>
    <t>CODO ALC 90 450MM NOVAFORT</t>
  </si>
  <si>
    <t>CURVA DUCTO DB/EB 90 2</t>
  </si>
  <si>
    <t>CURVA DUCTO DB/EB 90 3</t>
  </si>
  <si>
    <t>CURVA DUCTO DB/EB 90 4</t>
  </si>
  <si>
    <t>CURVA DUCTO TDP 45 4</t>
  </si>
  <si>
    <t>CURVA DUCTO TDP 90 4</t>
  </si>
  <si>
    <t>CODO ALC 90 500MM NOVAFORT</t>
  </si>
  <si>
    <t>JUNTA EXPANSION SAN 6</t>
  </si>
  <si>
    <t>KIT SILLA TEE ALC 315X110MM S8 NOVAFORT</t>
  </si>
  <si>
    <t>KIT SILLA TEE ALC 315X160MM S8 NOVAFORT</t>
  </si>
  <si>
    <t>KIT SILLA YEE ALC 315X110MM S8 NOVAFORT</t>
  </si>
  <si>
    <t>RED ACU 2.1/2X2 UM</t>
  </si>
  <si>
    <t>RED ACU 3X2 UM</t>
  </si>
  <si>
    <t>RED ACU 3X2.1/2 UM</t>
  </si>
  <si>
    <t>RED ACU 4X2 UM</t>
  </si>
  <si>
    <t>RED ACU 4X2.1/2 UM</t>
  </si>
  <si>
    <t>RED ACU 4X3 UM</t>
  </si>
  <si>
    <t>RED DRENAJE CONCEN CORRUG 100X65MM</t>
  </si>
  <si>
    <t>RED DRENAJE CONCEN CORRUG 160X100MM</t>
  </si>
  <si>
    <t>RED DRENAJE EXC 200X160MM</t>
  </si>
  <si>
    <t>SALIDA DRE CORRUG 65MM</t>
  </si>
  <si>
    <t>SALIDA DRE CORRUG 100MM</t>
  </si>
  <si>
    <t>SALIDA DRE CORRUG 160MM</t>
  </si>
  <si>
    <t>SALIDA DRE CORRUG 200MM</t>
  </si>
  <si>
    <t>SILLA DRE CORRUG 65X100MM</t>
  </si>
  <si>
    <t>SILLA DRE CORRUG 65X160MM</t>
  </si>
  <si>
    <t>SILLA DRE CORRUG 100X160MM</t>
  </si>
  <si>
    <t>SILLA TEE ALC 315X110MM NOVAFORT</t>
  </si>
  <si>
    <t>SILLA TEE ALC 315X160MM NOVAFORT</t>
  </si>
  <si>
    <t>SILLA TEE ALC 400X110MM NOVAFORT</t>
  </si>
  <si>
    <t>SILLA TEE ALC 400X160MM NOVAFORT</t>
  </si>
  <si>
    <t>SILLA TEE ALC 450X160MM NOVAFORT</t>
  </si>
  <si>
    <t>SILLA TEE ALC 500X160MM NOVAFORT</t>
  </si>
  <si>
    <t>SILLA YEE ALC 400X250MM NOVAFORT</t>
  </si>
  <si>
    <t>SILLA YEE ALC 315X110MM NOVAFORT</t>
  </si>
  <si>
    <t>SILLA YEE ALC 400X110MM NOVAFORT</t>
  </si>
  <si>
    <t>SILLA YEE ALC 400X200MM NOVAFORT</t>
  </si>
  <si>
    <t>TEE ACU 2X2X2 UM</t>
  </si>
  <si>
    <t>TEE ACU 3X3X3 UM</t>
  </si>
  <si>
    <t>TEE ACU 4X4X4 UM</t>
  </si>
  <si>
    <t>TEE ALC 250MM NOVAFORT</t>
  </si>
  <si>
    <t>TEE ALC 315MM NOVAFORT</t>
  </si>
  <si>
    <t>TEE ALC 400MM NOVAFORT</t>
  </si>
  <si>
    <t>TEE ALC 450MM NOVAFORT</t>
  </si>
  <si>
    <t>BASE CAJA INSP 400 200X160MM</t>
  </si>
  <si>
    <t>TEE ALC 200MM NOVAFORT</t>
  </si>
  <si>
    <t>TEE RED ALC 250X160MM NOVAFORT</t>
  </si>
  <si>
    <t>TEE RED SAN 6X4</t>
  </si>
  <si>
    <t>TEE ACU 2.1/2X2.1/2X2.1/2 UM</t>
  </si>
  <si>
    <t>TEE RED ACU 2.1/2X2.1/2X2 UM</t>
  </si>
  <si>
    <t>TEE RED ACU 2.1/2X2X2 UM</t>
  </si>
  <si>
    <t>TEE RED ACU 2.1/2X2X2.1/2 UM</t>
  </si>
  <si>
    <t>TEE RED ACU 3X3X2 UM</t>
  </si>
  <si>
    <t>TEE RED ACU 3X2X2 UM</t>
  </si>
  <si>
    <t>TEE RED ACU 3X2X3 UM</t>
  </si>
  <si>
    <t>TEE RED ACU 3X2X2.1/2 UM</t>
  </si>
  <si>
    <t>TEE RED ACU 3X3X2.1/2 UM</t>
  </si>
  <si>
    <t>TEE RED ACU 3X2.1/2X2.1/2 UM</t>
  </si>
  <si>
    <t>TEE RED ACU 3X2.1/2X3 UM</t>
  </si>
  <si>
    <t>TEE RED ACU 4X4X2 UM</t>
  </si>
  <si>
    <t>TEE RED ACU 4X2X4 UM</t>
  </si>
  <si>
    <t>TEE RED ACU 4X2X3 UM</t>
  </si>
  <si>
    <t>TEE RED ACU 4X4X2.1/2 UM</t>
  </si>
  <si>
    <t>TEE RED ACU 4X2.1/2X4 UM</t>
  </si>
  <si>
    <t>TEE RED ACU 4X3X3 UM</t>
  </si>
  <si>
    <t>TEE RED ACU 4X4X3 UM</t>
  </si>
  <si>
    <t>TEE RED ACU 4X3X4 UM</t>
  </si>
  <si>
    <t>TEE RED ACU 4X3X2 UM</t>
  </si>
  <si>
    <t>TEE RED ACU 4X3X2.1/2 UM</t>
  </si>
  <si>
    <t>TEE SAN 6</t>
  </si>
  <si>
    <t>UNION ACU RAPIDA 10 RDE21</t>
  </si>
  <si>
    <t>UNION ACU 10 UM</t>
  </si>
  <si>
    <t>UNION ACU RAPIDA 12 RDE21</t>
  </si>
  <si>
    <t>UNION ACU 12 UM</t>
  </si>
  <si>
    <t>UNION ACU RAPIDA 2 RDE21</t>
  </si>
  <si>
    <t>UNION ACU 2 UM</t>
  </si>
  <si>
    <t>UNION ACU RAPIDA 2.1/2 RDE21</t>
  </si>
  <si>
    <t>UNION ACU 2.1/2 UM</t>
  </si>
  <si>
    <t>UNION ACU RAPIDA 3 RDE21</t>
  </si>
  <si>
    <t>UNION ACU 3 UM</t>
  </si>
  <si>
    <t>UNION ACU RAPIDA 4 RDE21</t>
  </si>
  <si>
    <t>UNION ACU 4 UM</t>
  </si>
  <si>
    <t>UNION ACU RAPIDA 6 RDE21</t>
  </si>
  <si>
    <t>UNION ACU 6 UM</t>
  </si>
  <si>
    <t>UNION ACU RAPIDA 8 RDE21</t>
  </si>
  <si>
    <t>UNION ACU 8 UM</t>
  </si>
  <si>
    <t>UNION ALC 24 NOVALOC</t>
  </si>
  <si>
    <t>UNION ALC 250MM(10) NOVAFORT</t>
  </si>
  <si>
    <t>UNION ALC 27 NOVALOC</t>
  </si>
  <si>
    <t>UNION ALC 30 NOVALOC</t>
  </si>
  <si>
    <t>UNION ALC 315MM(12) NOVAFORT</t>
  </si>
  <si>
    <t>UNION ALC 33 NOVALOC</t>
  </si>
  <si>
    <t>UNION ALC 36 NOVALOC</t>
  </si>
  <si>
    <t>UNION ALC 39 NOVALOC</t>
  </si>
  <si>
    <t>UNION ALC 400MM(16) NOVAFORT</t>
  </si>
  <si>
    <t>UNION ALC 42 NOVALOC</t>
  </si>
  <si>
    <t>UNION ALC 45 NOVALOC</t>
  </si>
  <si>
    <t>UNION ALC 450MM(18) NOVAFORT</t>
  </si>
  <si>
    <t>UNION ALC 48 NOVALOC</t>
  </si>
  <si>
    <t>UNION ALC 500MM(20) NOVAFORT</t>
  </si>
  <si>
    <t>UNION ALC 51 NOVALOC</t>
  </si>
  <si>
    <t>UNION ALC 54 NOVALOC</t>
  </si>
  <si>
    <t>UNION DRE CORRUG 160MM</t>
  </si>
  <si>
    <t>UNION DRE CORRUG 200MM</t>
  </si>
  <si>
    <t>UNION REP ACU 10 UM RDE21</t>
  </si>
  <si>
    <t>UNION REP ACU 12 UM RDE21</t>
  </si>
  <si>
    <t>UNION REP ACU 2 UM RDE21</t>
  </si>
  <si>
    <t>UNION REP ACU 2.1/2 UM RDE21</t>
  </si>
  <si>
    <t>UNION REP ACU 3 UM RDE21</t>
  </si>
  <si>
    <t>UNION REP ACU 4 UM RDE21</t>
  </si>
  <si>
    <t>UNION REP ACU 6 UM RDE21</t>
  </si>
  <si>
    <t>UNION REP ACU 8 UM RDE21</t>
  </si>
  <si>
    <t>UNION REP ALC 24 NOVALOC</t>
  </si>
  <si>
    <t>UNION REP ALC 27 NOVALOC</t>
  </si>
  <si>
    <t>YEE RED ALC 250X160MM NOVAFORT</t>
  </si>
  <si>
    <t>YEE RED ALC 315X160MM NOVAFORT</t>
  </si>
  <si>
    <t>YEE RED ALC 400X160MM CAMP NOVAFORT</t>
  </si>
  <si>
    <t>UNION ALC 57 NOVALOC</t>
  </si>
  <si>
    <t>SILLA YEE ALC 24X200MM NOVALOC</t>
  </si>
  <si>
    <t>SILLA YEE ALC 27X200MM NOVALOC</t>
  </si>
  <si>
    <t>SILLA YEE ALC 24X200MM NOVAFORT</t>
  </si>
  <si>
    <t>SILLA YEE ALC 315X200MM NOVAFORT</t>
  </si>
  <si>
    <t>SILLA YEE ALC 355X200MM NOVAFORT</t>
  </si>
  <si>
    <t>SILLA YEE ALC 450X200MM NOVAFORT</t>
  </si>
  <si>
    <t>SILLA TEE ALC 355X160MM NOVAFORT</t>
  </si>
  <si>
    <t>SILLA YEE ALC 355X110MM NOVAFORT</t>
  </si>
  <si>
    <t>SILLA TEE ALC 355X110MM NOVAFORT</t>
  </si>
  <si>
    <t>SILLA TEE ALC 24X160MM NOVAFORT</t>
  </si>
  <si>
    <t>SILLA TEE ALC 24X200MM NOVAFORT</t>
  </si>
  <si>
    <t>SILLA YEE ALC 27X200MM NOVAFORT</t>
  </si>
  <si>
    <t>SILLA YEE ALC 500X200MM NOVAFORT</t>
  </si>
  <si>
    <t>SILLA DRE CORRUG 100X200MM</t>
  </si>
  <si>
    <t>RED EXC NOVAFORT 200X160MM</t>
  </si>
  <si>
    <t>BASE CAMARA INSP 600X315MM RECTA</t>
  </si>
  <si>
    <t>BASE CAMARA INSP 600X250 90</t>
  </si>
  <si>
    <t>BASE CAMARA INSP 600X315 90</t>
  </si>
  <si>
    <t>BASE CAMARA INSP 600X250 30</t>
  </si>
  <si>
    <t>BASE CAMARA INSP 600X315MM 30</t>
  </si>
  <si>
    <t>BASE CAMARA INSP 600X250MM 60</t>
  </si>
  <si>
    <t>BASE CAMARA INSP 600X315 60</t>
  </si>
  <si>
    <t>BASE CAMARA INSP 600X315 TEE</t>
  </si>
  <si>
    <t>BASE CAMARA INSP 600X250MM DOBLE TEE</t>
  </si>
  <si>
    <t>BASE CAMARA INSP 600X315 DOBLE TEE</t>
  </si>
  <si>
    <t>BASE CAMARA INSP 1000X250 RECTA</t>
  </si>
  <si>
    <t>BASE CAMARA INSP 1000X315 RECTA</t>
  </si>
  <si>
    <t>BASE CAMARA INSP 1000X250 90</t>
  </si>
  <si>
    <t>BASE CAMARA INSP 1000X315 90</t>
  </si>
  <si>
    <t>BASE CAMARA INSP 1000X200 30</t>
  </si>
  <si>
    <t>BASE CAMARA INSP 1000X250 30</t>
  </si>
  <si>
    <t>BASE CAMARA INSP 1000X315 30</t>
  </si>
  <si>
    <t>BASE CAMARA INSP 1000X200 45</t>
  </si>
  <si>
    <t>BASE CAMARA INSP 1000X250 45</t>
  </si>
  <si>
    <t>BASE CAMARA INSP 1000X315 45</t>
  </si>
  <si>
    <t>BASE CAMARA INSP 1000X200 TEE</t>
  </si>
  <si>
    <t>BASE CAMARA INSP 1000X250 TEE</t>
  </si>
  <si>
    <t>BASE CAMARA INSP 1000X315 TEE</t>
  </si>
  <si>
    <t>BASE CAMARA INSP 1000X200 DOBLE TEE</t>
  </si>
  <si>
    <t>BASE CAMARA INSP 1000X250 DOBLE TEE</t>
  </si>
  <si>
    <t>BASE CAMARA INSP 1000X315 DOBLE TEE</t>
  </si>
  <si>
    <t>ELEVADOR CAMARA INSP 600X500MM</t>
  </si>
  <si>
    <t>ELEVADOR CAMARA INSP 600X750MM</t>
  </si>
  <si>
    <t>ELEVADOR CAMARA INSP 600X1000MM</t>
  </si>
  <si>
    <t>ELEVADOR CAMARA INSP 600X1250MM</t>
  </si>
  <si>
    <t>ELEVADOR CAMARA INSP 600X1500MM</t>
  </si>
  <si>
    <t>ELEVADOR CAMARA INSP 600X1750MM</t>
  </si>
  <si>
    <t>ELEVADOR CAMARA INSP 600X2000MM</t>
  </si>
  <si>
    <t>ELEVADOR CAMARA INSP 600X2250MM</t>
  </si>
  <si>
    <t>ELEVADOR CAMARA INSP 600X2500MM</t>
  </si>
  <si>
    <t>ELEVADOR CAMARA INSP 600X2750MM</t>
  </si>
  <si>
    <t>ELEVADOR CAMARA INSP 600X3000MM</t>
  </si>
  <si>
    <t>ELEVADOR CAMARA INSP 600X3250MM</t>
  </si>
  <si>
    <t>ELEVADOR CAMARA INSP 600X3500MM</t>
  </si>
  <si>
    <t>ELEVADOR CAMARA INSP 600X3750MM</t>
  </si>
  <si>
    <t>ELEVADOR CAMARA INSP 600X4000MM</t>
  </si>
  <si>
    <t>ELEVADOR CAMARA INSP 1000X400MM</t>
  </si>
  <si>
    <t>ELEVADOR CAMARA INSP 1000X500MM</t>
  </si>
  <si>
    <t>ELEVADOR CAMARA INSP 1000X750MM</t>
  </si>
  <si>
    <t>ELEVADOR CAMARA INSP 1000X1000MM</t>
  </si>
  <si>
    <t>ELEVADOR CAMARA INSP 1000X1250MM</t>
  </si>
  <si>
    <t>ELEVADOR CAMARA INSP 1000X1750MM</t>
  </si>
  <si>
    <t>ELEVADOR CAMARA INSP 1000X2250MM</t>
  </si>
  <si>
    <t>ELEVADOR CAMARA INSP 1000X2500MM</t>
  </si>
  <si>
    <t>ELEVADOR CAMARA INSP 1000X2750MM</t>
  </si>
  <si>
    <t>ELEVADOR CAMARA INSP 1000X3000MM</t>
  </si>
  <si>
    <t>ELEVADOR CAMARA INSP 1000X3250MM</t>
  </si>
  <si>
    <t>ELEVADOR CAMARA INSP 1000X3500MM</t>
  </si>
  <si>
    <t>ELEVADOR CAMARA INSP 1000X3750MM</t>
  </si>
  <si>
    <t>CONO CAMARA INSP 1000 CONCENTRICO</t>
  </si>
  <si>
    <t>SILLA YEE ALC 27X250MM NOVAFORT</t>
  </si>
  <si>
    <t>CODO ALC 90 355MM(14) NOVAFORT</t>
  </si>
  <si>
    <t>TEE ALC 355MM(14) NOVAFORT</t>
  </si>
  <si>
    <t>REDUCCION CAMARA EXC 315X250</t>
  </si>
  <si>
    <t>KIT CONECTOR CAMARA 250 IN SITU</t>
  </si>
  <si>
    <t>KIT CONECTOR CAMARA 315 IN SITU</t>
  </si>
  <si>
    <t>CONECTOR NOVAFORT-CONCRETO 160MMX6</t>
  </si>
  <si>
    <t>CODO ALC 45 315MM NOVAFORT</t>
  </si>
  <si>
    <t>KIT CONECTOR CAMARA 200 IN SITU</t>
  </si>
  <si>
    <t>BASE CAMARA I 1000X200MM INICIAL</t>
  </si>
  <si>
    <t>BASE CAMARA I 1000X250MM INICIAL</t>
  </si>
  <si>
    <t>BASE CAMARA I 1000X315MM INICIAL</t>
  </si>
  <si>
    <t>BASE CAMARA INSP 600X200MM INICIAL</t>
  </si>
  <si>
    <t>BASE CAMARA INSP 600X250MM INICIAL</t>
  </si>
  <si>
    <t>BASE CAMARA INSP 600X315MM INICIAL</t>
  </si>
  <si>
    <t>SILLA TEE NOVAFORT 160 MM</t>
  </si>
  <si>
    <t>RED CONC NOVAFORT 160MMX4</t>
  </si>
  <si>
    <t>RED CONC NOVAFORT 160MMX110MM</t>
  </si>
  <si>
    <t>RED EXC NOVAFORT 160X110MM</t>
  </si>
  <si>
    <t>SILLA TEE ALC 250X200MM NOVAFORT</t>
  </si>
  <si>
    <t>SILLA TEE ALC 315X200MM NOVAFORT</t>
  </si>
  <si>
    <t>SILLA TEE ALC 315X250MM NOVAFORT</t>
  </si>
  <si>
    <t>SILLA TEE ALC 400X200MM NOVAFORT</t>
  </si>
  <si>
    <t>SILLA TEE ALC 400X250MM NOVAFORT</t>
  </si>
  <si>
    <t>SILLA TEE ALC 24X160MM NOVALOC</t>
  </si>
  <si>
    <t>SILLA TEE ALC 24X200MM NOVALOC</t>
  </si>
  <si>
    <t>SILLA TEE ALC 24X250MM NOVALOC</t>
  </si>
  <si>
    <t>SILLA YEE ALC 27X160MM NOVAFORT</t>
  </si>
  <si>
    <t>TEE RED ALC 250X200 NOVAFORT</t>
  </si>
  <si>
    <t>TEE RED DOBLE ALC 315X160 NOVAFORT</t>
  </si>
  <si>
    <t>TEE RED ALC 315X200 NOVAFORT</t>
  </si>
  <si>
    <t>SILLA TEE ALC 355X200MM NOVAFORT</t>
  </si>
  <si>
    <t>SILLA YEE ALC 250X200MM NOVAFORT</t>
  </si>
  <si>
    <t>UNION ALC 60 NOVALOC PS10</t>
  </si>
  <si>
    <t>ACOPLE H RIEGO 114MM CAMP PVC</t>
  </si>
  <si>
    <t>ADAPT ROS MACH PF 3/4</t>
  </si>
  <si>
    <t>ADAPT ROS H PE 20MMX1/2 NPT PN16</t>
  </si>
  <si>
    <t>ADAPT ROS H PE 63MMX1.1/2 NPT PN16</t>
  </si>
  <si>
    <t>ADAPT ROS M PE 16MMX1/2 NPT PN16</t>
  </si>
  <si>
    <t>ADAPT ROS M PE 20MMX1/2 NPT PN16</t>
  </si>
  <si>
    <t>ADAPT ROS M PE 25MMX3/4 NPT PN16</t>
  </si>
  <si>
    <t>ADAPT ROS M PE 32MMX1 NPT PN16</t>
  </si>
  <si>
    <t>ADAPT ROS M PE 63MMX2 NPT PN16</t>
  </si>
  <si>
    <t>ADAPT ROS M PE 90MMX3 NPT PN10</t>
  </si>
  <si>
    <t>BUJE PRE 1X1/2 SOLD ULTRATEMP</t>
  </si>
  <si>
    <t>BUJE PRE 1X3/4 SOLD ULTRATEMP</t>
  </si>
  <si>
    <t>CAUCHO CONDUIT P/DBL 1 1.80M</t>
  </si>
  <si>
    <t>CAUCHO CONDUIT P/DBL 1/2 1.80M</t>
  </si>
  <si>
    <t>CAUCHO CONDUIT P/DBL 3/4 1.80M</t>
  </si>
  <si>
    <t>VALV SAN ANTIRETORNO 4 PVC</t>
  </si>
  <si>
    <t>CODO PE PRE 16MM RAPIDO PN16</t>
  </si>
  <si>
    <t>CODO PE PRE 20MM RAPIDO PN10</t>
  </si>
  <si>
    <t>CODO PE PRE 45 110MM TF PN10</t>
  </si>
  <si>
    <t>CODO PE PRE 45 110MM TF PN16</t>
  </si>
  <si>
    <t>CODO PE PRE 45 160MM TF PN10</t>
  </si>
  <si>
    <t>CODO PE PRE 45 160MM TF PN16</t>
  </si>
  <si>
    <t>CODO PE PRE 45 200MM TF PN10</t>
  </si>
  <si>
    <t>CODO PE PRE 45 200MM TF PN16</t>
  </si>
  <si>
    <t>CODO PE 45 250MM TF PN10</t>
  </si>
  <si>
    <t>CODO PE PRE 45 250MM TF PN16</t>
  </si>
  <si>
    <t>CODO PE PRE 45 63MM TF PN10</t>
  </si>
  <si>
    <t>CODO PE PRE 45 63MM TF PN16</t>
  </si>
  <si>
    <t>CODO PE PRE 45 90MM TF PN10</t>
  </si>
  <si>
    <t>CODO PE PRE 45 90MM TF PN16</t>
  </si>
  <si>
    <t>CODO PE PRE 90 110MM TF PN16</t>
  </si>
  <si>
    <t>CODO PE PRE 90 160MM TF PN16</t>
  </si>
  <si>
    <t>CODO PE PRE 90 200MM TF PN10</t>
  </si>
  <si>
    <t>CODO PE PRE 90 200MM TF PN16</t>
  </si>
  <si>
    <t>CODO PE PRE 90 250MM TF PN10</t>
  </si>
  <si>
    <t>CODO PE PRE 90 250MM TF PN16</t>
  </si>
  <si>
    <t>CODO PE PRE 90 63MM TF PN16</t>
  </si>
  <si>
    <t>CODO PE PRE 90 90MM TF PN16</t>
  </si>
  <si>
    <t>CODO PRE 45 1 ULTRATEMP</t>
  </si>
  <si>
    <t>COLL DERIV PE 110MMX1 PN10 TORN METAL</t>
  </si>
  <si>
    <t>COLL DERIV PE 110MMX1/2 PN10 TORN METAL</t>
  </si>
  <si>
    <t>COLL DERIV PE 110MMX3/4 PN10 TORN METAL</t>
  </si>
  <si>
    <t>COLL DERIV PE 160MMX1 PN10 TORN METAL</t>
  </si>
  <si>
    <t>COLL DERIV PE PRE 160MMX1/2X1/2 PN10</t>
  </si>
  <si>
    <t>COLL DERIV PE 160MMX3/4 PN10 TORN METAL</t>
  </si>
  <si>
    <t>COLL DERIV PE 63MMX1 PN10 TORN METAL</t>
  </si>
  <si>
    <t>COLL DERIV PE 63MMX1/2 PN10 TORN METAL</t>
  </si>
  <si>
    <t>COLL DERIV PE 63MMX3/4 PN10 TORN METAL</t>
  </si>
  <si>
    <t>COLL DERIV PE 90MMX1 PN10 TORN METAL</t>
  </si>
  <si>
    <t>COLL DERIV PE 90MMX1/2 PN10 TORN METAL</t>
  </si>
  <si>
    <t>FLANCHE MET 110MM UNIV</t>
  </si>
  <si>
    <t>FLANCHE MET 160MM UNIV</t>
  </si>
  <si>
    <t>FLANCHE MET 200MM UNIV</t>
  </si>
  <si>
    <t>FLANCHE MET 250MM UNIV</t>
  </si>
  <si>
    <t>FLANCHE MET 63MM UNIV</t>
  </si>
  <si>
    <t>FLANCHE MET 90MM UNIV</t>
  </si>
  <si>
    <t>PORTA FLANCHE PE PRE 110MM PN10 TERMF</t>
  </si>
  <si>
    <t>PORTA FLANCHE PE PRE 160MM PN16 TERMF</t>
  </si>
  <si>
    <t>PORTA FLANCHE PE PRE 200MM PN10 TERMF</t>
  </si>
  <si>
    <t>PORTA FLANCHE PE PRE 200MM PN16 TERMF</t>
  </si>
  <si>
    <t>PORTA FLANCHE PE PRE 250MM PN16 TERMF</t>
  </si>
  <si>
    <t>PORTA FLANCHE PE PRE 250MM PN10 TERMF</t>
  </si>
  <si>
    <t>PORTA FLANCHE PE PRE 63MM PN10 TERMF</t>
  </si>
  <si>
    <t>PORTA FLANCHE PE PRE 63MM PN16 TERMF</t>
  </si>
  <si>
    <t>PORTA FLANCHE PE PRE 90MM PN10 TERMF</t>
  </si>
  <si>
    <t>PORTA FLANCHE PE PRE 90MM PN16 TERMF</t>
  </si>
  <si>
    <t>RED PE PRE 110X63MM PN10 TERMF</t>
  </si>
  <si>
    <t>RED PE PRE 110X63MM PN16 TERMF</t>
  </si>
  <si>
    <t>RED PE PRE 110X90MM PN16 TERMF</t>
  </si>
  <si>
    <t>RED PE PRE 160X110MM PN16 TERMF</t>
  </si>
  <si>
    <t>RED PE PRE 160X90MM PN16 TERMF</t>
  </si>
  <si>
    <t>RED PE PRE 200X160MM PN10 TERMF</t>
  </si>
  <si>
    <t>RED PE PRE 200X160MM PN16 TERMF</t>
  </si>
  <si>
    <t>RED PE PRE 250X200MM PN10 TERMF</t>
  </si>
  <si>
    <t>RED PE PRE 250X200MM PN16 TERMF</t>
  </si>
  <si>
    <t>SERRUCHO CTE PVC MAN</t>
  </si>
  <si>
    <t>SILLETA PE PRE 110X20MM PN10 TERMF</t>
  </si>
  <si>
    <t>SILLETA PE PRE 160X20MM PN10 TERMF</t>
  </si>
  <si>
    <t>SILLETA PE PRE 200X20MM PN10 TERMF</t>
  </si>
  <si>
    <t>SILLETA PE PRE 90X20MM PN10 TERMF</t>
  </si>
  <si>
    <t>TAPON CIEGO HERMETICO 29-36MM</t>
  </si>
  <si>
    <t>TAPON PE PRE 110MM PN16 TERMF</t>
  </si>
  <si>
    <t>TAPON PE PRE 160MM PN10 TERMF</t>
  </si>
  <si>
    <t>TAPON PE PRE 160MM PN16 TERMF</t>
  </si>
  <si>
    <t>TAPON PE PRE 200MM PN10 TERMF</t>
  </si>
  <si>
    <t>TAPON PE PRE 200MM PN16 TERMF</t>
  </si>
  <si>
    <t>TAPON PE PRE 250MM PN10 TERMF</t>
  </si>
  <si>
    <t>TAPON PE PRE 250MM PN16 TERMF</t>
  </si>
  <si>
    <t>TAPON PE PRE 63MM PN16 TERMF</t>
  </si>
  <si>
    <t>TAPON PE PRE 315MM PN10 TERMF</t>
  </si>
  <si>
    <t>TEE PE PRE 110MM TF PN16</t>
  </si>
  <si>
    <t>TEE PE PRE 200MM TF PN10</t>
  </si>
  <si>
    <t>TEE PE PRE 200MM TF PN16</t>
  </si>
  <si>
    <t>TEE PE PRE 250MM TF PN10</t>
  </si>
  <si>
    <t>TEE PE PRE 90MM PN10 TERMF</t>
  </si>
  <si>
    <t>UNION FIB OPT 40MM PP</t>
  </si>
  <si>
    <t>UNION ELE PRE 110MM PE100 PN16</t>
  </si>
  <si>
    <t>UNION ELE PRE 160MM PE100 PN16</t>
  </si>
  <si>
    <t>UNION ELE PRE 200MM PE100 PN16</t>
  </si>
  <si>
    <t>UNION ELE PRE 63MM PE100 PN16</t>
  </si>
  <si>
    <t>UNION ELE PRE 90MM PE100 PN16</t>
  </si>
  <si>
    <t>UNION ELE PRE 250MM PE100 PN16</t>
  </si>
  <si>
    <t>UNION PF 3/4</t>
  </si>
  <si>
    <t>UNION RAPIDA PE PRE 110MM PN10</t>
  </si>
  <si>
    <t>UNION RAPIDA PE PRE 16MM PN16</t>
  </si>
  <si>
    <t>UNION RAPIDA PE PRE 20MM PN16</t>
  </si>
  <si>
    <t>UNION RAPIDA PE PRE 25MM PN16</t>
  </si>
  <si>
    <t>UNION RAPIDA PE PRE 32MM PN16</t>
  </si>
  <si>
    <t>UNION RAPIDA PE PRE 63MM PN16</t>
  </si>
  <si>
    <t>UNION RAPIDA PE PRE 90MM PN10</t>
  </si>
  <si>
    <t>UNION REP PRE DESLIZANTE 1.1/2 PVC</t>
  </si>
  <si>
    <t>UNION REP PRE DESLIZANTE 2 PVC</t>
  </si>
  <si>
    <t>FLANCHE MET 315MM UNIV</t>
  </si>
  <si>
    <t>PORTA FLANCHE PE PRE 315MM PN10 TERMF</t>
  </si>
  <si>
    <t>TEE PE PRE 315MM TF PN10</t>
  </si>
  <si>
    <t>UNION FIB OPT 32MM</t>
  </si>
  <si>
    <t>CODO SAN 22.1/2 6 CXC</t>
  </si>
  <si>
    <t>TEE ACU 8 UM RDE21 CORTA</t>
  </si>
  <si>
    <t>TEE ACU 6 UM RDE21 CORTA</t>
  </si>
  <si>
    <t>TEE ACU 4 UM RDE21 CORTA</t>
  </si>
  <si>
    <t>TEE ACU 3 UM RDE21 CORTA</t>
  </si>
  <si>
    <t>CODO ACU 90 8 UM RDE21 CORTO</t>
  </si>
  <si>
    <t>CODO ACU 90 6 UM RDE21 CORTO</t>
  </si>
  <si>
    <t>CODO ACU 90 4 UM RDE21 CORTO</t>
  </si>
  <si>
    <t>CODO ACU 90 3 UM RDE21 CORTO</t>
  </si>
  <si>
    <t>CODO ACU 45 8 UM RDE21 CORTO</t>
  </si>
  <si>
    <t>CODO ACU 45 6 UM RDE21 CORTO</t>
  </si>
  <si>
    <t>CODO ACU 45 4 UM RDE21 CORTO</t>
  </si>
  <si>
    <t>CODO ACU 45 3 UM RDE21 CORTO</t>
  </si>
  <si>
    <t>RED ACU 8X6 UM RDE21 CORTA</t>
  </si>
  <si>
    <t>RED ACU 6X4 UM RDE21 CORTA</t>
  </si>
  <si>
    <t>RED ACU 4X3 UM RDE21 CORTA</t>
  </si>
  <si>
    <t>TAPON ACU 8 UM RDE21 CORTO</t>
  </si>
  <si>
    <t>TAPON ACU 6 UM RDE21 CORTO</t>
  </si>
  <si>
    <t>TAPON ACU 4 UM RDE21 CORTO</t>
  </si>
  <si>
    <t>TAPON ACU 3 UM RDE21 CORTO</t>
  </si>
  <si>
    <t>CLICK INSERTA TEE 315X160MM</t>
  </si>
  <si>
    <t>COPA SIERRA CLICK INSERTA TEE 160 MM</t>
  </si>
  <si>
    <t>CANALETA CANAFLEX 13X7 CON ADHESIVO</t>
  </si>
  <si>
    <t>CANALETA CANAFLEX 32X12 SIN ADHESIVO</t>
  </si>
  <si>
    <t>CODO ACU 45 2 1/2 UM RDE21 CORTO</t>
  </si>
  <si>
    <t>CODO ACU 45 2 UM RDE21 CORTO</t>
  </si>
  <si>
    <t>CODO ACU 90 2.1/2 UM RDE21 CORTO</t>
  </si>
  <si>
    <t>CODO ACU 90 2 UM RDE21 CORTO</t>
  </si>
  <si>
    <t>CODO ACU 90 1.1/2 UM RDE21 CORTO</t>
  </si>
  <si>
    <t>TEE RED ACU 8X6 UM RDE21 CORTA</t>
  </si>
  <si>
    <t>TEE RED ACU 8X4 UM RDE21 CORTA</t>
  </si>
  <si>
    <t>TEE RED ACU 6X4 UM RDE21 CORTA</t>
  </si>
  <si>
    <t>TEE RED ACU 6X3 UM RDE21 CORTA</t>
  </si>
  <si>
    <t>TEE RED ACU 4X3 UM RDE21 CORTA</t>
  </si>
  <si>
    <t>TEE RED ACU 4X2.1/2 UM RDE21 CORTA</t>
  </si>
  <si>
    <t>TEE RED ACU 4X2 UM RDE21 CORTA</t>
  </si>
  <si>
    <t>TEE RED ACU 3X2.1/2 UM RDE21 CORTA</t>
  </si>
  <si>
    <t>TEE RED ACU 3X2 UM RDE21 CORTA</t>
  </si>
  <si>
    <t>TEE ACU 2.1/2 UM RDE21 CORTA</t>
  </si>
  <si>
    <t>TEE RED ACU 2.1/2X2 UM RDE21 CORTA</t>
  </si>
  <si>
    <t>TEE RED ACU 2.1/2X1.1/2 UM RDE21 CORTA</t>
  </si>
  <si>
    <t>TEE ACU 1.1/2 UM RDE21 CORTA</t>
  </si>
  <si>
    <t>TEE ACU 2 UM RDE21 CORTA</t>
  </si>
  <si>
    <t>RED ACU 4X2.1/2 UM RDE21 CORTA</t>
  </si>
  <si>
    <t>RED ACU 4X2 UM RDE21 CORTA</t>
  </si>
  <si>
    <t>RED ACU 3X2.1/2 UM RDE21 CORTA</t>
  </si>
  <si>
    <t>RED ACU 3X2 UM RDE21 CORTA</t>
  </si>
  <si>
    <t>RED ACU 2.1/2X2 UM RDE21 CORTA</t>
  </si>
  <si>
    <t>RED ACU 2X1.1/2 UM RDE21 CORTA</t>
  </si>
  <si>
    <t>UNION REP ACU 1.1/2 UM RDE21 CORTA</t>
  </si>
  <si>
    <t>KIT CONECTOR CAMARA 160 IN SITU</t>
  </si>
  <si>
    <t>KIT CONECTOR CAMARA 110 IN SITU</t>
  </si>
  <si>
    <t>TAPON CAMARA 315</t>
  </si>
  <si>
    <t>TAPON CAMARA 250</t>
  </si>
  <si>
    <t>TAPON CAMARA 200</t>
  </si>
  <si>
    <t>CLICK INSERTA TEE 250X160 MM</t>
  </si>
  <si>
    <t>ARO TAPA PP CAJA 315 LIVIANA</t>
  </si>
  <si>
    <t>ARO TAPA PP CAJA 400 LIVIANA</t>
  </si>
  <si>
    <t>CLICK INSERTA TEE 355-400X160MM</t>
  </si>
  <si>
    <t>CLICK INSERTA TEE 450-500X160 MM</t>
  </si>
  <si>
    <t>COPA SIERRA IN SITU 160 MM</t>
  </si>
  <si>
    <t>ABRAZADERA REPARADUCTO 110MM</t>
  </si>
  <si>
    <t>CANALETA CANAFLEX 20X12 CON ADHESIVO</t>
  </si>
  <si>
    <t>CANALETA CANAFLEX 32X12 CON ADH SIN DIVI</t>
  </si>
  <si>
    <t>CANALETA CANAFLEX 40X22 SIN ADH SIN DIVI</t>
  </si>
  <si>
    <t>COPA SIERRA IN SITU 110 MM</t>
  </si>
  <si>
    <t>COPA SIERRA IN SITU 200 MM</t>
  </si>
  <si>
    <t>COPA SIERRA IN SITU 250 MM</t>
  </si>
  <si>
    <t>COPA SIERRA IN SITU 315 MM</t>
  </si>
  <si>
    <t>ARO TAPA PP CAJA 400 PESADA</t>
  </si>
  <si>
    <t>ARO TAPA PP CAJA 315 PESADA</t>
  </si>
  <si>
    <t>TB PRE 200MM PE100 6M PN16</t>
  </si>
  <si>
    <t>ADAPT ROS M 1.1/4 ULTRATEMP</t>
  </si>
  <si>
    <t>ADAPT ROS M 1.1/2 ULTRATEMP</t>
  </si>
  <si>
    <t>ADAPT ROS M 2 ULTRATEMP</t>
  </si>
  <si>
    <t>BUJE PRE 1.1/4X1/2 SOLD ULTRATEMP</t>
  </si>
  <si>
    <t>BUJE PRE 1.1/4X3/4 SOLD ULTRATEMP</t>
  </si>
  <si>
    <t>BUJE PRE 1.1/4X1 SOLD ULTRATEMP</t>
  </si>
  <si>
    <t>BUJE PRE 1.1/2X1/2 SOLD ULTRATEMP</t>
  </si>
  <si>
    <t>BUJE PRE 1.1/2X3/4 SOLD ULTRATEMP</t>
  </si>
  <si>
    <t>BUJE PRE 1.1/2X1 SOLD ULTRATEMP</t>
  </si>
  <si>
    <t>BUJE PRE 1.1/2X1.1/4 SOLD ULTRATEMP</t>
  </si>
  <si>
    <t>BUJE PRE 2X1/2 SOLD ULTRATEMP</t>
  </si>
  <si>
    <t>BUJE PRE 2X3/4 SOLD ULTRATEMP</t>
  </si>
  <si>
    <t>BUJE PRE 2X1 SOLD ULTRATEMP</t>
  </si>
  <si>
    <t>BUJE PRE 2X1.1/4 SOLD ULTRATEMP</t>
  </si>
  <si>
    <t>BUJE PRE 2X1.1/2 SOLD ULTRATEMP</t>
  </si>
  <si>
    <t>CODO PRE 45 1.1/4 ULTRATEMP</t>
  </si>
  <si>
    <t>CODO PRE 45 1.1/2 ULTRATEMP</t>
  </si>
  <si>
    <t>CODO PRE 45 2 ULTRATEMP</t>
  </si>
  <si>
    <t>CODO PRE 90 1.1/4 ULTRATEMP</t>
  </si>
  <si>
    <t>CODO PRE 90 1.1/2 ULTRATEMP</t>
  </si>
  <si>
    <t>CODO PRE 90 2 ULTRATEMP</t>
  </si>
  <si>
    <t>TAPON PRE 1.1/4 SOLD ULTRATEMP</t>
  </si>
  <si>
    <t>TAPON PRE 1.1/2 SOLD ULTRATEMP</t>
  </si>
  <si>
    <t>TAPON PRE 2 SOLD ULTRATEMP</t>
  </si>
  <si>
    <t>TB LISO 2 ULTRATEMP RDE11 6M</t>
  </si>
  <si>
    <t>TEE PRE 1.1/4 ULTRATEMP</t>
  </si>
  <si>
    <t>TEE PRE 1.1/2 ULTRATEMP</t>
  </si>
  <si>
    <t>TEE PRE 2 ULTRATEMP</t>
  </si>
  <si>
    <t>UNION PRE 1.1/4 ULTRATEMP</t>
  </si>
  <si>
    <t>UNION PRE 1.1/2 ULTRATEMP</t>
  </si>
  <si>
    <t>UNION PRE 2 ULTRATEMP</t>
  </si>
  <si>
    <t>FLANCHE MET 75MM UNIV</t>
  </si>
  <si>
    <t>BRIDA AJUSTABLE PVC SCH 80 6 SOLDAR</t>
  </si>
  <si>
    <t>BRIDA AJUSTABLE PVC SCH 80 8 SOLDAR</t>
  </si>
  <si>
    <t>BRIDA AJUSTABLE PVC SCH 80 10 SOLDAR</t>
  </si>
  <si>
    <t>BRIDA AJUSTABLE PVC SCH 80 12 SOLDAR</t>
  </si>
  <si>
    <t>YEE RED SAN 8X4 PVC</t>
  </si>
  <si>
    <t>YEE RED SAN 8X6 PVC</t>
  </si>
  <si>
    <t>YEE SAN 8 PVC</t>
  </si>
  <si>
    <t>YEE RED SAN 10X4 PVC</t>
  </si>
  <si>
    <t>YEE RED SAN 10X6 PVC</t>
  </si>
  <si>
    <t>YEE RED SAN 10X8 PVC</t>
  </si>
  <si>
    <t>YEE SAN 10 PVC</t>
  </si>
  <si>
    <t>TEE SAN 8 PVC</t>
  </si>
  <si>
    <t>TEE SAN 10 PVC</t>
  </si>
  <si>
    <t>CODO SAN 90 8 CXC PVC</t>
  </si>
  <si>
    <t>CODO SAN 90 10 CXC PVC</t>
  </si>
  <si>
    <t>CODO SAN 45 8 CXC PVC</t>
  </si>
  <si>
    <t>CODO SAN 45 10 CXC PVC</t>
  </si>
  <si>
    <t>CODO SAN 45 8 CXE PVC</t>
  </si>
  <si>
    <t>CODO SAN 45 10 CXE PVC</t>
  </si>
  <si>
    <t>CODO SAN 22.1/2 8 CXC PVC</t>
  </si>
  <si>
    <t>CODO SAN 22.1/2 10 CXC PVC</t>
  </si>
  <si>
    <t>TAPON SAN 8 PVC</t>
  </si>
  <si>
    <t>TAPON SAN 10 PVC</t>
  </si>
  <si>
    <t>BUJE SAN 8X4 SOLD PVC</t>
  </si>
  <si>
    <t>BUJE SAN 8X6 SOLD PVC</t>
  </si>
  <si>
    <t>BUJE SAN 10X6 SOLD PVC</t>
  </si>
  <si>
    <t>BUJE SAN 10X8 SOLD PVC</t>
  </si>
  <si>
    <t>ADAPT LIMPIEZA SAN 10X8 PVC</t>
  </si>
  <si>
    <t>UNION SAN 8 PVC</t>
  </si>
  <si>
    <t>UNION SAN 10 PVC</t>
  </si>
  <si>
    <t>TB LISO 1.1/2 CPVC BM 4.572M (15PIES)</t>
  </si>
  <si>
    <t>TB LISO 1.1/4 CPVC BM 4.572M (15PIES)</t>
  </si>
  <si>
    <t>TB LISO 1 CPVC BM 4.572M (15PIES)</t>
  </si>
  <si>
    <t>TB LISO 2.1/2 CPVC BM 4.572M (15PIES)</t>
  </si>
  <si>
    <t>TB LISO 2 CPVC BM 4.572M (15PIES)</t>
  </si>
  <si>
    <t>TB LISO 3/4 CPVC BM 4.572M (15PIES)</t>
  </si>
  <si>
    <t>TB LISO 3 CPVC BM 4.572M (15PIES)</t>
  </si>
  <si>
    <t>UNION 3/4 CPVC BM CAMPANA</t>
  </si>
  <si>
    <t>UNION 1 CPVC BM CAMPANA</t>
  </si>
  <si>
    <t>UNION 1.1/4 CPVC BM CAMPANA</t>
  </si>
  <si>
    <t>UNION 1.1/2 CPVC BM CAMPANA</t>
  </si>
  <si>
    <t>UNION 2 CPVC BM CAMPANA</t>
  </si>
  <si>
    <t>UNION 2.1/2 CPVC BM CAMPANA</t>
  </si>
  <si>
    <t>UNION 3 CPVC BM CAMPANA</t>
  </si>
  <si>
    <t>UNION 1.1/4 CPVC BM CAMPANA-RANURA</t>
  </si>
  <si>
    <t>UNION 1.1/2 CPVC BM CAMPANA-RANURA</t>
  </si>
  <si>
    <t>UNION 2 CPVC BM CAMPANA-RANURA</t>
  </si>
  <si>
    <t>UNION 2.1/2 CPVC BM CAMPANA-RANURA</t>
  </si>
  <si>
    <t>UNION 3 CPVC BM CAMPANA-RANURA</t>
  </si>
  <si>
    <t>ADAPT HEM 3/4 CPVC BM C/INS MET CAMP-ROS</t>
  </si>
  <si>
    <t>ADAPT HEM 1 CPVC BM C/INS MET CAMP-ROSCA</t>
  </si>
  <si>
    <t>ADAPT HEM 1.1/4 CPVC BM C/IN MET CAM-ROS</t>
  </si>
  <si>
    <t>ADAPT HEM 1.1/2 CPVC BM C/IN MET CAM-ROS</t>
  </si>
  <si>
    <t>ADAPT HEM 2 CPVC BM C/INS MET CAMP-ROSCA</t>
  </si>
  <si>
    <t>BUJE ROC 3/4X1/2 INS MET CPVC BM CAM-ROS</t>
  </si>
  <si>
    <t>BUJE ROCIA 1X1/2 INS MET CPVC BM CAM-ROS</t>
  </si>
  <si>
    <t>ADAPT MACH 3/4 CPVC BM C/INS MET CAM-ROS</t>
  </si>
  <si>
    <t>ADAPT MACH 1 CPVC BM C/INS MET CAMP-ROSC</t>
  </si>
  <si>
    <t>ADAPT MACH 1.1/4 CPVC BM INS MET CAM-ROS</t>
  </si>
  <si>
    <t>ADAPT MACH 1.1/2 CPVC BM INS MET CAM-ROS</t>
  </si>
  <si>
    <t>ADAPT MACH 2 CPVC BM C/INS MET CAMP-ROSC</t>
  </si>
  <si>
    <t>CODO 45 3/4 CPVC BM CAMP-CAMP</t>
  </si>
  <si>
    <t>CODO 45 1 CPVC BM CAMP-CAMP</t>
  </si>
  <si>
    <t>CODO 45 1.1/4 CPVC BM CAMP-CAMP</t>
  </si>
  <si>
    <t>CODO 45 1.1/2 CPVC BM CAMP-CAMP</t>
  </si>
  <si>
    <t>CODO 45 2 CPVC BM CAMP-CAMP</t>
  </si>
  <si>
    <t>CODO 45 2.1/2 CPVC BM CAMP-CAMP</t>
  </si>
  <si>
    <t>CODO 45 3 CPVC BM CAMP-CAMP</t>
  </si>
  <si>
    <t>CODO 90 3/4 CPVC BM CAMP-CAMP</t>
  </si>
  <si>
    <t>CODO 90 1 CPVC BM CAMP-CAMP</t>
  </si>
  <si>
    <t>CODO 90 1.1/4 CPVC BM CAMP-CAMP</t>
  </si>
  <si>
    <t>CODO 90 1.1/2 CPVC BM CAMP-CAMP</t>
  </si>
  <si>
    <t>CODO 90 2 CPVC BM CAMP-CAMP</t>
  </si>
  <si>
    <t>CODO 90 2.1/2 CPVC BM CAMP-CAMP</t>
  </si>
  <si>
    <t>CODO 90 3 CPVC BM CAMP-CAMP</t>
  </si>
  <si>
    <t>CODO 90 ROCIADOR 3/4X1/2 CPVC BM CAM-ROS</t>
  </si>
  <si>
    <t>CODO 90 ROCIADOR 1X1/2 CPVC BM CAMP-ROSC</t>
  </si>
  <si>
    <t>TEE 3/4 CPVC BM CAMPANA-CAMPANA</t>
  </si>
  <si>
    <t>TEE 1 CPVC BM CAMPANA-CAMPANA</t>
  </si>
  <si>
    <t>TEE 1.1/4 CPVC BM CAMPANA-CAMPANA</t>
  </si>
  <si>
    <t>TEE 1.1/2 CPVC BM CAMPANA-CAMPANA</t>
  </si>
  <si>
    <t>TEE 2 CPVC BM CAMPANA-CAMPANA</t>
  </si>
  <si>
    <t>TEE 2.1/2 CPVC BM CAMPANA-CAMPANA</t>
  </si>
  <si>
    <t>TEE 3 CPVC BM CAMPANA-CAMPANA</t>
  </si>
  <si>
    <t>TEE RED CPVC BM 1X3/4 CAMPANA-CAMPANA</t>
  </si>
  <si>
    <t>TEE RED CPVC BM 1.1/4X3/4 CAMPANA-CAMPAN</t>
  </si>
  <si>
    <t>TEE RED CPVC BM 1.14/X1 CAMPANA-CAMPANA</t>
  </si>
  <si>
    <t>TEE RED CPVC BM 1.1/2X3/4 CAMPANA-CAMPAN</t>
  </si>
  <si>
    <t>TEE RED CPVC BM 1.1/2X1 CAMPANA-CAMPANA</t>
  </si>
  <si>
    <t>TEE RED CPVC BM 1.1/2X1.1/4 CAMPANA-CAMP</t>
  </si>
  <si>
    <t>TEE RED CPVC BM 2X3/4 CAMPANA-CAMPANA</t>
  </si>
  <si>
    <t>TEE RED CPVC BM 2X1 CAMPANA-CAMPANA</t>
  </si>
  <si>
    <t>TEE RED CPVC BM 2X1.1/2 CAMPANA-CAMPANA</t>
  </si>
  <si>
    <t>TEE RED CPVC BM 2.1/2X1 CAMPANA-CAMPANA</t>
  </si>
  <si>
    <t>TEE RED CPVC BM 2.1/2X2 CAMPANA-CAMPANA</t>
  </si>
  <si>
    <t>TEE RED CPVC BM 3X2 CAMPANA-CAMPANA</t>
  </si>
  <si>
    <t>TEE RED CPVC BM 3X2.1/2 CAMPANA-CAMPANA</t>
  </si>
  <si>
    <t>TEE ROCIAD 3/4X1/2 CPVC BM CAM-ROSCA 1/2</t>
  </si>
  <si>
    <t>TEE ROCIADO 1X1/2 CPVC BM CAMP-ROSCA 1/2</t>
  </si>
  <si>
    <t>TEE ROCIA 1.1/4X1/2 CPVC BM CAM-ROSC 1/2</t>
  </si>
  <si>
    <t>TEE ROCIA 1.1/2X1/2 CPVC BM CAM-ROSC 1/2</t>
  </si>
  <si>
    <t>TEE ROCIADO 2X1/2 CPVC BM CAMP-ROSCA 1/2</t>
  </si>
  <si>
    <t>TAPON 3/4 SOLD CPVC BM CAMPANA</t>
  </si>
  <si>
    <t>TAPON 1 SOLD CPVC BM CAMPANA</t>
  </si>
  <si>
    <t>TAPON 1.1/4 SOLD CPVC BM CAMPANA</t>
  </si>
  <si>
    <t>TAPON 1.1/2 SOLD CPVC BM CAMPANA</t>
  </si>
  <si>
    <t>TAPON 2 SOLD CPVC BM CAMPANA</t>
  </si>
  <si>
    <t>TAPON 2.1/2 SOLD CPVC BM CAMPANA</t>
  </si>
  <si>
    <t>TAPON 3 SOLD CPVC BM CAMPANA</t>
  </si>
  <si>
    <t>BUJE 1X3/4 CPVC BM ESPIGO-CAMPANA</t>
  </si>
  <si>
    <t>BUJE 1.1/4X3/4 CPVC BM ESPIGO-CAMPANA</t>
  </si>
  <si>
    <t>BUJE 1.1/4X1 CPVC BM ESPIGO-CAMPANA</t>
  </si>
  <si>
    <t>BUJE 1.1/2X3/4 CPVC BM ESPIGO-CAMPANA</t>
  </si>
  <si>
    <t>BUJE 1.1/2X1 CPVC BM ESPIGO-CAMPANA</t>
  </si>
  <si>
    <t>BUJE 1.1/2X1.1/4 CPVC BM ESPIGO-CAMPANA</t>
  </si>
  <si>
    <t>BUJE 2X3/4 CPVC BM ESPIGO-CAMPANA</t>
  </si>
  <si>
    <t>BUJE 2X1 CPVC BM ESPIGO-CAMPANA</t>
  </si>
  <si>
    <t>BUJE 2X1.1/4 CPVC BM ESPIGO-CAMPANA</t>
  </si>
  <si>
    <t>BUJE 2X1.1/2 CPVC BM ESPIGO-CAMPANA</t>
  </si>
  <si>
    <t>BUJE 2.1/2X2 CPVC BM ESPIGO-CAMPANA</t>
  </si>
  <si>
    <t>BUJE 3X2 CPVC BM ESPIGO-CAMPANA</t>
  </si>
  <si>
    <t>BUJE 3X2.1/2 CPVC BM ESPIGO-CAMPANA</t>
  </si>
  <si>
    <t>SOLDADURA CPVC BM 1/8GAL (1 PT)</t>
  </si>
  <si>
    <t>SOLDADURA CPVC BM 1/4GAL (1 QT)</t>
  </si>
  <si>
    <t>UNION UNIV 3/4 CPVC BM CAMPANA-CAMPANA</t>
  </si>
  <si>
    <t>UNION UNIV 1 CPVC BM CAMPANA-CAMPANA</t>
  </si>
  <si>
    <t>TB PRE 315MM PE100 6M PN16</t>
  </si>
  <si>
    <t>UNION FIB OPT 50MM PP</t>
  </si>
  <si>
    <t>RED PE PRE 250X160MM PN10 TERMF</t>
  </si>
  <si>
    <t>RED PE PRE 315X250MM PN10 TERMF</t>
  </si>
  <si>
    <t>FLOTADOR PLASTICO TANQUE 1/2</t>
  </si>
  <si>
    <t>RED PE PRE 90X63MM PN16 TERMF</t>
  </si>
  <si>
    <t>TB PRE 110MM PE100 50M PN8</t>
  </si>
  <si>
    <t>TB PRE 63MM PE100 100M PN12.5</t>
  </si>
  <si>
    <t>CODO INTERNO PLASTICO CANALETA 13X7</t>
  </si>
  <si>
    <t>CODO EXTERNO PLASTICO CANALETA 13X7</t>
  </si>
  <si>
    <t>CODO PLANO PLASTICO CANALETA 13X7</t>
  </si>
  <si>
    <t>UNION PLASTICA CANALETA 13X7</t>
  </si>
  <si>
    <t>CODO INTERNO PLASTICO CANALETA 20X12</t>
  </si>
  <si>
    <t>CODO EXTERNO PLASTICO CANALETA 20X12</t>
  </si>
  <si>
    <t>CODO PLANO PLASTICO CANALETA 20X12</t>
  </si>
  <si>
    <t>UNION PLASTICA CANALETA 20X12</t>
  </si>
  <si>
    <t>TB ALC NOVAFORT S4 PLUS 898MM(33) 6.5M</t>
  </si>
  <si>
    <t>TB ALC NOVAFORT S4 PLUS 980MM(36) 6.5M</t>
  </si>
  <si>
    <t>TB LISO PRE 6 RDE21 6M</t>
  </si>
  <si>
    <t>TB PRE 355MM PE100 6M PN16</t>
  </si>
  <si>
    <t>TB PRE 355MM PE100 6M PN10</t>
  </si>
  <si>
    <t>TB PRE 400MM PE100 6M PN10</t>
  </si>
  <si>
    <t>TB PRE 400MM PE100 6M PN16</t>
  </si>
  <si>
    <t>TB PE FOPT 50MM RDE13.5 OPTIF 500M</t>
  </si>
  <si>
    <t>TEE PE PRE 250MM TF PN16</t>
  </si>
  <si>
    <t>CODO PE PRE 45 315MM TF PN10</t>
  </si>
  <si>
    <t>CODO PE 45 355MM TF PN10</t>
  </si>
  <si>
    <t>CODO PE PRE 45 400MM TF PN10</t>
  </si>
  <si>
    <t>CODO PE PRE 90 315MM TF PN10</t>
  </si>
  <si>
    <t>CODO PE PRE 90 355MM TF PN10</t>
  </si>
  <si>
    <t>CODO PE PRE 90 400MM TF PN10</t>
  </si>
  <si>
    <t>PORTA FLANCHE PE PRE 355MM PN10 TERMF</t>
  </si>
  <si>
    <t>PORTA FLANCHE PE PRE 400MM PN10 TERMF</t>
  </si>
  <si>
    <t>RED PE PRE 355X315MM PN10 TERMF</t>
  </si>
  <si>
    <t>RED PE PRE 400X355MM PN10 TERMF</t>
  </si>
  <si>
    <t>TAPON PE PRE 355MM PN10 TERMF</t>
  </si>
  <si>
    <t>TAPON PE PRE 400MM PN10 TERMF</t>
  </si>
  <si>
    <t>TEE PE 355MM PN10 TERMF</t>
  </si>
  <si>
    <t>TEE PE PRE 400MM PN10 TERMF</t>
  </si>
  <si>
    <t>UNION ELE PRE 315MM PE100 PN16</t>
  </si>
  <si>
    <t>UNION ELE PRE 355MM PE100 PN16</t>
  </si>
  <si>
    <t>UNION ELE PRE 400MM PE100 PN16</t>
  </si>
  <si>
    <t>CODO PE PRE 45 315MM TF PN16</t>
  </si>
  <si>
    <t>CODO PE PRE 45 355MM TF PN16</t>
  </si>
  <si>
    <t>CODO PE PRE 45 400MM TF PN16</t>
  </si>
  <si>
    <t>CODO PE PRE 90 315MM TF PN16</t>
  </si>
  <si>
    <t>CODO PE PRE 90 355MM TF PN16</t>
  </si>
  <si>
    <t>CODO PE PRE 90 400MM TF PN16</t>
  </si>
  <si>
    <t>PORTA FLANCHE PE PRE 315MM PN16 TERMF</t>
  </si>
  <si>
    <t>PORTA FLANCHE PE PRE 355MM PN16 TERMF</t>
  </si>
  <si>
    <t>PORTA FLANCHE PE PRE 400MM PN16 TERMF</t>
  </si>
  <si>
    <t>RED PE PRE 250X160MM PN16 TERMF</t>
  </si>
  <si>
    <t>RED PE PRE 315X250MM PN16 TERMF</t>
  </si>
  <si>
    <t>RED PE PRE 355X315MM PN16 TERMF</t>
  </si>
  <si>
    <t>RED PE PRE 400X355MM PN16 TERMF</t>
  </si>
  <si>
    <t>TAPON PE PRE 315MM PN16 TERMF</t>
  </si>
  <si>
    <t>TAPON PE PRE 355MM PN16 TERMF</t>
  </si>
  <si>
    <t>TAPON PE PRE 400MM PN16 TERMF</t>
  </si>
  <si>
    <t>TEE PE PRE 160MM PN16 TERMF</t>
  </si>
  <si>
    <t>TEE PE PRE 315MM TF PN16</t>
  </si>
  <si>
    <t>TEE PE PRE 355MM TF PN16</t>
  </si>
  <si>
    <t>TEE PE PRE 400MM PN16 TERMF</t>
  </si>
  <si>
    <t>FLANCHE MET 355MM UNIV</t>
  </si>
  <si>
    <t>FLANCHE MET 400MM UNIV</t>
  </si>
  <si>
    <t>TB ALC NOVALOC 36 6.5M-UNION 36</t>
  </si>
  <si>
    <t>RACOR MACH GAS NPT 1/2 1216</t>
  </si>
  <si>
    <t>TEE MACH GAS NPT 1/2 1216</t>
  </si>
  <si>
    <t>VALV GAS PALANCA 1/2 1216</t>
  </si>
  <si>
    <t>VALV GAS MARIPOSA 1/2 1216</t>
  </si>
  <si>
    <t>UNION ALC NOVALOC 68 PS7.5</t>
  </si>
  <si>
    <t>TB ACU 24 UM RDE21 200PSI 6M</t>
  </si>
  <si>
    <t>TB GAS 6 RDE11 10M PE100 NAR</t>
  </si>
  <si>
    <t>ADAPT ALC 200MM NOVAFORT A SAN 8</t>
  </si>
  <si>
    <t>ADAPT ALC 250MM NOVAFORT A SAN 10</t>
  </si>
  <si>
    <t>TB PRE 200MM PE100 6M PN6</t>
  </si>
  <si>
    <t>TB PRE 200MM PE100 6M PN8</t>
  </si>
  <si>
    <t>TB PRE 250MM PE100 6M PN6</t>
  </si>
  <si>
    <t>TB ACU 24 UM RDE26 160PSI 6M</t>
  </si>
  <si>
    <t>TB LISO QS 50MMX2.0 RDE25 PVC 5M</t>
  </si>
  <si>
    <t>CODO QS PVC 45 50MM CXC</t>
  </si>
  <si>
    <t>CODO QS PVC 45 50MM CXE</t>
  </si>
  <si>
    <t>CODO QS PVC 45 63MM CXC</t>
  </si>
  <si>
    <t>CODO QS PVC 45 63MM CXE</t>
  </si>
  <si>
    <t>CODO QS PVC 45 80MM CXC</t>
  </si>
  <si>
    <t>CODO QS PVC 45 80MM CXE</t>
  </si>
  <si>
    <t>CODO QS PVC 45 100MM CXC</t>
  </si>
  <si>
    <t>CODO QS PVC 45 100MM CXE</t>
  </si>
  <si>
    <t>CODO QS PVC 45 125MM CXC</t>
  </si>
  <si>
    <t>CODO QS PVC 45 125MM CXE</t>
  </si>
  <si>
    <t>CODO QS PVC 45 160MM CXC</t>
  </si>
  <si>
    <t>CODO QS PVC 45 160MM CXE</t>
  </si>
  <si>
    <t>CODO QS PVC 45 200MM CXE</t>
  </si>
  <si>
    <t>CLICK CONECTOR MANGUERA FLEX QS PVC 50MM</t>
  </si>
  <si>
    <t>CLICK CONECTOR MANGUERA FLEX QS PVC 63MM</t>
  </si>
  <si>
    <t>CLICK CONECTOR MANGUERA FLEX QS PVC 80MM</t>
  </si>
  <si>
    <t>EMBUDO CONECTOR QS PVC 2.1/2X50MM</t>
  </si>
  <si>
    <t>EMBUDO CONECTOR QS PVC 2.1/2X63MM</t>
  </si>
  <si>
    <t>EMBUDO CONECTOR QS PVC 2.1/2X80MM</t>
  </si>
  <si>
    <t>JUNTA EXPANSION QS PVC 100MM</t>
  </si>
  <si>
    <t>JUNTA EXPANSION QS PVC 125MM</t>
  </si>
  <si>
    <t>JUNTA EXPANSION QS PVC 160MM</t>
  </si>
  <si>
    <t>JUNTA EXPANSION QS PVC 200MM</t>
  </si>
  <si>
    <t>MANGUERA FLEXIBLE QS PVC 50MM</t>
  </si>
  <si>
    <t>MANGUERA FLEXIBLE QS PVC 63MM</t>
  </si>
  <si>
    <t>MANGUERA FLEXIBLE QS PVC 80MM</t>
  </si>
  <si>
    <t>RED QS PVC EXC 63X50MM</t>
  </si>
  <si>
    <t>RED QS PVC EXC 80X50MM</t>
  </si>
  <si>
    <t>RED QS PVC EXC 80X63MM</t>
  </si>
  <si>
    <t>RED QS PVC EXC 100X50MM</t>
  </si>
  <si>
    <t>RED QS PVC EXC 100X63MM</t>
  </si>
  <si>
    <t>RED QS PVC EXC 100X80MM</t>
  </si>
  <si>
    <t>RED QS PVC EXC 125X50MM</t>
  </si>
  <si>
    <t>RED QS PVC EXC 125X80MM</t>
  </si>
  <si>
    <t>RED QS PVC EXC 125X100MM</t>
  </si>
  <si>
    <t>RED QS PVC EXC 160X125MM</t>
  </si>
  <si>
    <t>RED QS PVC EXC 200X125MM</t>
  </si>
  <si>
    <t>RED QS PVC EXC 200X160MM</t>
  </si>
  <si>
    <t>RED QS PVC CONC 110X100MM</t>
  </si>
  <si>
    <t>SOPORTE DESLIZANT QS 63MMXM8 HORIZONTAL</t>
  </si>
  <si>
    <t>SOPORTE DESLIZANT QS 80MMXM8 HORIZONTAL</t>
  </si>
  <si>
    <t>SOPORTE DESLIZANT QS 100MMXM8 HORIZONTA</t>
  </si>
  <si>
    <t>SOPORTE DESLIZANT QS 125MMXM8 HORIZONTA</t>
  </si>
  <si>
    <t>SOPORTE DESLIZANT QS 160MMXM8 HORIZONTA</t>
  </si>
  <si>
    <t>SOPORTE DESLIZANT QS 200MMXM8 HORIZONTA</t>
  </si>
  <si>
    <t>SOPORTE FIJO QS 100MMX1/2 VERTICAL</t>
  </si>
  <si>
    <t>SOPORTE FIJO QS 125MMX1/2 VERTICAL</t>
  </si>
  <si>
    <t>SOPORTE FIJO QS 160MMX1/2 VERTICAL</t>
  </si>
  <si>
    <t>SOPORTE FIJO QS 200MMX1/2 VERTICAL</t>
  </si>
  <si>
    <t>SOPORTE DESLIZANT QS 100MMXM10 VERTICAL</t>
  </si>
  <si>
    <t>SOPORTE DESLIZANT QS 125MMXM10 VERTICAL</t>
  </si>
  <si>
    <t>SOPORTE DESLIZANT QS 160MMXM10 VERTICAL</t>
  </si>
  <si>
    <t>SOPORTE DESLIZANT QS 200MMXM10 VERTICAL</t>
  </si>
  <si>
    <t>UNION QS PVC 50MM</t>
  </si>
  <si>
    <t>UNION QS PVC 63MM</t>
  </si>
  <si>
    <t>UNION QS PVC 80MM</t>
  </si>
  <si>
    <t>UNION QS PVC 100MM</t>
  </si>
  <si>
    <t>UNION QS PVC 125MM</t>
  </si>
  <si>
    <t>UNION QS PVC 160MM</t>
  </si>
  <si>
    <t>UNION QS PVC 200MM</t>
  </si>
  <si>
    <t>YEE QS PVC 80MM CAMPANA</t>
  </si>
  <si>
    <t>YEE QS PVC 100MM CAMPANA</t>
  </si>
  <si>
    <t>YEE QS PVC 125MM CAMPANA</t>
  </si>
  <si>
    <t>YEE QS PVC 160MM CAMPANA</t>
  </si>
  <si>
    <t>YEE QS PVC 200MM CAMPANA</t>
  </si>
  <si>
    <t>CODO QS PVC 45 200MM CXC</t>
  </si>
  <si>
    <t>TRAGANTE 40L/SG 2.5 P/CANAL METALICA</t>
  </si>
  <si>
    <t>TB MULTICAPA KG 110MM SN4 PVC 5M</t>
  </si>
  <si>
    <t>TB MULTICAPA KG 125MM SN4 PVC 5M</t>
  </si>
  <si>
    <t>TB MULTICAPA KG 160MM SN4 PVC 5M</t>
  </si>
  <si>
    <t>TB MULTICAPA KG 200MM SN4 PVC 5M</t>
  </si>
  <si>
    <t>TB MULTICAPA KG 250MM SN4 PVC 5M</t>
  </si>
  <si>
    <t>TB MULTICAPA KG 300MM SN4 PVC 5M</t>
  </si>
  <si>
    <t>CODO PVC KGB 45 125MM</t>
  </si>
  <si>
    <t>CODO PVC KGB 45 160MM</t>
  </si>
  <si>
    <t>CODO PVC KGB 45 200MM</t>
  </si>
  <si>
    <t>CODO PVC KGB 45 250MM</t>
  </si>
  <si>
    <t>CODO PVC KGB 45 315MM</t>
  </si>
  <si>
    <t>RED KGR PVC 200X160MM</t>
  </si>
  <si>
    <t>RED KGR PVC 250X200MM</t>
  </si>
  <si>
    <t>RED KGR PVC 315X250MM</t>
  </si>
  <si>
    <t>UNION KGMM PVC 110MM</t>
  </si>
  <si>
    <t>UNION KGMM PVC 125MM</t>
  </si>
  <si>
    <t>UNION KGMM PVC 160MM</t>
  </si>
  <si>
    <t>UNION KGMM PVC 200MM</t>
  </si>
  <si>
    <t>UNION KGMM PVC 250MM</t>
  </si>
  <si>
    <t>UNION KGMM PVC 315MM</t>
  </si>
  <si>
    <t>UNION REP KGU PVC 110MM</t>
  </si>
  <si>
    <t>UNION REP KGU PVC 125MM</t>
  </si>
  <si>
    <t>UNION REP KGU PVC 160MM</t>
  </si>
  <si>
    <t>UNION REP KGU PVC 200MM</t>
  </si>
  <si>
    <t>UNION REP KGU PVC 250MM</t>
  </si>
  <si>
    <t>UNION REP KGU PVC 315MM</t>
  </si>
  <si>
    <t>TANQUE SEPTICO 2000LT</t>
  </si>
  <si>
    <t>TANQUE HORIZONTAL ENTERRAR 2000LT</t>
  </si>
  <si>
    <t>TB ACU 10 RDE13.5 EL 6M</t>
  </si>
  <si>
    <t>TB PRE 250MM PE100 6M PN16</t>
  </si>
  <si>
    <t>TB BIAX 3 6M PR200</t>
  </si>
  <si>
    <t>TB BIAX 3 6M PR160</t>
  </si>
  <si>
    <t>JUNTA EXPANSION QS PVC 63MM</t>
  </si>
  <si>
    <t>JUNTA EXPANSION QS PVC 80MM</t>
  </si>
  <si>
    <t>SOPORTE FIJO QS 63MMX1/2 VERTICAL</t>
  </si>
  <si>
    <t>SOPORTE FIJO QS 80MMX1/2 VERTICAL</t>
  </si>
  <si>
    <t>SOPORTE DESLIZANTE QS 63MMXM10 VERTICAL</t>
  </si>
  <si>
    <t>SOPORTE DESLIZANTE QS 80MMXM10 VERTICAL</t>
  </si>
  <si>
    <t>CODO PVC KGB 45 110MM</t>
  </si>
  <si>
    <t>RED KGR PVC 125X110MM</t>
  </si>
  <si>
    <t>RED KGR PVC 160X125MM</t>
  </si>
  <si>
    <t>CODO PVC KGB 15 110MM</t>
  </si>
  <si>
    <t>CODO PVC KGB 15 125MM</t>
  </si>
  <si>
    <t>CODO PVC KGB 15 160MM</t>
  </si>
  <si>
    <t>CODO PVC KGB 15 200MM</t>
  </si>
  <si>
    <t>CODO PVC KGB 30 110MM</t>
  </si>
  <si>
    <t>CODO PVC KGB 30 125MM</t>
  </si>
  <si>
    <t>CODO PVC KGB 30 160MM</t>
  </si>
  <si>
    <t>CODO PVC KGB 30 200MM</t>
  </si>
  <si>
    <t>CODO PVC KGB 90 110MM</t>
  </si>
  <si>
    <t>CODO PVC KGB 90 125MM</t>
  </si>
  <si>
    <t>CODO PVC KGB 90 160MM</t>
  </si>
  <si>
    <t>CODO PVC KGB 90 200MM</t>
  </si>
  <si>
    <t>TB PRE 90MM PE100 10M PN6</t>
  </si>
  <si>
    <t>TB PRE 110MM PE100 10M PN6</t>
  </si>
  <si>
    <t>TB BIAX 16 6M PR160</t>
  </si>
  <si>
    <t>TB BIAX 16 6M PR200</t>
  </si>
  <si>
    <t>ADAPT LIMPIEZA SAN 8</t>
  </si>
  <si>
    <t>ADAPT LIMPIEZA SAN 10</t>
  </si>
  <si>
    <t>PORTA FLANCHE PE PRE 110MM PN16 TERMF</t>
  </si>
  <si>
    <t>TB BIAX 18 6M PR160</t>
  </si>
  <si>
    <t>TB BIAX 18 6M PR200</t>
  </si>
  <si>
    <t>TB BIAX 20 6M PR160</t>
  </si>
  <si>
    <t>TB BIAX 20 6M PR200</t>
  </si>
  <si>
    <t>TB ACU 24 UM RDE41 100PSI 6M</t>
  </si>
  <si>
    <t>TANQUE CONICO DOBLE CAPA 500LT</t>
  </si>
  <si>
    <t>TANQUE CONICO DOBLE CAPA 1000LT</t>
  </si>
  <si>
    <t>TB LISO QS 40MMX2.0 RDE20 PVC 5M</t>
  </si>
  <si>
    <t>CODO QS PVC 45 40MM CXC</t>
  </si>
  <si>
    <t>CODO QS PVC 45 40MM CXE</t>
  </si>
  <si>
    <t>CLICK CONECTOR MANGUERA FLEX QS PVC 40MM</t>
  </si>
  <si>
    <t>EMBUDO CONECTOR QS PVC 2.1/2X40MM</t>
  </si>
  <si>
    <t>JUNTA EXPANSION QS PVC 40MM</t>
  </si>
  <si>
    <t>JUNTA EXPANSION QS PVC 50MM</t>
  </si>
  <si>
    <t>MANGUERA FLEXIBLE QS PVC 40MM</t>
  </si>
  <si>
    <t>RED QS PVC EXC 50X40MM</t>
  </si>
  <si>
    <t>RED QS PVC EXC 63X40MM</t>
  </si>
  <si>
    <t>RED QS PVC EXC 80X40MM</t>
  </si>
  <si>
    <t>RED QS PVC EXC 100X40MM</t>
  </si>
  <si>
    <t>SOPORTE DESLIZANT QS 40MMXM8 HORIZONTAL</t>
  </si>
  <si>
    <t>SOPORTE DESLIZANT QS 50MMXM8 HORIZONTAL</t>
  </si>
  <si>
    <t>SOPORTE FIJO QS 40MMX1/2 VERTICAL</t>
  </si>
  <si>
    <t>SOPORTE FIJO QS 50MMX1/2 VERTICAL</t>
  </si>
  <si>
    <t>SOPORTE DESLIZANT QS 40MMXM10 VERTICAL</t>
  </si>
  <si>
    <t>SOPORTE DESLIZANT QS 50MMXM10 VERTICAL</t>
  </si>
  <si>
    <t>UNION QS PVC 40MM</t>
  </si>
  <si>
    <t>YEE QS PVC 40MM CAMPANA</t>
  </si>
  <si>
    <t>YEE QS PVC 50MM CAMPANA</t>
  </si>
  <si>
    <t>YEE QS PVC 63MM CAMPANA</t>
  </si>
  <si>
    <t>TAPON QS PVC 63MM C</t>
  </si>
  <si>
    <t>TRAGANTE QS 75-260 P/MEMBRANA</t>
  </si>
  <si>
    <t>TRAGANTE QS 75-260 P/MEMBRANA-TRITURADO</t>
  </si>
  <si>
    <t>TB ALC NOVALOC 30 6.5M-UNION 30</t>
  </si>
  <si>
    <t>TAPON PE PRE 90MM PN16 TERMF</t>
  </si>
  <si>
    <t>TB ALC NOVALOC 45 6M-UNION 45</t>
  </si>
  <si>
    <t>TB ALC NOVALOC 48 6M-UNION 48</t>
  </si>
  <si>
    <t>TB ALC NOVALOC 51 6M-UNION 51</t>
  </si>
  <si>
    <t>TB ALC NOVALOC 54 6M-UNION 54</t>
  </si>
  <si>
    <t>TB ALC NOVALOC 57 6M-UNION 57</t>
  </si>
  <si>
    <t>TB ALC NOVALOC 60 PS10 6M-UNION 60 PS10</t>
  </si>
  <si>
    <t>TB ALC NOVALO 68 PS7.5 5M-UNION 68 PS7.5</t>
  </si>
  <si>
    <t>CODO QS PVC 15 100MM CXC</t>
  </si>
  <si>
    <t>CODO QS PVC 15 125MM CXC</t>
  </si>
  <si>
    <t>TB ALC NOVALOC 24 6.5M-UNION 24</t>
  </si>
  <si>
    <t>TB ALC NOVALOC 27 6.5M-UNION 27</t>
  </si>
  <si>
    <t>TB ALC NOVALOC 33 6.5M-UNION 33</t>
  </si>
  <si>
    <t>TB ALC NOVALOC 39 6.5M-UNION 39</t>
  </si>
  <si>
    <t>TB ALC NOVALOC 42 6.5M-UNION 42</t>
  </si>
  <si>
    <t>CODO QS PVC 15 80MM CXC</t>
  </si>
  <si>
    <t>RED PE PRE 90X75MM PN16 TERMF</t>
  </si>
  <si>
    <t>TB PRE 160MM PE100 6M PN25</t>
  </si>
  <si>
    <t>TB PRE 75MM PE100 100M PN10</t>
  </si>
  <si>
    <t>DIABLO ROJO - 12 UN</t>
  </si>
  <si>
    <t>SILLA TEE ALC 27X315MM NOVAFORT</t>
  </si>
  <si>
    <t>TB PRE 160MM PE100 6M PN6</t>
  </si>
  <si>
    <t>TANQUE BOTELLA 300LT AZUL</t>
  </si>
  <si>
    <t>TB PRE 200MM PE100 6M PN20</t>
  </si>
  <si>
    <t>TB MULTICAPA KG 400MM SN4 PVC 5M</t>
  </si>
  <si>
    <t>RED KGR PVC 400X315MM</t>
  </si>
  <si>
    <t>UNION KGMM PVC 400MM</t>
  </si>
  <si>
    <t>TB LISO AGUA RECUPERADA 1.1/2 RDE21 6M</t>
  </si>
  <si>
    <t>TB LISO AGUA RECUPERADA 2 RDE21 6M</t>
  </si>
  <si>
    <t>CALENTADOR P/TRAGANTE 220V</t>
  </si>
  <si>
    <t>TB ALC NOVAFORT S4 1000MM(39) 6.5M</t>
  </si>
  <si>
    <t>TB ALC NOVAFORT S4 1050MM(42) 6.5M</t>
  </si>
  <si>
    <t>PORTA FLANCHE PE PRE 75MM PN16 TERMF</t>
  </si>
  <si>
    <t>RED PE PRE 110X75MM PN16 TERMF</t>
  </si>
  <si>
    <t>TEE PE PRE 75MM PN16 TERMF</t>
  </si>
  <si>
    <t>CODO PE 45 250MM TERMOENSAMBL PE100 PN10</t>
  </si>
  <si>
    <t>BASE CAMARA INSP 600 TIPO TANQUE</t>
  </si>
  <si>
    <t>TEE ALC 500MM NOVAFORT</t>
  </si>
  <si>
    <t>CODO PE 22.1/2 355MM TERMOENS PE100 PN10</t>
  </si>
  <si>
    <t>CODO PE 11.1/4 355MM TERMOENS PE100 PN10</t>
  </si>
  <si>
    <t>TEE PE 355MM TERMOENSAMBLADA PE100 PN10</t>
  </si>
  <si>
    <t>SILLA YEE ALC 30X160MM NOVAFORT</t>
  </si>
  <si>
    <t>SILLA YEE ALC 36X160MM NOVAFORT</t>
  </si>
  <si>
    <t>SILLA YEE ALC 33X160MM NOVAFORT</t>
  </si>
  <si>
    <t>TB ACU 24 UM RDE32.5 125PSI 6M</t>
  </si>
  <si>
    <t>CODO PE 45 355MM TERMOENSAMBL PE100 PN10</t>
  </si>
  <si>
    <t>RED PE PRE 90X75MM PN10 TERMF</t>
  </si>
  <si>
    <t>TRAGANTE QS 75-260 P/CANAL METALICA</t>
  </si>
  <si>
    <t>TB ALC NOVAFORT S4 600MM(24) 6.5M</t>
  </si>
  <si>
    <t>UNION ALC S4 PLUS 898MM(33) NOVAFORT</t>
  </si>
  <si>
    <t>CODO PE PRE 45 75MM TF PN10</t>
  </si>
  <si>
    <t>PORTA FLANCHE PE PRE 75MM PN10 TERMF</t>
  </si>
  <si>
    <t>TAPON PE PRE 75MM PN10 TERMF</t>
  </si>
  <si>
    <t>TB ALC NOVAFORT S4 800MM(30) 6.5M</t>
  </si>
  <si>
    <t>ADH ACC ALC EPOX NOVAF 1/4A+1/4B= 1/2GAL</t>
  </si>
  <si>
    <t>RED CONC NOVAFORT 250MMX200MM</t>
  </si>
  <si>
    <t>SILLA YEE ALC 30X200MM NOVAFORT</t>
  </si>
  <si>
    <t>CODO PE INY 90 63MM TF PN10</t>
  </si>
  <si>
    <t>CODO PE INY 90 90MM TF PN10</t>
  </si>
  <si>
    <t>RED PE INY 160X110MM TF PN10</t>
  </si>
  <si>
    <t>TEE PE INY 160MM TF PN10</t>
  </si>
  <si>
    <t>CODO PE PRE 90 125MM TF PN16</t>
  </si>
  <si>
    <t>PORTA FLANCHE PE PRE 125MM PN16 TERMF</t>
  </si>
  <si>
    <t>TAPON PE PRE 125MM PN16 TERMF</t>
  </si>
  <si>
    <t>TEE PE PRE 125MM PN16 TERMF</t>
  </si>
  <si>
    <t>UNION ELE PRE 125MM PE100 PN16</t>
  </si>
  <si>
    <t>TB PRE 32MM PE80 100M PN16</t>
  </si>
  <si>
    <t>TB PRE 40MM PE80 100M PN16</t>
  </si>
  <si>
    <t>UNION ALC S4 600MM(24) NOVAFORT</t>
  </si>
  <si>
    <t>TEE PE 315MM TERMOENSAMBLADA PE100 PN16</t>
  </si>
  <si>
    <t>TEE 6 PVC GRIS SCH80</t>
  </si>
  <si>
    <t>CODO 90 6 PVC GRIS SCH80</t>
  </si>
  <si>
    <t>CODO 45 6 PVC GRIS SCH80</t>
  </si>
  <si>
    <t>UNION 6 PVC GRIS SCH80</t>
  </si>
  <si>
    <t>BUJE 6X4 SOLD PVC GRIS SCH80</t>
  </si>
  <si>
    <t>TAPON 6 SOLD PVC GRIS SCH80</t>
  </si>
  <si>
    <t>CANALETA CANAFLEX 40X22 SIN ADH CON DIVI</t>
  </si>
  <si>
    <t>TEE PE 355MM TERMOENSAMBLADA PE100 PN16</t>
  </si>
  <si>
    <t>CODO PE 45 250MM TERMOENSAMBL PE100 PN16</t>
  </si>
  <si>
    <t>CODO PE 90 200MM TERMOENSAMBL PE100 PN16</t>
  </si>
  <si>
    <t>TB LISO 2.1/2 CPVC SCH80 5.795M (19PIES)</t>
  </si>
  <si>
    <t>TB LISO 3 CPVC SCH80 5.795M (19PIES)</t>
  </si>
  <si>
    <t>TB LISO 4 CPVC SCH80 5.795M (19PIES)</t>
  </si>
  <si>
    <t>ADAPT ROS MACH 1/2 CPVC SCH80</t>
  </si>
  <si>
    <t>ADAPT ROS MACH 1.1/2 CPVC SCH80</t>
  </si>
  <si>
    <t>ADAPT ROS MACH 2 CPVC SCH80</t>
  </si>
  <si>
    <t>BUJE 1X1/2 SOLD CPVC SCH80</t>
  </si>
  <si>
    <t>BUJE 2X1.1/2 SOLD CPVC SCH80</t>
  </si>
  <si>
    <t>BUJE 2.1/2X1 SOLD CPVC SCH80</t>
  </si>
  <si>
    <t>BUJE 2.1/2X1.1/2 SOLD CPVC SCH80</t>
  </si>
  <si>
    <t>BUJE 3X2.1/2 SOLD CPVC SCH80</t>
  </si>
  <si>
    <t>BUJE 4X2 SOLD CPVC SCH80</t>
  </si>
  <si>
    <t>CODO 90 2.1/2 CPVC SCH80</t>
  </si>
  <si>
    <t>CODO 90 3 CPVC SCH80</t>
  </si>
  <si>
    <t>CODO 90 4 CPVC SCH80</t>
  </si>
  <si>
    <t>TAPON 2.1/2 SOLD CPVC SCH80</t>
  </si>
  <si>
    <t>TAPON 3 SOLD CPVC SCH80</t>
  </si>
  <si>
    <t>TAPON 4 SOLD CPVC SCH80</t>
  </si>
  <si>
    <t>TEE 2.1/2 CPVC SCH80</t>
  </si>
  <si>
    <t>TEE 3 CPVC SCH80</t>
  </si>
  <si>
    <t>TEE 4 CPVC SCH80</t>
  </si>
  <si>
    <t>UNION 2.1/2 CPVC SCH80</t>
  </si>
  <si>
    <t>UNION 3 CPVC SCH80</t>
  </si>
  <si>
    <t>UNION 4 CPVC SCH80</t>
  </si>
  <si>
    <t>CODO PE 45 355MM TERMOENSAMBL PE100 PN16</t>
  </si>
  <si>
    <t>TEE PE 315MM TERMOENSAMBLADA PE100 PN10</t>
  </si>
  <si>
    <t>CODO PE 90 355MM TERMOENSAMBL PE100 PN16</t>
  </si>
  <si>
    <t>CODO PE 45 315MM TERMOENSAMBL PE100 PN10</t>
  </si>
  <si>
    <t>CODO PE 45 315MM TERMOENSAMBL PE100 PN16</t>
  </si>
  <si>
    <t>CODO PE 90 315MM TERMOENSAMBL PE100 PN10</t>
  </si>
  <si>
    <t>CODO PE 90 315MM TERMOENSAMBL PE100 PN16</t>
  </si>
  <si>
    <t>CODO PE 90 355MM TERMOENSAMBL PE100 PN10</t>
  </si>
  <si>
    <t>TEE PE 250MM TERMOENSAMBLADA PE100 PN10</t>
  </si>
  <si>
    <t>TEE PE 250MM TERMOENSAMBLADA PE100 PN16</t>
  </si>
  <si>
    <t>CODO PE PRE 45 75MM TF PN16</t>
  </si>
  <si>
    <t>CODO PE PRE 90 75MM TF PN16</t>
  </si>
  <si>
    <t>RED PE PRE 75X63MM PN16 TERMF</t>
  </si>
  <si>
    <t>CODO PE 45 400MM TERMOENSAMBL PE100 PN10</t>
  </si>
  <si>
    <t>CODO PE 45 400MM TERMOENSAMBL PE100 PN16</t>
  </si>
  <si>
    <t>CODO PE 90 400MM TERMOENSAMBL PE100 PN10</t>
  </si>
  <si>
    <t>CODO PE 90 400MM TERMOENSAMBL PE100 PN16</t>
  </si>
  <si>
    <t>SUMIDERO SAVE 45 I</t>
  </si>
  <si>
    <t>REJA VIA PROPELER</t>
  </si>
  <si>
    <t>REJA ANDEN PROPELER</t>
  </si>
  <si>
    <t>REDUCCION 160X125MM SS</t>
  </si>
  <si>
    <t>CODO PE 45 200MM TERMOENSAMBL PE100 PN10</t>
  </si>
  <si>
    <t>CODO PE 45 200MM TERMOENSAMBL PE100 PN16</t>
  </si>
  <si>
    <t>CODO PE 90 200MM TERMOENSAMBL PE100 PN10</t>
  </si>
  <si>
    <t>CODO PE 90 250MM TERMOENSAMBL PE100 PN10</t>
  </si>
  <si>
    <t>CODO PE 90 250MM TERMOENSAMBL PE100 PN16</t>
  </si>
  <si>
    <t>TEE PE 200MM TERMOENSAMBLADA PE100 PN10</t>
  </si>
  <si>
    <t>TEE PE 200MM TERMOENSAMBLADA PE100 PN16</t>
  </si>
  <si>
    <t>RED PE PRE 400X315MM PN10 TERMF</t>
  </si>
  <si>
    <t>BUJE 3X2 SOLD CPVC SCH80</t>
  </si>
  <si>
    <t>BUJE 4X3 SOLD CPVC SCH80</t>
  </si>
  <si>
    <t>CODO 45 3 CPVC SCH80</t>
  </si>
  <si>
    <t>CODO 45 4 CPVC SCH80</t>
  </si>
  <si>
    <t>UNION ALC S4 PLUS 980MM(36) NOVAFORT</t>
  </si>
  <si>
    <t>UNION ALC S4 1000MM(39) NOVAFORT</t>
  </si>
  <si>
    <t>ADAPT ROS HEM 1/2 ROSCA METAL ULTRATEMP</t>
  </si>
  <si>
    <t>ADAPT ROS HEM 3/4 ROSCA METAL ULTRATEMP</t>
  </si>
  <si>
    <t>ADAPT ROS HEM 1 ROSCA METAL ULTRATEMP</t>
  </si>
  <si>
    <t>ADAPT ROS HEM 1.1/4 ROSCA META ULTRATEMP</t>
  </si>
  <si>
    <t>ADAPT ROS HEM 1.1/2 ROSCA META ULTRATEMP</t>
  </si>
  <si>
    <t>ADAPT ROS HEM 2 ROSCA METAL ULTRATEMP</t>
  </si>
  <si>
    <t>ADAPT ROS MACH 1/2 ROSCA METAL ULTRATEMP</t>
  </si>
  <si>
    <t>ADAPT ROS MACH 3/4 ROSCA METAL ULTRATEMP</t>
  </si>
  <si>
    <t>ADAPT ROS MACH 1 ROSCA METAL ULTRATEMP</t>
  </si>
  <si>
    <t>ADAPT ROS MACH 1.1/4 ROSC META ULTRATEMP</t>
  </si>
  <si>
    <t>ADAPT ROS MACH 1.1/2 ROSC META ULTRATEMP</t>
  </si>
  <si>
    <t>ADAPT ROS MACH 2 ROSCA METAL ULTRATEMP</t>
  </si>
  <si>
    <t>UNION ALC S4 1050MM(42) NOVAFORT</t>
  </si>
  <si>
    <t>TELA VERDE 65G/M2 UV DOBLADA 100M</t>
  </si>
  <si>
    <t>UNION PRE INY 1 ULTRATEMP - 100 UN</t>
  </si>
  <si>
    <t>TB LISO 1/2 CPVC SCH80 5.795M (19PIES)</t>
  </si>
  <si>
    <t>BUJE 3/4X1/2 SOLD CPVC SCH80</t>
  </si>
  <si>
    <t>BUJE 1X3/4 SOLD CPVC SCH80</t>
  </si>
  <si>
    <t>BUJE 1.1/4X1/2 SOLD CPVC SCH80</t>
  </si>
  <si>
    <t>BUJE 1.1/4X3/4 SOLD CPVC SCH80</t>
  </si>
  <si>
    <t>BUJE 1.1/4X1 SOLD CPVC SCH80</t>
  </si>
  <si>
    <t>BUJE 1.1/2X1/2 SOLD CPVC SCH80</t>
  </si>
  <si>
    <t>BUJE 1.1/2X3/4 SOLD CPVC SCH80</t>
  </si>
  <si>
    <t>BUJE 1.1/2X1 SOLD CPVC SCH80</t>
  </si>
  <si>
    <t>BUJE 1.1/2X1.1/4 SOLD CPVC SCH80</t>
  </si>
  <si>
    <t>BUJE 2X1/2 SOLD CPVC SCH80</t>
  </si>
  <si>
    <t>BUJE 2X3/4 SOLD CPVC SCH80</t>
  </si>
  <si>
    <t>BUJE 2X1 SOLD CPVC SCH80</t>
  </si>
  <si>
    <t>BUJE 2X1.1/4 SOLD CPVC SCH80</t>
  </si>
  <si>
    <t>BUJE 2.1/2X2 SOLD CPVC SCH80</t>
  </si>
  <si>
    <t>BUJE 3X1 SOLD CPVC SCH80</t>
  </si>
  <si>
    <t>BUJE 6X4 SOLD CPVC SCH80</t>
  </si>
  <si>
    <t>CODO 45 1/2 CPVC SCH80</t>
  </si>
  <si>
    <t>CODO 45 3/4 CPVC SCH80</t>
  </si>
  <si>
    <t>CODO 45 1 CPVC SCH80</t>
  </si>
  <si>
    <t>CODO 45 1.1/4 CPVC SCH80</t>
  </si>
  <si>
    <t>CODO 45 1.1/2 CPVC SCH80</t>
  </si>
  <si>
    <t>CODO 45 2 CPVC SCH80</t>
  </si>
  <si>
    <t>CODO 45 2.1/2 CPVC SCH80</t>
  </si>
  <si>
    <t>CODO 45 6 CPVC SCH80</t>
  </si>
  <si>
    <t>CODO 90 1/2 CPVC SCH80</t>
  </si>
  <si>
    <t>CODO 90 3/4 CPVC SCH80</t>
  </si>
  <si>
    <t>CODO 90 1 CPVC SCH80</t>
  </si>
  <si>
    <t>CODO 90 1.1/4 CPVC SCH80</t>
  </si>
  <si>
    <t>CODO 90 1.1/2 CPVC SCH80</t>
  </si>
  <si>
    <t>CODO 90 2 CPVC SCH80</t>
  </si>
  <si>
    <t>CODO 90 6 CPVC SCH80</t>
  </si>
  <si>
    <t>TAPON 1/2 SOLD CPVC SCH80</t>
  </si>
  <si>
    <t>TAPON 3/4 SOLD CPVC SCH80</t>
  </si>
  <si>
    <t>TAPON 1 SOLD CPVC SCH80</t>
  </si>
  <si>
    <t>TAPON 1.1/4 SOLD CPVC SCH80</t>
  </si>
  <si>
    <t>TAPON 1.1/2 SOLD CPVC SCH80</t>
  </si>
  <si>
    <t>TAPON 2 SOLD CPVC SCH80</t>
  </si>
  <si>
    <t>TAPON 6 SOLD CPVC SCH80</t>
  </si>
  <si>
    <t>TEE 1/2 CPVC SCH80</t>
  </si>
  <si>
    <t>TEE 3/4 CPVC SCH80</t>
  </si>
  <si>
    <t>TEE 1 CPVC SCH80</t>
  </si>
  <si>
    <t>TEE 1.1/4 CPVC SCH80</t>
  </si>
  <si>
    <t>TEE 1.1/2 CPVC SCH80</t>
  </si>
  <si>
    <t>TEE 2 CPVC SCH80</t>
  </si>
  <si>
    <t>TEE 6 CPVC SCH80</t>
  </si>
  <si>
    <t>UNION 1/2 CPVC SCH80</t>
  </si>
  <si>
    <t>UNION 3/4 CPVC SCH80</t>
  </si>
  <si>
    <t>UNION 1 CPVC SCH80</t>
  </si>
  <si>
    <t>UNION 1.1/4 CPVC SCH80</t>
  </si>
  <si>
    <t>UNION 1.1/2 CPVC SCH80</t>
  </si>
  <si>
    <t>UNION 2 CPVC SCH80</t>
  </si>
  <si>
    <t>UNION 6 CPVC SCH80</t>
  </si>
  <si>
    <t>TB LISO 6 CPVC SCH80 5.795M (19PIES)</t>
  </si>
  <si>
    <t>TB LISO 1.1/4 PRES GRIS SCH80 6.1M-20PIE</t>
  </si>
  <si>
    <t>TB LISO 1.1/2 PRES GRIS SCH80 6.1M-20PIE</t>
  </si>
  <si>
    <t>TB LISO 2 PRES GRIS SCH80 6.1M (20PIES)</t>
  </si>
  <si>
    <t>TB LISO 2.1/2 PRES GRIS SCH80 6.1M-20PIE</t>
  </si>
  <si>
    <t>TB LISO 3 PRES GRIS SCH80 6.1M (20PIES)</t>
  </si>
  <si>
    <t>TB LISO 4 PRES GRIS SCH80 6.1M (20PIES)</t>
  </si>
  <si>
    <t>TB LISO 6 PRES GRIS SCH80 6.1M (20PIES)</t>
  </si>
  <si>
    <t>TB LISO 8 PRES GRIS SCH80 6.1M (20PIES)</t>
  </si>
  <si>
    <t>ADAPT ROS HEM 1.1/4 PVC GRIS SCH80</t>
  </si>
  <si>
    <t>ADAPT ROS HEM 1.1/2 PVC GRIS SCH80</t>
  </si>
  <si>
    <t>ADAPT ROS HEM 2 PVC GRIS SCH80</t>
  </si>
  <si>
    <t>ADAPT ROS HEM 2.1/2 PVC GRIS SCH80</t>
  </si>
  <si>
    <t>ADAPT ROS HEM 3 PVC GRIS SCH80</t>
  </si>
  <si>
    <t>ADAPT ROS HEM 4 PVC GRIS SCH80</t>
  </si>
  <si>
    <t>ADAPT ROS MACH 1.1/4 PVC GRIS SCH80</t>
  </si>
  <si>
    <t>ADAPT ROS MACH 1.1/2 PVC GRIS SCH80</t>
  </si>
  <si>
    <t>ADAPT ROS MACH 2 PVC GRIS SCH80</t>
  </si>
  <si>
    <t>ADAPT ROS MACH 2.1/2 PVC GRIS SCH80</t>
  </si>
  <si>
    <t>ADAPT ROS MACH 3 PVC GRIS SCH80</t>
  </si>
  <si>
    <t>ADAPT ROS MACH 4 PVC GRIS SCH80</t>
  </si>
  <si>
    <t>BUJE 1.1/4X1/2 SOLD PVC GRIS SCH80</t>
  </si>
  <si>
    <t>BUJE 1.1/4X3/4 SOLD PVC GRIS SCH80</t>
  </si>
  <si>
    <t>BUJE 1.1/4X1 SOLD PVC GRIS SCH80</t>
  </si>
  <si>
    <t>BUJE 1.1/2X1/2 SOLD PVC GRIS SCH80</t>
  </si>
  <si>
    <t>BUJE 1.1/2X3/4 SOLD PVC GRIS SCH80</t>
  </si>
  <si>
    <t>BUJE 1.1/2X1 SOLD PVC GRIS SCH80</t>
  </si>
  <si>
    <t>BUJE 1.1/2X1.1/4 SOLD PVC GRIS SCH80</t>
  </si>
  <si>
    <t>BUJE 2X1/2 SOLD PVC GRIS SCH80</t>
  </si>
  <si>
    <t>BUJE 2X3/4 SOLD PVC GRIS SCH80</t>
  </si>
  <si>
    <t>BUJE 2X1 SOLD PVC GRIS SCH80</t>
  </si>
  <si>
    <t>BUJE 2X1.1/4 SOLD PVC GRIS SCH80</t>
  </si>
  <si>
    <t>BUJE 2X1.1/2 SOLD PVC GRIS SCH80</t>
  </si>
  <si>
    <t>BUJE 2.1/2X1 SOLD PVC GRIS SCH80</t>
  </si>
  <si>
    <t>BUJE 2.1/2X1.1/4 SOLD PVC GRIS SCH80</t>
  </si>
  <si>
    <t>BUJE 2.1/2X1.1/2 SOLD PVC GRIS SCH80</t>
  </si>
  <si>
    <t>BUJE 2.1/2X2 SOLD PVC GRIS SCH80</t>
  </si>
  <si>
    <t>BUJE 3X1 SOLD PVC GRIS SCH80</t>
  </si>
  <si>
    <t>BUJE 3X1.1/4 SOLD PVC GRIS SCH80</t>
  </si>
  <si>
    <t>BUJE 3X1.1/2 SOLD PVC GRIS SCH80</t>
  </si>
  <si>
    <t>BUJE 3X2 SOLD PVC GRIS SCH80</t>
  </si>
  <si>
    <t>BUJE 3X2.1/2 SOLD PVC GRIS SCH80</t>
  </si>
  <si>
    <t>BUJE 4X2 SOLD PVC GRIS SCH80</t>
  </si>
  <si>
    <t>BUJE 4X3 SOLD PVC GRIS SCH80</t>
  </si>
  <si>
    <t>BUJE 6X3 SOLD PVC GRIS SCH80</t>
  </si>
  <si>
    <t>BUJE 8X6 SOLD PVC GRIS SCH80</t>
  </si>
  <si>
    <t>CODO 45 1.1/2 PVC GRIS SCH80</t>
  </si>
  <si>
    <t>CODO 45 2 PVC GRIS SCH80</t>
  </si>
  <si>
    <t>CODO 45 2.1/2 PVC GRIS SCH80</t>
  </si>
  <si>
    <t>CODO 45 3 PVC GRIS SCH80</t>
  </si>
  <si>
    <t>CODO 45 4 PVC GRIS SCH80</t>
  </si>
  <si>
    <t>CODO 45 8 PVC GRIS SCH80</t>
  </si>
  <si>
    <t>CODO 90 1.1/4 PVC GRIS SCH80</t>
  </si>
  <si>
    <t>CODO 90 1.1/2 PVC GRIS SCH80</t>
  </si>
  <si>
    <t>CODO 90 2 PVC GRIS SCH80</t>
  </si>
  <si>
    <t>CODO 90 2.1/2 PVC GRIS SCH80</t>
  </si>
  <si>
    <t>CODO 90 3 PVC GRIS SCH80</t>
  </si>
  <si>
    <t>CODO 90 4 PVC GRIS SCH80</t>
  </si>
  <si>
    <t>CODO 90 8 PVC GRIS SCH80</t>
  </si>
  <si>
    <t>TAPON 1.1/4 SOLD PVC GRIS SCH80</t>
  </si>
  <si>
    <t>TAPON 1.1/2 SOLD PVC GRIS SCH80</t>
  </si>
  <si>
    <t>TAPON 2 SOLD PVC GRIS SCH80</t>
  </si>
  <si>
    <t>TAPON 2.1/2 SOLD PVC GRIS SCH80</t>
  </si>
  <si>
    <t>TAPON 3 SOLD PVC GRIS SCH80</t>
  </si>
  <si>
    <t>TAPON 4 SOLD PVC GRIS SCH80</t>
  </si>
  <si>
    <t>TAPON 8 SOLD PVC GRIS SCH80</t>
  </si>
  <si>
    <t>TEE 1.1/4 PVC GRIS SCH80</t>
  </si>
  <si>
    <t>TEE 1.1/2 PVC GRIS SCH80</t>
  </si>
  <si>
    <t>TEE 2 PVC GRIS SCH80</t>
  </si>
  <si>
    <t>TEE 2.1/2 PVC GRIS SCH80</t>
  </si>
  <si>
    <t>TEE 3 PVC GRIS SCH80</t>
  </si>
  <si>
    <t>TEE 4 PVC GRIS SCH80</t>
  </si>
  <si>
    <t>TEE 8 PVC GRIS SCH80</t>
  </si>
  <si>
    <t>UNION 1.1/4 PVC GRIS SCH80</t>
  </si>
  <si>
    <t>UNION 1.1/2 PVC GRIS SCH80</t>
  </si>
  <si>
    <t>UNION 2 PVC GRIS SCH80</t>
  </si>
  <si>
    <t>UNION 2.1/2 PVC GRIS SCH80</t>
  </si>
  <si>
    <t>UNION 3 PVC GRIS SCH80</t>
  </si>
  <si>
    <t>UNION 4 PVC GRIS SCH80</t>
  </si>
  <si>
    <t>UNION 8 PVC GRIS SCH80</t>
  </si>
  <si>
    <t>UNION UNIVERSAL 1.1/4 PVC GRIS SCH80</t>
  </si>
  <si>
    <t>UNION UNIVERSAL 1.1/2 PVC GRIS SCH80</t>
  </si>
  <si>
    <t>UNION UNIVERSAL 2 PVC GRIS SCH80</t>
  </si>
  <si>
    <t>TB CONDUIT LISO 2 SCH40 3M</t>
  </si>
  <si>
    <t xml:space="preserve">   Importe</t>
  </si>
  <si>
    <t>ADAPT BAJANTE RAINGO A 3 - 20 UN</t>
  </si>
  <si>
    <t>ADAPT BAJANTE RAINGO A 4 - 25 UN</t>
  </si>
  <si>
    <t>ADAPT LIMPIEZA SAN 2 - 100 UN</t>
  </si>
  <si>
    <t>ADAPT LIMPIEZA SAN 3 - 50 UN</t>
  </si>
  <si>
    <t>ADAPT LIMPIEZA SAN 4 - 25 UN</t>
  </si>
  <si>
    <t>ADAPT LIMPIEZA SAN 6 - 20 UN</t>
  </si>
  <si>
    <t>ADAPT ROS HEM PF 1/2 - 50 UN</t>
  </si>
  <si>
    <t>ADAPT ROS HEM 1 - 200 UN</t>
  </si>
  <si>
    <t>ADAPT ROS HEM 1.1/2 - 100 UN</t>
  </si>
  <si>
    <t>ADAPT ROS HEM 1.1/4 - 100 UN</t>
  </si>
  <si>
    <t>ADAPT ROS HEM 1/2 ULTRATEMP - 400 UN</t>
  </si>
  <si>
    <t>ADAPT ROS HEM 1/2 - 1.000 UN</t>
  </si>
  <si>
    <t>ADAPT ROS HEM 2 - 100 UN</t>
  </si>
  <si>
    <t>ADAPT ROS HEM 2.1/2 - 25 UN</t>
  </si>
  <si>
    <t>ADAPT ROS HEM 3 - 25 UN</t>
  </si>
  <si>
    <t>ADAPT ROS HEM 3/4 ULTRATEMP - 200 UN</t>
  </si>
  <si>
    <t>ADAPT ROS HEM 3/4 - 300 UN</t>
  </si>
  <si>
    <t>ADAPT ROS HEM 4 - 20 UN</t>
  </si>
  <si>
    <t>ADAPT ROS MACH PF 1/2 - 40 UN</t>
  </si>
  <si>
    <t>ADAPT ROS MACH 1 SCH40 - 200 UN</t>
  </si>
  <si>
    <t>ADAPT ROS MACH 1.1/2 SCH40 - 100 UN</t>
  </si>
  <si>
    <t>ADAPT ROS MACH 1.1/4 SCH40 - 100 UN</t>
  </si>
  <si>
    <t>ADAPT ROS MACH 1/2 ULTRATEMP - 500 UN</t>
  </si>
  <si>
    <t>ADAPT ROS MACH 1/2 SCH40 - 1.000 UN</t>
  </si>
  <si>
    <t>ADAPT ROS MACH 2 SCH40 - 100 UN</t>
  </si>
  <si>
    <t>ADAPT ROS MACH 2.1/2 SCH40 - 25 UN</t>
  </si>
  <si>
    <t>ADAPT ROS MACH 3 - 50 UN</t>
  </si>
  <si>
    <t>ADAPT ROS MACH 3/4 ULTRATEMP - 200 UN</t>
  </si>
  <si>
    <t>ADAPT ROS MACH 3/4 SCH40 - 500 UN</t>
  </si>
  <si>
    <t>ADAPT ROS MACH 4 SCH40 - 20 UN</t>
  </si>
  <si>
    <t>ADAPT TERM CONDUIT 1 - 200 UN</t>
  </si>
  <si>
    <t>ADAPT TERM CONDUIT 1.1/2 - 100 UN</t>
  </si>
  <si>
    <t>ADAPT TERM CONDUIT 1.1/4 - 200 UN</t>
  </si>
  <si>
    <t>ADAPT TERM CONDUIT 1/2 - 1.000 UN</t>
  </si>
  <si>
    <t>ADAPT TERM CONDUIT 2 - 100 UN</t>
  </si>
  <si>
    <t>ADAPT TERM DB/EB 2 DUCTO - 100 UN</t>
  </si>
  <si>
    <t>ADAPT TERM CONDUIT 3 - 50 UN</t>
  </si>
  <si>
    <t>ADAPT TERM DB/EB 3 DUCTO - 25 UN</t>
  </si>
  <si>
    <t>ADAPT TERM CONDUIT 3/4 - 500 UN</t>
  </si>
  <si>
    <t>ADAPT TERM TDP 4 - 25 UN</t>
  </si>
  <si>
    <t>ADAPT TERM DB/EB 4 DUCTO - 25 UN</t>
  </si>
  <si>
    <t>ADAPT TERM DB/EB 6 DUCTO - 5 UN</t>
  </si>
  <si>
    <t>BUJE RIEGO PRE 1/2X12MM - 500 UN</t>
  </si>
  <si>
    <t>BUJE RIEGO PRE 1/2X16MM - 500 UN</t>
  </si>
  <si>
    <t>BUJE PRE 3/4X1/2 SOLD ULTRATEMP - 500 UN</t>
  </si>
  <si>
    <t>BUJE PRE 1X1/2 ROSC - 250 UN</t>
  </si>
  <si>
    <t>BUJE PRE 1X1/2 SOLD - 500 UN</t>
  </si>
  <si>
    <t>BUJE PRE 1X3/4 ROSC - 250 UN</t>
  </si>
  <si>
    <t>BUJE PRE 1X3/4 SOLD - 250 UN</t>
  </si>
  <si>
    <t>BUJE PRE 1.1/2X1 ROSC - 200 UN</t>
  </si>
  <si>
    <t>BUJE PRE 1.1/2X1 SOLD - 200 UN</t>
  </si>
  <si>
    <t>BUJE PRE 1.1/2X1.1/4 ROSC - 200 UN</t>
  </si>
  <si>
    <t>BUJE PRE 1.1/2X1.1/4 SOLD - 200 UN</t>
  </si>
  <si>
    <t>BUJE PRE 1.1/2X1/2 ROSC - 200 UN</t>
  </si>
  <si>
    <t>BUJE PRE 1.1/2X1/2 SOLD - 200 UN</t>
  </si>
  <si>
    <t>BUJE PRE 1.1/2X3/4 ROSC - 200 UN</t>
  </si>
  <si>
    <t>BUJE PRE 1.1/2X3/4 SOLD - 200 UN</t>
  </si>
  <si>
    <t>BUJE PRE 1.1/4X1 ROSC - 200 UN</t>
  </si>
  <si>
    <t>BUJE PRE 1.1/4X1 SOLD - 200 UN</t>
  </si>
  <si>
    <t>BUJE PRE 1.1/4X1/2 ROSC - 200 UN</t>
  </si>
  <si>
    <t>BUJE PRE 1.1/4X1/2 SOLD - 200 UN</t>
  </si>
  <si>
    <t>BUJE PRE 1.1/4X3/4 ROSC - 200 UN</t>
  </si>
  <si>
    <t>BUJE PRE 1.1/4X3/4 SOLD - 200 UN</t>
  </si>
  <si>
    <t>BUJE PRE 1/2X3/8 ROSC - 500 UN</t>
  </si>
  <si>
    <t>BUJE PRE 2X1 ROSC - 100 UN</t>
  </si>
  <si>
    <t>BUJE PRE 2X1 SOLD - 100 UN</t>
  </si>
  <si>
    <t>BUJE PRE 2X1.1/2 ROSC - 100 UN</t>
  </si>
  <si>
    <t>BUJE PRE 2X1.1/2 SOLD - 100 UN</t>
  </si>
  <si>
    <t>BUJE PRE 2X1.1/4 ROSC - 100 UN</t>
  </si>
  <si>
    <t>BUJE PRE 2X1.1/4 SOLD - 100 UN</t>
  </si>
  <si>
    <t>BUJE PRE 2X1/2 ROSC - 100 UN</t>
  </si>
  <si>
    <t>BUJE PRE 2X1/2 SOLD - 100 UN</t>
  </si>
  <si>
    <t>BUJE PRE 2X3/4 ROSC - 100 UN</t>
  </si>
  <si>
    <t>BUJE PRE 2X3/4 SOLD - 100 UN</t>
  </si>
  <si>
    <t>BUJE PRE 2.1/2X1.1/2 SOLD - 50 UN</t>
  </si>
  <si>
    <t>BUJE PRE 2.1/2X2 SOLD - 50 UN</t>
  </si>
  <si>
    <t>BUJE PRE 3X2 ROSC - 50 UN</t>
  </si>
  <si>
    <t>BUJE PRE 3X2 SOLD - 50 UN</t>
  </si>
  <si>
    <t>BUJE PRE 3X2.1/2 SOLD - 50 UN</t>
  </si>
  <si>
    <t>BUJE PRE 3/4X1/2 ROSC - 500 UN</t>
  </si>
  <si>
    <t>BUJE PRE 3/4X1/2 SOLD - 500 UN</t>
  </si>
  <si>
    <t>BUJE PRE 4X2 SOLD - 25 UN</t>
  </si>
  <si>
    <t>BUJE PRE 4X2.1/2 SOLD - 25 UN</t>
  </si>
  <si>
    <t>BUJE PRE 4X3 SOLD - 25 UN</t>
  </si>
  <si>
    <t>BUJE SAN 2X1.1/2 SOLD - 200 UN</t>
  </si>
  <si>
    <t>BUJE SAN 3X1.1/2 SOLD - 100 UN</t>
  </si>
  <si>
    <t>BUJE SAN 3X2 SOLD - 100 UN</t>
  </si>
  <si>
    <t>BUJE SAN 4X2 SOLD - 50 UN</t>
  </si>
  <si>
    <t>BUJE SAN 4X3 SOLD - 50 UN</t>
  </si>
  <si>
    <t>BUJE SAN 6X4 SOLD - 20 UN</t>
  </si>
  <si>
    <t>CAJA CONDUIT DOBLE 107X107X48MM - 50 UN</t>
  </si>
  <si>
    <t>CAJA CONDUIT OCTOGONA 100X100X47MM-100UN</t>
  </si>
  <si>
    <t>CAJA CONDUIT SENC 103X60X45MM - 100 UN</t>
  </si>
  <si>
    <t>CODO BAJANTE 45 - 25 UN</t>
  </si>
  <si>
    <t>CODO BAJANTE 90 - 25 UN</t>
  </si>
  <si>
    <t>CODO DRE 90 65MM CORDREN - 50 UN</t>
  </si>
  <si>
    <t>CODO PF 90 1/2 PF - 50 UN</t>
  </si>
  <si>
    <t>CODO PRE 45 1 SCH40 - 200 UN</t>
  </si>
  <si>
    <t>CODO PRE 45 1.1/2 SCH40 - 100 UN</t>
  </si>
  <si>
    <t>CODO PRE 45 1.1/4 SCH40 - 150 UN</t>
  </si>
  <si>
    <t>CODO PRE 45 1/2 - 500 UN</t>
  </si>
  <si>
    <t>CODO PRE 45 1/2 ULTRATEMP - 200 UN</t>
  </si>
  <si>
    <t>CODO PRE 45 2 SCH40 - 25 UN</t>
  </si>
  <si>
    <t>CODO PRE 45 2.1/2 SCH40 - 25 UN</t>
  </si>
  <si>
    <t>CODO PRE 45 3 SCH40 - 25 UN</t>
  </si>
  <si>
    <t>CODO PRE 45 3/4 ULTRATEMP - 200 UN</t>
  </si>
  <si>
    <t>CODO PRE 45 3/4 SCH40 - 250 UN</t>
  </si>
  <si>
    <t>CODO PRE 45 4 SCH40 - 10 UN</t>
  </si>
  <si>
    <t>CODO PRE 90 1 SCH40 - 250 UN</t>
  </si>
  <si>
    <t>CODO PRE 90 1.1/2 SCH40 - 100 UN</t>
  </si>
  <si>
    <t>CODO PRE 90 1.1/4 SCH40 - 100 UN</t>
  </si>
  <si>
    <t>CODO PRE 90 1/2 ULTRATEMP - 500 UN</t>
  </si>
  <si>
    <t>CODO PRE 90 1/2 SCH40 - 500 UN</t>
  </si>
  <si>
    <t>CODO PRE 90 2 SCH40 - 50 UN</t>
  </si>
  <si>
    <t>CODO PRE 90 2.1/2 SCH40 - 25 UN</t>
  </si>
  <si>
    <t>CODO PRE 90 3 SCH40 - 20 UN</t>
  </si>
  <si>
    <t>CODO PRE 90 3/4 ULTRATEMP - 300 UN</t>
  </si>
  <si>
    <t>CODO PRE 90 3/4 SCH40 - 300 UN</t>
  </si>
  <si>
    <t>CODO PRE 90 4 SCH40 - 10 UN</t>
  </si>
  <si>
    <t>CODO RIEGO 90 12MM PP - 400 UN</t>
  </si>
  <si>
    <t>CODO RIEGO 90 16MM PP - 200 UN</t>
  </si>
  <si>
    <t>CODO SAN REVENT 3X2 - 25 UN</t>
  </si>
  <si>
    <t>CODO SAN REVENT 4X2 - 10 UN</t>
  </si>
  <si>
    <t>CODO SAN 22.1/2 2 CXC - 50 UN</t>
  </si>
  <si>
    <t>CODO SAN 22.1/2 2 CXE - 50 UN</t>
  </si>
  <si>
    <t>CODO SAN 22.1/2 3 CXC - 20 UN</t>
  </si>
  <si>
    <t>CODO SAN 22.1/2 3 CXE - 20 UN</t>
  </si>
  <si>
    <t>CODO SAN 22.1/2 4 CXC - 20 UN</t>
  </si>
  <si>
    <t>CODO SAN 22.1/2 4 CXE - 20 UN</t>
  </si>
  <si>
    <t>CODO SAN 45 1.1/2 CXC - 50 UN</t>
  </si>
  <si>
    <t>CODO SAN 45 1.1/2 CXE - 50 UN</t>
  </si>
  <si>
    <t>CODO SAN 45 2 CXC - 100 UN</t>
  </si>
  <si>
    <t>CODO SAN 45 2 CXE - 50 UN</t>
  </si>
  <si>
    <t>CODO SAN 45 3 CXC - 50 UN</t>
  </si>
  <si>
    <t>CODO SAN 45 3 CXE - 25 UN</t>
  </si>
  <si>
    <t>CODO SAN 45 4 CXC - 20 UN</t>
  </si>
  <si>
    <t>CODO SAN 45 4 CXE - 20 UN</t>
  </si>
  <si>
    <t>CODO SAN 90 1.1/2 CXC - 100 UN</t>
  </si>
  <si>
    <t>CODO SAN 90 1.1/2 CXE - 50 UN</t>
  </si>
  <si>
    <t>CODO SAN 90 2 CXC - 50 UN</t>
  </si>
  <si>
    <t>CODO SAN 90 2 CXE - 50 UN</t>
  </si>
  <si>
    <t>CODO SAN 90 3 CXC - 20 UN</t>
  </si>
  <si>
    <t>CODO SAN 90 3 CXE - 20 UN</t>
  </si>
  <si>
    <t>CODO SAN 90 4 CXC - 10 UN</t>
  </si>
  <si>
    <t>CODO SAN 90 4 CXE - 10 UN</t>
  </si>
  <si>
    <t>COLL DERIV ACU 2X3/4 - 50 UN</t>
  </si>
  <si>
    <t>COLL DERIV ACU 2.1/2X3/4 - 50 UN</t>
  </si>
  <si>
    <t>COLL DERIV ACU 3X3/4 - 50 UN</t>
  </si>
  <si>
    <t>COLL DERIV ACU 4X3/4 - 25 UN</t>
  </si>
  <si>
    <t>COLL DERIV ACU 6X3/4 - 20 UN</t>
  </si>
  <si>
    <t>COLL DERIV ACU 8X1 - 10 UN</t>
  </si>
  <si>
    <t>CONECT RIEGO 1/2X12MM PP - 400 UN</t>
  </si>
  <si>
    <t>CONECT RIEGO 12MM PP - 500 UN</t>
  </si>
  <si>
    <t>CONECT RIEGO 16MM PP - 350 UN</t>
  </si>
  <si>
    <t>INS RIEGO 1X32MM - 50 UN</t>
  </si>
  <si>
    <t>INS RIEGO 1/2X20MM - 100 UN</t>
  </si>
  <si>
    <t>INS RIEGO 3/4X25MM - 50 UN</t>
  </si>
  <si>
    <t>JUNTA EXPANSION SAN 3 - 25 UN</t>
  </si>
  <si>
    <t>JUNTA EXPANSION SAN 4 - 10 UN</t>
  </si>
  <si>
    <t>KIT CONEX TANQUE PLASTICO - 50 UN</t>
  </si>
  <si>
    <t>RED RIEGO 16X12MM PP - 250 UN</t>
  </si>
  <si>
    <t>SALIDA TANQUE 1 PLASTICO - 50 UN</t>
  </si>
  <si>
    <t>SIFON SAN 135 3 - 20 UN</t>
  </si>
  <si>
    <t>SIFON SAN 135 4 - 5 UN</t>
  </si>
  <si>
    <t>SIFON SAN 180 LIMPIEZA 1.1/2 - 50 UN</t>
  </si>
  <si>
    <t>SIFON SAN 180 2 - 50 UN</t>
  </si>
  <si>
    <t>SIFON SAN 180 LIMPIEZA 2 - 50 UN</t>
  </si>
  <si>
    <t>SOPORTE BAJANTE - 100 UN</t>
  </si>
  <si>
    <t>SOPORTE CANAL AMAZONA - 100 UN</t>
  </si>
  <si>
    <t>SOPORTE CANAL RAINGO - 100 UN</t>
  </si>
  <si>
    <t>SUPLEM CAJA CONDUIT 107X107MM - 200 UN</t>
  </si>
  <si>
    <t>TAPA CANAL AMAZONA EXT DER - 50 UN</t>
  </si>
  <si>
    <t>TAPA CANAL AMAZONA EXT IZQ - 50 UN</t>
  </si>
  <si>
    <t>TAPA CANAL AMAZONA INT DER - 50 UN</t>
  </si>
  <si>
    <t>TAPA CANAL AMAZONA INT IZQ - 50 UN</t>
  </si>
  <si>
    <t>TAPA CANAL RAINGO EXT - 100 UN</t>
  </si>
  <si>
    <t>TAPA CANAL RAINGO INT - 100 UN</t>
  </si>
  <si>
    <t>TAPA CONDUIT DOBLE - 200 UN</t>
  </si>
  <si>
    <t>TAPON CIEGO 32MM - 300 UN</t>
  </si>
  <si>
    <t>TAPON CIEGO 40MM RDE13.5 - 100 UN</t>
  </si>
  <si>
    <t>TAPON DRENAJE CORRUG 65MM - 50 UN</t>
  </si>
  <si>
    <t>TAPON DRENAJE CORRUG 100MM - 50 UN</t>
  </si>
  <si>
    <t>TAPON DRENAJE CORRUG 160MM - 50 UN</t>
  </si>
  <si>
    <t>TAPON DRENAJE CORRUG 200MM - 25 UN</t>
  </si>
  <si>
    <t>TAPON DUCTO DB/EB 3 - 50 UN</t>
  </si>
  <si>
    <t>TAPON DUCTO DB/EB 4 - 50 UN</t>
  </si>
  <si>
    <t>TAPON DUCTO DB/EB 6 - 10 UN</t>
  </si>
  <si>
    <t>TAPON DUCTO TDP 4 - 25 UN</t>
  </si>
  <si>
    <t>TAPON PRE 1 SCH40 ROSC - 200 UN</t>
  </si>
  <si>
    <t>TAPON PRE 1 SCH40 SOLD - 250 UN</t>
  </si>
  <si>
    <t>TAPON PRE 1.1/2 SCH40 ROSC - 100 UN</t>
  </si>
  <si>
    <t>TAPON PRE 1.1/2 SCH40 SOLD - 100 UN</t>
  </si>
  <si>
    <t>TAPON PRE 1.1/4 SCH40 ROSC - 200 UN</t>
  </si>
  <si>
    <t>TAPON PRE 1.1/4 SCH40 SOLD - 200 UN</t>
  </si>
  <si>
    <t>TAPON PRE 1/2 SOLD ULTRATEMP - 500 UN</t>
  </si>
  <si>
    <t>TAPON PRE 1/2 SCH40 ROSC - 500 UN</t>
  </si>
  <si>
    <t>TAPON PRE 1/2 SCH40 SOLD - 500 UN</t>
  </si>
  <si>
    <t>TAPON PRE 2 SCH40 ROSC - 50 UN</t>
  </si>
  <si>
    <t>TAPON PRE 2 SCH40 SOLD - 50 UN</t>
  </si>
  <si>
    <t>TAPON PRE 2.1/2 SCH40 ROSC - 25 UN</t>
  </si>
  <si>
    <t>TAPON PRE 2.1/2 SCH40 SOLD - 25 UN</t>
  </si>
  <si>
    <t>TAPON PRE 3 SCH40 ROSC - 50 UN</t>
  </si>
  <si>
    <t>TAPON PRE 3 SCH40 SOLD - 50 UN</t>
  </si>
  <si>
    <t>TAPON PRE 3/4 ULTRATEMP - 200 UN</t>
  </si>
  <si>
    <t>TAPON PRE 3/4 SCH40 ROSC - 300 UN</t>
  </si>
  <si>
    <t>TAPON PRE 3/4 SCH40 SOLD - 300 UN</t>
  </si>
  <si>
    <t>TAPON PRE 4 SCH40 ROSC - 20 UN</t>
  </si>
  <si>
    <t>TAPON PRE 4 SCH40 SOLD - 20 UN</t>
  </si>
  <si>
    <t>TAPON PRUEBA SAN 1.1/2 - 100 UN</t>
  </si>
  <si>
    <t>TAPON PRUEBA SAN 2 - 100 UN</t>
  </si>
  <si>
    <t>TAPON PRUEBA SAN 3 - 100 UN</t>
  </si>
  <si>
    <t>TAPON PRUEBA SAN 4 - 100 UN</t>
  </si>
  <si>
    <t>TEE DOBLE RED RIEGO 2X1 - 20 UN</t>
  </si>
  <si>
    <t>TEE DOBLE RED RIEGO 2X1/2 - 20 UN</t>
  </si>
  <si>
    <t>TEE DOBLE RED RIEGO 2X3/4 - 20 UN</t>
  </si>
  <si>
    <t>TEE DOBLE RED SAN 2X1.1/2 - 20 UN</t>
  </si>
  <si>
    <t>TEE DOBLE RED SAN 3X2 - 20 UN</t>
  </si>
  <si>
    <t>TEE DOBLE RED SAN 4X2 - 10 UN</t>
  </si>
  <si>
    <t>TEE DOBLE RED SAN 4X3 - 10 UN</t>
  </si>
  <si>
    <t>TEE DOBLE SAN 1.1/2 - 25 UN</t>
  </si>
  <si>
    <t>TEE DOBLE SAN 2 - 25 UN</t>
  </si>
  <si>
    <t>TEE DOBLE SAN 3 - 10 UN</t>
  </si>
  <si>
    <t>TEE DOBLE SAN 4 - 5 UN</t>
  </si>
  <si>
    <t>TEE PRE 1 SCH40 - 100 UN</t>
  </si>
  <si>
    <t>TEE PRE 1.1/2 SCH40 - 50 UN</t>
  </si>
  <si>
    <t>TEE PRE 1.1/4 SCH40 - 100 UN</t>
  </si>
  <si>
    <t>TEE PRE 1/2 ULTRATEMP - 500 UN</t>
  </si>
  <si>
    <t>TEE PRE 1/2 SCH40 - 500 UN</t>
  </si>
  <si>
    <t>TEE PRE 2 SCH40 - 25 UN</t>
  </si>
  <si>
    <t>TEE PRE 2.1/2 SCH40 - 25 UN</t>
  </si>
  <si>
    <t>TEE PRE 3 SCH40 - 20 UN</t>
  </si>
  <si>
    <t>TEE PRE 3/4 ULTRATEMP - 200 UN</t>
  </si>
  <si>
    <t>TEE PRE 3/4 SCH40 - 200 UN</t>
  </si>
  <si>
    <t>TEE PRE 4 SCH40 - 10 UN</t>
  </si>
  <si>
    <t>TEE RED PRE 1X1/2 SCH40 - 100 UN</t>
  </si>
  <si>
    <t>TEE RED PRE 1X3/4 - 100 UN</t>
  </si>
  <si>
    <t>TEE RED PRE 3/4X1/2 SCH40 - 200 UN</t>
  </si>
  <si>
    <t>TEE RED SAN 2X1.1/2 - 25 UN</t>
  </si>
  <si>
    <t>TEE RED SAN 3X2 - 25 UN</t>
  </si>
  <si>
    <t>TEE RED SAN 4X2 - 20 UN</t>
  </si>
  <si>
    <t>TEE RED SAN 4X3 - 10 UN</t>
  </si>
  <si>
    <t>TEE RIEGO 12MM PP - 300 UN</t>
  </si>
  <si>
    <t>TEE RIEGO 16MM PP - 150 UN</t>
  </si>
  <si>
    <t>TEE SAN 1.1/2 - 100 UN</t>
  </si>
  <si>
    <t>TEE SAN 2 - 50 UN</t>
  </si>
  <si>
    <t>TEE SAN 3 - 20 UN</t>
  </si>
  <si>
    <t>TEE SAN 4 - 10 UN</t>
  </si>
  <si>
    <t>TERM RIEGO 12MM PP - 400 UN</t>
  </si>
  <si>
    <t>TERM RIEGO 16MM PP - 250 UN</t>
  </si>
  <si>
    <t>TERM TRITUBO 4X40MM MULTIF - 50 UN</t>
  </si>
  <si>
    <t>UNION BAJANTE - 50 UN</t>
  </si>
  <si>
    <t>UNION CANAL RAINGO - 50 UN</t>
  </si>
  <si>
    <t>UNION CANAL AMAZONAS - 25 UN</t>
  </si>
  <si>
    <t>UNION CANAL A BAJ RAINGO - 20 UN</t>
  </si>
  <si>
    <t>UNION CANAL A BAJ AMAZONA - 10 UN</t>
  </si>
  <si>
    <t>UNION CANAL ESQ RAINGO - 20 UN</t>
  </si>
  <si>
    <t>UNION CANAL ESQ EXT AMAZONA - 10 UN</t>
  </si>
  <si>
    <t>UNION CANAL ESQ INT AMAZONA - 10 UN</t>
  </si>
  <si>
    <t>UNION CONDUIT 1 - 200 UN</t>
  </si>
  <si>
    <t>UNION CONDUIT 1/2 - 500 UN</t>
  </si>
  <si>
    <t>UNION CONDUIT 3/4 - 200 UN</t>
  </si>
  <si>
    <t>UNION DUCTO TDP 4 - 25 UN</t>
  </si>
  <si>
    <t>UNION DUCTO DB/EB 2 - 100 UN</t>
  </si>
  <si>
    <t>UNION DUCTO DB/EB 3 - 25 UN</t>
  </si>
  <si>
    <t>UNION DUCTO DB/EB 4 - 25 UN</t>
  </si>
  <si>
    <t>UNION DUCTO DB/EB 6 - 5 UN</t>
  </si>
  <si>
    <t>UNION PF 1/2 - 50 UN</t>
  </si>
  <si>
    <t>UNION PRE 1 SCH40 - 200 UN</t>
  </si>
  <si>
    <t>UNION PRE 1.1/2 SCH40 - 100 UN</t>
  </si>
  <si>
    <t>UNION PRE 1.1/4 SCH40 - 100 UN</t>
  </si>
  <si>
    <t>UNION PRE 1/2 ULTRATEMP - 500 UN</t>
  </si>
  <si>
    <t>UNION PRE 1/2 SCH40 - 1.000 UN</t>
  </si>
  <si>
    <t>UNION PRE 12MM PP RIEGO - 500 UN</t>
  </si>
  <si>
    <t>UNION PRE 16MM PP RIEGO - 250 UN</t>
  </si>
  <si>
    <t>UNION PRE 2 SCH40 - 100 UN</t>
  </si>
  <si>
    <t>UNION PRE 2.1/2 SCH40 - 25 UN</t>
  </si>
  <si>
    <t>UNION PRE 20MM PP RIEGO - 150 UN</t>
  </si>
  <si>
    <t>UNION PRE 25MM PP RIEGO - 100 UN</t>
  </si>
  <si>
    <t>UNION PRE 3 SCH40 - 25 UN</t>
  </si>
  <si>
    <t>UNION PRE 3/4 ULTRATEMP - 200 UN</t>
  </si>
  <si>
    <t>UNION PRE 3/4 SCH40 - 500 UN</t>
  </si>
  <si>
    <t>UNION PRE 32MM PP RIEGO - 75 UN</t>
  </si>
  <si>
    <t>UNION PRE 4 SCH40 - 20 UN</t>
  </si>
  <si>
    <t>UNION PRE UNIV 1 SCH40 - 50 UN</t>
  </si>
  <si>
    <t>UNION PRE UNIV 1/2 ULTRATEMP - 100 UN</t>
  </si>
  <si>
    <t>UNION PRE UNIV 1/2 SCH40 - 100 UN</t>
  </si>
  <si>
    <t>UNION PRE UNIV 3/4 ULTRATEMP - 100 UN</t>
  </si>
  <si>
    <t>UNION PRE UNIV 3/4 SCH40 - 100 UN</t>
  </si>
  <si>
    <t>UNION REP SAN 4 - 10 UN</t>
  </si>
  <si>
    <t>UNION SAN 1.1/2 - 100 UN</t>
  </si>
  <si>
    <t>UNION SAN 2 - 100 UN</t>
  </si>
  <si>
    <t>UNION SAN 3 - 50 UN</t>
  </si>
  <si>
    <t>UNION SAN 4 - 25 UN</t>
  </si>
  <si>
    <t>UNION SAN 6 - 5 UN</t>
  </si>
  <si>
    <t>YEE DOBLE RED SAN 3X2 - 20 UN</t>
  </si>
  <si>
    <t>YEE DOBLE RED SAN 4X2 - 10 UN</t>
  </si>
  <si>
    <t>YEE DOBLE RED SAN 4X3 - 5 UN</t>
  </si>
  <si>
    <t>YEE DOBLE SAN 2 - 25 UN</t>
  </si>
  <si>
    <t>YEE DOBLE SAN 3 - 10 UN</t>
  </si>
  <si>
    <t>YEE DOBLE SAN 4 - 5 UN</t>
  </si>
  <si>
    <t>YEE RED SAN 3X2 - 25 UN</t>
  </si>
  <si>
    <t>YEE RED SAN 4X2 - 20 UN</t>
  </si>
  <si>
    <t>YEE RED SAN 4X3 - 10 UN</t>
  </si>
  <si>
    <t>YEE SAN 2 - 50 UN</t>
  </si>
  <si>
    <t>YEE SAN 3 - 20 UN</t>
  </si>
  <si>
    <t>YEE SAN 4 - 10 UN</t>
  </si>
  <si>
    <t>CODO 90 1/2 ROSC/SOLD - 90 UN</t>
  </si>
  <si>
    <t>NIPLE 1/2 ROSCADO PRESION - 200 UN</t>
  </si>
  <si>
    <t>UNION PRE UNIV 2 SCH40 - 12 UN</t>
  </si>
  <si>
    <t>UNION PRE UNIV 1 1/4 SCH40 - 20 UN</t>
  </si>
  <si>
    <t>UNION PRE UNIV 1 1/2 SCH40 - 15 UN</t>
  </si>
  <si>
    <t>TEE PRE 1/2 ROSC/SOLD - 100 UN</t>
  </si>
  <si>
    <t>UNION ALC PLUS 355MM(14) NOVAFORT</t>
  </si>
  <si>
    <t>ADAPT ALC INY 160MM NOVAFORT A SAN 6</t>
  </si>
  <si>
    <t>CODO ALC 45 INY 200MM NOVAFORT</t>
  </si>
  <si>
    <t>CODO ALC 90 INY 200MM NOVAFORT</t>
  </si>
  <si>
    <t>CURVA CONDUIT 90 1 - 50 UN</t>
  </si>
  <si>
    <t>CURVA CONDUIT 90 1.1/2 - 25 UN</t>
  </si>
  <si>
    <t>CURVA CONDUIT 90 1.1/4 - 50 UN</t>
  </si>
  <si>
    <t>CURVA CONDUIT 90 1/2 - 200 UN</t>
  </si>
  <si>
    <t>CURVA CONDUIT 90 2 - 15 UN</t>
  </si>
  <si>
    <t>CURVA CONDUIT 90 3/4 - 100 UN</t>
  </si>
  <si>
    <t>LIMPIADOR P/UNION 1/128GAL - 60 UN</t>
  </si>
  <si>
    <t>LIMPIADOR P/UNION 1/32GAL - 30 UN</t>
  </si>
  <si>
    <t>LIMPIADOR P/UNION 1/4GAL - 12 UN</t>
  </si>
  <si>
    <t>LIMPIADOR P/UNION 1/64GAL - 30 UN</t>
  </si>
  <si>
    <t>LIMPIADOR P/UNION 12OZ - 24 UN</t>
  </si>
  <si>
    <t>LUBRICANTE P/UNION CANAL UM - 60 UN</t>
  </si>
  <si>
    <t>LUBRICANTE P/UNION 4KG ALC - 1 UN</t>
  </si>
  <si>
    <t>LUBRICANTE P/UNION 500GR UM - 12 UN</t>
  </si>
  <si>
    <t>SILLA YEE ALC INY 450X160MM NOVAFORT</t>
  </si>
  <si>
    <t>SILLA YEE ALC INY 500X160MM NOVAFORT</t>
  </si>
  <si>
    <t>SOLDADURA CPVC 1/128GAL - 60 UN</t>
  </si>
  <si>
    <t>SOLDADURA CPVC 1/32GAL - 30 UN</t>
  </si>
  <si>
    <t>SOLDADURA CPVC 1/64GAL - 30 UN</t>
  </si>
  <si>
    <t>SOLDADURA PVC 1/128GAL - 60 UN</t>
  </si>
  <si>
    <t>SOLDADURA PVC 1/32GAL - 30 UN</t>
  </si>
  <si>
    <t>SOLDADURA PVC 1/64GAL - 30 UN</t>
  </si>
  <si>
    <t>UNION DRE CORRUG 65MM - 10 UN</t>
  </si>
  <si>
    <t>UNION DRE CORRUG 100MM - 25 UN</t>
  </si>
  <si>
    <t>ADAPT ALC INY 110MM NOVAFORT A SAN 4-7UN</t>
  </si>
  <si>
    <t>SILLA YEE ALC INY 355X160MM NOVAFORT</t>
  </si>
  <si>
    <t>SOLDADURA PVC COLOR 1/128GAL - 60 UN</t>
  </si>
  <si>
    <t>ACOPLE LAVAM/LAVAP 1/2 C/TCA PDA-50 UN</t>
  </si>
  <si>
    <t>ACOPLE LAVAM/LAVAP 1/2X1/2 DOBLE - 20 UN</t>
  </si>
  <si>
    <t>ACOPLE LAVAM/LAVAP 1/2X1/2 C/VALV-30 UN</t>
  </si>
  <si>
    <t>ACOPLE SAN 1/2X7/8 TCA PDA VALV REG-30UN</t>
  </si>
  <si>
    <t>ACOPLE SAN TUERCA PESADA 1/2X7/8-50 UN</t>
  </si>
  <si>
    <t>CANASTILLA FILTRO ACERO 4 ITAL - 50 UN</t>
  </si>
  <si>
    <t>CANASTILLA PLASTICA 4 - 50 UN</t>
  </si>
  <si>
    <t>DESAGUE SENCILLO - 80 UN</t>
  </si>
  <si>
    <t>SIFON BOTELLA - 35 UN</t>
  </si>
  <si>
    <t>SIFON EN P CON ADAPTADOR - 30 UN</t>
  </si>
  <si>
    <t>SOPORTE CANAL AMAZONA METALICO - 50 UN</t>
  </si>
  <si>
    <t>SOPORTE CANAL RAINGO METALICO - 50 UN</t>
  </si>
  <si>
    <t>VALV ESF 1 1/4 SOLD H2OFF - 50 UN</t>
  </si>
  <si>
    <t>VALV ESF 1.1/2 ROSC H2OFF - 40 UN</t>
  </si>
  <si>
    <t>VALV ESF 1 1/4 ROSC H2OFF - 50 UN</t>
  </si>
  <si>
    <t>VALV ESF 1.1/2 SOLD H2OFF - 40 UN</t>
  </si>
  <si>
    <t>TORNILLO CANAL - 1.250 UN</t>
  </si>
  <si>
    <t>UNION REP PRE DESLIZANTE 1 - 50 UN</t>
  </si>
  <si>
    <t>UNION REP PRE DESLIZANTE 1/2 - 100 UN</t>
  </si>
  <si>
    <t>UNION REP PRE DESLIZANTE 3/4 - 100 UN</t>
  </si>
  <si>
    <t>VALV ESF 1 UNIV ROSC - 10 UN</t>
  </si>
  <si>
    <t>VALV ESF 1 UNIV SOLD - 10 UN</t>
  </si>
  <si>
    <t>VALV ESF 1.1/2 UNIV ROSC - 6 UN</t>
  </si>
  <si>
    <t>VALV ESF 1.1/2 UNIV SOLD - 6 UN</t>
  </si>
  <si>
    <t>VALV ESF 1/2 UNIV ROSC - 30 UN</t>
  </si>
  <si>
    <t>VALV ESF 1/2 UNIV SOLD - 30 UN</t>
  </si>
  <si>
    <t>VALV ESF 2 UNIV ROSC - 4 UN</t>
  </si>
  <si>
    <t>VALV ESF 2 UNIV SOLD - 4 UN</t>
  </si>
  <si>
    <t>VALV ESF 3/4 UNIV ROSC - 25 UN</t>
  </si>
  <si>
    <t>VALV ESF 3/4 UNIV SOLD - 25 UN</t>
  </si>
  <si>
    <t>VALV ESF 1/2 ROSC H2OFF - 240 UN</t>
  </si>
  <si>
    <t>VALV ESF 1/2 SOLD H2OFF - 240 UN</t>
  </si>
  <si>
    <t>VALV ESF 3/4 ROSC H2OFF - 120 UN</t>
  </si>
  <si>
    <t>VALV ESF 3/4 SOLD H2OFF - 120 UN</t>
  </si>
  <si>
    <t>VALV ESF 1 ROSC H2OFF - 80 UN</t>
  </si>
  <si>
    <t>VALV ESF 1 SOLD H2OFF - 80 UN</t>
  </si>
  <si>
    <t>VALV ESF 2 ROSC H2OFF - 25 UN</t>
  </si>
  <si>
    <t>VALV ESF 2 SOLD H2OFF - 25 UN</t>
  </si>
  <si>
    <t>TB PRE 20MM PE80 100M PN16</t>
  </si>
  <si>
    <t>BRIDA AJUSTAB PVC SCH 80 3 SOLDAR-18 UN</t>
  </si>
  <si>
    <t>BRIDA AJUSTAB PVC SCH 80 4 SOLDAR-12 UN</t>
  </si>
  <si>
    <t>TB PRE 25MM PE80 100M PN16</t>
  </si>
  <si>
    <t>COLL DERIV ACU INS MET 2X1/2 - 50 UN</t>
  </si>
  <si>
    <t>COLL DERIV ACU INS MET 2.1/2X1/2 - 50 UN</t>
  </si>
  <si>
    <t>COLL DERIV ACU INS MET 3X1/2 - 50 UN</t>
  </si>
  <si>
    <t>COLL DERIV ACU INS MET 4X1/2 - 25 UN</t>
  </si>
  <si>
    <t>COLL DERIV ACU INS MET 6X1/2 - 20 UN</t>
  </si>
  <si>
    <t>TAPON PRUEBA SAN 6 - 25 UN</t>
  </si>
  <si>
    <t>CAJA LLAVES DE LAVADORA PVC - 15 UN</t>
  </si>
  <si>
    <t>REJILLA ANTICUCARA SIFONADA PVC 3X2-50UN</t>
  </si>
  <si>
    <t>REJILLA PERIMETRAL SIFONADA PVC 3X2-50UN</t>
  </si>
  <si>
    <t>REJILLA PISO ANTICUCARACHA PVC 3X2 -60UN</t>
  </si>
  <si>
    <t>REJILLA PISO ANTICUCAR CUAD PVC 3X2-60UN</t>
  </si>
  <si>
    <t>REJILLA PISO CORRIENTE PVC 3X1.1/2- 60UN</t>
  </si>
  <si>
    <t>REJILLA PISO CORRIENTE PVC 3X2 - 50 UN</t>
  </si>
  <si>
    <t>REJILLA PISO CORRIENTE PVC 5X3 - 40 UN</t>
  </si>
  <si>
    <t>REJILLA PISO CORRIENTE CUAD PVC 3X2-60UN</t>
  </si>
  <si>
    <t>REJILLA PISO DIAGONAL PVC 3X2 - 60 UN</t>
  </si>
  <si>
    <t>REJILLA PISO ESTRELLA PVC 3X2 - 60 UN</t>
  </si>
  <si>
    <t>REJILLA VENTILAC CORRIE PVC 15X15CM-40UN</t>
  </si>
  <si>
    <t>REJILLA VENTILAC CORRIE PVC 20X20CM-20UN</t>
  </si>
  <si>
    <t>REJILLA VENTILAC EUROPE PVC 20X20CM-15UN</t>
  </si>
  <si>
    <t>REJILLA VENTILACION GAS PVC 20X20CM-20UN</t>
  </si>
  <si>
    <t>REJILLA VENTILA PERSIAN PVC 15X15CM-25UN</t>
  </si>
  <si>
    <t>REJILLA VENTILAC PERSIA PVC 20X20CM-15UN</t>
  </si>
  <si>
    <t>TAPA REGISTRO CORRIENTE PVC 15X15CM-20UN</t>
  </si>
  <si>
    <t>TAPA REGISTRO CORRIENTE PVC 20X20CM-25UN</t>
  </si>
  <si>
    <t>VALVULA DE POZUELO PVC 2.1/2 - 50 UN</t>
  </si>
  <si>
    <t>VALV DE POZUELO PVC 2.1/2 SIN SOSCO-50UN</t>
  </si>
  <si>
    <t>SOLDADURA APLIC PVC 1/4GAL - 12 UN</t>
  </si>
  <si>
    <t>SOLDADURA APLIC PVC 1/8GAL - 24 UN</t>
  </si>
  <si>
    <t>SOLDADURA APLIC PVC 1/16GAL - 36 UN</t>
  </si>
  <si>
    <t>SOLDADURA APLIC PVC COLOR 1/4GAL - 12 UN</t>
  </si>
  <si>
    <t>SOLDADURA APLIC PVC COLOR 1/8GAL - 24 UN</t>
  </si>
  <si>
    <t>SOLDADURA APLIC CPVC 1/4GAL - 12 UN</t>
  </si>
  <si>
    <t>SOLDADURA APLIC CPVC 1/8GAL - 24 UN</t>
  </si>
  <si>
    <t>SOLDADURA APLIC CPVC 1/16GAL - 36 UN</t>
  </si>
  <si>
    <t>TB DIVIDIDO REPARACION CABLES 3M</t>
  </si>
  <si>
    <t>CODO PE INY 90 110MM TF PN10</t>
  </si>
  <si>
    <t>CODO PE INY 90 160MM TF PN10</t>
  </si>
  <si>
    <t>PORTA FLANCHE PE INY 160MM TF PN10</t>
  </si>
  <si>
    <t>RED PE INY 90X63MM TF PN10</t>
  </si>
  <si>
    <t>RED PE INY 110X90MM TF PN10</t>
  </si>
  <si>
    <t>RED PE INY 160X90MM TF PN10</t>
  </si>
  <si>
    <t>TAPON PE INY 63MM TF PN10</t>
  </si>
  <si>
    <t>TAPON PE INY 90MM TF PN10</t>
  </si>
  <si>
    <t>TEE PE INY 63MM TF PN10</t>
  </si>
  <si>
    <t>TEE PE INY 110MM TF PN10</t>
  </si>
  <si>
    <t>REJILLA PISO CORRIENTE PVC 4X3 - 40 UN</t>
  </si>
  <si>
    <t>REJILLA VENTILACION GAS PVC 26X26CM-14UN</t>
  </si>
  <si>
    <t>CAJA PARA REGISTRO GAS PVC - 20 UN</t>
  </si>
  <si>
    <t>TB LISO EXT 100MM QS RDE40 5M</t>
  </si>
  <si>
    <t>TB LISO EXT 125MM QS RDE40 5M</t>
  </si>
  <si>
    <t>TB LISO EXT 160MM QS RDE40 5M</t>
  </si>
  <si>
    <t>TB LISO EXT 200MM QS RDE40 5M</t>
  </si>
  <si>
    <t>ADAPT ROS M PRE INY 1 ULTRATEMP - 100 UN</t>
  </si>
  <si>
    <t>CODO PRE INY 90 1 ULTRATEMP - 100 UN</t>
  </si>
  <si>
    <t>TAPON PRE INY 1 SOLD ULTRATEMP - 100 UN</t>
  </si>
  <si>
    <t>TEE PRE INY 1 ULTRATEMP - 100 UN</t>
  </si>
  <si>
    <t>TB LISO 3/4 CPVC SCH80 5.795M (19PIES)</t>
  </si>
  <si>
    <t>TB LISO 1 CPVC SCH80 5.795M (19PIES)</t>
  </si>
  <si>
    <t>TB LISO 1.1/4 CPVC SCH80 5.795M (19PIES)</t>
  </si>
  <si>
    <t>TB LISO 1.1/2 CPVC SCH80 5.795M (19PIES)</t>
  </si>
  <si>
    <t>TB LISO 2 CPVC SCH80 5.795M (19PIES)</t>
  </si>
  <si>
    <t>ADAPT ROS HEM 1/2 CPVC SCH80</t>
  </si>
  <si>
    <t>ADAPT ROS HEM 3/4 CPVC SCH80</t>
  </si>
  <si>
    <t>ADAPT ROS HEM 1 CPVC SCH80</t>
  </si>
  <si>
    <t>ADAPT ROS HEM 1.1/4 CPVC SCH80</t>
  </si>
  <si>
    <t>ADAPT ROS HEM 1.1/2 CPVC SCH80</t>
  </si>
  <si>
    <t>ADAPT ROS HEM 2 CPVC SCH80</t>
  </si>
  <si>
    <t>ADAPT ROS HEM 2.1/2 CPVC SCH80</t>
  </si>
  <si>
    <t>ADAPT ROS HEM 3 CPVC SCH80</t>
  </si>
  <si>
    <t>ADAPT ROS HEM 4 CPVC SCH80</t>
  </si>
  <si>
    <t>ADAPT ROS MACH 3/4 CPVC SCH80</t>
  </si>
  <si>
    <t>ADAPT ROS MACH 1 CPVC SCH80</t>
  </si>
  <si>
    <t>ADAPT ROS MACH 1.1/4 CPVC SCH80</t>
  </si>
  <si>
    <t>ADAPT ROS MACH 2.1/2 CPVC SCH80</t>
  </si>
  <si>
    <t>ADAPT ROS MACH 3 CPVC SCH80</t>
  </si>
  <si>
    <t>ADAPT ROS MACH 4 CPVC SCH80</t>
  </si>
  <si>
    <t>BRIDA AJUSTABLE 1.1/2 CPVC SCH80</t>
  </si>
  <si>
    <t>BRIDA AJUSTABLE 2 CPVC SCH80</t>
  </si>
  <si>
    <t>BRIDA AJUSTABLE 2.1/2 CPVC SCH80</t>
  </si>
  <si>
    <t>BRIDA AJUSTABLE 3 CPVC SCH80</t>
  </si>
  <si>
    <t>BRIDA AJUSTABLE 4 CPVC SCH80</t>
  </si>
  <si>
    <t>BRIDA AJUSTABLE 6 CPVC SCH80</t>
  </si>
  <si>
    <t>UNION UNIVERSAL 1 CPVC SCH80</t>
  </si>
  <si>
    <t>UNION UNIVERSAL 1.1/2 CPVC SCH80</t>
  </si>
  <si>
    <t>UNION UNIVERSAL 2 CPVC SCH80</t>
  </si>
  <si>
    <t>BRIDA AJUSTABLE 1.1/2 PVC GRIS SCH80</t>
  </si>
  <si>
    <t>BRIDA AJUSTABLE 2 PVC GRIS SCH80</t>
  </si>
  <si>
    <t>CURVA CONDUIT 90 1 SCH40 - 50 UN</t>
  </si>
  <si>
    <t>CURVA CONDUIT 90 1.1/2 SCH40 - 25 UN</t>
  </si>
  <si>
    <t>CURVA CONDUIT 90 1.1/4 SCH40 - 50 UN</t>
  </si>
  <si>
    <t>CURVA CONDUIT 90 1/2 SCH40 - 200 UN</t>
  </si>
  <si>
    <t>CURVA CONDUIT 90 2 SCH40 - 15 UN</t>
  </si>
  <si>
    <t>CURVA CONDUIT 90 3/4 SCH40 - 100 UN</t>
  </si>
  <si>
    <t>SILLA YEE ALC INY 315X160MM NOVAFORT</t>
  </si>
  <si>
    <t>SILLA YEE ALC INY 400X160MM NOVAFORT</t>
  </si>
  <si>
    <t>KIT SILLA YEE ALC INY 315X160MM S8 NOVAF</t>
  </si>
  <si>
    <t>KIT SILLA YEE ALCINY 315X160MM PLS4 NOVA</t>
  </si>
  <si>
    <t>DATOS DE ENTRADA</t>
  </si>
  <si>
    <t>CALCULO QPICO</t>
  </si>
  <si>
    <t>CALCULO TABLA HIDROGRAMA</t>
  </si>
  <si>
    <t>t/Tp</t>
  </si>
  <si>
    <t>q/Qp</t>
  </si>
  <si>
    <t>T (min)</t>
  </si>
  <si>
    <t>Q(LPS)</t>
  </si>
  <si>
    <t>Volumen (m3)</t>
  </si>
  <si>
    <t>HIDROSEL NOVAFORT 600MM(24)</t>
  </si>
  <si>
    <t>TB ACU 8 UM RDE13.5 315PSI 6M</t>
  </si>
  <si>
    <t>TB BAJANTE - 10 UN</t>
  </si>
  <si>
    <t>TB CANAL AMAZONAS 3M - 4 UN</t>
  </si>
  <si>
    <t>TB CANAL RAINGO 3M - 10 UN</t>
  </si>
  <si>
    <t>TB CONDUIT LISO 1 3M - 24 UN</t>
  </si>
  <si>
    <t>TB CONDUIT LISO 1.1/2 3M - 10 UN</t>
  </si>
  <si>
    <t>TB CONDUIT LISO 1.1/4 3M - 14 UN</t>
  </si>
  <si>
    <t>TB CONDUIT LISO 1/2 3M - 24 UN</t>
  </si>
  <si>
    <t>TB CONDUIT LISO 3/4 3M - 24 UN</t>
  </si>
  <si>
    <t>TB LISO 1 ULTRATEMP RDE11 3M - 24 UN</t>
  </si>
  <si>
    <t>TB LISO 1/2 ULTRATEMP RDE11 3M - 48 UN</t>
  </si>
  <si>
    <t>TB LISO 3/4 ULTRATEMP RDE11 3M - 24 UN</t>
  </si>
  <si>
    <t>TB LISO PRE 3/4 RDE11 6M - 24 UN</t>
  </si>
  <si>
    <t>TB LISO PRE 1 RDE13.5 6M - 24 UN</t>
  </si>
  <si>
    <t>TB LISO PRE 1 RDE21 6M - 24 UN</t>
  </si>
  <si>
    <t>TB LISO PRE 1.1/4 RDE21 6M - 24 UN</t>
  </si>
  <si>
    <t>TB LISO PRE 3/4 RDE21 6M - 24 UN</t>
  </si>
  <si>
    <t>TB RIEGO 1 RDE26 - 24 UN</t>
  </si>
  <si>
    <t>TB RIEGO 1.1/2 RDE26</t>
  </si>
  <si>
    <t>TB LISO PRE 1/2 RDE9 6M - 24 UN</t>
  </si>
  <si>
    <t>ENTRADA TANQUE 1/2 PLASTICO - 50 UN</t>
  </si>
  <si>
    <t>TAPON PRE MACH 1/2 ROSC - 300 UN</t>
  </si>
  <si>
    <t>TB LISO PRE 1/2 RDE13.5 6M - 24 UN</t>
  </si>
  <si>
    <t>TB RIEGO 1/2 RDE21 - 24 UN</t>
  </si>
  <si>
    <t>TB RIEGO 3/4 RDE26 - 24 UN</t>
  </si>
  <si>
    <t>TB RIEGO 1.1/4 RDE26 - 24 UN</t>
  </si>
  <si>
    <t>SILLA YEE ALC INY 24X160MM NOVAFORT</t>
  </si>
  <si>
    <t>TANQUE BOTELLA 600LT AZUL</t>
  </si>
  <si>
    <t>BROCA  15.5MM TAV P/SILLETA</t>
  </si>
  <si>
    <t>CINTA TEFLON 19MMX0.3MMX50M</t>
  </si>
  <si>
    <t>CONECT ESTRIA ACT 16MM TB-MG</t>
  </si>
  <si>
    <t>GOTERO NAAN 2.0LPH 15PSI PC AD</t>
  </si>
  <si>
    <t>M/BOM PERIFER PEDROLLO PKM60 0.5 HP 110V</t>
  </si>
  <si>
    <t>CANASTILLA PLAS FILTRO POLIPROP 4 - 50UN</t>
  </si>
  <si>
    <t>TEE PE PRE 63MM PN16 TERMF</t>
  </si>
  <si>
    <t>TB LISO 1.1/4 ULTRATEMP RDE11 6M - 5 UN</t>
  </si>
  <si>
    <t>TB LISO 1.1/2 ULTRATEMP RDE11 6M - 4 UN</t>
  </si>
  <si>
    <t>TB GAS PEALPE BCO 1/2 1216 - 200M</t>
  </si>
  <si>
    <t>TEE PE PRE 90MM PN16 TERMF</t>
  </si>
  <si>
    <t>TANQUE BOTELLA 1100LT AZUL</t>
  </si>
  <si>
    <t>TB GAS PEALPE AMAR 1/2 1216 - 200M</t>
  </si>
  <si>
    <t>RACOR HEM GAS NPT 1/2 1216</t>
  </si>
  <si>
    <t>TB LISO AGUA RECUPERA 3/4 RDE11 6M-24 UN</t>
  </si>
  <si>
    <t>TB LISO AGUA RECUPERA 1 RDE13.5 6M-24 UN</t>
  </si>
  <si>
    <t>TB LISO AGUA RECUPE 1.1/4 RDE21 6M-24 UN</t>
  </si>
  <si>
    <t>TB LISO AGUA RECUPERA 1/2 RDE9 6M-24 UN</t>
  </si>
  <si>
    <t>TAPON PE INY 110MM TF PN10</t>
  </si>
  <si>
    <t>TB LISO EXT 63MM QS RDE31.5 5M</t>
  </si>
  <si>
    <t>TB LISO EXT 80MM QS RDE40 5M</t>
  </si>
  <si>
    <t>CODO PVC KGB 90 250MM</t>
  </si>
  <si>
    <t>UNION UNIVERSAL 1/2 CPVC SCH80</t>
  </si>
  <si>
    <t>UNION UNIVERSAL 3/4 CPVC SCH80</t>
  </si>
  <si>
    <t>UNION UNIVERSAL 1.1/4 CPVC SCH80</t>
  </si>
  <si>
    <t>CODO 45 1.1/4 PVC GRIS SCH80</t>
  </si>
  <si>
    <t>TB CONDUIT LISO 1 SCH40 3M - 14 UN</t>
  </si>
  <si>
    <t>TB CONDUIT LISO 1.1/2 SCH40 3M - 10 UN</t>
  </si>
  <si>
    <t>TB CONDUIT LISO 1.1/4 SCH40 3M - 10 UN</t>
  </si>
  <si>
    <t>TB CONDUIT LISO 1/2 SCH40 3M - 24 UN</t>
  </si>
  <si>
    <t>TB CONDUIT LISO 3/4 SCH40 3M - 24 UN</t>
  </si>
  <si>
    <t>GRIFO ALTO COCINA BCO 1/2 CIERRECERAMICO</t>
  </si>
  <si>
    <t>GRIFO ALTO COCINA CROMO 1/2</t>
  </si>
  <si>
    <t>GRIFO ALTO COCINA BCO 1/2</t>
  </si>
  <si>
    <t>GRIFO ALTO LAVAMANO CROMO 1/2 CIERRCERAM</t>
  </si>
  <si>
    <t>GRIFO ALTO LAVAMANO BCO 1/2</t>
  </si>
  <si>
    <t>GRIFO BAJO LAVAMANO BCO 1/2</t>
  </si>
  <si>
    <t>GRIFO LAVADERO BCO 1/2</t>
  </si>
  <si>
    <t>REPUESTO UNIVERSAL GRIFERIA</t>
  </si>
  <si>
    <t>LLAVE DE PASO DUCHA BCO 1/2</t>
  </si>
  <si>
    <t>DUCHA BCO</t>
  </si>
  <si>
    <t>UNION REP ALC 200MM(8) NOVAFORT</t>
  </si>
  <si>
    <t>CINTA TEFLON PAVCO 12MMX12M - 12 RO</t>
  </si>
  <si>
    <t>CINTA TEFLON PAVCO 18MMX20M - 6 RO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</si>
  <si>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</si>
  <si>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</si>
  <si>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</si>
  <si>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</si>
  <si>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</si>
  <si>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</si>
  <si>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</si>
  <si>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</si>
  <si>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</si>
  <si>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</si>
  <si>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</si>
  <si>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</si>
  <si>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Anual</t>
  </si>
  <si>
    <t>Caudal pico (lts/s)</t>
  </si>
  <si>
    <t>Intensidad (mm/h)</t>
  </si>
  <si>
    <t>PROYECTO:</t>
  </si>
  <si>
    <t xml:space="preserve">FECHA: </t>
  </si>
  <si>
    <t>CONTIENE:</t>
  </si>
  <si>
    <t>TIPO EDIFICACION:</t>
  </si>
  <si>
    <t xml:space="preserve">DISEÑO No: </t>
  </si>
  <si>
    <t>m2</t>
  </si>
  <si>
    <t>T</t>
  </si>
  <si>
    <t>m3</t>
  </si>
  <si>
    <t xml:space="preserve"> </t>
  </si>
  <si>
    <t>CALCULO HIDROLÓGICO</t>
  </si>
  <si>
    <t>INSTITUCIONAL</t>
  </si>
  <si>
    <t>CALCULO PRECIPITACIONES MENSUALES</t>
  </si>
  <si>
    <t>Volumen en la tormenta (m3/día)</t>
  </si>
  <si>
    <t>Volumen sobrante a verter (m3)</t>
  </si>
  <si>
    <t>Volumen captado (reutilización) (m3)</t>
  </si>
  <si>
    <t>Caudal Sobrante a verter (lts/s)</t>
  </si>
  <si>
    <t>lts/s</t>
  </si>
  <si>
    <t xml:space="preserve">Volumen maximo </t>
  </si>
  <si>
    <t xml:space="preserve">Caudal Máximo </t>
  </si>
  <si>
    <t>-</t>
  </si>
  <si>
    <t>min</t>
  </si>
  <si>
    <t>(mm/hr)</t>
  </si>
  <si>
    <t>Area a calcular</t>
  </si>
  <si>
    <t>Coeficiente de escorrentía</t>
  </si>
  <si>
    <t>Tormenta</t>
  </si>
  <si>
    <t>Intensidad</t>
  </si>
  <si>
    <t xml:space="preserve">Caudal de descarga </t>
  </si>
  <si>
    <t>Caudal Pico</t>
  </si>
  <si>
    <t>CALCULO EQUIPO DE PRESION DE EYECTORAS AGUAS LLUVIAS</t>
  </si>
  <si>
    <t>Total</t>
  </si>
  <si>
    <t>Sanitario</t>
  </si>
  <si>
    <t>Lavamanos</t>
  </si>
  <si>
    <t>Ducha</t>
  </si>
  <si>
    <t>Cocina</t>
  </si>
  <si>
    <t>Lavado carro</t>
  </si>
  <si>
    <t>Lavado pisos</t>
  </si>
  <si>
    <t>Ropas</t>
  </si>
  <si>
    <t>Jardineria</t>
  </si>
  <si>
    <t>Consumo agua potable / CDI</t>
  </si>
  <si>
    <t>lts / dia</t>
  </si>
  <si>
    <t>Consumo persona día</t>
  </si>
  <si>
    <t>lts / persona / dia</t>
  </si>
  <si>
    <t>Numero de personas / CDI</t>
  </si>
  <si>
    <t>personas</t>
  </si>
  <si>
    <t>Aguas lluvias por CDI</t>
  </si>
  <si>
    <t>Total consumo de agua potable viviendas</t>
  </si>
  <si>
    <t>mt3/año</t>
  </si>
  <si>
    <t>%</t>
  </si>
  <si>
    <t>Consumo de agua potable (lts/día)</t>
  </si>
  <si>
    <t>Porcentaje de consumo</t>
  </si>
  <si>
    <t>Reutilización</t>
  </si>
  <si>
    <t>cosecha aguas lluvias -Planta de Tratamiento potabilizadora</t>
  </si>
  <si>
    <t>CALCULO CONSUMO DE AGUA</t>
  </si>
  <si>
    <t>USOS DE CONSUMO DE AGUA POTABLE</t>
  </si>
  <si>
    <t>DISTRIBUCIÓN DE CONSUMO DE AGUA POTABLE</t>
  </si>
  <si>
    <t xml:space="preserve">CALCULO ALCANTARILLADO PLUVIAL  SISTEMA DE BIORETENCIÓN </t>
  </si>
  <si>
    <t xml:space="preserve">PARQUE </t>
  </si>
  <si>
    <t>Ti</t>
  </si>
  <si>
    <t>H</t>
  </si>
  <si>
    <t>VIA</t>
  </si>
  <si>
    <t>Min</t>
  </si>
  <si>
    <t>cm</t>
  </si>
  <si>
    <t>INFILTRACION (h) %</t>
  </si>
  <si>
    <t>POROSIDAD TIERRA</t>
  </si>
  <si>
    <t>0.00</t>
  </si>
  <si>
    <t>INFILTRACIÓN(min) %</t>
  </si>
  <si>
    <t>POROSIDAD GRAVILLA</t>
  </si>
  <si>
    <t>30.00</t>
  </si>
  <si>
    <t>7.80</t>
  </si>
  <si>
    <t>INFILTRACIÓN(15min) %</t>
  </si>
  <si>
    <t>INFILTRACIÓN TORMENTA (m/15min)</t>
  </si>
  <si>
    <t>60.00</t>
  </si>
  <si>
    <t>12.00</t>
  </si>
  <si>
    <t>INFILTRACIÓN(15min) % metros</t>
  </si>
  <si>
    <t>90.00</t>
  </si>
  <si>
    <t>17.10</t>
  </si>
  <si>
    <t>120.00</t>
  </si>
  <si>
    <t>23.30</t>
  </si>
  <si>
    <t>TRAMO INICIAL</t>
  </si>
  <si>
    <t>TRAMO FINAL</t>
  </si>
  <si>
    <t>AREA AFERENTE(M2)</t>
  </si>
  <si>
    <t>CAUDAL DE ENTRADA (Lts/s)</t>
  </si>
  <si>
    <t>VOLUMEN DE ENTRADA EN LA TORMENTA (m3)</t>
  </si>
  <si>
    <t>Tiempo Diseño (min)</t>
  </si>
  <si>
    <t>ID BIORETENEDOR</t>
  </si>
  <si>
    <t>TIPO DE BIORETENEDOR</t>
  </si>
  <si>
    <t>ALTURA BIORETENEDOR AREA LIBRE (m)</t>
  </si>
  <si>
    <t>AREA BIORETENEDOR AREA LIBRE (m2)</t>
  </si>
  <si>
    <t>VOLUMEN AGUA RETENIDA EN AREA LIBRE (m3)</t>
  </si>
  <si>
    <t>ALTURA  TIERRA (m)</t>
  </si>
  <si>
    <t>VOLUMEN DE AGUA RETENIDA EN TIERRA (m3)</t>
  </si>
  <si>
    <t>ALTURA BASE GRANURAL (m)</t>
  </si>
  <si>
    <t>VOLUMEN DE AGUA RETENIDA EN BASE GRANULAR (m3)</t>
  </si>
  <si>
    <t>VOLUMEN INFILTRADO 15min (m3)</t>
  </si>
  <si>
    <t>VOLUMEN TOTAL RETENIDO (m3)</t>
  </si>
  <si>
    <t>VOLUMEN DE SALIDA FINAL 15 min (m3)</t>
  </si>
  <si>
    <t>CAUDAL DE RETENCIÓN 15min (Lts/s)</t>
  </si>
  <si>
    <t>CAUDAL DE SALIDA (Lts/s)</t>
  </si>
  <si>
    <t>PORCENTAJE DE RETENCIÓN (%)</t>
  </si>
  <si>
    <t>150.00</t>
  </si>
  <si>
    <t>29.20</t>
  </si>
  <si>
    <t>180.00</t>
  </si>
  <si>
    <t>34.50</t>
  </si>
  <si>
    <t>180.01</t>
  </si>
  <si>
    <t>30.01</t>
  </si>
  <si>
    <t>34.51</t>
  </si>
  <si>
    <t>240.00</t>
  </si>
  <si>
    <t>BIORETENEDORES</t>
  </si>
  <si>
    <t>CALCULO EQUIPO DE PRESION DE EYECTORAS CUARTO TÉCNICO</t>
  </si>
  <si>
    <t>CALCULO EQUIPO  EYECTOR</t>
  </si>
  <si>
    <t>ARCHIVO</t>
  </si>
  <si>
    <t>EQUIPO DE PRESION BOMBAS DE DRENAJE</t>
  </si>
  <si>
    <t>CABEZA DINAMICA TOTAL</t>
  </si>
  <si>
    <t>NIVEL DE DESCARGA</t>
  </si>
  <si>
    <t>mts</t>
  </si>
  <si>
    <t>NIVEL DE SUCCION</t>
  </si>
  <si>
    <t>CABEZA ESTATICA</t>
  </si>
  <si>
    <t>mca</t>
  </si>
  <si>
    <t>PERDIDAS EN LA TUBERIA</t>
  </si>
  <si>
    <t>PRESION A LA DESCARGA</t>
  </si>
  <si>
    <t>CAUDAL</t>
  </si>
  <si>
    <t>REBOSE ALL</t>
  </si>
  <si>
    <t>CAUDAL DE VACIOS (M2 * 0.028)</t>
  </si>
  <si>
    <t>Lts/sg</t>
  </si>
  <si>
    <t>UNIDADES AGUAS NEGRAS</t>
  </si>
  <si>
    <t>Und</t>
  </si>
  <si>
    <t>CAUDAL DE AGUAS NEGRAS</t>
  </si>
  <si>
    <t>lt / seg</t>
  </si>
  <si>
    <t>REBOSE DE TANQUES</t>
  </si>
  <si>
    <t xml:space="preserve">AREA NIVEL FREATICO </t>
  </si>
  <si>
    <t>CAUDAL NIVEL FREATICO</t>
  </si>
  <si>
    <t>CAUDAL DE ENTRADA</t>
  </si>
  <si>
    <t xml:space="preserve">CAUDAL DE DISEÑO </t>
  </si>
  <si>
    <t>CAUDAL DISEÑO C/BOMBA</t>
  </si>
  <si>
    <t>PRENDIDAS/HORA</t>
  </si>
  <si>
    <t>sg</t>
  </si>
  <si>
    <t>VR</t>
  </si>
  <si>
    <t>Lados</t>
  </si>
  <si>
    <t>m</t>
  </si>
  <si>
    <t xml:space="preserve">A </t>
  </si>
  <si>
    <t>h prendido</t>
  </si>
  <si>
    <t>POTENCIA</t>
  </si>
  <si>
    <t>POTENCIA UNIDAD 1</t>
  </si>
  <si>
    <t>POTENCIA UNIDAD 2</t>
  </si>
  <si>
    <t>EFICIENCIA (M)</t>
  </si>
  <si>
    <t>No. DE UNIDADES</t>
  </si>
  <si>
    <t>CAUDAL UNIDAD 1</t>
  </si>
  <si>
    <t>CAUDAL UNIDAD 2</t>
  </si>
  <si>
    <t>PERDIDAS POR ACCESORIOS</t>
  </si>
  <si>
    <t>DIAMETRO</t>
  </si>
  <si>
    <t>VELOCIDAD</t>
  </si>
  <si>
    <t>DESCRIPCION</t>
  </si>
  <si>
    <t>CANTIDAD</t>
  </si>
  <si>
    <t>LONGITUD EQUIVALENTE</t>
  </si>
  <si>
    <t>CODO 90</t>
  </si>
  <si>
    <t>CODO 45</t>
  </si>
  <si>
    <t>ENTRADA NORMAL</t>
  </si>
  <si>
    <t>ENTRADA DE BORDA</t>
  </si>
  <si>
    <t>VALVULA DE COMPUERTA</t>
  </si>
  <si>
    <t>VALVULA DE GLOBO ABIERTA</t>
  </si>
  <si>
    <t>VALVULA DE ANGULO ABIERTA</t>
  </si>
  <si>
    <t>TEE DE PASO DIRECTO</t>
  </si>
  <si>
    <t>TEE DE PASO DE LADO</t>
  </si>
  <si>
    <t>TEE SALIDA BILATERAL</t>
  </si>
  <si>
    <t>VALVULA DE PIE CON COLADERA</t>
  </si>
  <si>
    <t>SALIDA DE TUBERÍA</t>
  </si>
  <si>
    <t>VALVULA DE CHEQUE LIVIANA</t>
  </si>
  <si>
    <t>VALVULA DE CHEQUE PESADA</t>
  </si>
  <si>
    <t>REDUCCION</t>
  </si>
  <si>
    <t>AMPLIACION</t>
  </si>
  <si>
    <t>LONGITUD DE LA TUBERÍA</t>
  </si>
  <si>
    <t>TOTAL=</t>
  </si>
  <si>
    <t>DISEÑO N°:</t>
  </si>
  <si>
    <t>Análisis Agua Clorificada</t>
  </si>
  <si>
    <t xml:space="preserve">CLEMENCIA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</si>
</sst>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64" formatCode="0.0"/>
    <numFmt numFmtId="165" formatCode="_ &quot;$&quot;\ * #,##0.00_ ;_ &quot;$&quot;\ * \-#,##0.00_ ;_ &quot;$&quot;\ * &quot;-&quot;??_ ;_ @_ "/>
    <numFmt numFmtId="166" formatCode="d\ &quot;de&quot;\ mmmm\ &quot;de&quot;\ yyyy"/>
    <numFmt numFmtId="167" formatCode="_(* #,##0.00_);_(* \(#,##0.00\);_(* &quot;-&quot;??_);_(@_)"/>
    <numFmt numFmtId="168" formatCode="#\ &quot;M2&quot;"/>
    <numFmt numFmtId="169" formatCode="#0.00\ &quot;HP&quot;"/>
    <numFmt numFmtId="170" formatCode="#.0&quot; lt/sg&quot;"/>
    <numFmt numFmtId="171" formatCode="#.0&quot; lt/min&quot;"/>
    <numFmt numFmtId="172" formatCode="#.0&quot; l/sg&quot;"/>
    <numFmt numFmtId="173" formatCode="#.0&quot; l/min&quot;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Tahoma"/>
      <family val="2"/>
    </font>
    <font>
      <b/>
      <sz val="10"/>
      <color theme="0"/>
      <name val="Tahoma"/>
      <family val="2"/>
    </font>
    <font>
      <b/>
      <sz val="10"/>
      <name val="Tahoma"/>
      <family val="2"/>
    </font>
    <font>
      <sz val="10"/>
      <color theme="0"/>
      <name val="Tahoma"/>
      <family val="2"/>
    </font>
    <font>
      <sz val="11"/>
      <color theme="1"/>
      <name val="Arial Narrow"/>
      <family val="2"/>
    </font>
    <font>
      <sz val="11"/>
      <color theme="1"/>
      <name val="Tahoma"/>
      <family val="2"/>
    </font>
    <font>
      <sz val="11"/>
      <color theme="0"/>
      <name val="Tahoma"/>
      <family val="2"/>
    </font>
    <font>
      <b/>
      <i/>
      <sz val="10"/>
      <color theme="0"/>
      <name val="Tahoma"/>
      <family val="2"/>
    </font>
    <font>
      <sz val="10"/>
      <color rgb="FFFF0000"/>
      <name val="Tahoma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Tahoma"/>
      <family val="2"/>
    </font>
    <font>
      <b/>
      <sz val="16"/>
      <color theme="0"/>
      <name val="Tahoma"/>
      <family val="2"/>
    </font>
    <font>
      <b/>
      <sz val="12"/>
      <color theme="0"/>
      <name val="Tahoma"/>
      <family val="2"/>
    </font>
    <font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i/>
      <sz val="12"/>
      <color rgb="FF000000"/>
      <name val="Arial Narrow"/>
      <family val="2"/>
    </font>
    <font>
      <b/>
      <sz val="10"/>
      <color theme="4" tint="-0.249977111117893"/>
      <name val="Tahoma"/>
      <family val="2"/>
    </font>
    <font>
      <sz val="12"/>
      <color rgb="FF000000"/>
      <name val="Arial Narrow"/>
      <family val="2"/>
    </font>
    <font>
      <i/>
      <sz val="12"/>
      <color rgb="FF000000"/>
      <name val="Arial Narrow"/>
      <family val="2"/>
    </font>
    <font>
      <sz val="10"/>
      <color theme="4" tint="-0.249977111117893"/>
      <name val="Tahoma"/>
      <family val="2"/>
    </font>
    <font>
      <b/>
      <sz val="14"/>
      <name val="Tahoma"/>
      <family val="2"/>
    </font>
    <font>
      <b/>
      <sz val="14"/>
      <name val="Arial"/>
      <family val="2"/>
    </font>
    <font>
      <b/>
      <sz val="9"/>
      <color theme="0"/>
      <name val="Tahoma"/>
      <family val="2"/>
    </font>
    <font>
      <sz val="9"/>
      <name val="Tahoma"/>
      <family val="2"/>
    </font>
    <font>
      <sz val="9"/>
      <name val="Arial"/>
      <family val="2"/>
    </font>
    <font>
      <sz val="6"/>
      <name val="Tahoma"/>
      <family val="2"/>
    </font>
    <font>
      <sz val="10"/>
      <color indexed="10"/>
      <name val="Tahoma"/>
      <family val="2"/>
    </font>
    <font>
      <b/>
      <sz val="10"/>
      <color indexed="10"/>
      <name val="Tahoma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8"/>
      <name val="Tahoma"/>
      <family val="2"/>
    </font>
    <font>
      <b/>
      <sz val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indexed="64"/>
      </bottom>
      <diagonal/>
    </border>
    <border>
      <left/>
      <right style="thin">
        <color theme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9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1" fillId="0" borderId="0"/>
  </cellStyleXfs>
  <cellXfs count="340">
    <xf numFmtId="0" fontId="0" fillId="0" borderId="0" xfId="0"/>
    <xf numFmtId="3" fontId="0" fillId="0" borderId="0" xfId="0" applyNumberFormat="1"/>
    <xf numFmtId="0" fontId="2" fillId="0" borderId="0" xfId="0" applyFont="1"/>
    <xf numFmtId="0" fontId="4" fillId="0" borderId="0" xfId="3" applyFont="1" applyProtection="1">
      <protection hidden="1"/>
    </xf>
    <xf numFmtId="0" fontId="5" fillId="4" borderId="9" xfId="3" applyFont="1" applyFill="1" applyBorder="1" applyAlignment="1" applyProtection="1">
      <alignment horizontal="center" vertical="center"/>
      <protection hidden="1"/>
    </xf>
    <xf numFmtId="0" fontId="5" fillId="4" borderId="12" xfId="3" applyFont="1" applyFill="1" applyBorder="1" applyAlignment="1" applyProtection="1">
      <alignment horizontal="center" vertical="center"/>
      <protection hidden="1"/>
    </xf>
    <xf numFmtId="0" fontId="4" fillId="0" borderId="3" xfId="3" applyFont="1" applyBorder="1" applyAlignment="1" applyProtection="1">
      <alignment horizontal="center" vertical="center"/>
      <protection hidden="1"/>
    </xf>
    <xf numFmtId="0" fontId="4" fillId="0" borderId="6" xfId="3" applyFont="1" applyBorder="1" applyAlignment="1" applyProtection="1">
      <alignment horizontal="center" vertical="center"/>
      <protection hidden="1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4" fillId="0" borderId="0" xfId="0" applyNumberFormat="1" applyFont="1" applyBorder="1"/>
    <xf numFmtId="0" fontId="13" fillId="0" borderId="0" xfId="0" applyFont="1" applyAlignment="1">
      <alignment horizontal="center" vertical="center"/>
    </xf>
    <xf numFmtId="0" fontId="5" fillId="4" borderId="10" xfId="3" applyFont="1" applyFill="1" applyBorder="1" applyAlignment="1" applyProtection="1">
      <alignment horizontal="center" vertical="center"/>
      <protection hidden="1"/>
    </xf>
    <xf numFmtId="0" fontId="4" fillId="0" borderId="0" xfId="3" applyFont="1" applyBorder="1" applyAlignment="1" applyProtection="1">
      <alignment horizontal="center" vertical="center"/>
      <protection hidden="1"/>
    </xf>
    <xf numFmtId="0" fontId="9" fillId="0" borderId="24" xfId="0" applyFont="1" applyBorder="1"/>
    <xf numFmtId="0" fontId="10" fillId="0" borderId="24" xfId="0" applyFont="1" applyBorder="1"/>
    <xf numFmtId="0" fontId="4" fillId="0" borderId="0" xfId="3" applyFont="1" applyAlignment="1" applyProtection="1">
      <alignment horizontal="center" vertical="center"/>
      <protection hidden="1"/>
    </xf>
    <xf numFmtId="0" fontId="6" fillId="0" borderId="0" xfId="3" applyFont="1" applyAlignment="1" applyProtection="1">
      <alignment horizontal="center" vertical="center"/>
      <protection hidden="1"/>
    </xf>
    <xf numFmtId="0" fontId="6" fillId="0" borderId="24" xfId="3" applyFont="1" applyBorder="1" applyAlignment="1" applyProtection="1">
      <alignment horizontal="center" vertical="center"/>
      <protection hidden="1"/>
    </xf>
    <xf numFmtId="0" fontId="4" fillId="0" borderId="15" xfId="3" applyFont="1" applyBorder="1" applyAlignment="1" applyProtection="1">
      <alignment horizontal="center" vertical="center"/>
      <protection hidden="1"/>
    </xf>
    <xf numFmtId="0" fontId="4" fillId="0" borderId="24" xfId="3" applyFont="1" applyBorder="1" applyAlignment="1" applyProtection="1">
      <alignment horizontal="center" vertical="center"/>
      <protection hidden="1"/>
    </xf>
    <xf numFmtId="0" fontId="5" fillId="4" borderId="35" xfId="3" applyFont="1" applyFill="1" applyBorder="1" applyAlignment="1" applyProtection="1">
      <alignment horizontal="center" vertical="center"/>
      <protection hidden="1"/>
    </xf>
    <xf numFmtId="0" fontId="5" fillId="4" borderId="36" xfId="3" applyFont="1" applyFill="1" applyBorder="1" applyAlignment="1" applyProtection="1">
      <alignment horizontal="center" vertical="center"/>
      <protection hidden="1"/>
    </xf>
    <xf numFmtId="0" fontId="5" fillId="4" borderId="37" xfId="3" applyFont="1" applyFill="1" applyBorder="1" applyAlignment="1" applyProtection="1">
      <alignment horizontal="center" vertical="center"/>
      <protection hidden="1"/>
    </xf>
    <xf numFmtId="0" fontId="6" fillId="0" borderId="44" xfId="3" applyFont="1" applyBorder="1" applyAlignment="1" applyProtection="1">
      <alignment horizontal="center" vertical="center"/>
      <protection hidden="1"/>
    </xf>
    <xf numFmtId="0" fontId="0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/>
    </xf>
    <xf numFmtId="9" fontId="0" fillId="0" borderId="0" xfId="4" applyFont="1"/>
    <xf numFmtId="41" fontId="13" fillId="0" borderId="0" xfId="0" applyNumberFormat="1" applyFont="1" applyAlignment="1">
      <alignment horizontal="center" vertical="center"/>
    </xf>
    <xf numFmtId="43" fontId="13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0" fontId="4" fillId="0" borderId="51" xfId="3" applyFont="1" applyBorder="1" applyAlignment="1" applyProtection="1">
      <alignment horizontal="center" vertical="center"/>
      <protection hidden="1"/>
    </xf>
    <xf numFmtId="0" fontId="12" fillId="0" borderId="27" xfId="3" applyFont="1" applyBorder="1" applyAlignment="1" applyProtection="1">
      <alignment horizontal="center" vertical="center"/>
      <protection hidden="1"/>
    </xf>
    <xf numFmtId="0" fontId="12" fillId="0" borderId="49" xfId="3" applyFont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19" fillId="0" borderId="0" xfId="0" applyFont="1" applyAlignment="1">
      <alignment horizontal="center" vertical="center"/>
    </xf>
    <xf numFmtId="0" fontId="20" fillId="0" borderId="54" xfId="0" applyFont="1" applyBorder="1" applyAlignment="1">
      <alignment horizontal="center" vertical="center" wrapText="1"/>
    </xf>
    <xf numFmtId="0" fontId="20" fillId="0" borderId="55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0" fontId="20" fillId="0" borderId="56" xfId="0" applyFont="1" applyBorder="1" applyAlignment="1">
      <alignment horizontal="center" vertical="center" wrapText="1"/>
    </xf>
    <xf numFmtId="0" fontId="20" fillId="0" borderId="57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wrapText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20" fillId="0" borderId="58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21" fillId="0" borderId="59" xfId="0" applyFont="1" applyBorder="1" applyAlignment="1">
      <alignment horizontal="center" vertical="center" wrapText="1"/>
    </xf>
    <xf numFmtId="0" fontId="22" fillId="0" borderId="0" xfId="0" applyFont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23" fillId="0" borderId="59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0" fontId="13" fillId="0" borderId="11" xfId="0" applyFont="1" applyBorder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12" fillId="0" borderId="14" xfId="0" applyFont="1" applyBorder="1" applyAlignment="1" applyProtection="1">
      <alignment horizontal="center" vertical="center"/>
      <protection hidden="1"/>
    </xf>
    <xf numFmtId="0" fontId="5" fillId="4" borderId="60" xfId="0" applyFont="1" applyFill="1" applyBorder="1" applyAlignment="1" applyProtection="1">
      <alignment horizontal="center" vertical="center" wrapText="1"/>
      <protection hidden="1"/>
    </xf>
    <xf numFmtId="0" fontId="5" fillId="4" borderId="27" xfId="0" applyFont="1" applyFill="1" applyBorder="1" applyAlignment="1" applyProtection="1">
      <alignment horizontal="center" vertical="center" wrapText="1"/>
      <protection hidden="1"/>
    </xf>
    <xf numFmtId="0" fontId="5" fillId="4" borderId="61" xfId="0" applyFont="1" applyFill="1" applyBorder="1" applyAlignment="1" applyProtection="1">
      <alignment horizontal="center" vertical="center" wrapText="1"/>
      <protection hidden="1"/>
    </xf>
    <xf numFmtId="0" fontId="5" fillId="4" borderId="62" xfId="0" applyFont="1" applyFill="1" applyBorder="1" applyAlignment="1" applyProtection="1">
      <alignment horizontal="center" vertical="center" wrapText="1"/>
      <protection hidden="1"/>
    </xf>
    <xf numFmtId="0" fontId="5" fillId="4" borderId="63" xfId="0" applyFont="1" applyFill="1" applyBorder="1" applyAlignment="1" applyProtection="1">
      <alignment horizontal="center" vertical="center" wrapText="1"/>
      <protection hidden="1"/>
    </xf>
    <xf numFmtId="0" fontId="5" fillId="4" borderId="64" xfId="0" applyFont="1" applyFill="1" applyBorder="1" applyAlignment="1" applyProtection="1">
      <alignment horizontal="center" vertical="center" wrapText="1"/>
      <protection hidden="1"/>
    </xf>
    <xf numFmtId="0" fontId="5" fillId="4" borderId="65" xfId="0" applyFont="1" applyFill="1" applyBorder="1" applyAlignment="1" applyProtection="1">
      <alignment horizontal="center" vertical="center" wrapText="1"/>
      <protection hidden="1"/>
    </xf>
    <xf numFmtId="0" fontId="5" fillId="4" borderId="30" xfId="0" applyFont="1" applyFill="1" applyBorder="1" applyAlignment="1" applyProtection="1">
      <alignment horizontal="center" vertical="center" wrapText="1"/>
      <protection hidden="1"/>
    </xf>
    <xf numFmtId="0" fontId="12" fillId="2" borderId="39" xfId="0" applyFont="1" applyFill="1" applyBorder="1" applyAlignment="1" applyProtection="1">
      <alignment horizontal="center" vertical="center"/>
      <protection hidden="1"/>
    </xf>
    <xf numFmtId="0" fontId="12" fillId="2" borderId="40" xfId="0" applyFont="1" applyFill="1" applyBorder="1" applyAlignment="1" applyProtection="1">
      <alignment horizontal="center" vertical="center"/>
      <protection hidden="1"/>
    </xf>
    <xf numFmtId="39" fontId="12" fillId="2" borderId="40" xfId="5" applyNumberFormat="1" applyFont="1" applyFill="1" applyBorder="1" applyAlignment="1" applyProtection="1">
      <alignment horizontal="center" vertical="center"/>
      <protection hidden="1"/>
    </xf>
    <xf numFmtId="2" fontId="12" fillId="2" borderId="40" xfId="0" applyNumberFormat="1" applyFont="1" applyFill="1" applyBorder="1" applyAlignment="1" applyProtection="1">
      <alignment horizontal="center" vertical="center"/>
      <protection hidden="1"/>
    </xf>
    <xf numFmtId="0" fontId="13" fillId="2" borderId="40" xfId="0" applyFont="1" applyFill="1" applyBorder="1" applyAlignment="1" applyProtection="1">
      <alignment horizontal="center" vertical="center"/>
      <protection hidden="1"/>
    </xf>
    <xf numFmtId="9" fontId="13" fillId="2" borderId="48" xfId="4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3" fillId="0" borderId="66" xfId="0" applyFont="1" applyBorder="1" applyAlignment="1" applyProtection="1">
      <alignment horizontal="center" vertical="center"/>
      <protection hidden="1"/>
    </xf>
    <xf numFmtId="0" fontId="13" fillId="0" borderId="67" xfId="0" applyFont="1" applyBorder="1" applyAlignment="1" applyProtection="1">
      <alignment horizontal="center" vertical="center"/>
      <protection hidden="1"/>
    </xf>
    <xf numFmtId="0" fontId="4" fillId="0" borderId="67" xfId="0" applyFont="1" applyBorder="1" applyAlignment="1" applyProtection="1">
      <alignment horizontal="left"/>
      <protection hidden="1"/>
    </xf>
    <xf numFmtId="0" fontId="13" fillId="0" borderId="68" xfId="0" applyFont="1" applyBorder="1" applyAlignment="1" applyProtection="1">
      <alignment horizontal="left" vertical="center"/>
      <protection hidden="1"/>
    </xf>
    <xf numFmtId="0" fontId="23" fillId="0" borderId="57" xfId="0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8" fillId="0" borderId="0" xfId="0" applyFont="1" applyProtection="1">
      <protection hidden="1"/>
    </xf>
    <xf numFmtId="0" fontId="13" fillId="2" borderId="10" xfId="0" applyFont="1" applyFill="1" applyBorder="1" applyAlignment="1" applyProtection="1">
      <alignment horizontal="center" vertical="center"/>
      <protection hidden="1"/>
    </xf>
    <xf numFmtId="2" fontId="13" fillId="2" borderId="40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5" fillId="4" borderId="10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5" fillId="4" borderId="11" xfId="0" applyFont="1" applyFill="1" applyBorder="1" applyAlignment="1" applyProtection="1">
      <alignment horizontal="center" vertical="center"/>
      <protection hidden="1"/>
    </xf>
    <xf numFmtId="164" fontId="12" fillId="2" borderId="1" xfId="0" applyNumberFormat="1" applyFont="1" applyFill="1" applyBorder="1" applyAlignment="1" applyProtection="1">
      <alignment horizontal="center" vertical="center"/>
      <protection hidden="1"/>
    </xf>
    <xf numFmtId="2" fontId="13" fillId="2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164" fontId="13" fillId="2" borderId="1" xfId="0" applyNumberFormat="1" applyFont="1" applyFill="1" applyBorder="1" applyAlignment="1" applyProtection="1">
      <alignment horizontal="center" vertical="center"/>
      <protection hidden="1"/>
    </xf>
    <xf numFmtId="2" fontId="13" fillId="2" borderId="11" xfId="0" applyNumberFormat="1" applyFont="1" applyFill="1" applyBorder="1" applyAlignment="1" applyProtection="1">
      <alignment horizontal="center" vertical="center"/>
      <protection hidden="1"/>
    </xf>
    <xf numFmtId="0" fontId="13" fillId="3" borderId="10" xfId="0" applyFont="1" applyFill="1" applyBorder="1" applyAlignment="1" applyProtection="1">
      <alignment horizontal="center" vertical="center"/>
      <protection hidden="1"/>
    </xf>
    <xf numFmtId="164" fontId="13" fillId="3" borderId="1" xfId="0" applyNumberFormat="1" applyFont="1" applyFill="1" applyBorder="1" applyAlignment="1" applyProtection="1">
      <alignment horizontal="center" vertical="center"/>
      <protection hidden="1"/>
    </xf>
    <xf numFmtId="2" fontId="13" fillId="3" borderId="11" xfId="0" applyNumberFormat="1" applyFont="1" applyFill="1" applyBorder="1" applyAlignment="1" applyProtection="1">
      <alignment horizontal="center" vertical="center"/>
      <protection hidden="1"/>
    </xf>
    <xf numFmtId="0" fontId="13" fillId="0" borderId="10" xfId="0" applyFont="1" applyBorder="1" applyAlignment="1" applyProtection="1">
      <alignment horizontal="center" vertical="center"/>
      <protection hidden="1"/>
    </xf>
    <xf numFmtId="164" fontId="13" fillId="0" borderId="1" xfId="0" applyNumberFormat="1" applyFont="1" applyBorder="1" applyAlignment="1" applyProtection="1">
      <alignment horizontal="center" vertical="center"/>
      <protection hidden="1"/>
    </xf>
    <xf numFmtId="2" fontId="13" fillId="0" borderId="11" xfId="0" applyNumberFormat="1" applyFont="1" applyBorder="1" applyAlignment="1" applyProtection="1">
      <alignment horizontal="center" vertical="center"/>
      <protection hidden="1"/>
    </xf>
    <xf numFmtId="2" fontId="13" fillId="2" borderId="1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13" fillId="0" borderId="19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5" fillId="4" borderId="9" xfId="0" applyFont="1" applyFill="1" applyBorder="1" applyAlignment="1" applyProtection="1">
      <alignment horizontal="center" vertical="center"/>
      <protection hidden="1"/>
    </xf>
    <xf numFmtId="0" fontId="13" fillId="0" borderId="4" xfId="0" applyFont="1" applyBorder="1" applyAlignment="1" applyProtection="1">
      <alignment horizontal="center" vertical="center"/>
      <protection hidden="1"/>
    </xf>
    <xf numFmtId="0" fontId="5" fillId="4" borderId="30" xfId="0" applyFont="1" applyFill="1" applyBorder="1" applyAlignment="1" applyProtection="1">
      <alignment horizontal="center" vertical="center"/>
      <protection hidden="1"/>
    </xf>
    <xf numFmtId="0" fontId="5" fillId="4" borderId="45" xfId="0" applyFont="1" applyFill="1" applyBorder="1" applyAlignment="1" applyProtection="1">
      <alignment horizontal="center" vertical="center" wrapText="1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5" fillId="4" borderId="46" xfId="0" applyFont="1" applyFill="1" applyBorder="1" applyAlignment="1" applyProtection="1">
      <alignment horizontal="center" vertical="center"/>
      <protection hidden="1"/>
    </xf>
    <xf numFmtId="0" fontId="5" fillId="4" borderId="39" xfId="0" applyFont="1" applyFill="1" applyBorder="1" applyAlignment="1" applyProtection="1">
      <alignment horizontal="center" vertical="center" wrapText="1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5" fillId="4" borderId="20" xfId="0" applyFont="1" applyFill="1" applyBorder="1" applyAlignment="1" applyProtection="1">
      <alignment horizontal="center" vertical="center"/>
      <protection hidden="1"/>
    </xf>
    <xf numFmtId="0" fontId="5" fillId="4" borderId="39" xfId="0" applyFont="1" applyFill="1" applyBorder="1" applyAlignment="1" applyProtection="1">
      <alignment horizontal="center" vertical="center"/>
      <protection hidden="1"/>
    </xf>
    <xf numFmtId="2" fontId="13" fillId="0" borderId="4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5" fillId="4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2" fillId="0" borderId="13" xfId="0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13" fillId="0" borderId="22" xfId="0" applyFont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1" fontId="13" fillId="0" borderId="1" xfId="0" applyNumberFormat="1" applyFont="1" applyBorder="1" applyAlignment="1" applyProtection="1">
      <alignment horizontal="center" vertical="center"/>
      <protection hidden="1"/>
    </xf>
    <xf numFmtId="9" fontId="12" fillId="0" borderId="1" xfId="4" applyNumberFormat="1" applyFont="1" applyBorder="1" applyAlignment="1" applyProtection="1">
      <alignment horizontal="center" vertical="center"/>
      <protection hidden="1"/>
    </xf>
    <xf numFmtId="1" fontId="13" fillId="0" borderId="13" xfId="0" applyNumberFormat="1" applyFont="1" applyBorder="1" applyAlignment="1" applyProtection="1">
      <alignment horizontal="center" vertical="center"/>
      <protection hidden="1"/>
    </xf>
    <xf numFmtId="9" fontId="12" fillId="0" borderId="13" xfId="4" applyNumberFormat="1" applyFont="1" applyBorder="1" applyAlignment="1" applyProtection="1">
      <alignment horizontal="center" vertical="center"/>
      <protection hidden="1"/>
    </xf>
    <xf numFmtId="0" fontId="5" fillId="4" borderId="45" xfId="0" applyFont="1" applyFill="1" applyBorder="1" applyAlignment="1" applyProtection="1">
      <alignment horizontal="center" vertical="center"/>
      <protection hidden="1"/>
    </xf>
    <xf numFmtId="0" fontId="5" fillId="4" borderId="14" xfId="0" applyFont="1" applyFill="1" applyBorder="1" applyAlignment="1" applyProtection="1">
      <alignment horizontal="center" vertical="center"/>
      <protection hidden="1"/>
    </xf>
    <xf numFmtId="0" fontId="5" fillId="4" borderId="50" xfId="0" applyFont="1" applyFill="1" applyBorder="1" applyAlignment="1" applyProtection="1">
      <alignment horizontal="center" vertical="center"/>
      <protection hidden="1"/>
    </xf>
    <xf numFmtId="0" fontId="16" fillId="2" borderId="10" xfId="0" applyFont="1" applyFill="1" applyBorder="1" applyAlignment="1" applyProtection="1">
      <alignment horizontal="center" vertical="center"/>
      <protection hidden="1"/>
    </xf>
    <xf numFmtId="9" fontId="13" fillId="2" borderId="1" xfId="4" applyFont="1" applyFill="1" applyBorder="1" applyAlignment="1" applyProtection="1">
      <alignment horizontal="center" vertical="center"/>
      <protection hidden="1"/>
    </xf>
    <xf numFmtId="0" fontId="16" fillId="2" borderId="12" xfId="0" applyFont="1" applyFill="1" applyBorder="1" applyAlignment="1" applyProtection="1">
      <alignment horizontal="center" vertical="center"/>
      <protection hidden="1"/>
    </xf>
    <xf numFmtId="9" fontId="13" fillId="2" borderId="13" xfId="4" applyFont="1" applyFill="1" applyBorder="1" applyAlignment="1" applyProtection="1">
      <alignment horizontal="center" vertical="center"/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13" fillId="0" borderId="24" xfId="0" applyFont="1" applyBorder="1" applyAlignment="1" applyProtection="1">
      <alignment horizontal="center" vertical="center"/>
      <protection hidden="1"/>
    </xf>
    <xf numFmtId="0" fontId="13" fillId="0" borderId="18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4" borderId="12" xfId="0" applyFont="1" applyFill="1" applyBorder="1" applyAlignment="1" applyProtection="1">
      <alignment horizontal="center" vertical="center"/>
      <protection hidden="1"/>
    </xf>
    <xf numFmtId="0" fontId="4" fillId="0" borderId="27" xfId="3" applyFont="1" applyBorder="1" applyAlignment="1" applyProtection="1">
      <alignment horizontal="center" vertical="center"/>
      <protection hidden="1"/>
    </xf>
    <xf numFmtId="0" fontId="4" fillId="0" borderId="3" xfId="6" applyFont="1" applyBorder="1" applyProtection="1">
      <protection hidden="1"/>
    </xf>
    <xf numFmtId="0" fontId="1" fillId="0" borderId="0" xfId="6" applyProtection="1">
      <protection hidden="1"/>
    </xf>
    <xf numFmtId="0" fontId="1" fillId="0" borderId="0" xfId="6"/>
    <xf numFmtId="0" fontId="4" fillId="0" borderId="6" xfId="6" applyFont="1" applyBorder="1" applyProtection="1">
      <protection hidden="1"/>
    </xf>
    <xf numFmtId="0" fontId="26" fillId="0" borderId="6" xfId="6" applyFont="1" applyBorder="1" applyAlignment="1" applyProtection="1">
      <alignment horizontal="center"/>
      <protection hidden="1"/>
    </xf>
    <xf numFmtId="0" fontId="27" fillId="0" borderId="0" xfId="6" applyFont="1" applyAlignment="1" applyProtection="1">
      <alignment horizontal="center"/>
      <protection hidden="1"/>
    </xf>
    <xf numFmtId="0" fontId="28" fillId="4" borderId="9" xfId="6" applyFont="1" applyFill="1" applyBorder="1" applyAlignment="1" applyProtection="1">
      <alignment horizontal="left"/>
      <protection hidden="1"/>
    </xf>
    <xf numFmtId="0" fontId="1" fillId="0" borderId="0" xfId="6" applyFont="1" applyBorder="1" applyAlignment="1" applyProtection="1">
      <alignment horizontal="left"/>
      <protection hidden="1"/>
    </xf>
    <xf numFmtId="0" fontId="1" fillId="0" borderId="0" xfId="6" applyFont="1" applyBorder="1" applyAlignment="1">
      <alignment horizontal="left"/>
    </xf>
    <xf numFmtId="0" fontId="28" fillId="4" borderId="10" xfId="6" applyFont="1" applyFill="1" applyBorder="1" applyAlignment="1" applyProtection="1">
      <alignment horizontal="left"/>
      <protection hidden="1"/>
    </xf>
    <xf numFmtId="0" fontId="30" fillId="0" borderId="0" xfId="6" applyFont="1" applyBorder="1" applyAlignment="1" applyProtection="1">
      <alignment horizontal="left"/>
      <protection hidden="1"/>
    </xf>
    <xf numFmtId="0" fontId="28" fillId="4" borderId="12" xfId="6" applyFont="1" applyFill="1" applyBorder="1" applyAlignment="1" applyProtection="1">
      <alignment horizontal="left"/>
      <protection hidden="1"/>
    </xf>
    <xf numFmtId="0" fontId="28" fillId="4" borderId="39" xfId="6" applyFont="1" applyFill="1" applyBorder="1" applyAlignment="1" applyProtection="1">
      <alignment horizontal="left"/>
      <protection hidden="1"/>
    </xf>
    <xf numFmtId="0" fontId="4" fillId="0" borderId="0" xfId="6" applyFont="1" applyAlignment="1" applyProtection="1">
      <alignment horizontal="right"/>
      <protection hidden="1"/>
    </xf>
    <xf numFmtId="0" fontId="1" fillId="0" borderId="0" xfId="6" applyFont="1" applyProtection="1">
      <protection hidden="1"/>
    </xf>
    <xf numFmtId="0" fontId="1" fillId="0" borderId="0" xfId="6" applyFont="1"/>
    <xf numFmtId="0" fontId="4" fillId="0" borderId="0" xfId="6" applyFont="1" applyProtection="1">
      <protection hidden="1"/>
    </xf>
    <xf numFmtId="0" fontId="5" fillId="4" borderId="9" xfId="6" applyFont="1" applyFill="1" applyBorder="1" applyProtection="1">
      <protection hidden="1"/>
    </xf>
    <xf numFmtId="2" fontId="32" fillId="0" borderId="4" xfId="6" applyNumberFormat="1" applyFont="1" applyBorder="1" applyAlignment="1" applyProtection="1">
      <alignment horizontal="center"/>
      <protection hidden="1"/>
    </xf>
    <xf numFmtId="0" fontId="5" fillId="4" borderId="5" xfId="6" applyFont="1" applyFill="1" applyBorder="1" applyAlignment="1" applyProtection="1">
      <alignment horizontal="center"/>
      <protection hidden="1"/>
    </xf>
    <xf numFmtId="0" fontId="5" fillId="4" borderId="10" xfId="6" applyFont="1" applyFill="1" applyBorder="1" applyProtection="1">
      <protection hidden="1"/>
    </xf>
    <xf numFmtId="2" fontId="32" fillId="0" borderId="1" xfId="6" applyNumberFormat="1" applyFont="1" applyBorder="1" applyAlignment="1" applyProtection="1">
      <alignment horizontal="center"/>
      <protection hidden="1"/>
    </xf>
    <xf numFmtId="0" fontId="5" fillId="4" borderId="11" xfId="6" applyFont="1" applyFill="1" applyBorder="1" applyAlignment="1" applyProtection="1">
      <alignment horizontal="center"/>
      <protection hidden="1"/>
    </xf>
    <xf numFmtId="2" fontId="4" fillId="0" borderId="1" xfId="6" applyNumberFormat="1" applyFont="1" applyBorder="1" applyAlignment="1" applyProtection="1">
      <alignment horizontal="center"/>
      <protection hidden="1"/>
    </xf>
    <xf numFmtId="0" fontId="5" fillId="4" borderId="12" xfId="6" applyFont="1" applyFill="1" applyBorder="1" applyProtection="1">
      <protection hidden="1"/>
    </xf>
    <xf numFmtId="2" fontId="6" fillId="0" borderId="13" xfId="6" applyNumberFormat="1" applyFont="1" applyBorder="1" applyAlignment="1" applyProtection="1">
      <alignment horizontal="center"/>
      <protection hidden="1"/>
    </xf>
    <xf numFmtId="0" fontId="5" fillId="4" borderId="14" xfId="6" applyFont="1" applyFill="1" applyBorder="1" applyAlignment="1" applyProtection="1">
      <alignment horizontal="center"/>
      <protection hidden="1"/>
    </xf>
    <xf numFmtId="2" fontId="4" fillId="0" borderId="0" xfId="6" applyNumberFormat="1" applyFont="1" applyAlignment="1" applyProtection="1">
      <alignment horizontal="center"/>
      <protection hidden="1"/>
    </xf>
    <xf numFmtId="0" fontId="32" fillId="0" borderId="4" xfId="6" applyFont="1" applyBorder="1" applyAlignment="1" applyProtection="1">
      <alignment horizontal="center"/>
      <protection hidden="1"/>
    </xf>
    <xf numFmtId="168" fontId="5" fillId="4" borderId="5" xfId="6" applyNumberFormat="1" applyFont="1" applyFill="1" applyBorder="1" applyAlignment="1" applyProtection="1">
      <alignment horizontal="center"/>
      <protection hidden="1"/>
    </xf>
    <xf numFmtId="0" fontId="4" fillId="0" borderId="0" xfId="6" applyFont="1" applyBorder="1" applyAlignment="1" applyProtection="1">
      <alignment horizontal="center"/>
      <protection hidden="1"/>
    </xf>
    <xf numFmtId="1" fontId="32" fillId="0" borderId="1" xfId="6" applyNumberFormat="1" applyFont="1" applyBorder="1" applyAlignment="1" applyProtection="1">
      <alignment horizontal="center"/>
      <protection hidden="1"/>
    </xf>
    <xf numFmtId="2" fontId="32" fillId="0" borderId="1" xfId="6" applyNumberFormat="1" applyFont="1" applyFill="1" applyBorder="1" applyAlignment="1" applyProtection="1">
      <alignment horizontal="center"/>
      <protection hidden="1"/>
    </xf>
    <xf numFmtId="168" fontId="5" fillId="4" borderId="11" xfId="6" applyNumberFormat="1" applyFont="1" applyFill="1" applyBorder="1" applyAlignment="1" applyProtection="1">
      <alignment horizontal="center"/>
      <protection hidden="1"/>
    </xf>
    <xf numFmtId="2" fontId="6" fillId="0" borderId="1" xfId="6" applyNumberFormat="1" applyFont="1" applyBorder="1" applyAlignment="1" applyProtection="1">
      <alignment horizontal="center"/>
      <protection hidden="1"/>
    </xf>
    <xf numFmtId="0" fontId="7" fillId="4" borderId="24" xfId="6" applyFont="1" applyFill="1" applyBorder="1" applyProtection="1">
      <protection hidden="1"/>
    </xf>
    <xf numFmtId="2" fontId="4" fillId="0" borderId="0" xfId="6" applyNumberFormat="1" applyFont="1" applyBorder="1" applyAlignment="1" applyProtection="1">
      <alignment horizontal="center"/>
      <protection hidden="1"/>
    </xf>
    <xf numFmtId="0" fontId="5" fillId="4" borderId="25" xfId="6" applyFont="1" applyFill="1" applyBorder="1" applyAlignment="1" applyProtection="1">
      <alignment horizontal="center"/>
      <protection hidden="1"/>
    </xf>
    <xf numFmtId="2" fontId="4" fillId="0" borderId="13" xfId="6" applyNumberFormat="1" applyFont="1" applyBorder="1" applyAlignment="1" applyProtection="1">
      <alignment horizontal="center"/>
      <protection hidden="1"/>
    </xf>
    <xf numFmtId="0" fontId="4" fillId="0" borderId="0" xfId="6" applyFont="1" applyAlignment="1" applyProtection="1">
      <alignment horizontal="center"/>
      <protection hidden="1"/>
    </xf>
    <xf numFmtId="0" fontId="6" fillId="0" borderId="0" xfId="6" applyFont="1" applyFill="1" applyBorder="1" applyAlignment="1" applyProtection="1">
      <alignment horizontal="center"/>
      <protection hidden="1"/>
    </xf>
    <xf numFmtId="0" fontId="5" fillId="4" borderId="9" xfId="6" applyFont="1" applyFill="1" applyBorder="1" applyAlignment="1" applyProtection="1">
      <alignment horizontal="center" vertical="center"/>
      <protection hidden="1"/>
    </xf>
    <xf numFmtId="0" fontId="4" fillId="0" borderId="16" xfId="6" applyFont="1" applyBorder="1" applyAlignment="1" applyProtection="1">
      <alignment horizontal="center"/>
      <protection hidden="1"/>
    </xf>
    <xf numFmtId="169" fontId="5" fillId="4" borderId="5" xfId="6" applyNumberFormat="1" applyFont="1" applyFill="1" applyBorder="1" applyAlignment="1" applyProtection="1">
      <alignment horizontal="center" vertical="center"/>
      <protection hidden="1"/>
    </xf>
    <xf numFmtId="0" fontId="5" fillId="4" borderId="12" xfId="6" applyFont="1" applyFill="1" applyBorder="1" applyAlignment="1" applyProtection="1">
      <alignment horizontal="center" vertical="center"/>
      <protection hidden="1"/>
    </xf>
    <xf numFmtId="0" fontId="4" fillId="0" borderId="19" xfId="6" applyFont="1" applyBorder="1" applyAlignment="1" applyProtection="1">
      <alignment horizontal="center"/>
      <protection hidden="1"/>
    </xf>
    <xf numFmtId="169" fontId="5" fillId="4" borderId="14" xfId="6" applyNumberFormat="1" applyFont="1" applyFill="1" applyBorder="1" applyAlignment="1" applyProtection="1">
      <alignment horizontal="center" vertical="center"/>
      <protection hidden="1"/>
    </xf>
    <xf numFmtId="2" fontId="4" fillId="0" borderId="0" xfId="6" applyNumberFormat="1" applyFont="1" applyFill="1" applyAlignment="1" applyProtection="1">
      <alignment horizontal="left"/>
      <protection hidden="1"/>
    </xf>
    <xf numFmtId="0" fontId="5" fillId="4" borderId="74" xfId="6" applyFont="1" applyFill="1" applyBorder="1" applyProtection="1">
      <protection hidden="1"/>
    </xf>
    <xf numFmtId="9" fontId="32" fillId="0" borderId="26" xfId="6" applyNumberFormat="1" applyFont="1" applyBorder="1" applyAlignment="1" applyProtection="1">
      <alignment horizontal="center"/>
      <protection hidden="1"/>
    </xf>
    <xf numFmtId="0" fontId="4" fillId="0" borderId="0" xfId="6" applyFont="1" applyFill="1" applyProtection="1">
      <protection hidden="1"/>
    </xf>
    <xf numFmtId="0" fontId="32" fillId="0" borderId="5" xfId="6" applyFont="1" applyBorder="1" applyAlignment="1" applyProtection="1">
      <alignment horizontal="center"/>
      <protection hidden="1"/>
    </xf>
    <xf numFmtId="170" fontId="5" fillId="4" borderId="1" xfId="6" applyNumberFormat="1" applyFont="1" applyFill="1" applyBorder="1" applyAlignment="1" applyProtection="1">
      <alignment horizontal="center"/>
      <protection hidden="1"/>
    </xf>
    <xf numFmtId="171" fontId="5" fillId="4" borderId="69" xfId="6" applyNumberFormat="1" applyFont="1" applyFill="1" applyBorder="1" applyAlignment="1" applyProtection="1">
      <alignment horizontal="center"/>
      <protection hidden="1"/>
    </xf>
    <xf numFmtId="9" fontId="33" fillId="0" borderId="5" xfId="6" applyNumberFormat="1" applyFont="1" applyFill="1" applyBorder="1" applyAlignment="1" applyProtection="1">
      <alignment horizontal="center"/>
      <protection hidden="1"/>
    </xf>
    <xf numFmtId="170" fontId="5" fillId="4" borderId="13" xfId="6" applyNumberFormat="1" applyFont="1" applyFill="1" applyBorder="1" applyAlignment="1" applyProtection="1">
      <alignment horizontal="center"/>
      <protection hidden="1"/>
    </xf>
    <xf numFmtId="171" fontId="5" fillId="4" borderId="47" xfId="6" applyNumberFormat="1" applyFont="1" applyFill="1" applyBorder="1" applyAlignment="1" applyProtection="1">
      <alignment horizontal="center"/>
      <protection hidden="1"/>
    </xf>
    <xf numFmtId="9" fontId="33" fillId="0" borderId="14" xfId="6" applyNumberFormat="1" applyFont="1" applyFill="1" applyBorder="1" applyAlignment="1" applyProtection="1">
      <alignment horizontal="center"/>
      <protection hidden="1"/>
    </xf>
    <xf numFmtId="172" fontId="1" fillId="0" borderId="0" xfId="6" applyNumberFormat="1" applyFont="1" applyBorder="1" applyAlignment="1" applyProtection="1">
      <alignment horizontal="center"/>
      <protection hidden="1"/>
    </xf>
    <xf numFmtId="173" fontId="1" fillId="0" borderId="0" xfId="6" applyNumberFormat="1" applyFont="1" applyBorder="1" applyAlignment="1" applyProtection="1">
      <alignment horizontal="center"/>
      <protection hidden="1"/>
    </xf>
    <xf numFmtId="9" fontId="1" fillId="0" borderId="0" xfId="6" applyNumberFormat="1" applyFont="1" applyAlignment="1" applyProtection="1">
      <alignment horizontal="center"/>
      <protection hidden="1"/>
    </xf>
    <xf numFmtId="0" fontId="1" fillId="0" borderId="0" xfId="6" applyFont="1" applyBorder="1" applyAlignment="1" applyProtection="1">
      <alignment horizontal="center"/>
      <protection hidden="1"/>
    </xf>
    <xf numFmtId="2" fontId="1" fillId="0" borderId="0" xfId="6" applyNumberFormat="1" applyFont="1" applyAlignment="1" applyProtection="1">
      <alignment horizontal="center"/>
      <protection hidden="1"/>
    </xf>
    <xf numFmtId="2" fontId="1" fillId="0" borderId="0" xfId="6" applyNumberFormat="1" applyFont="1" applyBorder="1" applyAlignment="1" applyProtection="1">
      <alignment horizontal="left"/>
      <protection hidden="1"/>
    </xf>
    <xf numFmtId="0" fontId="4" fillId="0" borderId="0" xfId="6" applyFont="1" applyAlignment="1" applyProtection="1">
      <alignment horizontal="left"/>
      <protection hidden="1"/>
    </xf>
    <xf numFmtId="0" fontId="6" fillId="0" borderId="0" xfId="6" applyFont="1" applyProtection="1">
      <protection hidden="1"/>
    </xf>
    <xf numFmtId="0" fontId="34" fillId="5" borderId="1" xfId="6" applyFont="1" applyFill="1" applyBorder="1" applyAlignment="1">
      <alignment horizontal="left"/>
    </xf>
    <xf numFmtId="0" fontId="35" fillId="0" borderId="1" xfId="6" applyFont="1" applyBorder="1" applyAlignment="1">
      <alignment horizontal="center"/>
    </xf>
    <xf numFmtId="2" fontId="1" fillId="0" borderId="1" xfId="6" applyNumberFormat="1" applyFont="1" applyBorder="1" applyAlignment="1">
      <alignment horizontal="center"/>
    </xf>
    <xf numFmtId="0" fontId="34" fillId="5" borderId="1" xfId="6" applyFont="1" applyFill="1" applyBorder="1" applyAlignment="1">
      <alignment horizontal="center" vertical="center"/>
    </xf>
    <xf numFmtId="0" fontId="34" fillId="5" borderId="1" xfId="6" applyFont="1" applyFill="1" applyBorder="1" applyAlignment="1">
      <alignment horizontal="center" vertical="center" wrapText="1"/>
    </xf>
    <xf numFmtId="0" fontId="36" fillId="0" borderId="0" xfId="6" applyFont="1"/>
    <xf numFmtId="0" fontId="36" fillId="0" borderId="1" xfId="6" applyFont="1" applyBorder="1"/>
    <xf numFmtId="0" fontId="36" fillId="0" borderId="1" xfId="6" applyFont="1" applyBorder="1" applyAlignment="1">
      <alignment horizontal="center"/>
    </xf>
    <xf numFmtId="0" fontId="1" fillId="0" borderId="0" xfId="6" applyNumberFormat="1" applyFont="1" applyBorder="1" applyAlignment="1">
      <alignment horizontal="center"/>
    </xf>
    <xf numFmtId="16" fontId="1" fillId="0" borderId="0" xfId="6" applyNumberFormat="1" applyFont="1" applyBorder="1"/>
    <xf numFmtId="0" fontId="1" fillId="0" borderId="0" xfId="6" applyFont="1" applyBorder="1"/>
    <xf numFmtId="0" fontId="37" fillId="5" borderId="1" xfId="6" applyFont="1" applyFill="1" applyBorder="1"/>
    <xf numFmtId="0" fontId="36" fillId="5" borderId="1" xfId="6" applyFont="1" applyFill="1" applyBorder="1" applyAlignment="1">
      <alignment horizontal="center"/>
    </xf>
    <xf numFmtId="0" fontId="1" fillId="5" borderId="1" xfId="6" applyFont="1" applyFill="1" applyBorder="1" applyAlignment="1">
      <alignment horizontal="center"/>
    </xf>
    <xf numFmtId="0" fontId="1" fillId="0" borderId="0" xfId="6" applyNumberFormat="1" applyFont="1" applyAlignment="1">
      <alignment horizontal="center"/>
    </xf>
    <xf numFmtId="0" fontId="1" fillId="0" borderId="1" xfId="6" applyFont="1" applyBorder="1"/>
    <xf numFmtId="0" fontId="38" fillId="5" borderId="1" xfId="6" applyFont="1" applyFill="1" applyBorder="1" applyAlignment="1">
      <alignment horizontal="center"/>
    </xf>
    <xf numFmtId="9" fontId="13" fillId="0" borderId="0" xfId="4" applyFont="1" applyAlignment="1">
      <alignment horizontal="center" vertical="center"/>
    </xf>
    <xf numFmtId="0" fontId="5" fillId="4" borderId="0" xfId="0" applyFont="1" applyFill="1" applyBorder="1" applyAlignment="1" applyProtection="1">
      <alignment horizontal="center" vertical="center" wrapText="1"/>
      <protection hidden="1"/>
    </xf>
    <xf numFmtId="0" fontId="5" fillId="4" borderId="15" xfId="3" applyFont="1" applyFill="1" applyBorder="1" applyAlignment="1" applyProtection="1">
      <alignment horizontal="center" vertical="center" wrapText="1"/>
      <protection hidden="1"/>
    </xf>
    <xf numFmtId="0" fontId="5" fillId="4" borderId="17" xfId="3" applyFont="1" applyFill="1" applyBorder="1" applyAlignment="1" applyProtection="1">
      <alignment horizontal="center" vertical="center" wrapText="1"/>
      <protection hidden="1"/>
    </xf>
    <xf numFmtId="0" fontId="5" fillId="4" borderId="24" xfId="3" applyFont="1" applyFill="1" applyBorder="1" applyAlignment="1" applyProtection="1">
      <alignment horizontal="center" vertical="center" wrapText="1"/>
      <protection hidden="1"/>
    </xf>
    <xf numFmtId="0" fontId="5" fillId="4" borderId="25" xfId="3" applyFont="1" applyFill="1" applyBorder="1" applyAlignment="1" applyProtection="1">
      <alignment horizontal="center" vertical="center" wrapText="1"/>
      <protection hidden="1"/>
    </xf>
    <xf numFmtId="0" fontId="5" fillId="4" borderId="18" xfId="3" applyFont="1" applyFill="1" applyBorder="1" applyAlignment="1" applyProtection="1">
      <alignment horizontal="center" vertical="center" wrapText="1"/>
      <protection hidden="1"/>
    </xf>
    <xf numFmtId="0" fontId="5" fillId="4" borderId="20" xfId="3" applyFont="1" applyFill="1" applyBorder="1" applyAlignment="1" applyProtection="1">
      <alignment horizontal="center" vertical="center" wrapText="1"/>
      <protection hidden="1"/>
    </xf>
    <xf numFmtId="0" fontId="12" fillId="0" borderId="28" xfId="3" applyFont="1" applyBorder="1" applyAlignment="1" applyProtection="1">
      <alignment horizontal="center" vertical="center"/>
      <protection hidden="1"/>
    </xf>
    <xf numFmtId="0" fontId="12" fillId="0" borderId="30" xfId="3" applyFont="1" applyBorder="1" applyAlignment="1" applyProtection="1">
      <alignment horizontal="center" vertical="center"/>
      <protection hidden="1"/>
    </xf>
    <xf numFmtId="166" fontId="12" fillId="0" borderId="31" xfId="3" applyNumberFormat="1" applyFont="1" applyBorder="1" applyAlignment="1" applyProtection="1">
      <alignment horizontal="center" vertical="center"/>
      <protection hidden="1"/>
    </xf>
    <xf numFmtId="166" fontId="12" fillId="0" borderId="32" xfId="3" applyNumberFormat="1" applyFont="1" applyBorder="1" applyAlignment="1" applyProtection="1">
      <alignment horizontal="center" vertical="center"/>
      <protection hidden="1"/>
    </xf>
    <xf numFmtId="0" fontId="12" fillId="0" borderId="31" xfId="3" applyFont="1" applyBorder="1" applyAlignment="1" applyProtection="1">
      <alignment horizontal="center" vertical="center"/>
      <protection hidden="1"/>
    </xf>
    <xf numFmtId="0" fontId="12" fillId="0" borderId="32" xfId="3" applyFont="1" applyBorder="1" applyAlignment="1" applyProtection="1">
      <alignment horizontal="center" vertical="center"/>
      <protection hidden="1"/>
    </xf>
    <xf numFmtId="0" fontId="11" fillId="4" borderId="10" xfId="0" applyFont="1" applyFill="1" applyBorder="1" applyAlignment="1" applyProtection="1">
      <alignment horizontal="center" vertical="center"/>
      <protection hidden="1"/>
    </xf>
    <xf numFmtId="0" fontId="11" fillId="4" borderId="1" xfId="0" applyFont="1" applyFill="1" applyBorder="1" applyAlignment="1" applyProtection="1">
      <alignment horizontal="center" vertical="center"/>
      <protection hidden="1"/>
    </xf>
    <xf numFmtId="0" fontId="11" fillId="4" borderId="11" xfId="0" applyFont="1" applyFill="1" applyBorder="1" applyAlignment="1" applyProtection="1">
      <alignment horizontal="center" vertical="center"/>
      <protection hidden="1"/>
    </xf>
    <xf numFmtId="0" fontId="5" fillId="4" borderId="12" xfId="0" applyFont="1" applyFill="1" applyBorder="1" applyAlignment="1" applyProtection="1">
      <alignment horizontal="center" vertical="center"/>
      <protection hidden="1"/>
    </xf>
    <xf numFmtId="0" fontId="5" fillId="4" borderId="13" xfId="0" applyFont="1" applyFill="1" applyBorder="1" applyAlignment="1" applyProtection="1">
      <alignment horizontal="center" vertical="center"/>
      <protection hidden="1"/>
    </xf>
    <xf numFmtId="0" fontId="12" fillId="0" borderId="33" xfId="3" applyFont="1" applyBorder="1" applyAlignment="1" applyProtection="1">
      <alignment horizontal="center" vertical="center"/>
      <protection hidden="1"/>
    </xf>
    <xf numFmtId="0" fontId="12" fillId="0" borderId="34" xfId="3" applyFont="1" applyBorder="1" applyAlignment="1" applyProtection="1">
      <alignment horizontal="center" vertical="center"/>
      <protection hidden="1"/>
    </xf>
    <xf numFmtId="0" fontId="11" fillId="4" borderId="28" xfId="0" applyFont="1" applyFill="1" applyBorder="1" applyAlignment="1" applyProtection="1">
      <alignment horizontal="center" vertical="center"/>
      <protection hidden="1"/>
    </xf>
    <xf numFmtId="0" fontId="11" fillId="4" borderId="29" xfId="0" applyFont="1" applyFill="1" applyBorder="1" applyAlignment="1" applyProtection="1">
      <alignment horizontal="center" vertical="center"/>
      <protection hidden="1"/>
    </xf>
    <xf numFmtId="0" fontId="11" fillId="4" borderId="30" xfId="0" applyFont="1" applyFill="1" applyBorder="1" applyAlignment="1" applyProtection="1">
      <alignment horizontal="center" vertical="center"/>
      <protection hidden="1"/>
    </xf>
    <xf numFmtId="0" fontId="11" fillId="4" borderId="31" xfId="0" applyFont="1" applyFill="1" applyBorder="1" applyAlignment="1" applyProtection="1">
      <alignment horizontal="center" vertical="center"/>
      <protection hidden="1"/>
    </xf>
    <xf numFmtId="0" fontId="11" fillId="4" borderId="27" xfId="0" applyFont="1" applyFill="1" applyBorder="1" applyAlignment="1" applyProtection="1">
      <alignment horizontal="center" vertical="center"/>
      <protection hidden="1"/>
    </xf>
    <xf numFmtId="0" fontId="11" fillId="4" borderId="32" xfId="0" applyFont="1" applyFill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4" fillId="0" borderId="38" xfId="3" applyFont="1" applyBorder="1" applyAlignment="1" applyProtection="1">
      <alignment horizontal="center" vertical="center"/>
      <protection hidden="1"/>
    </xf>
    <xf numFmtId="0" fontId="4" fillId="0" borderId="34" xfId="3" applyFont="1" applyBorder="1" applyAlignment="1" applyProtection="1">
      <alignment horizontal="center" vertical="center"/>
      <protection hidden="1"/>
    </xf>
    <xf numFmtId="0" fontId="5" fillId="4" borderId="16" xfId="3" applyFont="1" applyFill="1" applyBorder="1" applyAlignment="1" applyProtection="1">
      <alignment horizontal="center" vertical="center" wrapText="1"/>
      <protection hidden="1"/>
    </xf>
    <xf numFmtId="0" fontId="5" fillId="4" borderId="0" xfId="3" applyFont="1" applyFill="1" applyBorder="1" applyAlignment="1" applyProtection="1">
      <alignment horizontal="center" vertical="center" wrapText="1"/>
      <protection hidden="1"/>
    </xf>
    <xf numFmtId="0" fontId="5" fillId="4" borderId="19" xfId="3" applyFont="1" applyFill="1" applyBorder="1" applyAlignment="1" applyProtection="1">
      <alignment horizontal="center" vertical="center" wrapText="1"/>
      <protection hidden="1"/>
    </xf>
    <xf numFmtId="0" fontId="4" fillId="0" borderId="42" xfId="3" applyFont="1" applyBorder="1" applyAlignment="1" applyProtection="1">
      <alignment horizontal="center" vertical="center"/>
      <protection hidden="1"/>
    </xf>
    <xf numFmtId="0" fontId="4" fillId="0" borderId="43" xfId="3" applyFont="1" applyBorder="1" applyAlignment="1" applyProtection="1">
      <alignment horizontal="center" vertical="center"/>
      <protection hidden="1"/>
    </xf>
    <xf numFmtId="166" fontId="4" fillId="0" borderId="2" xfId="3" applyNumberFormat="1" applyFont="1" applyBorder="1" applyAlignment="1" applyProtection="1">
      <alignment horizontal="center" vertical="center"/>
      <protection hidden="1"/>
    </xf>
    <xf numFmtId="166" fontId="4" fillId="0" borderId="32" xfId="3" applyNumberFormat="1" applyFont="1" applyBorder="1" applyAlignment="1" applyProtection="1">
      <alignment horizontal="center" vertical="center"/>
      <protection hidden="1"/>
    </xf>
    <xf numFmtId="0" fontId="4" fillId="0" borderId="2" xfId="3" applyFont="1" applyBorder="1" applyAlignment="1" applyProtection="1">
      <alignment horizontal="center" vertical="center"/>
      <protection hidden="1"/>
    </xf>
    <xf numFmtId="0" fontId="4" fillId="0" borderId="32" xfId="3" applyFont="1" applyBorder="1" applyAlignment="1" applyProtection="1">
      <alignment horizontal="center" vertical="center"/>
      <protection hidden="1"/>
    </xf>
    <xf numFmtId="0" fontId="6" fillId="5" borderId="1" xfId="6" applyFont="1" applyFill="1" applyBorder="1" applyAlignment="1">
      <alignment horizontal="center"/>
    </xf>
    <xf numFmtId="0" fontId="5" fillId="4" borderId="69" xfId="6" applyFont="1" applyFill="1" applyBorder="1" applyAlignment="1" applyProtection="1">
      <alignment horizontal="center" vertical="center" wrapText="1"/>
      <protection hidden="1"/>
    </xf>
    <xf numFmtId="0" fontId="5" fillId="4" borderId="4" xfId="6" applyFont="1" applyFill="1" applyBorder="1" applyAlignment="1" applyProtection="1">
      <alignment horizontal="center" vertical="center" wrapText="1"/>
      <protection hidden="1"/>
    </xf>
    <xf numFmtId="0" fontId="5" fillId="4" borderId="5" xfId="6" applyFont="1" applyFill="1" applyBorder="1" applyAlignment="1" applyProtection="1">
      <alignment horizontal="center" vertical="center" wrapText="1"/>
      <protection hidden="1"/>
    </xf>
    <xf numFmtId="0" fontId="5" fillId="4" borderId="7" xfId="6" applyFont="1" applyFill="1" applyBorder="1" applyAlignment="1" applyProtection="1">
      <alignment horizontal="center" vertical="center" wrapText="1"/>
      <protection hidden="1"/>
    </xf>
    <xf numFmtId="0" fontId="5" fillId="4" borderId="70" xfId="6" applyFont="1" applyFill="1" applyBorder="1" applyAlignment="1" applyProtection="1">
      <alignment horizontal="center" vertical="center" wrapText="1"/>
      <protection hidden="1"/>
    </xf>
    <xf numFmtId="0" fontId="5" fillId="4" borderId="71" xfId="6" applyFont="1" applyFill="1" applyBorder="1" applyAlignment="1" applyProtection="1">
      <alignment horizontal="center" vertical="center" wrapText="1"/>
      <protection hidden="1"/>
    </xf>
    <xf numFmtId="0" fontId="5" fillId="4" borderId="8" xfId="6" applyFont="1" applyFill="1" applyBorder="1" applyAlignment="1" applyProtection="1">
      <alignment horizontal="center" vertical="center" wrapText="1"/>
      <protection hidden="1"/>
    </xf>
    <xf numFmtId="0" fontId="5" fillId="4" borderId="72" xfId="6" applyFont="1" applyFill="1" applyBorder="1" applyAlignment="1" applyProtection="1">
      <alignment horizontal="center" vertical="center" wrapText="1"/>
      <protection hidden="1"/>
    </xf>
    <xf numFmtId="0" fontId="5" fillId="4" borderId="73" xfId="6" applyFont="1" applyFill="1" applyBorder="1" applyAlignment="1" applyProtection="1">
      <alignment horizontal="center" vertical="center" wrapText="1"/>
      <protection hidden="1"/>
    </xf>
    <xf numFmtId="0" fontId="29" fillId="0" borderId="4" xfId="6" applyFont="1" applyBorder="1" applyAlignment="1" applyProtection="1">
      <alignment horizontal="center"/>
      <protection hidden="1"/>
    </xf>
    <xf numFmtId="0" fontId="29" fillId="0" borderId="5" xfId="6" applyFont="1" applyBorder="1" applyAlignment="1" applyProtection="1">
      <alignment horizontal="center"/>
      <protection hidden="1"/>
    </xf>
    <xf numFmtId="166" fontId="29" fillId="0" borderId="1" xfId="6" applyNumberFormat="1" applyFont="1" applyBorder="1" applyAlignment="1" applyProtection="1">
      <alignment horizontal="center"/>
      <protection hidden="1"/>
    </xf>
    <xf numFmtId="166" fontId="29" fillId="0" borderId="11" xfId="6" applyNumberFormat="1" applyFont="1" applyBorder="1" applyAlignment="1" applyProtection="1">
      <alignment horizontal="center"/>
      <protection hidden="1"/>
    </xf>
    <xf numFmtId="0" fontId="29" fillId="0" borderId="1" xfId="6" applyFont="1" applyBorder="1" applyAlignment="1" applyProtection="1">
      <alignment horizontal="center"/>
      <protection hidden="1"/>
    </xf>
    <xf numFmtId="0" fontId="29" fillId="0" borderId="11" xfId="6" applyFont="1" applyBorder="1" applyAlignment="1" applyProtection="1">
      <alignment horizontal="center"/>
      <protection hidden="1"/>
    </xf>
    <xf numFmtId="0" fontId="29" fillId="0" borderId="13" xfId="6" applyFont="1" applyBorder="1" applyAlignment="1" applyProtection="1">
      <alignment horizontal="center"/>
      <protection hidden="1"/>
    </xf>
    <xf numFmtId="0" fontId="29" fillId="0" borderId="14" xfId="6" applyFont="1" applyBorder="1" applyAlignment="1" applyProtection="1">
      <alignment horizontal="center"/>
      <protection hidden="1"/>
    </xf>
    <xf numFmtId="0" fontId="31" fillId="0" borderId="40" xfId="6" applyFont="1" applyBorder="1" applyAlignment="1" applyProtection="1">
      <alignment horizontal="right"/>
      <protection hidden="1"/>
    </xf>
    <xf numFmtId="0" fontId="31" fillId="0" borderId="48" xfId="6" applyFont="1" applyBorder="1" applyAlignment="1" applyProtection="1">
      <alignment horizontal="right"/>
      <protection hidden="1"/>
    </xf>
    <xf numFmtId="0" fontId="5" fillId="4" borderId="15" xfId="6" applyFont="1" applyFill="1" applyBorder="1" applyAlignment="1" applyProtection="1">
      <alignment horizontal="center"/>
      <protection hidden="1"/>
    </xf>
    <xf numFmtId="0" fontId="5" fillId="4" borderId="16" xfId="6" applyFont="1" applyFill="1" applyBorder="1" applyAlignment="1" applyProtection="1">
      <alignment horizontal="center"/>
      <protection hidden="1"/>
    </xf>
    <xf numFmtId="0" fontId="5" fillId="4" borderId="17" xfId="6" applyFont="1" applyFill="1" applyBorder="1" applyAlignment="1" applyProtection="1">
      <alignment horizontal="center"/>
      <protection hidden="1"/>
    </xf>
    <xf numFmtId="0" fontId="5" fillId="4" borderId="18" xfId="6" applyFont="1" applyFill="1" applyBorder="1" applyAlignment="1" applyProtection="1">
      <alignment horizontal="center"/>
      <protection hidden="1"/>
    </xf>
    <xf numFmtId="0" fontId="5" fillId="4" borderId="19" xfId="6" applyFont="1" applyFill="1" applyBorder="1" applyAlignment="1" applyProtection="1">
      <alignment horizontal="center"/>
      <protection hidden="1"/>
    </xf>
    <xf numFmtId="0" fontId="5" fillId="4" borderId="20" xfId="6" applyFont="1" applyFill="1" applyBorder="1" applyAlignment="1" applyProtection="1">
      <alignment horizontal="center"/>
      <protection hidden="1"/>
    </xf>
    <xf numFmtId="0" fontId="5" fillId="4" borderId="21" xfId="6" applyFont="1" applyFill="1" applyBorder="1" applyAlignment="1" applyProtection="1">
      <alignment horizontal="center"/>
      <protection hidden="1"/>
    </xf>
    <xf numFmtId="0" fontId="5" fillId="4" borderId="22" xfId="6" applyFont="1" applyFill="1" applyBorder="1" applyAlignment="1" applyProtection="1">
      <alignment horizontal="center"/>
      <protection hidden="1"/>
    </xf>
    <xf numFmtId="0" fontId="5" fillId="4" borderId="23" xfId="6" applyFont="1" applyFill="1" applyBorder="1" applyAlignment="1" applyProtection="1">
      <alignment horizontal="center"/>
      <protection hidden="1"/>
    </xf>
    <xf numFmtId="0" fontId="5" fillId="4" borderId="74" xfId="6" applyFont="1" applyFill="1" applyBorder="1" applyAlignment="1" applyProtection="1">
      <alignment horizontal="center"/>
      <protection hidden="1"/>
    </xf>
    <xf numFmtId="0" fontId="5" fillId="4" borderId="75" xfId="6" applyFont="1" applyFill="1" applyBorder="1" applyAlignment="1" applyProtection="1">
      <alignment horizontal="center"/>
      <protection hidden="1"/>
    </xf>
    <xf numFmtId="0" fontId="5" fillId="4" borderId="26" xfId="6" applyFont="1" applyFill="1" applyBorder="1" applyAlignment="1" applyProtection="1">
      <alignment horizontal="center"/>
      <protection hidden="1"/>
    </xf>
    <xf numFmtId="9" fontId="5" fillId="4" borderId="53" xfId="4" applyFont="1" applyFill="1" applyBorder="1" applyAlignment="1" applyProtection="1">
      <alignment horizontal="center" vertical="center"/>
      <protection hidden="1"/>
    </xf>
    <xf numFmtId="9" fontId="5" fillId="4" borderId="23" xfId="4" applyFont="1" applyFill="1" applyBorder="1" applyAlignment="1" applyProtection="1">
      <alignment horizontal="center" vertical="center"/>
      <protection hidden="1"/>
    </xf>
    <xf numFmtId="0" fontId="5" fillId="4" borderId="19" xfId="0" applyFont="1" applyFill="1" applyBorder="1" applyAlignment="1" applyProtection="1">
      <alignment horizontal="center" vertical="center"/>
      <protection hidden="1"/>
    </xf>
    <xf numFmtId="0" fontId="5" fillId="4" borderId="21" xfId="0" applyFont="1" applyFill="1" applyBorder="1" applyAlignment="1" applyProtection="1">
      <alignment horizontal="center" vertical="center"/>
      <protection hidden="1"/>
    </xf>
    <xf numFmtId="0" fontId="5" fillId="4" borderId="22" xfId="0" applyFont="1" applyFill="1" applyBorder="1" applyAlignment="1" applyProtection="1">
      <alignment horizontal="center" vertical="center"/>
      <protection hidden="1"/>
    </xf>
    <xf numFmtId="0" fontId="4" fillId="0" borderId="49" xfId="3" applyFont="1" applyBorder="1" applyAlignment="1" applyProtection="1">
      <alignment horizontal="center" vertical="center"/>
      <protection hidden="1"/>
    </xf>
    <xf numFmtId="0" fontId="17" fillId="4" borderId="15" xfId="3" applyFont="1" applyFill="1" applyBorder="1" applyAlignment="1" applyProtection="1">
      <alignment horizontal="center" vertical="center" wrapText="1"/>
      <protection hidden="1"/>
    </xf>
    <xf numFmtId="0" fontId="17" fillId="4" borderId="16" xfId="3" applyFont="1" applyFill="1" applyBorder="1" applyAlignment="1" applyProtection="1">
      <alignment horizontal="center" vertical="center" wrapText="1"/>
      <protection hidden="1"/>
    </xf>
    <xf numFmtId="0" fontId="17" fillId="4" borderId="24" xfId="3" applyFont="1" applyFill="1" applyBorder="1" applyAlignment="1" applyProtection="1">
      <alignment horizontal="center" vertical="center" wrapText="1"/>
      <protection hidden="1"/>
    </xf>
    <xf numFmtId="0" fontId="17" fillId="4" borderId="0" xfId="3" applyFont="1" applyFill="1" applyBorder="1" applyAlignment="1" applyProtection="1">
      <alignment horizontal="center" vertical="center" wrapText="1"/>
      <protection hidden="1"/>
    </xf>
    <xf numFmtId="0" fontId="17" fillId="4" borderId="52" xfId="3" applyFont="1" applyFill="1" applyBorder="1" applyAlignment="1" applyProtection="1">
      <alignment horizontal="center" vertical="center" wrapText="1"/>
      <protection hidden="1"/>
    </xf>
    <xf numFmtId="0" fontId="17" fillId="4" borderId="51" xfId="3" applyFont="1" applyFill="1" applyBorder="1" applyAlignment="1" applyProtection="1">
      <alignment horizontal="center" vertical="center" wrapText="1"/>
      <protection hidden="1"/>
    </xf>
    <xf numFmtId="0" fontId="4" fillId="0" borderId="27" xfId="3" applyFont="1" applyBorder="1" applyAlignment="1" applyProtection="1">
      <alignment horizontal="center" vertical="center"/>
      <protection hidden="1"/>
    </xf>
    <xf numFmtId="166" fontId="4" fillId="0" borderId="27" xfId="3" applyNumberFormat="1" applyFont="1" applyBorder="1" applyAlignment="1" applyProtection="1">
      <alignment horizontal="center" vertical="center"/>
      <protection hidden="1"/>
    </xf>
    <xf numFmtId="0" fontId="6" fillId="0" borderId="33" xfId="0" applyFont="1" applyBorder="1" applyAlignment="1" applyProtection="1">
      <alignment horizontal="center" vertical="center"/>
      <protection hidden="1"/>
    </xf>
    <xf numFmtId="0" fontId="6" fillId="0" borderId="47" xfId="0" applyFont="1" applyBorder="1" applyAlignment="1" applyProtection="1">
      <alignment horizontal="center" vertical="center"/>
      <protection hidden="1"/>
    </xf>
    <xf numFmtId="0" fontId="12" fillId="0" borderId="38" xfId="0" applyFont="1" applyBorder="1" applyAlignment="1" applyProtection="1">
      <alignment horizontal="center" vertical="center"/>
      <protection hidden="1"/>
    </xf>
    <xf numFmtId="0" fontId="12" fillId="0" borderId="47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center" vertical="center"/>
      <protection hidden="1"/>
    </xf>
    <xf numFmtId="0" fontId="18" fillId="4" borderId="15" xfId="0" applyFont="1" applyFill="1" applyBorder="1" applyAlignment="1" applyProtection="1">
      <alignment horizontal="center" vertical="center" wrapText="1"/>
      <protection hidden="1"/>
    </xf>
    <xf numFmtId="0" fontId="18" fillId="4" borderId="16" xfId="0" applyFont="1" applyFill="1" applyBorder="1" applyAlignment="1" applyProtection="1">
      <alignment horizontal="center" vertical="center" wrapText="1"/>
      <protection hidden="1"/>
    </xf>
    <xf numFmtId="0" fontId="18" fillId="4" borderId="17" xfId="0" applyFont="1" applyFill="1" applyBorder="1" applyAlignment="1" applyProtection="1">
      <alignment horizontal="center" vertical="center" wrapText="1"/>
      <protection hidden="1"/>
    </xf>
    <xf numFmtId="0" fontId="18" fillId="4" borderId="24" xfId="0" applyFont="1" applyFill="1" applyBorder="1" applyAlignment="1" applyProtection="1">
      <alignment horizontal="center" vertical="center" wrapText="1"/>
      <protection hidden="1"/>
    </xf>
    <xf numFmtId="0" fontId="18" fillId="4" borderId="0" xfId="0" applyFont="1" applyFill="1" applyBorder="1" applyAlignment="1" applyProtection="1">
      <alignment horizontal="center" vertical="center" wrapText="1"/>
      <protection hidden="1"/>
    </xf>
    <xf numFmtId="0" fontId="18" fillId="4" borderId="25" xfId="0" applyFont="1" applyFill="1" applyBorder="1" applyAlignment="1" applyProtection="1">
      <alignment horizontal="center" vertical="center" wrapText="1"/>
      <protection hidden="1"/>
    </xf>
    <xf numFmtId="0" fontId="18" fillId="4" borderId="18" xfId="0" applyFont="1" applyFill="1" applyBorder="1" applyAlignment="1" applyProtection="1">
      <alignment horizontal="center" vertical="center" wrapText="1"/>
      <protection hidden="1"/>
    </xf>
    <xf numFmtId="0" fontId="18" fillId="4" borderId="19" xfId="0" applyFont="1" applyFill="1" applyBorder="1" applyAlignment="1" applyProtection="1">
      <alignment horizontal="center" vertical="center" wrapText="1"/>
      <protection hidden="1"/>
    </xf>
    <xf numFmtId="0" fontId="18" fillId="4" borderId="20" xfId="0" applyFont="1" applyFill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4" fontId="12" fillId="0" borderId="1" xfId="0" applyNumberFormat="1" applyFont="1" applyBorder="1" applyAlignment="1" applyProtection="1">
      <alignment horizontal="center" vertical="center"/>
      <protection hidden="1"/>
    </xf>
  </cellXfs>
  <cellStyles count="7">
    <cellStyle name="Millares 2" xfId="5"/>
    <cellStyle name="Moneda 2" xfId="1"/>
    <cellStyle name="Normal" xfId="0" builtinId="0"/>
    <cellStyle name="Normal 2" xfId="2"/>
    <cellStyle name="Normal 3" xfId="3"/>
    <cellStyle name="Normal 3 2" xfId="6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Hidrograma</a:t>
            </a:r>
          </a:p>
        </c:rich>
      </c:tx>
      <c:layout>
        <c:manualLayout>
          <c:xMode val="edge"/>
          <c:yMode val="edge"/>
          <c:x val="0.35630555555555554"/>
          <c:y val="3.703703703703704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Qlluvia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'CAL. HIDROLÓGICO TANQUES ALMA. '!$C$32:$C$42</c:f>
              <c:numCache>
                <c:formatCode>General</c:formatCode>
                <c:ptCount val="1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</c:numCache>
            </c:numRef>
          </c:xVal>
          <c:yVal>
            <c:numRef>
              <c:f>'CAL. HIDROLÓGICO TANQUES ALMA. '!$D$32:$D$42</c:f>
              <c:numCache>
                <c:formatCode>0.0</c:formatCode>
                <c:ptCount val="11"/>
                <c:pt idx="0">
                  <c:v>0</c:v>
                </c:pt>
                <c:pt idx="1">
                  <c:v>0.40676625</c:v>
                </c:pt>
                <c:pt idx="2">
                  <c:v>2.03383125</c:v>
                </c:pt>
                <c:pt idx="3">
                  <c:v>4.3388400000000003</c:v>
                </c:pt>
                <c:pt idx="4">
                  <c:v>7.5929700000000011</c:v>
                </c:pt>
                <c:pt idx="5">
                  <c:v>11.6606325</c:v>
                </c:pt>
                <c:pt idx="6">
                  <c:v>16.27065</c:v>
                </c:pt>
                <c:pt idx="7">
                  <c:v>18.982424999999999</c:v>
                </c:pt>
                <c:pt idx="8">
                  <c:v>24.134797500000001</c:v>
                </c:pt>
                <c:pt idx="9">
                  <c:v>26.3042175</c:v>
                </c:pt>
                <c:pt idx="10">
                  <c:v>27.117750000000001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42-42DC-991E-BBAA2A551F42}"/>
            </c:ext>
          </c:extLst>
        </c:ser>
        <c:ser>
          <c:idx val="1"/>
          <c:order val="1"/>
          <c:tx>
            <c:v>Qdescarga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'CAL. HIDROLÓGICO TANQUES ALMA. '!$C$32:$C$59</c:f>
              <c:numCache>
                <c:formatCode>General</c:formatCode>
                <c:ptCount val="11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</c:numCache>
            </c:numRef>
          </c:xVal>
          <c:yVal>
            <c:numRef>
              <c:f>'CAL. HIDROLÓGICO TANQUES ALMA. '!$H$32:$H$59</c:f>
              <c:numCache>
                <c:formatCode>0.0</c:formatCode>
                <c:ptCount val="1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42-42DC-991E-BBAA2A551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428088"/>
        <c:axId val="614428480"/>
      </c:scatterChart>
      <c:valAx>
        <c:axId val="614428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(min)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4428480"/>
        <c:crosses val="autoZero"/>
        <c:crossBetween val="midCat"/>
      </c:valAx>
      <c:valAx>
        <c:axId val="61442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O"/>
                  <a:t>Q (Lps)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14428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lt1"/>
    </a:solidFill>
    <a:ln w="50800" cap="flat" cmpd="sng" algn="ctr">
      <a:solidFill>
        <a:srgbClr val="00B0F0"/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Cantidad</a:t>
            </a:r>
            <a:r>
              <a:rPr lang="en-US" baseline="0"/>
              <a:t> de agua lluvia captada en cada tormenta por cada uno de los meses del año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meses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'CAL. HIDROLÓGICO PARA REBOSE'!$A$31:$A$42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'CAL. HIDROLÓGICO PARA REBOSE'!$D$31:$D$42</c:f>
              <c:numCache>
                <c:formatCode>General</c:formatCode>
                <c:ptCount val="12"/>
                <c:pt idx="0">
                  <c:v>1.2696749999999999</c:v>
                </c:pt>
                <c:pt idx="1">
                  <c:v>0.70537499999999997</c:v>
                </c:pt>
                <c:pt idx="2">
                  <c:v>1.2696749999999999</c:v>
                </c:pt>
                <c:pt idx="3">
                  <c:v>6.4894499999999997</c:v>
                </c:pt>
                <c:pt idx="4">
                  <c:v>15.236100000000002</c:v>
                </c:pt>
                <c:pt idx="5">
                  <c:v>16.505775</c:v>
                </c:pt>
                <c:pt idx="6">
                  <c:v>14.1075</c:v>
                </c:pt>
                <c:pt idx="7">
                  <c:v>18.762975000000001</c:v>
                </c:pt>
                <c:pt idx="8">
                  <c:v>40.065300000000001</c:v>
                </c:pt>
                <c:pt idx="9">
                  <c:v>42.524035714285716</c:v>
                </c:pt>
                <c:pt idx="10">
                  <c:v>17.775449999999999</c:v>
                </c:pt>
                <c:pt idx="11">
                  <c:v>4.5144000000000002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59-42BD-9A51-E487B8C0A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0901760"/>
        <c:axId val="490902088"/>
      </c:barChart>
      <c:catAx>
        <c:axId val="490901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Meses del 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90902088"/>
        <c:crosses val="autoZero"/>
        <c:auto val="1"/>
        <c:lblAlgn val="ctr"/>
        <c:lblOffset val="100"/>
        <c:noMultiLvlLbl val="0"/>
      </c:catAx>
      <c:valAx>
        <c:axId val="49090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Volumen (m3/día)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90901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50800" cap="flat" cmpd="sng" algn="ctr">
      <a:solidFill>
        <a:srgbClr val="00B0F0"/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9</xdr:row>
      <xdr:rowOff>38099</xdr:rowOff>
    </xdr:from>
    <xdr:to>
      <xdr:col>4</xdr:col>
      <xdr:colOff>1095375</xdr:colOff>
      <xdr:row>20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57150</xdr:rowOff>
    </xdr:from>
    <xdr:to>
      <xdr:col>2</xdr:col>
      <xdr:colOff>1666875</xdr:colOff>
      <xdr:row>3</xdr:row>
      <xdr:rowOff>161925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F548A4D-AACB-4158-A23C-F84F13183A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6668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0</xdr:col>
      <xdr:colOff>1666875</xdr:colOff>
      <xdr:row>3</xdr:row>
      <xdr:rowOff>161925</xdr:rowOff>
    </xdr:to>
    <xdr:pic>
      <xdr:nvPicPr>
        <xdr:cNvPr id="3" name="Imagen 5">
          <a:extLst>
            <a:ext uri="{FF2B5EF4-FFF2-40B4-BE49-F238E27FC236}">
              <a16:creationId xmlns:a16="http://schemas.microsoft.com/office/drawing/2014/main" id="{947A7ACA-605F-49FF-A426-225C76244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6668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176212</xdr:colOff>
      <xdr:row>9</xdr:row>
      <xdr:rowOff>38100</xdr:rowOff>
    </xdr:from>
    <xdr:to>
      <xdr:col>4</xdr:col>
      <xdr:colOff>1076325</xdr:colOff>
      <xdr:row>24</xdr:row>
      <xdr:rowOff>152400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DAAF9A9-4069-4FA2-802B-7F2392360B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43</xdr:row>
      <xdr:rowOff>57150</xdr:rowOff>
    </xdr:from>
    <xdr:to>
      <xdr:col>1</xdr:col>
      <xdr:colOff>952500</xdr:colOff>
      <xdr:row>44</xdr:row>
      <xdr:rowOff>228600</xdr:rowOff>
    </xdr:to>
    <xdr:grpSp>
      <xdr:nvGrpSpPr>
        <xdr:cNvPr id="2" name="Group 2">
          <a:extLst>
            <a:ext uri="{FF2B5EF4-FFF2-40B4-BE49-F238E27FC236}">
              <a16:creationId xmlns:a16="http://schemas.microsoft.com/office/drawing/2014/main" id="{C01092D7-37E0-4EB2-A1E5-F6C11A305BC0}"/>
            </a:ext>
          </a:extLst>
        </xdr:cNvPr>
        <xdr:cNvGrpSpPr>
          <a:grpSpLocks/>
        </xdr:cNvGrpSpPr>
      </xdr:nvGrpSpPr>
      <xdr:grpSpPr bwMode="auto">
        <a:xfrm>
          <a:off x="2682688" y="7934885"/>
          <a:ext cx="914400" cy="462803"/>
          <a:chOff x="728" y="472"/>
          <a:chExt cx="96" cy="44"/>
        </a:xfrm>
      </xdr:grpSpPr>
      <xdr:sp macro="" textlink="">
        <xdr:nvSpPr>
          <xdr:cNvPr id="3" name="Text Box 3">
            <a:extLst>
              <a:ext uri="{FF2B5EF4-FFF2-40B4-BE49-F238E27FC236}">
                <a16:creationId xmlns:a16="http://schemas.microsoft.com/office/drawing/2014/main" id="{D70D14A8-3724-4144-9796-20D5DECC76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8" y="472"/>
            <a:ext cx="96" cy="44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es-CO" sz="1200" b="0" i="0" strike="noStrike">
                <a:solidFill>
                  <a:srgbClr val="000000"/>
                </a:solidFill>
                <a:latin typeface="Arial"/>
                <a:cs typeface="Arial"/>
              </a:rPr>
              <a:t>Q*H*a</a:t>
            </a:r>
          </a:p>
          <a:p>
            <a:pPr algn="ctr" rtl="0">
              <a:defRPr sz="1000"/>
            </a:pPr>
            <a:r>
              <a:rPr lang="es-CO" sz="1200" b="0" i="0" strike="noStrike">
                <a:solidFill>
                  <a:srgbClr val="000000"/>
                </a:solidFill>
                <a:latin typeface="Arial"/>
                <a:cs typeface="Arial"/>
              </a:rPr>
              <a:t>76*M</a:t>
            </a:r>
          </a:p>
        </xdr:txBody>
      </xdr:sp>
      <xdr:sp macro="" textlink="">
        <xdr:nvSpPr>
          <xdr:cNvPr id="4" name="Line 4">
            <a:extLst>
              <a:ext uri="{FF2B5EF4-FFF2-40B4-BE49-F238E27FC236}">
                <a16:creationId xmlns:a16="http://schemas.microsoft.com/office/drawing/2014/main" id="{D6C9A0D9-8FC9-4030-9FCF-D810FB62B460}"/>
              </a:ext>
            </a:extLst>
          </xdr:cNvPr>
          <xdr:cNvSpPr>
            <a:spLocks noChangeShapeType="1"/>
          </xdr:cNvSpPr>
        </xdr:nvSpPr>
        <xdr:spPr bwMode="auto">
          <a:xfrm flipH="1">
            <a:off x="755" y="496"/>
            <a:ext cx="4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0</xdr:col>
      <xdr:colOff>28575</xdr:colOff>
      <xdr:row>0</xdr:row>
      <xdr:rowOff>19050</xdr:rowOff>
    </xdr:from>
    <xdr:to>
      <xdr:col>0</xdr:col>
      <xdr:colOff>1695450</xdr:colOff>
      <xdr:row>3</xdr:row>
      <xdr:rowOff>123825</xdr:rowOff>
    </xdr:to>
    <xdr:pic>
      <xdr:nvPicPr>
        <xdr:cNvPr id="5" name="Imagen 5">
          <a:extLst>
            <a:ext uri="{FF2B5EF4-FFF2-40B4-BE49-F238E27FC236}">
              <a16:creationId xmlns:a16="http://schemas.microsoft.com/office/drawing/2014/main" id="{34F1FAA5-AFC8-4168-B2BC-929C48490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6668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904875</xdr:colOff>
      <xdr:row>0</xdr:row>
      <xdr:rowOff>27050</xdr:rowOff>
    </xdr:from>
    <xdr:to>
      <xdr:col>0</xdr:col>
      <xdr:colOff>2695575</xdr:colOff>
      <xdr:row>3</xdr:row>
      <xdr:rowOff>182063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F91E1C8A-5B0D-4B9D-9A85-846AD37F4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27050"/>
          <a:ext cx="1790700" cy="726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54428</xdr:colOff>
      <xdr:row>0</xdr:row>
      <xdr:rowOff>27215</xdr:rowOff>
    </xdr:from>
    <xdr:to>
      <xdr:col>3</xdr:col>
      <xdr:colOff>503463</xdr:colOff>
      <xdr:row>4</xdr:row>
      <xdr:rowOff>92775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1C396013-4C01-43FC-9DEC-4305499E7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28" y="27215"/>
          <a:ext cx="2970439" cy="875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yectar/Downloads/226%20Mem%20Hidraulicas%202015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AR%20S.A.S/DISE&#209;O/INGENIERIA/MEMORIAS%20MAESTRAS/0XX%20Mem%20Hidraulicas%20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YECTAR%20S.A.S/DISE&#209;O/DISE&#209;O%202017/241%20La%20monta&#241;ita%20V.I.C/241%20Memorias/241%20Calculo%20ALL%20MONTA&#209;ITA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TA RED SUMINISTRO APTO GRANDE"/>
      <sheetName val="CURVAS"/>
      <sheetName val="RUTA POTABLE"/>
      <sheetName val="RUTA TRATADA"/>
      <sheetName val="EQUIPO POTABLE"/>
      <sheetName val="EQUIPO TRATADA"/>
      <sheetName val="ACOMETIDA"/>
      <sheetName val="ALMACENAMIENTO"/>
      <sheetName val="EQUIPO PRESION EYECTOR REBOSE "/>
      <sheetName val="EQUIPO PRESION EYECTOR "/>
      <sheetName val="EQUIPO PRESION EYECTOR RESIDUAL"/>
      <sheetName val="CUADROS"/>
      <sheetName val="RUTA RED GABINETES"/>
      <sheetName val="ALMACENAMIENTO INCENDIO ROCIADO"/>
      <sheetName val="EQUIPO PRESION INCENDIO"/>
      <sheetName val="RUTA RED INCENDIO ROCIADORES"/>
      <sheetName val="EQUIPO PRESION ROCIADORES"/>
    </sheetNames>
    <sheetDataSet>
      <sheetData sheetId="0"/>
      <sheetData sheetId="1"/>
      <sheetData sheetId="2"/>
      <sheetData sheetId="3">
        <row r="6">
          <cell r="M6">
            <v>145</v>
          </cell>
        </row>
        <row r="8">
          <cell r="E8" t="str">
            <v>INSTITUCIONAL</v>
          </cell>
        </row>
      </sheetData>
      <sheetData sheetId="4"/>
      <sheetData sheetId="5">
        <row r="26">
          <cell r="B26">
            <v>21.114974559822745</v>
          </cell>
        </row>
        <row r="38">
          <cell r="B38">
            <v>0.5</v>
          </cell>
        </row>
      </sheetData>
      <sheetData sheetId="6">
        <row r="17">
          <cell r="D17">
            <v>0.25</v>
          </cell>
        </row>
      </sheetData>
      <sheetData sheetId="7"/>
      <sheetData sheetId="8"/>
      <sheetData sheetId="9"/>
      <sheetData sheetId="10"/>
      <sheetData sheetId="11">
        <row r="5">
          <cell r="B5">
            <v>0.5</v>
          </cell>
          <cell r="C5">
            <v>0.5</v>
          </cell>
          <cell r="D5">
            <v>0.3</v>
          </cell>
          <cell r="E5">
            <v>1</v>
          </cell>
          <cell r="F5">
            <v>1</v>
          </cell>
          <cell r="G5">
            <v>3.6</v>
          </cell>
          <cell r="H5">
            <v>1.1000000000000001</v>
          </cell>
          <cell r="I5">
            <v>1.6</v>
          </cell>
          <cell r="J5">
            <v>0.08</v>
          </cell>
          <cell r="K5">
            <v>0.15</v>
          </cell>
          <cell r="L5">
            <v>0.08</v>
          </cell>
          <cell r="M5">
            <v>4.9000000000000004</v>
          </cell>
          <cell r="N5">
            <v>2.6</v>
          </cell>
        </row>
        <row r="6">
          <cell r="B6">
            <v>0.75</v>
          </cell>
          <cell r="C6">
            <v>0.7</v>
          </cell>
          <cell r="D6">
            <v>0.4</v>
          </cell>
          <cell r="E6">
            <v>1.4</v>
          </cell>
          <cell r="F6">
            <v>1.4</v>
          </cell>
          <cell r="G6">
            <v>5.6</v>
          </cell>
          <cell r="H6">
            <v>1.6</v>
          </cell>
          <cell r="I6">
            <v>2.4</v>
          </cell>
          <cell r="J6">
            <v>0.11</v>
          </cell>
          <cell r="K6">
            <v>0.23</v>
          </cell>
          <cell r="L6">
            <v>0.09</v>
          </cell>
          <cell r="M6">
            <v>6.7</v>
          </cell>
          <cell r="N6">
            <v>3.6</v>
          </cell>
        </row>
        <row r="7">
          <cell r="B7">
            <v>1</v>
          </cell>
          <cell r="C7">
            <v>0.8</v>
          </cell>
          <cell r="D7">
            <v>0.5</v>
          </cell>
          <cell r="E7">
            <v>1.7</v>
          </cell>
          <cell r="F7">
            <v>1.7</v>
          </cell>
          <cell r="G7">
            <v>7.3</v>
          </cell>
          <cell r="H7">
            <v>2.1</v>
          </cell>
          <cell r="I7">
            <v>3.2</v>
          </cell>
          <cell r="J7">
            <v>0.15</v>
          </cell>
          <cell r="K7">
            <v>0.31</v>
          </cell>
          <cell r="L7">
            <v>0.18</v>
          </cell>
          <cell r="M7">
            <v>8.1999999999999993</v>
          </cell>
          <cell r="N7">
            <v>4.5999999999999996</v>
          </cell>
        </row>
        <row r="8">
          <cell r="B8">
            <v>1.25</v>
          </cell>
          <cell r="C8">
            <v>1.1000000000000001</v>
          </cell>
          <cell r="D8">
            <v>0.7</v>
          </cell>
          <cell r="E8">
            <v>2.2999999999999998</v>
          </cell>
          <cell r="F8">
            <v>2.2999999999999998</v>
          </cell>
          <cell r="G8">
            <v>10</v>
          </cell>
          <cell r="H8">
            <v>2.7</v>
          </cell>
          <cell r="I8">
            <v>4</v>
          </cell>
          <cell r="J8">
            <v>0.19</v>
          </cell>
          <cell r="K8">
            <v>0.38</v>
          </cell>
          <cell r="L8">
            <v>0.23</v>
          </cell>
          <cell r="M8">
            <v>11.3</v>
          </cell>
          <cell r="N8">
            <v>5.6</v>
          </cell>
        </row>
        <row r="9">
          <cell r="B9">
            <v>1.5</v>
          </cell>
          <cell r="C9">
            <v>1.3</v>
          </cell>
          <cell r="D9">
            <v>0.9</v>
          </cell>
          <cell r="E9">
            <v>2.8</v>
          </cell>
          <cell r="F9">
            <v>2.8</v>
          </cell>
          <cell r="G9">
            <v>11.6</v>
          </cell>
          <cell r="H9">
            <v>3.2</v>
          </cell>
          <cell r="I9">
            <v>4.8</v>
          </cell>
          <cell r="J9">
            <v>0.23</v>
          </cell>
          <cell r="K9">
            <v>0.46</v>
          </cell>
          <cell r="L9">
            <v>0.26</v>
          </cell>
          <cell r="M9">
            <v>13.4</v>
          </cell>
          <cell r="N9">
            <v>6.7</v>
          </cell>
        </row>
        <row r="10">
          <cell r="B10">
            <v>2</v>
          </cell>
          <cell r="C10">
            <v>1.7</v>
          </cell>
          <cell r="D10">
            <v>1.1000000000000001</v>
          </cell>
          <cell r="E10">
            <v>3.5</v>
          </cell>
          <cell r="F10">
            <v>3.5</v>
          </cell>
          <cell r="G10">
            <v>14</v>
          </cell>
          <cell r="H10">
            <v>4.2</v>
          </cell>
          <cell r="I10">
            <v>6.4</v>
          </cell>
          <cell r="J10">
            <v>0.31</v>
          </cell>
          <cell r="K10">
            <v>0.61</v>
          </cell>
          <cell r="L10">
            <v>0.35</v>
          </cell>
          <cell r="M10">
            <v>17.399999999999999</v>
          </cell>
          <cell r="N10">
            <v>8.5</v>
          </cell>
        </row>
        <row r="11">
          <cell r="B11">
            <v>2.5</v>
          </cell>
          <cell r="C11">
            <v>2</v>
          </cell>
          <cell r="D11">
            <v>1.3</v>
          </cell>
          <cell r="E11">
            <v>4.3</v>
          </cell>
          <cell r="F11">
            <v>4.3</v>
          </cell>
          <cell r="G11">
            <v>17</v>
          </cell>
          <cell r="H11">
            <v>5.2</v>
          </cell>
          <cell r="I11">
            <v>8.1</v>
          </cell>
          <cell r="J11">
            <v>0.38</v>
          </cell>
          <cell r="K11">
            <v>0.76</v>
          </cell>
          <cell r="L11">
            <v>0.45</v>
          </cell>
          <cell r="M11">
            <v>21</v>
          </cell>
          <cell r="N11">
            <v>10</v>
          </cell>
        </row>
        <row r="12">
          <cell r="B12">
            <v>3</v>
          </cell>
          <cell r="C12">
            <v>2.5</v>
          </cell>
          <cell r="D12">
            <v>1.6</v>
          </cell>
          <cell r="E12">
            <v>5.2</v>
          </cell>
          <cell r="F12">
            <v>5.2</v>
          </cell>
          <cell r="G12">
            <v>20</v>
          </cell>
          <cell r="H12">
            <v>6.3</v>
          </cell>
          <cell r="I12">
            <v>9.6999999999999993</v>
          </cell>
          <cell r="J12">
            <v>0.46</v>
          </cell>
          <cell r="K12">
            <v>0.91</v>
          </cell>
          <cell r="L12">
            <v>0.53</v>
          </cell>
          <cell r="M12">
            <v>26</v>
          </cell>
          <cell r="N12">
            <v>13</v>
          </cell>
        </row>
        <row r="13">
          <cell r="B13">
            <v>4</v>
          </cell>
          <cell r="C13">
            <v>3.4</v>
          </cell>
          <cell r="D13">
            <v>2.1</v>
          </cell>
          <cell r="E13">
            <v>6.7</v>
          </cell>
          <cell r="F13">
            <v>6.7</v>
          </cell>
          <cell r="G13">
            <v>23</v>
          </cell>
          <cell r="H13">
            <v>8.4</v>
          </cell>
          <cell r="I13">
            <v>12.9</v>
          </cell>
          <cell r="J13">
            <v>0.61</v>
          </cell>
          <cell r="K13">
            <v>1.22</v>
          </cell>
          <cell r="L13">
            <v>0.68</v>
          </cell>
          <cell r="M13">
            <v>34</v>
          </cell>
          <cell r="N13">
            <v>17</v>
          </cell>
        </row>
        <row r="14">
          <cell r="B14">
            <v>5</v>
          </cell>
          <cell r="C14">
            <v>4.2</v>
          </cell>
          <cell r="D14">
            <v>2.7</v>
          </cell>
          <cell r="E14">
            <v>8.4</v>
          </cell>
          <cell r="F14">
            <v>8.4</v>
          </cell>
          <cell r="G14">
            <v>30</v>
          </cell>
          <cell r="H14">
            <v>10.4</v>
          </cell>
          <cell r="I14">
            <v>16.100000000000001</v>
          </cell>
          <cell r="J14">
            <v>0.75</v>
          </cell>
          <cell r="K14">
            <v>1.55</v>
          </cell>
          <cell r="L14">
            <v>0.85</v>
          </cell>
          <cell r="M14">
            <v>43</v>
          </cell>
          <cell r="N14">
            <v>21</v>
          </cell>
        </row>
        <row r="15">
          <cell r="B15">
            <v>6</v>
          </cell>
          <cell r="C15">
            <v>4.9000000000000004</v>
          </cell>
          <cell r="D15">
            <v>3.4</v>
          </cell>
          <cell r="E15">
            <v>10</v>
          </cell>
          <cell r="F15">
            <v>10</v>
          </cell>
          <cell r="G15">
            <v>39</v>
          </cell>
          <cell r="H15">
            <v>12.5</v>
          </cell>
          <cell r="I15">
            <v>19.3</v>
          </cell>
          <cell r="J15">
            <v>0.91</v>
          </cell>
          <cell r="K15">
            <v>1.8</v>
          </cell>
          <cell r="L15">
            <v>1</v>
          </cell>
          <cell r="M15">
            <v>51</v>
          </cell>
          <cell r="N15">
            <v>26</v>
          </cell>
        </row>
        <row r="16">
          <cell r="B16">
            <v>8</v>
          </cell>
          <cell r="C16">
            <v>6.4</v>
          </cell>
          <cell r="D16">
            <v>4.3</v>
          </cell>
          <cell r="E16">
            <v>13</v>
          </cell>
          <cell r="F16">
            <v>13</v>
          </cell>
          <cell r="G16">
            <v>52</v>
          </cell>
          <cell r="H16">
            <v>16</v>
          </cell>
          <cell r="I16">
            <v>25</v>
          </cell>
          <cell r="J16">
            <v>1.22</v>
          </cell>
          <cell r="K16">
            <v>2.4</v>
          </cell>
          <cell r="L16">
            <v>1.4</v>
          </cell>
          <cell r="M16">
            <v>67</v>
          </cell>
          <cell r="N16">
            <v>34</v>
          </cell>
        </row>
        <row r="17">
          <cell r="B17">
            <v>10</v>
          </cell>
          <cell r="C17">
            <v>7.9</v>
          </cell>
          <cell r="D17">
            <v>5.5</v>
          </cell>
          <cell r="E17">
            <v>16</v>
          </cell>
          <cell r="F17">
            <v>16</v>
          </cell>
          <cell r="G17">
            <v>65</v>
          </cell>
          <cell r="H17">
            <v>20</v>
          </cell>
          <cell r="I17">
            <v>32</v>
          </cell>
          <cell r="J17">
            <v>1.5</v>
          </cell>
          <cell r="K17">
            <v>3.1</v>
          </cell>
          <cell r="L17">
            <v>1.8</v>
          </cell>
          <cell r="M17">
            <v>85</v>
          </cell>
          <cell r="N17">
            <v>43</v>
          </cell>
        </row>
        <row r="18">
          <cell r="B18">
            <v>12</v>
          </cell>
          <cell r="C18">
            <v>9.5</v>
          </cell>
          <cell r="D18">
            <v>6.1</v>
          </cell>
          <cell r="E18">
            <v>19</v>
          </cell>
          <cell r="F18">
            <v>19</v>
          </cell>
          <cell r="G18">
            <v>78</v>
          </cell>
          <cell r="H18">
            <v>24</v>
          </cell>
          <cell r="I18">
            <v>38</v>
          </cell>
          <cell r="J18">
            <v>1.8</v>
          </cell>
          <cell r="K18">
            <v>3.72</v>
          </cell>
          <cell r="L18">
            <v>2.2000000000000002</v>
          </cell>
          <cell r="M18">
            <v>102</v>
          </cell>
          <cell r="N18">
            <v>51</v>
          </cell>
        </row>
        <row r="19">
          <cell r="B19">
            <v>14</v>
          </cell>
          <cell r="C19">
            <v>10.5</v>
          </cell>
          <cell r="D19">
            <v>7.5</v>
          </cell>
          <cell r="E19">
            <v>22</v>
          </cell>
          <cell r="F19">
            <v>22</v>
          </cell>
          <cell r="G19">
            <v>90</v>
          </cell>
          <cell r="H19">
            <v>28</v>
          </cell>
          <cell r="I19">
            <v>45</v>
          </cell>
          <cell r="J19">
            <v>2.1</v>
          </cell>
          <cell r="K19">
            <v>4.34</v>
          </cell>
          <cell r="M19">
            <v>120</v>
          </cell>
          <cell r="N19">
            <v>60</v>
          </cell>
        </row>
        <row r="23">
          <cell r="G23" t="e">
            <v>#N/A</v>
          </cell>
          <cell r="H23" t="str">
            <v>PVCP</v>
          </cell>
          <cell r="I23" t="e">
            <v>#N/A</v>
          </cell>
          <cell r="J23" t="e">
            <v>#N/A</v>
          </cell>
          <cell r="K23" t="e">
            <v>#N/A</v>
          </cell>
          <cell r="L23" t="e">
            <v>#N/A</v>
          </cell>
          <cell r="M23" t="str">
            <v>COBRE-M</v>
          </cell>
          <cell r="N23" t="str">
            <v>HG</v>
          </cell>
        </row>
        <row r="24">
          <cell r="D24">
            <v>4.5</v>
          </cell>
          <cell r="E24">
            <v>7.5</v>
          </cell>
          <cell r="H24">
            <v>2</v>
          </cell>
          <cell r="I24">
            <v>3</v>
          </cell>
          <cell r="J24">
            <v>4</v>
          </cell>
          <cell r="K24">
            <v>5</v>
          </cell>
          <cell r="L24">
            <v>6</v>
          </cell>
          <cell r="M24">
            <v>7</v>
          </cell>
          <cell r="N24">
            <v>8</v>
          </cell>
        </row>
        <row r="25">
          <cell r="D25">
            <v>6</v>
          </cell>
          <cell r="E25">
            <v>10</v>
          </cell>
          <cell r="G25">
            <v>0.5</v>
          </cell>
          <cell r="H25">
            <v>0.65300000000000002</v>
          </cell>
          <cell r="I25">
            <v>0.48899999999999999</v>
          </cell>
          <cell r="J25">
            <v>0.64100000000000001</v>
          </cell>
          <cell r="K25">
            <v>0.52700000000000002</v>
          </cell>
          <cell r="L25">
            <v>0.54500000000000004</v>
          </cell>
          <cell r="M25">
            <v>0.56899999999999995</v>
          </cell>
          <cell r="N25">
            <v>0.64500000000000002</v>
          </cell>
        </row>
        <row r="26">
          <cell r="D26">
            <v>2.25</v>
          </cell>
          <cell r="E26">
            <v>3.75</v>
          </cell>
          <cell r="G26">
            <v>0.75</v>
          </cell>
          <cell r="H26">
            <v>0.86</v>
          </cell>
          <cell r="I26">
            <v>0.71499999999999997</v>
          </cell>
          <cell r="J26">
            <v>0.87</v>
          </cell>
          <cell r="K26">
            <v>0.745</v>
          </cell>
          <cell r="L26">
            <v>0.78500000000000003</v>
          </cell>
          <cell r="M26">
            <v>0.81100000000000005</v>
          </cell>
          <cell r="N26">
            <v>0.873</v>
          </cell>
        </row>
        <row r="27">
          <cell r="D27">
            <v>3</v>
          </cell>
          <cell r="E27">
            <v>5</v>
          </cell>
          <cell r="G27">
            <v>1</v>
          </cell>
          <cell r="H27">
            <v>1.1879999999999999</v>
          </cell>
          <cell r="I27">
            <v>0.92200000000000004</v>
          </cell>
          <cell r="J27">
            <v>1.0900000000000001</v>
          </cell>
          <cell r="K27">
            <v>0.995</v>
          </cell>
          <cell r="L27">
            <v>1.0249999999999999</v>
          </cell>
          <cell r="M27">
            <v>1.0549999999999999</v>
          </cell>
          <cell r="N27">
            <v>1.091</v>
          </cell>
        </row>
        <row r="28">
          <cell r="D28">
            <v>0</v>
          </cell>
          <cell r="E28">
            <v>7.5</v>
          </cell>
          <cell r="G28">
            <v>1.25</v>
          </cell>
          <cell r="H28">
            <v>1.502</v>
          </cell>
          <cell r="J28">
            <v>1.43</v>
          </cell>
          <cell r="K28">
            <v>1.2450000000000001</v>
          </cell>
          <cell r="L28">
            <v>1.2649999999999999</v>
          </cell>
          <cell r="M28">
            <v>1.2909999999999999</v>
          </cell>
          <cell r="N28">
            <v>1.4350000000000001</v>
          </cell>
        </row>
        <row r="29">
          <cell r="D29">
            <v>0</v>
          </cell>
          <cell r="E29">
            <v>10</v>
          </cell>
          <cell r="G29">
            <v>1.5</v>
          </cell>
          <cell r="H29">
            <v>1.7190000000000001</v>
          </cell>
          <cell r="J29">
            <v>1.669</v>
          </cell>
          <cell r="K29">
            <v>1.4810000000000001</v>
          </cell>
          <cell r="L29">
            <v>1.5049999999999999</v>
          </cell>
          <cell r="M29">
            <v>1.5269999999999999</v>
          </cell>
          <cell r="N29">
            <v>1.6719999999999999</v>
          </cell>
        </row>
        <row r="30">
          <cell r="D30">
            <v>0</v>
          </cell>
          <cell r="E30">
            <v>2.25</v>
          </cell>
          <cell r="G30">
            <v>2</v>
          </cell>
          <cell r="H30">
            <v>2.149</v>
          </cell>
          <cell r="J30">
            <v>2.1</v>
          </cell>
          <cell r="K30">
            <v>1.9590000000000001</v>
          </cell>
          <cell r="L30">
            <v>1.9850000000000001</v>
          </cell>
          <cell r="M30">
            <v>2.0089999999999999</v>
          </cell>
          <cell r="N30">
            <v>2.1070000000000002</v>
          </cell>
        </row>
        <row r="31">
          <cell r="D31">
            <v>0</v>
          </cell>
          <cell r="E31">
            <v>3</v>
          </cell>
          <cell r="G31">
            <v>2.5</v>
          </cell>
          <cell r="H31">
            <v>2.601</v>
          </cell>
          <cell r="J31">
            <v>2.5499999999999998</v>
          </cell>
          <cell r="K31">
            <v>2.4350000000000001</v>
          </cell>
          <cell r="L31">
            <v>2.4649999999999999</v>
          </cell>
          <cell r="M31">
            <v>2.4950000000000001</v>
          </cell>
          <cell r="N31">
            <v>2.5219999999999998</v>
          </cell>
        </row>
        <row r="32">
          <cell r="D32">
            <v>0.75</v>
          </cell>
          <cell r="E32">
            <v>1.5</v>
          </cell>
          <cell r="G32">
            <v>3</v>
          </cell>
          <cell r="H32">
            <v>2.86</v>
          </cell>
          <cell r="J32">
            <v>3.1810999999999998</v>
          </cell>
          <cell r="K32">
            <v>2.907</v>
          </cell>
          <cell r="L32">
            <v>2.9449999999999998</v>
          </cell>
          <cell r="M32">
            <v>2.9809999999999999</v>
          </cell>
          <cell r="N32">
            <v>3.1819999999999999</v>
          </cell>
        </row>
        <row r="33">
          <cell r="D33">
            <v>1</v>
          </cell>
          <cell r="E33">
            <v>2</v>
          </cell>
          <cell r="G33">
            <v>4</v>
          </cell>
          <cell r="H33">
            <v>3.68</v>
          </cell>
          <cell r="J33">
            <v>4.1399999999999997</v>
          </cell>
          <cell r="K33">
            <v>3.8570000000000002</v>
          </cell>
          <cell r="L33">
            <v>3.9049999999999998</v>
          </cell>
          <cell r="M33">
            <v>3.9350000000000001</v>
          </cell>
          <cell r="N33">
            <v>4.1520000000000001</v>
          </cell>
        </row>
        <row r="34">
          <cell r="D34">
            <v>1.5</v>
          </cell>
          <cell r="E34">
            <v>2.25</v>
          </cell>
          <cell r="G34">
            <v>6</v>
          </cell>
          <cell r="H34">
            <v>5.4</v>
          </cell>
          <cell r="J34">
            <v>6.07</v>
          </cell>
          <cell r="N34">
            <v>6.07</v>
          </cell>
        </row>
        <row r="35">
          <cell r="D35">
            <v>2</v>
          </cell>
          <cell r="E35">
            <v>3</v>
          </cell>
          <cell r="G35">
            <v>8</v>
          </cell>
          <cell r="H35">
            <v>7.05</v>
          </cell>
          <cell r="J35">
            <v>7.98</v>
          </cell>
          <cell r="N35">
            <v>7.98</v>
          </cell>
        </row>
        <row r="36">
          <cell r="D36">
            <v>1.5</v>
          </cell>
          <cell r="E36">
            <v>2.25</v>
          </cell>
          <cell r="G36">
            <v>10</v>
          </cell>
          <cell r="H36">
            <v>9.14</v>
          </cell>
          <cell r="J36">
            <v>10.02</v>
          </cell>
          <cell r="N36">
            <v>10.02</v>
          </cell>
        </row>
        <row r="37">
          <cell r="D37">
            <v>2</v>
          </cell>
          <cell r="E37">
            <v>3</v>
          </cell>
          <cell r="G37">
            <v>12</v>
          </cell>
          <cell r="H37">
            <v>10.86</v>
          </cell>
          <cell r="J37">
            <v>12.12</v>
          </cell>
          <cell r="N37">
            <v>12.12</v>
          </cell>
        </row>
        <row r="38">
          <cell r="D38">
            <v>0.75</v>
          </cell>
          <cell r="E38">
            <v>3</v>
          </cell>
          <cell r="G38">
            <v>14</v>
          </cell>
          <cell r="H38">
            <v>12.66</v>
          </cell>
        </row>
        <row r="39">
          <cell r="D39">
            <v>1</v>
          </cell>
          <cell r="E39">
            <v>4</v>
          </cell>
        </row>
        <row r="40">
          <cell r="D40">
            <v>0.75</v>
          </cell>
          <cell r="E40">
            <v>3</v>
          </cell>
        </row>
        <row r="41">
          <cell r="D41">
            <v>1</v>
          </cell>
          <cell r="E41">
            <v>4</v>
          </cell>
        </row>
        <row r="42">
          <cell r="D42">
            <v>0.75</v>
          </cell>
          <cell r="E42">
            <v>0</v>
          </cell>
        </row>
        <row r="43">
          <cell r="D43">
            <v>1</v>
          </cell>
          <cell r="E43">
            <v>0</v>
          </cell>
        </row>
        <row r="44">
          <cell r="D44">
            <v>1.5</v>
          </cell>
          <cell r="E44">
            <v>0</v>
          </cell>
        </row>
        <row r="45">
          <cell r="D45">
            <v>2</v>
          </cell>
          <cell r="E45">
            <v>0</v>
          </cell>
        </row>
        <row r="46">
          <cell r="D46">
            <v>1.5</v>
          </cell>
          <cell r="E46">
            <v>0</v>
          </cell>
        </row>
        <row r="47">
          <cell r="D47">
            <v>2</v>
          </cell>
          <cell r="E47">
            <v>0</v>
          </cell>
        </row>
        <row r="48">
          <cell r="D48">
            <v>2.25</v>
          </cell>
          <cell r="E48">
            <v>3.75</v>
          </cell>
        </row>
        <row r="49">
          <cell r="D49">
            <v>3</v>
          </cell>
          <cell r="E49">
            <v>5</v>
          </cell>
        </row>
        <row r="61">
          <cell r="C61">
            <v>9.9999999999999995E-8</v>
          </cell>
          <cell r="D61">
            <v>-9.0000000000000006E-5</v>
          </cell>
          <cell r="E61">
            <v>3.3000000000000002E-2</v>
          </cell>
          <cell r="F61">
            <v>0.25990000000000002</v>
          </cell>
        </row>
        <row r="62">
          <cell r="C62">
            <v>-1E-10</v>
          </cell>
          <cell r="D62">
            <v>7.9999999999999996E-7</v>
          </cell>
          <cell r="E62">
            <v>4.0000000000000001E-3</v>
          </cell>
          <cell r="F62">
            <v>5.0800999999999998</v>
          </cell>
        </row>
        <row r="66">
          <cell r="B66">
            <v>1</v>
          </cell>
          <cell r="C66">
            <v>5.99</v>
          </cell>
        </row>
        <row r="67">
          <cell r="B67">
            <v>2</v>
          </cell>
          <cell r="C67">
            <v>12.61</v>
          </cell>
        </row>
        <row r="68">
          <cell r="B68">
            <v>3</v>
          </cell>
          <cell r="C68">
            <v>18.920000000000002</v>
          </cell>
        </row>
        <row r="69">
          <cell r="B69">
            <v>4</v>
          </cell>
          <cell r="C69">
            <v>25.23</v>
          </cell>
        </row>
        <row r="70">
          <cell r="B70">
            <v>5</v>
          </cell>
          <cell r="C70">
            <v>31.54</v>
          </cell>
        </row>
        <row r="71">
          <cell r="B71">
            <v>6</v>
          </cell>
          <cell r="C71">
            <v>37.85</v>
          </cell>
        </row>
        <row r="74">
          <cell r="B74">
            <v>0.5</v>
          </cell>
          <cell r="C74">
            <v>0.75</v>
          </cell>
          <cell r="D74">
            <v>1</v>
          </cell>
          <cell r="E74">
            <v>1.25</v>
          </cell>
          <cell r="F74">
            <v>1.5</v>
          </cell>
          <cell r="G74">
            <v>2</v>
          </cell>
          <cell r="H74">
            <v>2.5</v>
          </cell>
          <cell r="I74">
            <v>3</v>
          </cell>
          <cell r="J74">
            <v>4</v>
          </cell>
          <cell r="K74">
            <v>5</v>
          </cell>
          <cell r="L74">
            <v>6</v>
          </cell>
          <cell r="M74">
            <v>8</v>
          </cell>
          <cell r="N74">
            <v>10</v>
          </cell>
          <cell r="O74">
            <v>12</v>
          </cell>
          <cell r="P74">
            <v>14</v>
          </cell>
        </row>
        <row r="76">
          <cell r="B76">
            <v>0.4</v>
          </cell>
          <cell r="C76">
            <v>0.6</v>
          </cell>
          <cell r="D76">
            <v>0.7</v>
          </cell>
          <cell r="E76">
            <v>0.9</v>
          </cell>
          <cell r="F76">
            <v>1.1000000000000001</v>
          </cell>
          <cell r="G76">
            <v>1.4</v>
          </cell>
          <cell r="H76">
            <v>1.7</v>
          </cell>
          <cell r="I76">
            <v>2.1</v>
          </cell>
          <cell r="J76">
            <v>2.8</v>
          </cell>
          <cell r="K76">
            <v>3.7</v>
          </cell>
          <cell r="L76">
            <v>4.3</v>
          </cell>
          <cell r="M76">
            <v>5.5</v>
          </cell>
          <cell r="N76">
            <v>6.7</v>
          </cell>
          <cell r="O76">
            <v>7.9</v>
          </cell>
          <cell r="P76">
            <v>9.5</v>
          </cell>
        </row>
        <row r="77">
          <cell r="B77">
            <v>0.2</v>
          </cell>
          <cell r="C77">
            <v>0.3</v>
          </cell>
          <cell r="D77">
            <v>0.4</v>
          </cell>
          <cell r="E77">
            <v>0.5</v>
          </cell>
          <cell r="F77">
            <v>0.6</v>
          </cell>
          <cell r="G77">
            <v>0.8</v>
          </cell>
          <cell r="H77">
            <v>0.9</v>
          </cell>
          <cell r="I77">
            <v>1.2</v>
          </cell>
          <cell r="J77">
            <v>1.5</v>
          </cell>
          <cell r="K77">
            <v>1.9</v>
          </cell>
          <cell r="L77">
            <v>2.2999999999999998</v>
          </cell>
          <cell r="M77">
            <v>3</v>
          </cell>
          <cell r="N77">
            <v>3.8</v>
          </cell>
          <cell r="O77">
            <v>4.5999999999999996</v>
          </cell>
          <cell r="P77">
            <v>5.3</v>
          </cell>
        </row>
        <row r="78">
          <cell r="B78">
            <v>0.2</v>
          </cell>
          <cell r="C78">
            <v>0.2</v>
          </cell>
          <cell r="D78">
            <v>0.3</v>
          </cell>
          <cell r="E78">
            <v>0.4</v>
          </cell>
          <cell r="F78">
            <v>0.5</v>
          </cell>
          <cell r="G78">
            <v>0.7</v>
          </cell>
          <cell r="H78">
            <v>0.9</v>
          </cell>
          <cell r="I78">
            <v>1.1000000000000001</v>
          </cell>
          <cell r="J78">
            <v>1.6</v>
          </cell>
          <cell r="K78">
            <v>2</v>
          </cell>
          <cell r="L78">
            <v>2.5</v>
          </cell>
          <cell r="M78">
            <v>3.5</v>
          </cell>
          <cell r="N78">
            <v>4.5</v>
          </cell>
          <cell r="O78">
            <v>5.5</v>
          </cell>
          <cell r="P78">
            <v>6.2</v>
          </cell>
        </row>
        <row r="79">
          <cell r="B79">
            <v>0.4</v>
          </cell>
          <cell r="C79">
            <v>0.5</v>
          </cell>
          <cell r="D79">
            <v>0.7</v>
          </cell>
          <cell r="E79">
            <v>0.9</v>
          </cell>
          <cell r="F79">
            <v>1</v>
          </cell>
          <cell r="G79">
            <v>1.5</v>
          </cell>
          <cell r="H79">
            <v>1.9</v>
          </cell>
          <cell r="I79">
            <v>2.2000000000000002</v>
          </cell>
          <cell r="J79">
            <v>3.2</v>
          </cell>
          <cell r="K79">
            <v>4</v>
          </cell>
          <cell r="L79">
            <v>5</v>
          </cell>
          <cell r="M79">
            <v>6</v>
          </cell>
          <cell r="N79">
            <v>7.5</v>
          </cell>
          <cell r="O79">
            <v>9</v>
          </cell>
          <cell r="P79">
            <v>11</v>
          </cell>
        </row>
        <row r="80">
          <cell r="B80">
            <v>0.08</v>
          </cell>
          <cell r="C80">
            <v>0.09</v>
          </cell>
          <cell r="D80">
            <v>0.18</v>
          </cell>
          <cell r="E80">
            <v>0.23</v>
          </cell>
          <cell r="F80">
            <v>0.26</v>
          </cell>
          <cell r="G80">
            <v>0.35</v>
          </cell>
          <cell r="H80">
            <v>0.45</v>
          </cell>
          <cell r="I80">
            <v>0.53</v>
          </cell>
          <cell r="J80">
            <v>0.68</v>
          </cell>
          <cell r="K80">
            <v>0.85</v>
          </cell>
          <cell r="L80">
            <v>1</v>
          </cell>
          <cell r="M80">
            <v>1.4</v>
          </cell>
          <cell r="N80">
            <v>1.8</v>
          </cell>
          <cell r="O80">
            <v>2.2000000000000002</v>
          </cell>
        </row>
        <row r="81">
          <cell r="B81">
            <v>4.9000000000000004</v>
          </cell>
          <cell r="C81">
            <v>6.7</v>
          </cell>
          <cell r="D81">
            <v>8.1999999999999993</v>
          </cell>
          <cell r="E81">
            <v>11.3</v>
          </cell>
          <cell r="F81">
            <v>13.4</v>
          </cell>
          <cell r="G81">
            <v>17.399999999999999</v>
          </cell>
          <cell r="H81">
            <v>21</v>
          </cell>
          <cell r="I81">
            <v>26</v>
          </cell>
          <cell r="J81">
            <v>34</v>
          </cell>
          <cell r="K81">
            <v>43</v>
          </cell>
          <cell r="L81">
            <v>51</v>
          </cell>
          <cell r="M81">
            <v>67</v>
          </cell>
          <cell r="N81">
            <v>85</v>
          </cell>
          <cell r="O81">
            <v>102</v>
          </cell>
          <cell r="P81">
            <v>120</v>
          </cell>
        </row>
        <row r="82">
          <cell r="B82">
            <v>2.6</v>
          </cell>
          <cell r="C82">
            <v>3.6</v>
          </cell>
          <cell r="D82">
            <v>4.5999999999999996</v>
          </cell>
          <cell r="E82">
            <v>5.6</v>
          </cell>
          <cell r="F82">
            <v>6.7</v>
          </cell>
          <cell r="G82">
            <v>8.5</v>
          </cell>
          <cell r="H82">
            <v>10</v>
          </cell>
          <cell r="I82">
            <v>13</v>
          </cell>
          <cell r="J82">
            <v>17</v>
          </cell>
          <cell r="K82">
            <v>21</v>
          </cell>
          <cell r="L82">
            <v>26</v>
          </cell>
          <cell r="M82">
            <v>34</v>
          </cell>
          <cell r="N82">
            <v>43</v>
          </cell>
          <cell r="O82">
            <v>51</v>
          </cell>
          <cell r="P82">
            <v>60</v>
          </cell>
        </row>
        <row r="83">
          <cell r="B83">
            <v>0.3</v>
          </cell>
          <cell r="C83">
            <v>0.4</v>
          </cell>
          <cell r="D83">
            <v>0.5</v>
          </cell>
          <cell r="E83">
            <v>0.7</v>
          </cell>
          <cell r="F83">
            <v>0.9</v>
          </cell>
          <cell r="G83">
            <v>1.1000000000000001</v>
          </cell>
          <cell r="H83">
            <v>1.3</v>
          </cell>
          <cell r="I83">
            <v>1.6</v>
          </cell>
          <cell r="J83">
            <v>2.1</v>
          </cell>
          <cell r="K83">
            <v>2.7</v>
          </cell>
          <cell r="L83">
            <v>3.4</v>
          </cell>
          <cell r="M83">
            <v>4.3</v>
          </cell>
          <cell r="N83">
            <v>5.5</v>
          </cell>
          <cell r="O83">
            <v>6.1</v>
          </cell>
          <cell r="P83">
            <v>7.5</v>
          </cell>
        </row>
        <row r="84">
          <cell r="B84">
            <v>1</v>
          </cell>
          <cell r="C84">
            <v>1.4</v>
          </cell>
          <cell r="D84">
            <v>1.7</v>
          </cell>
          <cell r="E84">
            <v>2.2999999999999998</v>
          </cell>
          <cell r="F84">
            <v>2.8</v>
          </cell>
          <cell r="G84">
            <v>3.5</v>
          </cell>
          <cell r="H84">
            <v>4.3</v>
          </cell>
          <cell r="I84">
            <v>5.2</v>
          </cell>
          <cell r="J84">
            <v>6.7</v>
          </cell>
          <cell r="K84">
            <v>8.4</v>
          </cell>
          <cell r="L84">
            <v>10</v>
          </cell>
          <cell r="M84">
            <v>13</v>
          </cell>
          <cell r="N84">
            <v>16</v>
          </cell>
          <cell r="O84">
            <v>19</v>
          </cell>
          <cell r="P84">
            <v>22</v>
          </cell>
        </row>
        <row r="85">
          <cell r="B85">
            <v>1</v>
          </cell>
          <cell r="C85">
            <v>1.4</v>
          </cell>
          <cell r="D85">
            <v>1.7</v>
          </cell>
          <cell r="E85">
            <v>2.2999999999999998</v>
          </cell>
          <cell r="F85">
            <v>2.8</v>
          </cell>
          <cell r="G85">
            <v>3.5</v>
          </cell>
          <cell r="H85">
            <v>4.3</v>
          </cell>
          <cell r="I85">
            <v>5.2</v>
          </cell>
          <cell r="J85">
            <v>6.7</v>
          </cell>
          <cell r="K85">
            <v>8.4</v>
          </cell>
          <cell r="L85">
            <v>10</v>
          </cell>
          <cell r="M85">
            <v>13</v>
          </cell>
          <cell r="N85">
            <v>16</v>
          </cell>
          <cell r="O85">
            <v>19</v>
          </cell>
          <cell r="P85">
            <v>22</v>
          </cell>
        </row>
        <row r="86">
          <cell r="B86">
            <v>3.6</v>
          </cell>
          <cell r="C86">
            <v>5.6</v>
          </cell>
          <cell r="D86">
            <v>7.3</v>
          </cell>
          <cell r="E86">
            <v>10</v>
          </cell>
          <cell r="F86">
            <v>11.6</v>
          </cell>
          <cell r="G86">
            <v>14</v>
          </cell>
          <cell r="H86">
            <v>17</v>
          </cell>
          <cell r="I86">
            <v>20</v>
          </cell>
          <cell r="J86">
            <v>23</v>
          </cell>
          <cell r="K86">
            <v>30</v>
          </cell>
          <cell r="L86">
            <v>39</v>
          </cell>
          <cell r="M86">
            <v>52</v>
          </cell>
          <cell r="N86">
            <v>65</v>
          </cell>
          <cell r="O86">
            <v>78</v>
          </cell>
          <cell r="P86">
            <v>90</v>
          </cell>
        </row>
        <row r="87">
          <cell r="B87">
            <v>0.4</v>
          </cell>
          <cell r="C87">
            <v>0.5</v>
          </cell>
          <cell r="D87">
            <v>0.7</v>
          </cell>
          <cell r="E87">
            <v>0.9</v>
          </cell>
          <cell r="F87">
            <v>1</v>
          </cell>
          <cell r="G87">
            <v>1.5</v>
          </cell>
          <cell r="H87">
            <v>1.9</v>
          </cell>
          <cell r="I87">
            <v>2.2000000000000002</v>
          </cell>
          <cell r="J87">
            <v>3.2</v>
          </cell>
          <cell r="K87">
            <v>4</v>
          </cell>
          <cell r="L87">
            <v>5</v>
          </cell>
          <cell r="M87">
            <v>6</v>
          </cell>
          <cell r="N87">
            <v>7.5</v>
          </cell>
          <cell r="O87">
            <v>9</v>
          </cell>
          <cell r="P87">
            <v>11</v>
          </cell>
        </row>
        <row r="88">
          <cell r="B88">
            <v>1.1000000000000001</v>
          </cell>
          <cell r="C88">
            <v>1.6</v>
          </cell>
          <cell r="D88">
            <v>2.1</v>
          </cell>
          <cell r="E88">
            <v>2.7</v>
          </cell>
          <cell r="F88">
            <v>3.2</v>
          </cell>
          <cell r="G88">
            <v>4.2</v>
          </cell>
          <cell r="H88">
            <v>5.2</v>
          </cell>
          <cell r="I88">
            <v>6.3</v>
          </cell>
          <cell r="J88">
            <v>8.4</v>
          </cell>
          <cell r="K88">
            <v>10.4</v>
          </cell>
          <cell r="L88">
            <v>12.5</v>
          </cell>
          <cell r="M88">
            <v>16</v>
          </cell>
          <cell r="N88">
            <v>20</v>
          </cell>
          <cell r="O88">
            <v>24</v>
          </cell>
          <cell r="P88">
            <v>28</v>
          </cell>
        </row>
        <row r="89">
          <cell r="B89">
            <v>1.6</v>
          </cell>
          <cell r="C89">
            <v>2.4</v>
          </cell>
          <cell r="D89">
            <v>3.2</v>
          </cell>
          <cell r="E89">
            <v>4</v>
          </cell>
          <cell r="F89">
            <v>4.8</v>
          </cell>
          <cell r="G89">
            <v>6.4</v>
          </cell>
          <cell r="H89">
            <v>8.1</v>
          </cell>
          <cell r="I89">
            <v>9.6999999999999993</v>
          </cell>
          <cell r="J89">
            <v>12.9</v>
          </cell>
          <cell r="K89">
            <v>16.100000000000001</v>
          </cell>
          <cell r="L89">
            <v>19.3</v>
          </cell>
          <cell r="M89">
            <v>25</v>
          </cell>
          <cell r="N89">
            <v>32</v>
          </cell>
          <cell r="O89">
            <v>38</v>
          </cell>
          <cell r="P89">
            <v>45</v>
          </cell>
        </row>
        <row r="90">
          <cell r="B90">
            <v>0.08</v>
          </cell>
          <cell r="C90">
            <v>0.11</v>
          </cell>
          <cell r="D90">
            <v>0.15</v>
          </cell>
          <cell r="E90">
            <v>0.19</v>
          </cell>
          <cell r="F90">
            <v>0.23</v>
          </cell>
          <cell r="G90">
            <v>0.31</v>
          </cell>
          <cell r="H90">
            <v>0.38</v>
          </cell>
          <cell r="I90">
            <v>0.46</v>
          </cell>
          <cell r="J90">
            <v>0.61</v>
          </cell>
          <cell r="K90">
            <v>0.75</v>
          </cell>
          <cell r="L90">
            <v>0.91</v>
          </cell>
          <cell r="M90">
            <v>1.22</v>
          </cell>
          <cell r="N90">
            <v>1.5</v>
          </cell>
          <cell r="O90">
            <v>1.8</v>
          </cell>
          <cell r="P90">
            <v>2.1</v>
          </cell>
        </row>
        <row r="91">
          <cell r="B91">
            <v>0.15</v>
          </cell>
          <cell r="C91">
            <v>0.23</v>
          </cell>
          <cell r="D91">
            <v>0.31</v>
          </cell>
          <cell r="E91">
            <v>0.38</v>
          </cell>
          <cell r="F91">
            <v>0.46</v>
          </cell>
          <cell r="G91">
            <v>0.61</v>
          </cell>
          <cell r="H91">
            <v>0.76</v>
          </cell>
          <cell r="I91">
            <v>0.91</v>
          </cell>
          <cell r="J91">
            <v>1.22</v>
          </cell>
          <cell r="K91">
            <v>1.55</v>
          </cell>
          <cell r="L91">
            <v>1.8</v>
          </cell>
          <cell r="M91">
            <v>2.4</v>
          </cell>
          <cell r="N91">
            <v>3.1</v>
          </cell>
          <cell r="O91">
            <v>3.72</v>
          </cell>
          <cell r="P91">
            <v>4.34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TA RED SUMINISTRO APTO GRANDE"/>
      <sheetName val="CURVAS"/>
      <sheetName val="RUTA RED SUMINISTRO"/>
      <sheetName val="EQUIPO PRESION SUMINISTRO"/>
      <sheetName val="ACOMETIDA"/>
      <sheetName val="ALMACENAMIENTO"/>
      <sheetName val="EQUIPO PRESION EYECTOR RESIDUAL"/>
      <sheetName val="CUADROS"/>
      <sheetName val="RUTA RED GABINETES"/>
      <sheetName val="ALMACENAMIENTO INCENDIO ROCIADO"/>
      <sheetName val="EQUIPO PRESION INCENDIO"/>
      <sheetName val="RUTA RED INCENDIO ROCIADORES"/>
      <sheetName val="EQUIPO PRESION ROCIADORES"/>
    </sheetNames>
    <sheetDataSet>
      <sheetData sheetId="0"/>
      <sheetData sheetId="1"/>
      <sheetData sheetId="2">
        <row r="6">
          <cell r="M6">
            <v>145</v>
          </cell>
        </row>
        <row r="8">
          <cell r="E8" t="str">
            <v>RESIDENCIAL</v>
          </cell>
        </row>
      </sheetData>
      <sheetData sheetId="3">
        <row r="26">
          <cell r="B26" t="e">
            <v>#NUM!</v>
          </cell>
        </row>
        <row r="38">
          <cell r="B38">
            <v>0.5</v>
          </cell>
        </row>
      </sheetData>
      <sheetData sheetId="4"/>
      <sheetData sheetId="5"/>
      <sheetData sheetId="6"/>
      <sheetData sheetId="7">
        <row r="5">
          <cell r="B5">
            <v>0.5</v>
          </cell>
          <cell r="C5">
            <v>0.5</v>
          </cell>
          <cell r="D5">
            <v>0.3</v>
          </cell>
          <cell r="E5">
            <v>1</v>
          </cell>
          <cell r="F5">
            <v>1</v>
          </cell>
          <cell r="G5">
            <v>3.6</v>
          </cell>
          <cell r="H5">
            <v>1.1000000000000001</v>
          </cell>
          <cell r="I5">
            <v>1.6</v>
          </cell>
          <cell r="J5">
            <v>0.08</v>
          </cell>
          <cell r="K5">
            <v>0.15</v>
          </cell>
          <cell r="L5">
            <v>0.08</v>
          </cell>
          <cell r="M5">
            <v>4.9000000000000004</v>
          </cell>
          <cell r="N5">
            <v>2.6</v>
          </cell>
        </row>
        <row r="6">
          <cell r="B6">
            <v>0.75</v>
          </cell>
          <cell r="C6">
            <v>0.7</v>
          </cell>
          <cell r="D6">
            <v>0.4</v>
          </cell>
          <cell r="E6">
            <v>1.4</v>
          </cell>
          <cell r="F6">
            <v>1.4</v>
          </cell>
          <cell r="G6">
            <v>5.6</v>
          </cell>
          <cell r="H6">
            <v>1.6</v>
          </cell>
          <cell r="I6">
            <v>2.4</v>
          </cell>
          <cell r="J6">
            <v>0.11</v>
          </cell>
          <cell r="K6">
            <v>0.23</v>
          </cell>
          <cell r="L6">
            <v>0.09</v>
          </cell>
          <cell r="M6">
            <v>6.7</v>
          </cell>
          <cell r="N6">
            <v>3.6</v>
          </cell>
        </row>
        <row r="7">
          <cell r="B7">
            <v>1</v>
          </cell>
          <cell r="C7">
            <v>0.8</v>
          </cell>
          <cell r="D7">
            <v>0.5</v>
          </cell>
          <cell r="E7">
            <v>1.7</v>
          </cell>
          <cell r="F7">
            <v>1.7</v>
          </cell>
          <cell r="G7">
            <v>7.3</v>
          </cell>
          <cell r="H7">
            <v>2.1</v>
          </cell>
          <cell r="I7">
            <v>3.2</v>
          </cell>
          <cell r="J7">
            <v>0.15</v>
          </cell>
          <cell r="K7">
            <v>0.31</v>
          </cell>
          <cell r="L7">
            <v>0.18</v>
          </cell>
          <cell r="M7">
            <v>8.1999999999999993</v>
          </cell>
          <cell r="N7">
            <v>4.5999999999999996</v>
          </cell>
        </row>
        <row r="8">
          <cell r="B8">
            <v>1.25</v>
          </cell>
          <cell r="C8">
            <v>1.1000000000000001</v>
          </cell>
          <cell r="D8">
            <v>0.7</v>
          </cell>
          <cell r="E8">
            <v>2.2999999999999998</v>
          </cell>
          <cell r="F8">
            <v>2.2999999999999998</v>
          </cell>
          <cell r="G8">
            <v>10</v>
          </cell>
          <cell r="H8">
            <v>2.7</v>
          </cell>
          <cell r="I8">
            <v>4</v>
          </cell>
          <cell r="J8">
            <v>0.19</v>
          </cell>
          <cell r="K8">
            <v>0.38</v>
          </cell>
          <cell r="L8">
            <v>0.23</v>
          </cell>
          <cell r="M8">
            <v>11.3</v>
          </cell>
          <cell r="N8">
            <v>5.6</v>
          </cell>
        </row>
        <row r="9">
          <cell r="B9">
            <v>1.5</v>
          </cell>
          <cell r="C9">
            <v>1.3</v>
          </cell>
          <cell r="D9">
            <v>0.9</v>
          </cell>
          <cell r="E9">
            <v>2.8</v>
          </cell>
          <cell r="F9">
            <v>2.8</v>
          </cell>
          <cell r="G9">
            <v>11.6</v>
          </cell>
          <cell r="H9">
            <v>3.2</v>
          </cell>
          <cell r="I9">
            <v>4.8</v>
          </cell>
          <cell r="J9">
            <v>0.23</v>
          </cell>
          <cell r="K9">
            <v>0.46</v>
          </cell>
          <cell r="L9">
            <v>0.26</v>
          </cell>
          <cell r="M9">
            <v>13.4</v>
          </cell>
          <cell r="N9">
            <v>6.7</v>
          </cell>
        </row>
        <row r="10">
          <cell r="B10">
            <v>2</v>
          </cell>
          <cell r="C10">
            <v>1.7</v>
          </cell>
          <cell r="D10">
            <v>1.1000000000000001</v>
          </cell>
          <cell r="E10">
            <v>3.5</v>
          </cell>
          <cell r="F10">
            <v>3.5</v>
          </cell>
          <cell r="G10">
            <v>14</v>
          </cell>
          <cell r="H10">
            <v>4.2</v>
          </cell>
          <cell r="I10">
            <v>6.4</v>
          </cell>
          <cell r="J10">
            <v>0.31</v>
          </cell>
          <cell r="K10">
            <v>0.61</v>
          </cell>
          <cell r="L10">
            <v>0.35</v>
          </cell>
          <cell r="M10">
            <v>17.399999999999999</v>
          </cell>
          <cell r="N10">
            <v>8.5</v>
          </cell>
        </row>
        <row r="11">
          <cell r="B11">
            <v>2.5</v>
          </cell>
          <cell r="C11">
            <v>2</v>
          </cell>
          <cell r="D11">
            <v>1.3</v>
          </cell>
          <cell r="E11">
            <v>4.3</v>
          </cell>
          <cell r="F11">
            <v>4.3</v>
          </cell>
          <cell r="G11">
            <v>17</v>
          </cell>
          <cell r="H11">
            <v>5.2</v>
          </cell>
          <cell r="I11">
            <v>8.1</v>
          </cell>
          <cell r="J11">
            <v>0.38</v>
          </cell>
          <cell r="K11">
            <v>0.76</v>
          </cell>
          <cell r="L11">
            <v>0.45</v>
          </cell>
          <cell r="M11">
            <v>21</v>
          </cell>
          <cell r="N11">
            <v>10</v>
          </cell>
        </row>
        <row r="12">
          <cell r="B12">
            <v>3</v>
          </cell>
          <cell r="C12">
            <v>2.5</v>
          </cell>
          <cell r="D12">
            <v>1.6</v>
          </cell>
          <cell r="E12">
            <v>5.2</v>
          </cell>
          <cell r="F12">
            <v>5.2</v>
          </cell>
          <cell r="G12">
            <v>20</v>
          </cell>
          <cell r="H12">
            <v>6.3</v>
          </cell>
          <cell r="I12">
            <v>9.6999999999999993</v>
          </cell>
          <cell r="J12">
            <v>0.46</v>
          </cell>
          <cell r="K12">
            <v>0.91</v>
          </cell>
          <cell r="L12">
            <v>0.53</v>
          </cell>
          <cell r="M12">
            <v>26</v>
          </cell>
          <cell r="N12">
            <v>13</v>
          </cell>
        </row>
        <row r="13">
          <cell r="B13">
            <v>4</v>
          </cell>
          <cell r="C13">
            <v>3.4</v>
          </cell>
          <cell r="D13">
            <v>2.1</v>
          </cell>
          <cell r="E13">
            <v>6.7</v>
          </cell>
          <cell r="F13">
            <v>6.7</v>
          </cell>
          <cell r="G13">
            <v>23</v>
          </cell>
          <cell r="H13">
            <v>8.4</v>
          </cell>
          <cell r="I13">
            <v>12.9</v>
          </cell>
          <cell r="J13">
            <v>0.61</v>
          </cell>
          <cell r="K13">
            <v>1.22</v>
          </cell>
          <cell r="L13">
            <v>0.68</v>
          </cell>
          <cell r="M13">
            <v>34</v>
          </cell>
          <cell r="N13">
            <v>17</v>
          </cell>
        </row>
        <row r="14">
          <cell r="B14">
            <v>5</v>
          </cell>
          <cell r="C14">
            <v>4.2</v>
          </cell>
          <cell r="D14">
            <v>2.7</v>
          </cell>
          <cell r="E14">
            <v>8.4</v>
          </cell>
          <cell r="F14">
            <v>8.4</v>
          </cell>
          <cell r="G14">
            <v>30</v>
          </cell>
          <cell r="H14">
            <v>10.4</v>
          </cell>
          <cell r="I14">
            <v>16.100000000000001</v>
          </cell>
          <cell r="J14">
            <v>0.75</v>
          </cell>
          <cell r="K14">
            <v>1.55</v>
          </cell>
          <cell r="L14">
            <v>0.85</v>
          </cell>
          <cell r="M14">
            <v>43</v>
          </cell>
          <cell r="N14">
            <v>21</v>
          </cell>
        </row>
        <row r="15">
          <cell r="B15">
            <v>6</v>
          </cell>
          <cell r="C15">
            <v>4.9000000000000004</v>
          </cell>
          <cell r="D15">
            <v>3.4</v>
          </cell>
          <cell r="E15">
            <v>10</v>
          </cell>
          <cell r="F15">
            <v>10</v>
          </cell>
          <cell r="G15">
            <v>39</v>
          </cell>
          <cell r="H15">
            <v>12.5</v>
          </cell>
          <cell r="I15">
            <v>19.3</v>
          </cell>
          <cell r="J15">
            <v>0.91</v>
          </cell>
          <cell r="K15">
            <v>1.8</v>
          </cell>
          <cell r="L15">
            <v>1</v>
          </cell>
          <cell r="M15">
            <v>51</v>
          </cell>
          <cell r="N15">
            <v>26</v>
          </cell>
        </row>
        <row r="16">
          <cell r="B16">
            <v>8</v>
          </cell>
          <cell r="C16">
            <v>6.4</v>
          </cell>
          <cell r="D16">
            <v>4.3</v>
          </cell>
          <cell r="E16">
            <v>13</v>
          </cell>
          <cell r="F16">
            <v>13</v>
          </cell>
          <cell r="G16">
            <v>52</v>
          </cell>
          <cell r="H16">
            <v>16</v>
          </cell>
          <cell r="I16">
            <v>25</v>
          </cell>
          <cell r="J16">
            <v>1.22</v>
          </cell>
          <cell r="K16">
            <v>2.4</v>
          </cell>
          <cell r="L16">
            <v>1.4</v>
          </cell>
          <cell r="M16">
            <v>67</v>
          </cell>
          <cell r="N16">
            <v>34</v>
          </cell>
        </row>
        <row r="17">
          <cell r="B17">
            <v>10</v>
          </cell>
          <cell r="C17">
            <v>7.9</v>
          </cell>
          <cell r="D17">
            <v>5.5</v>
          </cell>
          <cell r="E17">
            <v>16</v>
          </cell>
          <cell r="F17">
            <v>16</v>
          </cell>
          <cell r="G17">
            <v>65</v>
          </cell>
          <cell r="H17">
            <v>20</v>
          </cell>
          <cell r="I17">
            <v>32</v>
          </cell>
          <cell r="J17">
            <v>1.5</v>
          </cell>
          <cell r="K17">
            <v>3.1</v>
          </cell>
          <cell r="L17">
            <v>1.8</v>
          </cell>
          <cell r="M17">
            <v>85</v>
          </cell>
          <cell r="N17">
            <v>43</v>
          </cell>
        </row>
        <row r="18">
          <cell r="B18">
            <v>12</v>
          </cell>
          <cell r="C18">
            <v>9.5</v>
          </cell>
          <cell r="D18">
            <v>6.1</v>
          </cell>
          <cell r="E18">
            <v>19</v>
          </cell>
          <cell r="F18">
            <v>19</v>
          </cell>
          <cell r="G18">
            <v>78</v>
          </cell>
          <cell r="H18">
            <v>24</v>
          </cell>
          <cell r="I18">
            <v>38</v>
          </cell>
          <cell r="J18">
            <v>1.8</v>
          </cell>
          <cell r="K18">
            <v>3.72</v>
          </cell>
          <cell r="L18">
            <v>2.2000000000000002</v>
          </cell>
          <cell r="M18">
            <v>102</v>
          </cell>
          <cell r="N18">
            <v>51</v>
          </cell>
        </row>
        <row r="19">
          <cell r="B19">
            <v>14</v>
          </cell>
          <cell r="C19">
            <v>10.5</v>
          </cell>
          <cell r="D19">
            <v>7.5</v>
          </cell>
          <cell r="E19">
            <v>22</v>
          </cell>
          <cell r="F19">
            <v>22</v>
          </cell>
          <cell r="G19">
            <v>90</v>
          </cell>
          <cell r="H19">
            <v>28</v>
          </cell>
          <cell r="I19">
            <v>45</v>
          </cell>
          <cell r="J19">
            <v>2.1</v>
          </cell>
          <cell r="K19">
            <v>4.34</v>
          </cell>
          <cell r="M19">
            <v>120</v>
          </cell>
          <cell r="N19">
            <v>60</v>
          </cell>
        </row>
        <row r="23">
          <cell r="G23" t="str">
            <v>DIAM nom</v>
          </cell>
          <cell r="H23" t="str">
            <v>PVCP</v>
          </cell>
          <cell r="I23" t="str">
            <v>CPVC</v>
          </cell>
          <cell r="J23" t="str">
            <v>AG-40</v>
          </cell>
          <cell r="K23" t="str">
            <v>COBRE-K</v>
          </cell>
          <cell r="L23" t="str">
            <v>COBRE-L</v>
          </cell>
          <cell r="M23" t="str">
            <v>COBRE-M</v>
          </cell>
          <cell r="N23" t="str">
            <v>HG</v>
          </cell>
        </row>
        <row r="24">
          <cell r="D24">
            <v>4.5</v>
          </cell>
          <cell r="E24">
            <v>7.5</v>
          </cell>
          <cell r="H24">
            <v>2</v>
          </cell>
          <cell r="I24">
            <v>3</v>
          </cell>
          <cell r="J24">
            <v>4</v>
          </cell>
          <cell r="K24">
            <v>5</v>
          </cell>
          <cell r="L24">
            <v>6</v>
          </cell>
          <cell r="M24">
            <v>7</v>
          </cell>
          <cell r="N24">
            <v>8</v>
          </cell>
        </row>
        <row r="25">
          <cell r="D25">
            <v>6</v>
          </cell>
          <cell r="E25">
            <v>10</v>
          </cell>
          <cell r="G25">
            <v>0.5</v>
          </cell>
          <cell r="H25">
            <v>0.65300000000000002</v>
          </cell>
          <cell r="I25">
            <v>0.48899999999999999</v>
          </cell>
          <cell r="J25">
            <v>0.64100000000000001</v>
          </cell>
          <cell r="K25">
            <v>0.52700000000000002</v>
          </cell>
          <cell r="L25">
            <v>0.54500000000000004</v>
          </cell>
          <cell r="M25">
            <v>0.56899999999999995</v>
          </cell>
          <cell r="N25">
            <v>0.64500000000000002</v>
          </cell>
        </row>
        <row r="26">
          <cell r="D26">
            <v>2.25</v>
          </cell>
          <cell r="E26">
            <v>3.75</v>
          </cell>
          <cell r="G26">
            <v>0.75</v>
          </cell>
          <cell r="H26">
            <v>0.86</v>
          </cell>
          <cell r="I26">
            <v>0.71499999999999997</v>
          </cell>
          <cell r="J26">
            <v>0.87</v>
          </cell>
          <cell r="K26">
            <v>0.745</v>
          </cell>
          <cell r="L26">
            <v>0.78500000000000003</v>
          </cell>
          <cell r="M26">
            <v>0.81100000000000005</v>
          </cell>
          <cell r="N26">
            <v>0.873</v>
          </cell>
        </row>
        <row r="27">
          <cell r="D27">
            <v>3</v>
          </cell>
          <cell r="E27">
            <v>5</v>
          </cell>
          <cell r="G27">
            <v>1</v>
          </cell>
          <cell r="H27">
            <v>1.1879999999999999</v>
          </cell>
          <cell r="I27">
            <v>0.92200000000000004</v>
          </cell>
          <cell r="J27">
            <v>1.0900000000000001</v>
          </cell>
          <cell r="K27">
            <v>0.995</v>
          </cell>
          <cell r="L27">
            <v>1.0249999999999999</v>
          </cell>
          <cell r="M27">
            <v>1.0549999999999999</v>
          </cell>
          <cell r="N27">
            <v>1.091</v>
          </cell>
        </row>
        <row r="28">
          <cell r="D28">
            <v>0</v>
          </cell>
          <cell r="E28">
            <v>7.5</v>
          </cell>
          <cell r="G28">
            <v>1.25</v>
          </cell>
          <cell r="H28">
            <v>1.502</v>
          </cell>
          <cell r="J28">
            <v>1.43</v>
          </cell>
          <cell r="K28">
            <v>1.2450000000000001</v>
          </cell>
          <cell r="L28">
            <v>1.2649999999999999</v>
          </cell>
          <cell r="M28">
            <v>1.2909999999999999</v>
          </cell>
          <cell r="N28">
            <v>1.4350000000000001</v>
          </cell>
        </row>
        <row r="29">
          <cell r="D29">
            <v>0</v>
          </cell>
          <cell r="E29">
            <v>10</v>
          </cell>
          <cell r="G29">
            <v>1.5</v>
          </cell>
          <cell r="H29">
            <v>1.7190000000000001</v>
          </cell>
          <cell r="J29">
            <v>1.669</v>
          </cell>
          <cell r="K29">
            <v>1.4810000000000001</v>
          </cell>
          <cell r="L29">
            <v>1.5049999999999999</v>
          </cell>
          <cell r="M29">
            <v>1.5269999999999999</v>
          </cell>
          <cell r="N29">
            <v>1.6719999999999999</v>
          </cell>
        </row>
        <row r="30">
          <cell r="D30">
            <v>0</v>
          </cell>
          <cell r="E30">
            <v>2.25</v>
          </cell>
          <cell r="G30">
            <v>2</v>
          </cell>
          <cell r="H30">
            <v>2.149</v>
          </cell>
          <cell r="J30">
            <v>2.1</v>
          </cell>
          <cell r="K30">
            <v>1.9590000000000001</v>
          </cell>
          <cell r="L30">
            <v>1.9850000000000001</v>
          </cell>
          <cell r="M30">
            <v>2.0089999999999999</v>
          </cell>
          <cell r="N30">
            <v>2.1070000000000002</v>
          </cell>
        </row>
        <row r="31">
          <cell r="D31">
            <v>0</v>
          </cell>
          <cell r="E31">
            <v>3</v>
          </cell>
          <cell r="G31">
            <v>2.5</v>
          </cell>
          <cell r="H31">
            <v>2.601</v>
          </cell>
          <cell r="J31">
            <v>2.5499999999999998</v>
          </cell>
          <cell r="K31">
            <v>2.4350000000000001</v>
          </cell>
          <cell r="L31">
            <v>2.4649999999999999</v>
          </cell>
          <cell r="M31">
            <v>2.4950000000000001</v>
          </cell>
          <cell r="N31">
            <v>2.5219999999999998</v>
          </cell>
        </row>
        <row r="32">
          <cell r="D32">
            <v>0.75</v>
          </cell>
          <cell r="E32">
            <v>1.5</v>
          </cell>
          <cell r="G32">
            <v>3</v>
          </cell>
          <cell r="H32">
            <v>2.86</v>
          </cell>
          <cell r="J32">
            <v>3.1810999999999998</v>
          </cell>
          <cell r="K32">
            <v>2.907</v>
          </cell>
          <cell r="L32">
            <v>2.9449999999999998</v>
          </cell>
          <cell r="M32">
            <v>2.9809999999999999</v>
          </cell>
          <cell r="N32">
            <v>3.1819999999999999</v>
          </cell>
        </row>
        <row r="33">
          <cell r="D33">
            <v>1</v>
          </cell>
          <cell r="E33">
            <v>2</v>
          </cell>
          <cell r="G33">
            <v>4</v>
          </cell>
          <cell r="H33">
            <v>3.68</v>
          </cell>
          <cell r="J33">
            <v>4.1399999999999997</v>
          </cell>
          <cell r="K33">
            <v>3.8570000000000002</v>
          </cell>
          <cell r="L33">
            <v>3.9049999999999998</v>
          </cell>
          <cell r="M33">
            <v>3.9350000000000001</v>
          </cell>
          <cell r="N33">
            <v>4.1520000000000001</v>
          </cell>
        </row>
        <row r="34">
          <cell r="D34">
            <v>1.5</v>
          </cell>
          <cell r="E34">
            <v>2.25</v>
          </cell>
          <cell r="G34">
            <v>6</v>
          </cell>
          <cell r="H34">
            <v>5.4</v>
          </cell>
          <cell r="J34">
            <v>6.07</v>
          </cell>
          <cell r="N34">
            <v>6.07</v>
          </cell>
        </row>
        <row r="35">
          <cell r="D35">
            <v>2</v>
          </cell>
          <cell r="E35">
            <v>3</v>
          </cell>
          <cell r="G35">
            <v>8</v>
          </cell>
          <cell r="H35">
            <v>7.05</v>
          </cell>
          <cell r="J35">
            <v>7.98</v>
          </cell>
          <cell r="N35">
            <v>7.98</v>
          </cell>
        </row>
        <row r="36">
          <cell r="D36">
            <v>1.5</v>
          </cell>
          <cell r="E36">
            <v>2.25</v>
          </cell>
          <cell r="G36">
            <v>10</v>
          </cell>
          <cell r="H36">
            <v>9.14</v>
          </cell>
          <cell r="J36">
            <v>10.02</v>
          </cell>
          <cell r="N36">
            <v>10.02</v>
          </cell>
        </row>
        <row r="37">
          <cell r="D37">
            <v>2</v>
          </cell>
          <cell r="E37">
            <v>3</v>
          </cell>
          <cell r="G37">
            <v>12</v>
          </cell>
          <cell r="H37">
            <v>10.86</v>
          </cell>
          <cell r="J37">
            <v>12.12</v>
          </cell>
          <cell r="N37">
            <v>12.12</v>
          </cell>
        </row>
        <row r="38">
          <cell r="D38">
            <v>0.75</v>
          </cell>
          <cell r="E38">
            <v>3</v>
          </cell>
          <cell r="G38">
            <v>14</v>
          </cell>
          <cell r="H38">
            <v>12.66</v>
          </cell>
        </row>
        <row r="39">
          <cell r="D39">
            <v>1</v>
          </cell>
          <cell r="E39">
            <v>4</v>
          </cell>
        </row>
        <row r="40">
          <cell r="D40">
            <v>0.75</v>
          </cell>
          <cell r="E40">
            <v>3</v>
          </cell>
        </row>
        <row r="41">
          <cell r="D41">
            <v>1</v>
          </cell>
          <cell r="E41">
            <v>4</v>
          </cell>
        </row>
        <row r="42">
          <cell r="D42">
            <v>0.75</v>
          </cell>
          <cell r="E42">
            <v>0</v>
          </cell>
        </row>
        <row r="43">
          <cell r="D43">
            <v>1</v>
          </cell>
          <cell r="E43">
            <v>0</v>
          </cell>
        </row>
        <row r="44">
          <cell r="D44">
            <v>1.5</v>
          </cell>
          <cell r="E44">
            <v>0</v>
          </cell>
        </row>
        <row r="45">
          <cell r="D45">
            <v>2</v>
          </cell>
          <cell r="E45">
            <v>0</v>
          </cell>
        </row>
        <row r="46">
          <cell r="D46">
            <v>1.5</v>
          </cell>
          <cell r="E46">
            <v>0</v>
          </cell>
        </row>
        <row r="47">
          <cell r="D47">
            <v>2</v>
          </cell>
          <cell r="E47">
            <v>0</v>
          </cell>
        </row>
        <row r="48">
          <cell r="D48">
            <v>2.25</v>
          </cell>
          <cell r="E48">
            <v>3.75</v>
          </cell>
        </row>
        <row r="49">
          <cell r="D49">
            <v>3</v>
          </cell>
          <cell r="E49">
            <v>5</v>
          </cell>
        </row>
        <row r="61">
          <cell r="C61">
            <v>9.9999999999999995E-8</v>
          </cell>
          <cell r="D61">
            <v>-9.0000000000000006E-5</v>
          </cell>
          <cell r="E61">
            <v>3.3000000000000002E-2</v>
          </cell>
          <cell r="F61">
            <v>0.25990000000000002</v>
          </cell>
        </row>
        <row r="62">
          <cell r="C62">
            <v>-3.9999999999999998E-11</v>
          </cell>
          <cell r="D62">
            <v>1.9999999999999999E-7</v>
          </cell>
          <cell r="E62">
            <v>4.0000000000000001E-3</v>
          </cell>
          <cell r="F62">
            <v>3.0139</v>
          </cell>
        </row>
        <row r="66">
          <cell r="B66">
            <v>1</v>
          </cell>
          <cell r="C66">
            <v>5.99</v>
          </cell>
        </row>
        <row r="67">
          <cell r="B67">
            <v>2</v>
          </cell>
          <cell r="C67">
            <v>12.61</v>
          </cell>
        </row>
        <row r="68">
          <cell r="B68">
            <v>3</v>
          </cell>
          <cell r="C68">
            <v>18.920000000000002</v>
          </cell>
        </row>
        <row r="69">
          <cell r="B69">
            <v>4</v>
          </cell>
          <cell r="C69">
            <v>25.23</v>
          </cell>
        </row>
        <row r="70">
          <cell r="B70">
            <v>5</v>
          </cell>
          <cell r="C70">
            <v>31.54</v>
          </cell>
        </row>
        <row r="71">
          <cell r="B71">
            <v>6</v>
          </cell>
          <cell r="C71">
            <v>37.85</v>
          </cell>
        </row>
        <row r="74">
          <cell r="B74">
            <v>0.5</v>
          </cell>
          <cell r="C74">
            <v>0.75</v>
          </cell>
          <cell r="D74">
            <v>1</v>
          </cell>
          <cell r="E74">
            <v>1.25</v>
          </cell>
          <cell r="F74">
            <v>1.5</v>
          </cell>
          <cell r="G74">
            <v>2</v>
          </cell>
          <cell r="H74">
            <v>2.5</v>
          </cell>
          <cell r="I74">
            <v>3</v>
          </cell>
          <cell r="J74">
            <v>4</v>
          </cell>
          <cell r="K74">
            <v>5</v>
          </cell>
          <cell r="L74">
            <v>6</v>
          </cell>
          <cell r="M74">
            <v>8</v>
          </cell>
          <cell r="N74">
            <v>10</v>
          </cell>
          <cell r="O74">
            <v>12</v>
          </cell>
          <cell r="P74">
            <v>14</v>
          </cell>
        </row>
        <row r="76">
          <cell r="B76">
            <v>0.4</v>
          </cell>
          <cell r="C76">
            <v>0.6</v>
          </cell>
          <cell r="D76">
            <v>0.7</v>
          </cell>
          <cell r="E76">
            <v>0.9</v>
          </cell>
          <cell r="F76">
            <v>1.1000000000000001</v>
          </cell>
          <cell r="G76">
            <v>1.4</v>
          </cell>
          <cell r="H76">
            <v>1.7</v>
          </cell>
          <cell r="I76">
            <v>2.1</v>
          </cell>
          <cell r="J76">
            <v>2.8</v>
          </cell>
          <cell r="K76">
            <v>3.7</v>
          </cell>
          <cell r="L76">
            <v>4.3</v>
          </cell>
          <cell r="M76">
            <v>5.5</v>
          </cell>
          <cell r="N76">
            <v>6.7</v>
          </cell>
          <cell r="O76">
            <v>7.9</v>
          </cell>
          <cell r="P76">
            <v>9.5</v>
          </cell>
        </row>
        <row r="77">
          <cell r="B77">
            <v>0.2</v>
          </cell>
          <cell r="C77">
            <v>0.3</v>
          </cell>
          <cell r="D77">
            <v>0.4</v>
          </cell>
          <cell r="E77">
            <v>0.5</v>
          </cell>
          <cell r="F77">
            <v>0.6</v>
          </cell>
          <cell r="G77">
            <v>0.8</v>
          </cell>
          <cell r="H77">
            <v>0.9</v>
          </cell>
          <cell r="I77">
            <v>1.2</v>
          </cell>
          <cell r="J77">
            <v>1.5</v>
          </cell>
          <cell r="K77">
            <v>1.9</v>
          </cell>
          <cell r="L77">
            <v>2.2999999999999998</v>
          </cell>
          <cell r="M77">
            <v>3</v>
          </cell>
          <cell r="N77">
            <v>3.8</v>
          </cell>
          <cell r="O77">
            <v>4.5999999999999996</v>
          </cell>
          <cell r="P77">
            <v>5.3</v>
          </cell>
        </row>
        <row r="78">
          <cell r="B78">
            <v>0.2</v>
          </cell>
          <cell r="C78">
            <v>0.2</v>
          </cell>
          <cell r="D78">
            <v>0.3</v>
          </cell>
          <cell r="E78">
            <v>0.4</v>
          </cell>
          <cell r="F78">
            <v>0.5</v>
          </cell>
          <cell r="G78">
            <v>0.7</v>
          </cell>
          <cell r="H78">
            <v>0.9</v>
          </cell>
          <cell r="I78">
            <v>1.1000000000000001</v>
          </cell>
          <cell r="J78">
            <v>1.6</v>
          </cell>
          <cell r="K78">
            <v>2</v>
          </cell>
          <cell r="L78">
            <v>2.5</v>
          </cell>
          <cell r="M78">
            <v>3.5</v>
          </cell>
          <cell r="N78">
            <v>4.5</v>
          </cell>
          <cell r="O78">
            <v>5.5</v>
          </cell>
          <cell r="P78">
            <v>6.2</v>
          </cell>
        </row>
        <row r="79">
          <cell r="B79">
            <v>0.4</v>
          </cell>
          <cell r="C79">
            <v>0.5</v>
          </cell>
          <cell r="D79">
            <v>0.7</v>
          </cell>
          <cell r="E79">
            <v>0.9</v>
          </cell>
          <cell r="F79">
            <v>1</v>
          </cell>
          <cell r="G79">
            <v>1.5</v>
          </cell>
          <cell r="H79">
            <v>1.9</v>
          </cell>
          <cell r="I79">
            <v>2.2000000000000002</v>
          </cell>
          <cell r="J79">
            <v>3.2</v>
          </cell>
          <cell r="K79">
            <v>4</v>
          </cell>
          <cell r="L79">
            <v>5</v>
          </cell>
          <cell r="M79">
            <v>6</v>
          </cell>
          <cell r="N79">
            <v>7.5</v>
          </cell>
          <cell r="O79">
            <v>9</v>
          </cell>
          <cell r="P79">
            <v>11</v>
          </cell>
        </row>
        <row r="80">
          <cell r="B80">
            <v>0.08</v>
          </cell>
          <cell r="C80">
            <v>0.09</v>
          </cell>
          <cell r="D80">
            <v>0.18</v>
          </cell>
          <cell r="E80">
            <v>0.23</v>
          </cell>
          <cell r="F80">
            <v>0.26</v>
          </cell>
          <cell r="G80">
            <v>0.35</v>
          </cell>
          <cell r="H80">
            <v>0.45</v>
          </cell>
          <cell r="I80">
            <v>0.53</v>
          </cell>
          <cell r="J80">
            <v>0.68</v>
          </cell>
          <cell r="K80">
            <v>0.85</v>
          </cell>
          <cell r="L80">
            <v>1</v>
          </cell>
          <cell r="M80">
            <v>1.4</v>
          </cell>
          <cell r="N80">
            <v>1.8</v>
          </cell>
          <cell r="O80">
            <v>2.2000000000000002</v>
          </cell>
        </row>
        <row r="81">
          <cell r="B81">
            <v>4.9000000000000004</v>
          </cell>
          <cell r="C81">
            <v>6.7</v>
          </cell>
          <cell r="D81">
            <v>8.1999999999999993</v>
          </cell>
          <cell r="E81">
            <v>11.3</v>
          </cell>
          <cell r="F81">
            <v>13.4</v>
          </cell>
          <cell r="G81">
            <v>17.399999999999999</v>
          </cell>
          <cell r="H81">
            <v>21</v>
          </cell>
          <cell r="I81">
            <v>26</v>
          </cell>
          <cell r="J81">
            <v>34</v>
          </cell>
          <cell r="K81">
            <v>43</v>
          </cell>
          <cell r="L81">
            <v>51</v>
          </cell>
          <cell r="M81">
            <v>67</v>
          </cell>
          <cell r="N81">
            <v>85</v>
          </cell>
          <cell r="O81">
            <v>102</v>
          </cell>
          <cell r="P81">
            <v>120</v>
          </cell>
        </row>
        <row r="82">
          <cell r="B82">
            <v>2.6</v>
          </cell>
          <cell r="C82">
            <v>3.6</v>
          </cell>
          <cell r="D82">
            <v>4.5999999999999996</v>
          </cell>
          <cell r="E82">
            <v>5.6</v>
          </cell>
          <cell r="F82">
            <v>6.7</v>
          </cell>
          <cell r="G82">
            <v>8.5</v>
          </cell>
          <cell r="H82">
            <v>10</v>
          </cell>
          <cell r="I82">
            <v>13</v>
          </cell>
          <cell r="J82">
            <v>17</v>
          </cell>
          <cell r="K82">
            <v>21</v>
          </cell>
          <cell r="L82">
            <v>26</v>
          </cell>
          <cell r="M82">
            <v>34</v>
          </cell>
          <cell r="N82">
            <v>43</v>
          </cell>
          <cell r="O82">
            <v>51</v>
          </cell>
          <cell r="P82">
            <v>60</v>
          </cell>
        </row>
        <row r="83">
          <cell r="B83">
            <v>0.3</v>
          </cell>
          <cell r="C83">
            <v>0.4</v>
          </cell>
          <cell r="D83">
            <v>0.5</v>
          </cell>
          <cell r="E83">
            <v>0.7</v>
          </cell>
          <cell r="F83">
            <v>0.9</v>
          </cell>
          <cell r="G83">
            <v>1.1000000000000001</v>
          </cell>
          <cell r="H83">
            <v>1.3</v>
          </cell>
          <cell r="I83">
            <v>1.6</v>
          </cell>
          <cell r="J83">
            <v>2.1</v>
          </cell>
          <cell r="K83">
            <v>2.7</v>
          </cell>
          <cell r="L83">
            <v>3.4</v>
          </cell>
          <cell r="M83">
            <v>4.3</v>
          </cell>
          <cell r="N83">
            <v>5.5</v>
          </cell>
          <cell r="O83">
            <v>6.1</v>
          </cell>
          <cell r="P83">
            <v>7.5</v>
          </cell>
        </row>
        <row r="84">
          <cell r="B84">
            <v>1</v>
          </cell>
          <cell r="C84">
            <v>1.4</v>
          </cell>
          <cell r="D84">
            <v>1.7</v>
          </cell>
          <cell r="E84">
            <v>2.2999999999999998</v>
          </cell>
          <cell r="F84">
            <v>2.8</v>
          </cell>
          <cell r="G84">
            <v>3.5</v>
          </cell>
          <cell r="H84">
            <v>4.3</v>
          </cell>
          <cell r="I84">
            <v>5.2</v>
          </cell>
          <cell r="J84">
            <v>6.7</v>
          </cell>
          <cell r="K84">
            <v>8.4</v>
          </cell>
          <cell r="L84">
            <v>10</v>
          </cell>
          <cell r="M84">
            <v>13</v>
          </cell>
          <cell r="N84">
            <v>16</v>
          </cell>
          <cell r="O84">
            <v>19</v>
          </cell>
          <cell r="P84">
            <v>22</v>
          </cell>
        </row>
        <row r="85">
          <cell r="B85">
            <v>1</v>
          </cell>
          <cell r="C85">
            <v>1.4</v>
          </cell>
          <cell r="D85">
            <v>1.7</v>
          </cell>
          <cell r="E85">
            <v>2.2999999999999998</v>
          </cell>
          <cell r="F85">
            <v>2.8</v>
          </cell>
          <cell r="G85">
            <v>3.5</v>
          </cell>
          <cell r="H85">
            <v>4.3</v>
          </cell>
          <cell r="I85">
            <v>5.2</v>
          </cell>
          <cell r="J85">
            <v>6.7</v>
          </cell>
          <cell r="K85">
            <v>8.4</v>
          </cell>
          <cell r="L85">
            <v>10</v>
          </cell>
          <cell r="M85">
            <v>13</v>
          </cell>
          <cell r="N85">
            <v>16</v>
          </cell>
          <cell r="O85">
            <v>19</v>
          </cell>
          <cell r="P85">
            <v>22</v>
          </cell>
        </row>
        <row r="86">
          <cell r="B86">
            <v>3.6</v>
          </cell>
          <cell r="C86">
            <v>5.6</v>
          </cell>
          <cell r="D86">
            <v>7.3</v>
          </cell>
          <cell r="E86">
            <v>10</v>
          </cell>
          <cell r="F86">
            <v>11.6</v>
          </cell>
          <cell r="G86">
            <v>14</v>
          </cell>
          <cell r="H86">
            <v>17</v>
          </cell>
          <cell r="I86">
            <v>20</v>
          </cell>
          <cell r="J86">
            <v>23</v>
          </cell>
          <cell r="K86">
            <v>30</v>
          </cell>
          <cell r="L86">
            <v>39</v>
          </cell>
          <cell r="M86">
            <v>52</v>
          </cell>
          <cell r="N86">
            <v>65</v>
          </cell>
          <cell r="O86">
            <v>78</v>
          </cell>
          <cell r="P86">
            <v>90</v>
          </cell>
        </row>
        <row r="87">
          <cell r="B87">
            <v>0.4</v>
          </cell>
          <cell r="C87">
            <v>0.5</v>
          </cell>
          <cell r="D87">
            <v>0.7</v>
          </cell>
          <cell r="E87">
            <v>0.9</v>
          </cell>
          <cell r="F87">
            <v>1</v>
          </cell>
          <cell r="G87">
            <v>1.5</v>
          </cell>
          <cell r="H87">
            <v>1.9</v>
          </cell>
          <cell r="I87">
            <v>2.2000000000000002</v>
          </cell>
          <cell r="J87">
            <v>3.2</v>
          </cell>
          <cell r="K87">
            <v>4</v>
          </cell>
          <cell r="L87">
            <v>5</v>
          </cell>
          <cell r="M87">
            <v>6</v>
          </cell>
          <cell r="N87">
            <v>7.5</v>
          </cell>
          <cell r="O87">
            <v>9</v>
          </cell>
          <cell r="P87">
            <v>11</v>
          </cell>
        </row>
        <row r="88">
          <cell r="B88">
            <v>1.1000000000000001</v>
          </cell>
          <cell r="C88">
            <v>1.6</v>
          </cell>
          <cell r="D88">
            <v>2.1</v>
          </cell>
          <cell r="E88">
            <v>2.7</v>
          </cell>
          <cell r="F88">
            <v>3.2</v>
          </cell>
          <cell r="G88">
            <v>4.2</v>
          </cell>
          <cell r="H88">
            <v>5.2</v>
          </cell>
          <cell r="I88">
            <v>6.3</v>
          </cell>
          <cell r="J88">
            <v>8.4</v>
          </cell>
          <cell r="K88">
            <v>10.4</v>
          </cell>
          <cell r="L88">
            <v>12.5</v>
          </cell>
          <cell r="M88">
            <v>16</v>
          </cell>
          <cell r="N88">
            <v>20</v>
          </cell>
          <cell r="O88">
            <v>24</v>
          </cell>
          <cell r="P88">
            <v>28</v>
          </cell>
        </row>
        <row r="89">
          <cell r="B89">
            <v>1.6</v>
          </cell>
          <cell r="C89">
            <v>2.4</v>
          </cell>
          <cell r="D89">
            <v>3.2</v>
          </cell>
          <cell r="E89">
            <v>4</v>
          </cell>
          <cell r="F89">
            <v>4.8</v>
          </cell>
          <cell r="G89">
            <v>6.4</v>
          </cell>
          <cell r="H89">
            <v>8.1</v>
          </cell>
          <cell r="I89">
            <v>9.6999999999999993</v>
          </cell>
          <cell r="J89">
            <v>12.9</v>
          </cell>
          <cell r="K89">
            <v>16.100000000000001</v>
          </cell>
          <cell r="L89">
            <v>19.3</v>
          </cell>
          <cell r="M89">
            <v>25</v>
          </cell>
          <cell r="N89">
            <v>32</v>
          </cell>
          <cell r="O89">
            <v>38</v>
          </cell>
          <cell r="P89">
            <v>45</v>
          </cell>
        </row>
        <row r="90">
          <cell r="B90">
            <v>0.08</v>
          </cell>
          <cell r="C90">
            <v>0.11</v>
          </cell>
          <cell r="D90">
            <v>0.15</v>
          </cell>
          <cell r="E90">
            <v>0.19</v>
          </cell>
          <cell r="F90">
            <v>0.23</v>
          </cell>
          <cell r="G90">
            <v>0.31</v>
          </cell>
          <cell r="H90">
            <v>0.38</v>
          </cell>
          <cell r="I90">
            <v>0.46</v>
          </cell>
          <cell r="J90">
            <v>0.61</v>
          </cell>
          <cell r="K90">
            <v>0.75</v>
          </cell>
          <cell r="L90">
            <v>0.91</v>
          </cell>
          <cell r="M90">
            <v>1.22</v>
          </cell>
          <cell r="N90">
            <v>1.5</v>
          </cell>
          <cell r="O90">
            <v>1.8</v>
          </cell>
          <cell r="P90">
            <v>2.1</v>
          </cell>
        </row>
        <row r="91">
          <cell r="B91">
            <v>0.15</v>
          </cell>
          <cell r="C91">
            <v>0.23</v>
          </cell>
          <cell r="D91">
            <v>0.31</v>
          </cell>
          <cell r="E91">
            <v>0.38</v>
          </cell>
          <cell r="F91">
            <v>0.46</v>
          </cell>
          <cell r="G91">
            <v>0.61</v>
          </cell>
          <cell r="H91">
            <v>0.76</v>
          </cell>
          <cell r="I91">
            <v>0.91</v>
          </cell>
          <cell r="J91">
            <v>1.22</v>
          </cell>
          <cell r="K91">
            <v>1.55</v>
          </cell>
          <cell r="L91">
            <v>1.8</v>
          </cell>
          <cell r="M91">
            <v>2.4</v>
          </cell>
          <cell r="N91">
            <v>3.1</v>
          </cell>
          <cell r="O91">
            <v>3.72</v>
          </cell>
          <cell r="P91">
            <v>4.34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 HIDROLÓGICO TANQUES ALMA. "/>
      <sheetName val="CAL. HIDROLÓGICO POZO EYECTOR"/>
      <sheetName val="CONSUMO DE AGUA POTABLE"/>
      <sheetName val="EQUIPO PRESION EYECTOR REBOSE "/>
      <sheetName val="Precios"/>
    </sheetNames>
    <sheetDataSet>
      <sheetData sheetId="0">
        <row r="8">
          <cell r="D8" t="str">
            <v>INSTITUCIONAL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showGridLines="0" view="pageBreakPreview" topLeftCell="C22" zoomScaleNormal="100" zoomScaleSheetLayoutView="100" workbookViewId="0">
      <selection activeCell="C61" sqref="C61"/>
    </sheetView>
  </sheetViews>
  <sheetFormatPr baseColWidth="10" defaultRowHeight="15" x14ac:dyDescent="0.25"/>
  <cols>
    <col min="1" max="2" width="11.42578125" hidden="1" customWidth="1"/>
    <col min="3" max="3" width="25.5703125" customWidth="1"/>
    <col min="4" max="4" width="45.42578125" bestFit="1" customWidth="1"/>
    <col min="5" max="5" width="21" bestFit="1" customWidth="1"/>
    <col min="6" max="6" width="15" bestFit="1" customWidth="1"/>
    <col min="7" max="7" width="22.42578125" bestFit="1" customWidth="1"/>
    <col min="8" max="8" width="16.7109375" style="2" bestFit="1" customWidth="1"/>
    <col min="9" max="9" width="45.42578125" bestFit="1" customWidth="1"/>
  </cols>
  <sheetData>
    <row r="1" spans="1:6" ht="15" customHeight="1" x14ac:dyDescent="0.25">
      <c r="A1" s="82" t="s">
        <v>2082</v>
      </c>
      <c r="B1" s="82"/>
      <c r="C1" s="20"/>
      <c r="D1" s="229" t="s">
        <v>2083</v>
      </c>
      <c r="E1" s="230"/>
      <c r="F1" s="10"/>
    </row>
    <row r="2" spans="1:6" x14ac:dyDescent="0.25">
      <c r="A2" s="82"/>
      <c r="B2" s="82"/>
      <c r="C2" s="21"/>
      <c r="D2" s="231"/>
      <c r="E2" s="232"/>
      <c r="F2" s="10"/>
    </row>
    <row r="3" spans="1:6" x14ac:dyDescent="0.25">
      <c r="A3" s="82"/>
      <c r="B3" s="82"/>
      <c r="C3" s="21"/>
      <c r="D3" s="231"/>
      <c r="E3" s="232"/>
      <c r="F3" s="10"/>
    </row>
    <row r="4" spans="1:6" ht="15.75" thickBot="1" x14ac:dyDescent="0.3">
      <c r="A4" s="82"/>
      <c r="B4" s="82"/>
      <c r="C4" s="19"/>
      <c r="D4" s="233"/>
      <c r="E4" s="234"/>
      <c r="F4" s="10"/>
    </row>
    <row r="5" spans="1:6" x14ac:dyDescent="0.25">
      <c r="A5" s="82"/>
      <c r="B5" s="82"/>
      <c r="C5" s="22" t="s">
        <v>2074</v>
      </c>
      <c r="D5" s="235" t="s">
        <v>2248</v>
      </c>
      <c r="E5" s="236"/>
      <c r="F5" s="10"/>
    </row>
    <row r="6" spans="1:6" x14ac:dyDescent="0.25">
      <c r="A6" s="82"/>
      <c r="B6" s="82"/>
      <c r="C6" s="23" t="s">
        <v>2075</v>
      </c>
      <c r="D6" s="237">
        <f ca="1">NOW()</f>
        <v>43006.394272685182</v>
      </c>
      <c r="E6" s="238"/>
      <c r="F6" s="10"/>
    </row>
    <row r="7" spans="1:6" x14ac:dyDescent="0.25">
      <c r="A7" s="82"/>
      <c r="B7" s="82"/>
      <c r="C7" s="23" t="s">
        <v>2076</v>
      </c>
      <c r="D7" s="239" t="s">
        <v>2083</v>
      </c>
      <c r="E7" s="240"/>
      <c r="F7" s="10"/>
    </row>
    <row r="8" spans="1:6" x14ac:dyDescent="0.25">
      <c r="A8" s="82"/>
      <c r="B8" s="82"/>
      <c r="C8" s="23" t="s">
        <v>2077</v>
      </c>
      <c r="D8" s="239" t="s">
        <v>2084</v>
      </c>
      <c r="E8" s="240"/>
      <c r="F8" s="10"/>
    </row>
    <row r="9" spans="1:6" ht="15.75" thickBot="1" x14ac:dyDescent="0.3">
      <c r="A9" s="82"/>
      <c r="B9" s="82"/>
      <c r="C9" s="24" t="s">
        <v>2078</v>
      </c>
      <c r="D9" s="246">
        <v>248</v>
      </c>
      <c r="E9" s="247"/>
      <c r="F9" s="10"/>
    </row>
    <row r="10" spans="1:6" x14ac:dyDescent="0.25">
      <c r="A10" s="82"/>
      <c r="B10" s="82"/>
      <c r="C10" s="254"/>
      <c r="D10" s="255"/>
      <c r="E10" s="256"/>
      <c r="F10" s="16"/>
    </row>
    <row r="11" spans="1:6" x14ac:dyDescent="0.25">
      <c r="A11" s="82"/>
      <c r="B11" s="82"/>
      <c r="C11" s="257"/>
      <c r="D11" s="258"/>
      <c r="E11" s="259"/>
      <c r="F11" s="16"/>
    </row>
    <row r="12" spans="1:6" x14ac:dyDescent="0.25">
      <c r="A12" s="82"/>
      <c r="B12" s="82"/>
      <c r="C12" s="257"/>
      <c r="D12" s="258"/>
      <c r="E12" s="259"/>
      <c r="F12" s="16"/>
    </row>
    <row r="13" spans="1:6" x14ac:dyDescent="0.25">
      <c r="A13" s="82"/>
      <c r="B13" s="82"/>
      <c r="C13" s="257"/>
      <c r="D13" s="258"/>
      <c r="E13" s="259"/>
      <c r="F13" s="16"/>
    </row>
    <row r="14" spans="1:6" x14ac:dyDescent="0.25">
      <c r="A14" s="82"/>
      <c r="B14" s="82"/>
      <c r="C14" s="257"/>
      <c r="D14" s="258"/>
      <c r="E14" s="259"/>
      <c r="F14" s="16"/>
    </row>
    <row r="15" spans="1:6" x14ac:dyDescent="0.25">
      <c r="A15" s="82"/>
      <c r="B15" s="82"/>
      <c r="C15" s="257"/>
      <c r="D15" s="258"/>
      <c r="E15" s="259"/>
      <c r="F15" s="16"/>
    </row>
    <row r="16" spans="1:6" x14ac:dyDescent="0.25">
      <c r="A16" s="82"/>
      <c r="B16" s="82"/>
      <c r="C16" s="257"/>
      <c r="D16" s="258"/>
      <c r="E16" s="259"/>
      <c r="F16" s="16"/>
    </row>
    <row r="17" spans="1:8" x14ac:dyDescent="0.25">
      <c r="A17" s="82"/>
      <c r="B17" s="82"/>
      <c r="C17" s="257"/>
      <c r="D17" s="258"/>
      <c r="E17" s="259"/>
      <c r="F17" s="16"/>
    </row>
    <row r="18" spans="1:8" x14ac:dyDescent="0.25">
      <c r="A18" s="82"/>
      <c r="B18" s="82"/>
      <c r="C18" s="257"/>
      <c r="D18" s="258"/>
      <c r="E18" s="259"/>
      <c r="F18" s="16"/>
    </row>
    <row r="19" spans="1:8" x14ac:dyDescent="0.25">
      <c r="A19" s="82"/>
      <c r="B19" s="82"/>
      <c r="C19" s="257"/>
      <c r="D19" s="258"/>
      <c r="E19" s="259"/>
      <c r="F19" s="16"/>
    </row>
    <row r="20" spans="1:8" x14ac:dyDescent="0.25">
      <c r="A20" s="82"/>
      <c r="B20" s="82"/>
      <c r="C20" s="257"/>
      <c r="D20" s="258"/>
      <c r="E20" s="259"/>
      <c r="F20" s="16"/>
    </row>
    <row r="21" spans="1:8" ht="15.75" thickBot="1" x14ac:dyDescent="0.3">
      <c r="A21" s="82"/>
      <c r="B21" s="82"/>
      <c r="C21" s="260"/>
      <c r="D21" s="261"/>
      <c r="E21" s="262"/>
      <c r="F21" s="16"/>
    </row>
    <row r="22" spans="1:8" ht="15" customHeight="1" x14ac:dyDescent="0.25">
      <c r="A22" s="82"/>
      <c r="B22" s="82"/>
      <c r="C22" s="248" t="s">
        <v>1978</v>
      </c>
      <c r="D22" s="249"/>
      <c r="E22" s="250"/>
      <c r="F22" s="9"/>
      <c r="H22"/>
    </row>
    <row r="23" spans="1:8" ht="15" customHeight="1" x14ac:dyDescent="0.25">
      <c r="A23" s="82"/>
      <c r="B23" s="82"/>
      <c r="C23" s="83" t="s">
        <v>2098</v>
      </c>
      <c r="D23" s="84">
        <v>15</v>
      </c>
      <c r="E23" s="85" t="s">
        <v>2094</v>
      </c>
      <c r="F23" s="9"/>
      <c r="H23"/>
    </row>
    <row r="24" spans="1:8" ht="15" customHeight="1" x14ac:dyDescent="0.25">
      <c r="A24" s="82"/>
      <c r="B24" s="82"/>
      <c r="C24" s="83" t="s">
        <v>2097</v>
      </c>
      <c r="D24" s="84">
        <v>0.9</v>
      </c>
      <c r="E24" s="85" t="s">
        <v>2093</v>
      </c>
      <c r="F24" s="9"/>
      <c r="H24"/>
    </row>
    <row r="25" spans="1:8" x14ac:dyDescent="0.25">
      <c r="A25" s="82"/>
      <c r="B25" s="82"/>
      <c r="C25" s="83" t="s">
        <v>2096</v>
      </c>
      <c r="D25" s="84">
        <v>1254</v>
      </c>
      <c r="E25" s="85" t="s">
        <v>2079</v>
      </c>
      <c r="F25" s="9"/>
      <c r="H25"/>
    </row>
    <row r="26" spans="1:8" x14ac:dyDescent="0.25">
      <c r="A26" s="82"/>
      <c r="B26" s="82"/>
      <c r="C26" s="83" t="s">
        <v>2099</v>
      </c>
      <c r="D26" s="87">
        <f>AVERAGE('CAL. HIDROLÓGICO PARA REBOSE'!B31:B42)</f>
        <v>86.5</v>
      </c>
      <c r="E26" s="85" t="s">
        <v>2095</v>
      </c>
      <c r="F26" s="11"/>
      <c r="H26"/>
    </row>
    <row r="27" spans="1:8" x14ac:dyDescent="0.25">
      <c r="A27" s="82"/>
      <c r="B27" s="82"/>
      <c r="C27" s="83" t="s">
        <v>2100</v>
      </c>
      <c r="D27" s="86">
        <v>0</v>
      </c>
      <c r="E27" s="85" t="s">
        <v>2090</v>
      </c>
      <c r="F27" s="9"/>
      <c r="H27"/>
    </row>
    <row r="28" spans="1:8" x14ac:dyDescent="0.25">
      <c r="A28" s="82"/>
      <c r="B28" s="82"/>
      <c r="C28" s="251" t="s">
        <v>1979</v>
      </c>
      <c r="D28" s="252"/>
      <c r="E28" s="253"/>
      <c r="F28" s="9"/>
      <c r="H28"/>
    </row>
    <row r="29" spans="1:8" x14ac:dyDescent="0.25">
      <c r="A29" s="82"/>
      <c r="B29" s="82"/>
      <c r="C29" s="83" t="s">
        <v>2101</v>
      </c>
      <c r="D29" s="87">
        <f>+D24*D25*D26/3600</f>
        <v>27.117750000000001</v>
      </c>
      <c r="E29" s="53"/>
      <c r="F29" s="9"/>
      <c r="H29"/>
    </row>
    <row r="30" spans="1:8" x14ac:dyDescent="0.25">
      <c r="A30" s="82"/>
      <c r="B30" s="82"/>
      <c r="C30" s="241" t="s">
        <v>1980</v>
      </c>
      <c r="D30" s="242"/>
      <c r="E30" s="243"/>
      <c r="F30" s="9"/>
      <c r="H30"/>
    </row>
    <row r="31" spans="1:8" x14ac:dyDescent="0.25">
      <c r="A31" s="88" t="s">
        <v>1981</v>
      </c>
      <c r="B31" s="89" t="s">
        <v>1982</v>
      </c>
      <c r="C31" s="83" t="s">
        <v>1983</v>
      </c>
      <c r="D31" s="90" t="s">
        <v>1984</v>
      </c>
      <c r="E31" s="85" t="s">
        <v>1985</v>
      </c>
      <c r="F31" s="9"/>
    </row>
    <row r="32" spans="1:8" x14ac:dyDescent="0.25">
      <c r="A32" s="88">
        <v>0</v>
      </c>
      <c r="B32" s="89">
        <v>0</v>
      </c>
      <c r="C32" s="80">
        <f t="shared" ref="C32:C59" si="0">+$D$23*A32</f>
        <v>0</v>
      </c>
      <c r="D32" s="91">
        <f t="shared" ref="D32:D59" si="1">+$D$29*B32</f>
        <v>0</v>
      </c>
      <c r="E32" s="92">
        <v>0</v>
      </c>
      <c r="F32" s="9"/>
      <c r="H32" s="32"/>
    </row>
    <row r="33" spans="1:8" x14ac:dyDescent="0.25">
      <c r="A33" s="88">
        <v>0.1</v>
      </c>
      <c r="B33" s="89">
        <v>1.4999999999999999E-2</v>
      </c>
      <c r="C33" s="80">
        <f t="shared" si="0"/>
        <v>1.5</v>
      </c>
      <c r="D33" s="91">
        <f t="shared" si="1"/>
        <v>0.40676625</v>
      </c>
      <c r="E33" s="92">
        <f>IF(+(((D32+D33)/2)-$D$27)*2.5/1000*60&gt;0,(((D32+D33)/2)-$D$27)*2.5/1000*60,0)</f>
        <v>3.0507468750000002E-2</v>
      </c>
      <c r="F33" s="9"/>
      <c r="H33" s="32"/>
    </row>
    <row r="34" spans="1:8" x14ac:dyDescent="0.25">
      <c r="A34" s="88">
        <v>0.2</v>
      </c>
      <c r="B34" s="89">
        <v>7.4999999999999997E-2</v>
      </c>
      <c r="C34" s="80">
        <f t="shared" si="0"/>
        <v>3</v>
      </c>
      <c r="D34" s="91">
        <f t="shared" si="1"/>
        <v>2.03383125</v>
      </c>
      <c r="E34" s="92">
        <f>IF(+(((D33+D34)/2)-$D$27)*2.5/1000*60&gt;0,(((D33+D34)/2)-$D$27)*2.5/1000*60,0)</f>
        <v>0.18304481249999999</v>
      </c>
      <c r="F34" s="9"/>
    </row>
    <row r="35" spans="1:8" x14ac:dyDescent="0.25">
      <c r="A35" s="88">
        <v>0.3</v>
      </c>
      <c r="B35" s="89">
        <v>0.16</v>
      </c>
      <c r="C35" s="80">
        <f t="shared" si="0"/>
        <v>4.5</v>
      </c>
      <c r="D35" s="91">
        <f t="shared" si="1"/>
        <v>4.3388400000000003</v>
      </c>
      <c r="E35" s="92">
        <f t="shared" ref="E35:E59" si="2">IF(+(((D34+D35)/2)-$D$27)*(C35-C34)/1000*60&gt;0,(((D34+D35)/2)-$D$27)*(C35-C34)/1000*60,0)</f>
        <v>0.28677020624999999</v>
      </c>
      <c r="F35" s="9"/>
    </row>
    <row r="36" spans="1:8" x14ac:dyDescent="0.25">
      <c r="A36" s="88">
        <v>0.4</v>
      </c>
      <c r="B36" s="89">
        <v>0.28000000000000003</v>
      </c>
      <c r="C36" s="80">
        <f t="shared" si="0"/>
        <v>6</v>
      </c>
      <c r="D36" s="91">
        <f t="shared" si="1"/>
        <v>7.5929700000000011</v>
      </c>
      <c r="E36" s="92">
        <f t="shared" si="2"/>
        <v>0.5369314500000002</v>
      </c>
      <c r="F36" s="9"/>
      <c r="H36" s="32"/>
    </row>
    <row r="37" spans="1:8" x14ac:dyDescent="0.25">
      <c r="A37" s="88">
        <v>0.5</v>
      </c>
      <c r="B37" s="89">
        <v>0.43</v>
      </c>
      <c r="C37" s="80">
        <f t="shared" si="0"/>
        <v>7.5</v>
      </c>
      <c r="D37" s="91">
        <f t="shared" si="1"/>
        <v>11.6606325</v>
      </c>
      <c r="E37" s="92">
        <f t="shared" si="2"/>
        <v>0.86641211249999994</v>
      </c>
      <c r="F37" s="9"/>
    </row>
    <row r="38" spans="1:8" x14ac:dyDescent="0.25">
      <c r="A38" s="88">
        <v>0.6</v>
      </c>
      <c r="B38" s="89">
        <v>0.6</v>
      </c>
      <c r="C38" s="80">
        <f t="shared" si="0"/>
        <v>9</v>
      </c>
      <c r="D38" s="91">
        <f t="shared" si="1"/>
        <v>16.27065</v>
      </c>
      <c r="E38" s="92">
        <f t="shared" si="2"/>
        <v>1.2569077125000001</v>
      </c>
      <c r="F38" s="9"/>
    </row>
    <row r="39" spans="1:8" x14ac:dyDescent="0.25">
      <c r="A39" s="88">
        <v>0.7</v>
      </c>
      <c r="B39" s="89">
        <v>0.7</v>
      </c>
      <c r="C39" s="80">
        <f t="shared" si="0"/>
        <v>10.5</v>
      </c>
      <c r="D39" s="91">
        <f t="shared" si="1"/>
        <v>18.982424999999999</v>
      </c>
      <c r="E39" s="92">
        <f t="shared" si="2"/>
        <v>1.5863883749999999</v>
      </c>
      <c r="F39" s="9"/>
    </row>
    <row r="40" spans="1:8" x14ac:dyDescent="0.25">
      <c r="A40" s="88">
        <v>0.8</v>
      </c>
      <c r="B40" s="89">
        <v>0.89</v>
      </c>
      <c r="C40" s="80">
        <f t="shared" si="0"/>
        <v>12</v>
      </c>
      <c r="D40" s="91">
        <f t="shared" si="1"/>
        <v>24.134797500000001</v>
      </c>
      <c r="E40" s="92">
        <f t="shared" si="2"/>
        <v>1.9402750124999999</v>
      </c>
      <c r="F40" s="9"/>
    </row>
    <row r="41" spans="1:8" x14ac:dyDescent="0.25">
      <c r="A41" s="88">
        <v>0.9</v>
      </c>
      <c r="B41" s="89">
        <v>0.97</v>
      </c>
      <c r="C41" s="80">
        <f t="shared" si="0"/>
        <v>13.5</v>
      </c>
      <c r="D41" s="91">
        <f t="shared" si="1"/>
        <v>26.3042175</v>
      </c>
      <c r="E41" s="92">
        <f t="shared" si="2"/>
        <v>2.2697556750000003</v>
      </c>
      <c r="F41" s="9"/>
    </row>
    <row r="42" spans="1:8" x14ac:dyDescent="0.25">
      <c r="A42" s="88">
        <v>1</v>
      </c>
      <c r="B42" s="89">
        <v>1</v>
      </c>
      <c r="C42" s="80">
        <f t="shared" si="0"/>
        <v>15</v>
      </c>
      <c r="D42" s="91">
        <f t="shared" si="1"/>
        <v>27.117750000000001</v>
      </c>
      <c r="E42" s="92">
        <f t="shared" si="2"/>
        <v>2.4039885375000001</v>
      </c>
      <c r="F42" s="9"/>
    </row>
    <row r="43" spans="1:8" hidden="1" x14ac:dyDescent="0.25">
      <c r="A43" s="88">
        <v>1.1000000000000001</v>
      </c>
      <c r="B43" s="89">
        <v>0.98</v>
      </c>
      <c r="C43" s="93">
        <f t="shared" si="0"/>
        <v>16.5</v>
      </c>
      <c r="D43" s="94">
        <f t="shared" si="1"/>
        <v>26.575395</v>
      </c>
      <c r="E43" s="95">
        <f t="shared" si="2"/>
        <v>2.4161915249999999</v>
      </c>
      <c r="F43" s="9">
        <f>F42/2</f>
        <v>0</v>
      </c>
    </row>
    <row r="44" spans="1:8" hidden="1" x14ac:dyDescent="0.25">
      <c r="A44" s="88">
        <v>1.2</v>
      </c>
      <c r="B44" s="89">
        <v>0.92</v>
      </c>
      <c r="C44" s="96">
        <f t="shared" si="0"/>
        <v>18</v>
      </c>
      <c r="D44" s="97">
        <f t="shared" si="1"/>
        <v>24.948330000000002</v>
      </c>
      <c r="E44" s="98">
        <f t="shared" si="2"/>
        <v>2.3185676249999996</v>
      </c>
      <c r="F44" s="9"/>
    </row>
    <row r="45" spans="1:8" hidden="1" x14ac:dyDescent="0.25">
      <c r="A45" s="88">
        <v>1.3</v>
      </c>
      <c r="B45" s="89">
        <v>0.84</v>
      </c>
      <c r="C45" s="93">
        <f t="shared" si="0"/>
        <v>19.5</v>
      </c>
      <c r="D45" s="94">
        <f t="shared" si="1"/>
        <v>22.77891</v>
      </c>
      <c r="E45" s="95">
        <f t="shared" si="2"/>
        <v>2.1477258000000004</v>
      </c>
      <c r="F45" s="9"/>
    </row>
    <row r="46" spans="1:8" hidden="1" x14ac:dyDescent="0.25">
      <c r="A46" s="88">
        <v>1.4</v>
      </c>
      <c r="B46" s="89">
        <v>0.75</v>
      </c>
      <c r="C46" s="96">
        <f t="shared" si="0"/>
        <v>21</v>
      </c>
      <c r="D46" s="97">
        <f t="shared" si="1"/>
        <v>20.338312500000001</v>
      </c>
      <c r="E46" s="98">
        <f t="shared" si="2"/>
        <v>1.9402750124999999</v>
      </c>
      <c r="F46" s="9"/>
    </row>
    <row r="47" spans="1:8" hidden="1" x14ac:dyDescent="0.25">
      <c r="A47" s="88">
        <v>1.5</v>
      </c>
      <c r="B47" s="89">
        <v>0.65</v>
      </c>
      <c r="C47" s="93">
        <f t="shared" si="0"/>
        <v>22.5</v>
      </c>
      <c r="D47" s="94">
        <f t="shared" si="1"/>
        <v>17.626537500000001</v>
      </c>
      <c r="E47" s="95">
        <f t="shared" si="2"/>
        <v>1.70841825</v>
      </c>
      <c r="F47" s="9"/>
    </row>
    <row r="48" spans="1:8" hidden="1" x14ac:dyDescent="0.25">
      <c r="A48" s="88">
        <v>1.6</v>
      </c>
      <c r="B48" s="89">
        <v>0.56999999999999995</v>
      </c>
      <c r="C48" s="96">
        <f t="shared" si="0"/>
        <v>24</v>
      </c>
      <c r="D48" s="97">
        <f t="shared" si="1"/>
        <v>15.457117499999999</v>
      </c>
      <c r="E48" s="98">
        <f t="shared" si="2"/>
        <v>1.4887644750000002</v>
      </c>
      <c r="F48" s="9"/>
    </row>
    <row r="49" spans="1:8" hidden="1" x14ac:dyDescent="0.25">
      <c r="A49" s="88">
        <v>1.8</v>
      </c>
      <c r="B49" s="89">
        <v>0.43</v>
      </c>
      <c r="C49" s="93">
        <f t="shared" si="0"/>
        <v>27</v>
      </c>
      <c r="D49" s="94">
        <f t="shared" si="1"/>
        <v>11.6606325</v>
      </c>
      <c r="E49" s="95">
        <f t="shared" si="2"/>
        <v>2.4405975</v>
      </c>
      <c r="F49" s="9"/>
    </row>
    <row r="50" spans="1:8" hidden="1" x14ac:dyDescent="0.25">
      <c r="A50" s="88">
        <v>2</v>
      </c>
      <c r="B50" s="89">
        <v>0.32</v>
      </c>
      <c r="C50" s="96">
        <f t="shared" si="0"/>
        <v>30</v>
      </c>
      <c r="D50" s="97">
        <f t="shared" si="1"/>
        <v>8.6776800000000005</v>
      </c>
      <c r="E50" s="98">
        <f t="shared" si="2"/>
        <v>1.8304481250000002</v>
      </c>
      <c r="F50" s="9"/>
    </row>
    <row r="51" spans="1:8" hidden="1" x14ac:dyDescent="0.25">
      <c r="A51" s="88">
        <v>2.2000000000000002</v>
      </c>
      <c r="B51" s="89">
        <v>0.24</v>
      </c>
      <c r="C51" s="93">
        <f t="shared" si="0"/>
        <v>33</v>
      </c>
      <c r="D51" s="94">
        <f t="shared" si="1"/>
        <v>6.5082599999999999</v>
      </c>
      <c r="E51" s="95">
        <f t="shared" si="2"/>
        <v>1.3667346</v>
      </c>
      <c r="F51" s="9"/>
    </row>
    <row r="52" spans="1:8" hidden="1" x14ac:dyDescent="0.25">
      <c r="A52" s="88">
        <v>2.4</v>
      </c>
      <c r="B52" s="89">
        <v>0.18</v>
      </c>
      <c r="C52" s="96">
        <f t="shared" si="0"/>
        <v>36</v>
      </c>
      <c r="D52" s="97">
        <f t="shared" si="1"/>
        <v>4.881195</v>
      </c>
      <c r="E52" s="98">
        <f t="shared" si="2"/>
        <v>1.02505095</v>
      </c>
      <c r="F52" s="9"/>
    </row>
    <row r="53" spans="1:8" hidden="1" x14ac:dyDescent="0.25">
      <c r="A53" s="88">
        <v>2.6</v>
      </c>
      <c r="B53" s="89">
        <v>0.13</v>
      </c>
      <c r="C53" s="93">
        <f t="shared" si="0"/>
        <v>39</v>
      </c>
      <c r="D53" s="94">
        <f t="shared" si="1"/>
        <v>3.5253075000000003</v>
      </c>
      <c r="E53" s="95">
        <f t="shared" si="2"/>
        <v>0.75658522499999992</v>
      </c>
      <c r="F53" s="9"/>
    </row>
    <row r="54" spans="1:8" hidden="1" x14ac:dyDescent="0.25">
      <c r="A54" s="88">
        <v>2.8</v>
      </c>
      <c r="B54" s="89">
        <v>9.8000000000000004E-2</v>
      </c>
      <c r="C54" s="96">
        <f t="shared" si="0"/>
        <v>42</v>
      </c>
      <c r="D54" s="97">
        <f t="shared" si="1"/>
        <v>2.6575395000000004</v>
      </c>
      <c r="E54" s="98">
        <f t="shared" si="2"/>
        <v>0.55645623</v>
      </c>
      <c r="F54" s="9"/>
    </row>
    <row r="55" spans="1:8" hidden="1" x14ac:dyDescent="0.25">
      <c r="A55" s="88">
        <v>3</v>
      </c>
      <c r="B55" s="89">
        <v>7.4999999999999997E-2</v>
      </c>
      <c r="C55" s="93">
        <f t="shared" si="0"/>
        <v>45</v>
      </c>
      <c r="D55" s="94">
        <f t="shared" si="1"/>
        <v>2.03383125</v>
      </c>
      <c r="E55" s="95">
        <f t="shared" si="2"/>
        <v>0.42222336750000011</v>
      </c>
      <c r="F55" s="9"/>
    </row>
    <row r="56" spans="1:8" hidden="1" x14ac:dyDescent="0.25">
      <c r="A56" s="88">
        <v>3.5</v>
      </c>
      <c r="B56" s="89">
        <v>3.5999999999999997E-2</v>
      </c>
      <c r="C56" s="96">
        <f t="shared" si="0"/>
        <v>52.5</v>
      </c>
      <c r="D56" s="97">
        <f t="shared" si="1"/>
        <v>0.97623899999999997</v>
      </c>
      <c r="E56" s="98">
        <f t="shared" si="2"/>
        <v>0.6772658062500001</v>
      </c>
      <c r="F56" s="9"/>
    </row>
    <row r="57" spans="1:8" hidden="1" x14ac:dyDescent="0.25">
      <c r="A57" s="88">
        <v>4</v>
      </c>
      <c r="B57" s="89">
        <v>1.7999999999999999E-2</v>
      </c>
      <c r="C57" s="93">
        <f t="shared" si="0"/>
        <v>60</v>
      </c>
      <c r="D57" s="94">
        <f t="shared" si="1"/>
        <v>0.48811949999999998</v>
      </c>
      <c r="E57" s="95">
        <f t="shared" si="2"/>
        <v>0.32948066249999997</v>
      </c>
      <c r="F57" s="9"/>
    </row>
    <row r="58" spans="1:8" hidden="1" x14ac:dyDescent="0.25">
      <c r="A58" s="88">
        <v>4.5</v>
      </c>
      <c r="B58" s="89">
        <v>8.9999999999999993E-3</v>
      </c>
      <c r="C58" s="96">
        <f t="shared" si="0"/>
        <v>67.5</v>
      </c>
      <c r="D58" s="97">
        <f t="shared" si="1"/>
        <v>0.24405974999999999</v>
      </c>
      <c r="E58" s="98">
        <f t="shared" si="2"/>
        <v>0.16474033124999998</v>
      </c>
      <c r="F58" s="9"/>
    </row>
    <row r="59" spans="1:8" hidden="1" x14ac:dyDescent="0.25">
      <c r="A59" s="88">
        <v>5</v>
      </c>
      <c r="B59" s="89">
        <v>4.0000000000000001E-3</v>
      </c>
      <c r="C59" s="93">
        <f t="shared" si="0"/>
        <v>75</v>
      </c>
      <c r="D59" s="94">
        <f t="shared" si="1"/>
        <v>0.10847100000000001</v>
      </c>
      <c r="E59" s="95">
        <f t="shared" si="2"/>
        <v>7.9319418750000009E-2</v>
      </c>
      <c r="F59" s="9"/>
    </row>
    <row r="60" spans="1:8" ht="15.75" thickBot="1" x14ac:dyDescent="0.3">
      <c r="A60" s="82"/>
      <c r="B60" s="82"/>
      <c r="C60" s="244" t="s">
        <v>0</v>
      </c>
      <c r="D60" s="245"/>
      <c r="E60" s="99">
        <f>SUM(E32:E42)</f>
        <v>11.3609813625</v>
      </c>
      <c r="F60" s="9"/>
    </row>
    <row r="61" spans="1:8" x14ac:dyDescent="0.25">
      <c r="A61" s="82"/>
      <c r="B61" s="82"/>
      <c r="C61" s="17"/>
      <c r="D61" s="3"/>
      <c r="E61" s="3"/>
      <c r="F61" s="9"/>
    </row>
    <row r="62" spans="1:8" ht="15" customHeight="1" x14ac:dyDescent="0.25">
      <c r="A62" s="82"/>
      <c r="B62" s="82"/>
      <c r="C62" s="17"/>
      <c r="D62" s="3"/>
      <c r="E62" s="3"/>
      <c r="F62" s="9"/>
      <c r="H62"/>
    </row>
    <row r="63" spans="1:8" ht="15" customHeight="1" x14ac:dyDescent="0.25">
      <c r="A63" s="82"/>
      <c r="B63" s="82"/>
      <c r="C63" s="100"/>
      <c r="D63" s="3"/>
      <c r="E63" s="17"/>
      <c r="F63" s="9"/>
      <c r="H63"/>
    </row>
    <row r="64" spans="1:8" x14ac:dyDescent="0.25">
      <c r="A64" s="101"/>
      <c r="B64" s="101"/>
      <c r="C64" s="18"/>
      <c r="D64" s="101"/>
      <c r="E64" s="101"/>
      <c r="F64" s="9"/>
      <c r="H64"/>
    </row>
    <row r="65" spans="1:8" ht="15" customHeight="1" x14ac:dyDescent="0.25">
      <c r="A65" s="9"/>
      <c r="B65" s="9"/>
      <c r="C65" s="9"/>
      <c r="D65" s="9"/>
      <c r="E65" s="9"/>
      <c r="F65" s="9"/>
      <c r="H65"/>
    </row>
    <row r="66" spans="1:8" ht="15.75" customHeight="1" x14ac:dyDescent="0.25">
      <c r="H66"/>
    </row>
    <row r="67" spans="1:8" x14ac:dyDescent="0.25">
      <c r="H67"/>
    </row>
    <row r="68" spans="1:8" x14ac:dyDescent="0.25">
      <c r="H68"/>
    </row>
    <row r="69" spans="1:8" x14ac:dyDescent="0.25">
      <c r="H69"/>
    </row>
    <row r="70" spans="1:8" x14ac:dyDescent="0.25">
      <c r="H70"/>
    </row>
    <row r="71" spans="1:8" x14ac:dyDescent="0.25">
      <c r="H71"/>
    </row>
    <row r="72" spans="1:8" x14ac:dyDescent="0.25">
      <c r="H72"/>
    </row>
    <row r="73" spans="1:8" x14ac:dyDescent="0.25">
      <c r="H73"/>
    </row>
    <row r="74" spans="1:8" x14ac:dyDescent="0.25">
      <c r="H74"/>
    </row>
    <row r="75" spans="1:8" x14ac:dyDescent="0.25">
      <c r="H75"/>
    </row>
    <row r="76" spans="1:8" x14ac:dyDescent="0.25">
      <c r="H76"/>
    </row>
    <row r="77" spans="1:8" ht="15" customHeight="1" x14ac:dyDescent="0.25">
      <c r="H77"/>
    </row>
    <row r="78" spans="1:8" x14ac:dyDescent="0.25">
      <c r="H78"/>
    </row>
    <row r="79" spans="1:8" x14ac:dyDescent="0.25">
      <c r="H79"/>
    </row>
    <row r="80" spans="1:8" x14ac:dyDescent="0.25">
      <c r="H80"/>
    </row>
    <row r="81" spans="8:8" x14ac:dyDescent="0.25">
      <c r="H81"/>
    </row>
    <row r="82" spans="8:8" ht="16.5" customHeight="1" x14ac:dyDescent="0.25">
      <c r="H82"/>
    </row>
    <row r="83" spans="8:8" ht="15" customHeight="1" x14ac:dyDescent="0.25">
      <c r="H83"/>
    </row>
    <row r="84" spans="8:8" ht="15" customHeight="1" x14ac:dyDescent="0.25">
      <c r="H84"/>
    </row>
    <row r="85" spans="8:8" ht="15" customHeight="1" x14ac:dyDescent="0.25">
      <c r="H85"/>
    </row>
    <row r="86" spans="8:8" ht="13.5" customHeight="1" x14ac:dyDescent="0.25">
      <c r="H86"/>
    </row>
    <row r="87" spans="8:8" x14ac:dyDescent="0.25">
      <c r="H87"/>
    </row>
    <row r="88" spans="8:8" x14ac:dyDescent="0.25">
      <c r="H88"/>
    </row>
    <row r="89" spans="8:8" x14ac:dyDescent="0.25">
      <c r="H89"/>
    </row>
    <row r="90" spans="8:8" x14ac:dyDescent="0.25">
      <c r="H90"/>
    </row>
    <row r="91" spans="8:8" x14ac:dyDescent="0.25">
      <c r="H91"/>
    </row>
    <row r="92" spans="8:8" x14ac:dyDescent="0.25">
      <c r="H92"/>
    </row>
    <row r="93" spans="8:8" x14ac:dyDescent="0.25">
      <c r="H93"/>
    </row>
    <row r="94" spans="8:8" x14ac:dyDescent="0.25">
      <c r="H94"/>
    </row>
    <row r="95" spans="8:8" x14ac:dyDescent="0.25">
      <c r="H95"/>
    </row>
    <row r="96" spans="8:8" x14ac:dyDescent="0.25">
      <c r="H96"/>
    </row>
    <row r="97" spans="8:8" x14ac:dyDescent="0.25">
      <c r="H97"/>
    </row>
    <row r="98" spans="8:8" x14ac:dyDescent="0.25">
      <c r="H98"/>
    </row>
    <row r="99" spans="8:8" x14ac:dyDescent="0.25">
      <c r="H99"/>
    </row>
    <row r="100" spans="8:8" x14ac:dyDescent="0.25">
      <c r="H100"/>
    </row>
    <row r="101" spans="8:8" x14ac:dyDescent="0.25">
      <c r="H101"/>
    </row>
    <row r="102" spans="8:8" x14ac:dyDescent="0.25">
      <c r="H102"/>
    </row>
    <row r="103" spans="8:8" x14ac:dyDescent="0.25">
      <c r="H103"/>
    </row>
    <row r="104" spans="8:8" x14ac:dyDescent="0.25">
      <c r="H104"/>
    </row>
    <row r="105" spans="8:8" x14ac:dyDescent="0.25">
      <c r="H105"/>
    </row>
    <row r="106" spans="8:8" x14ac:dyDescent="0.25">
      <c r="H106"/>
    </row>
    <row r="107" spans="8:8" x14ac:dyDescent="0.25">
      <c r="H107"/>
    </row>
    <row r="108" spans="8:8" x14ac:dyDescent="0.25">
      <c r="H108"/>
    </row>
    <row r="109" spans="8:8" x14ac:dyDescent="0.25">
      <c r="H109"/>
    </row>
    <row r="110" spans="8:8" x14ac:dyDescent="0.25">
      <c r="H110"/>
    </row>
    <row r="111" spans="8:8" x14ac:dyDescent="0.25">
      <c r="H111"/>
    </row>
    <row r="112" spans="8:8" x14ac:dyDescent="0.25">
      <c r="H112"/>
    </row>
    <row r="113" spans="8:8" x14ac:dyDescent="0.25">
      <c r="H113"/>
    </row>
    <row r="114" spans="8:8" x14ac:dyDescent="0.25">
      <c r="H114"/>
    </row>
    <row r="115" spans="8:8" x14ac:dyDescent="0.25">
      <c r="H115"/>
    </row>
    <row r="116" spans="8:8" x14ac:dyDescent="0.25">
      <c r="H116"/>
    </row>
    <row r="117" spans="8:8" x14ac:dyDescent="0.25">
      <c r="H117"/>
    </row>
    <row r="118" spans="8:8" x14ac:dyDescent="0.25">
      <c r="H118"/>
    </row>
    <row r="119" spans="8:8" x14ac:dyDescent="0.25">
      <c r="H119"/>
    </row>
    <row r="120" spans="8:8" x14ac:dyDescent="0.25">
      <c r="H120"/>
    </row>
    <row r="121" spans="8:8" x14ac:dyDescent="0.25">
      <c r="H121"/>
    </row>
    <row r="122" spans="8:8" x14ac:dyDescent="0.25">
      <c r="H122"/>
    </row>
    <row r="123" spans="8:8" x14ac:dyDescent="0.25">
      <c r="H123"/>
    </row>
    <row r="124" spans="8:8" x14ac:dyDescent="0.25">
      <c r="H124"/>
    </row>
    <row r="125" spans="8:8" x14ac:dyDescent="0.25">
      <c r="H125"/>
    </row>
    <row r="126" spans="8:8" x14ac:dyDescent="0.25">
      <c r="H126"/>
    </row>
    <row r="127" spans="8:8" x14ac:dyDescent="0.25">
      <c r="H127"/>
    </row>
    <row r="128" spans="8:8" x14ac:dyDescent="0.25">
      <c r="H128"/>
    </row>
    <row r="129" spans="8:8" x14ac:dyDescent="0.25">
      <c r="H129"/>
    </row>
    <row r="130" spans="8:8" x14ac:dyDescent="0.25">
      <c r="H130"/>
    </row>
    <row r="131" spans="8:8" x14ac:dyDescent="0.25">
      <c r="H131"/>
    </row>
    <row r="132" spans="8:8" x14ac:dyDescent="0.25">
      <c r="H132"/>
    </row>
    <row r="133" spans="8:8" x14ac:dyDescent="0.25">
      <c r="H133"/>
    </row>
    <row r="134" spans="8:8" x14ac:dyDescent="0.25">
      <c r="H134"/>
    </row>
    <row r="135" spans="8:8" x14ac:dyDescent="0.25">
      <c r="H135"/>
    </row>
    <row r="136" spans="8:8" x14ac:dyDescent="0.25">
      <c r="H136"/>
    </row>
  </sheetData>
  <sheetProtection password="DD6E" sheet="1" formatCells="0" formatColumns="0" formatRows="0" insertColumns="0" insertRows="0" insertHyperlinks="0" deleteColumns="0" deleteRows="0" sort="0" autoFilter="0" pivotTables="0"/>
  <mergeCells count="11">
    <mergeCell ref="C30:E30"/>
    <mergeCell ref="C60:D60"/>
    <mergeCell ref="D9:E9"/>
    <mergeCell ref="C22:E22"/>
    <mergeCell ref="C28:E28"/>
    <mergeCell ref="C10:E21"/>
    <mergeCell ref="D1:E4"/>
    <mergeCell ref="D5:E5"/>
    <mergeCell ref="D6:E6"/>
    <mergeCell ref="D7:E7"/>
    <mergeCell ref="D8:E8"/>
  </mergeCells>
  <pageMargins left="0.7" right="0.7" top="0.75" bottom="0.75" header="0.3" footer="0.3"/>
  <pageSetup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view="pageBreakPreview" zoomScaleNormal="100" zoomScaleSheetLayoutView="100" workbookViewId="0">
      <selection activeCell="F15" sqref="F15"/>
    </sheetView>
  </sheetViews>
  <sheetFormatPr baseColWidth="10" defaultRowHeight="15" x14ac:dyDescent="0.25"/>
  <cols>
    <col min="1" max="1" width="25.5703125" customWidth="1"/>
    <col min="2" max="2" width="17.85546875" bestFit="1" customWidth="1"/>
    <col min="3" max="3" width="19.28515625" customWidth="1"/>
    <col min="4" max="4" width="14" customWidth="1"/>
    <col min="5" max="5" width="16.5703125" customWidth="1"/>
    <col min="6" max="6" width="14.5703125" customWidth="1"/>
    <col min="7" max="7" width="12.140625" customWidth="1"/>
    <col min="8" max="8" width="3.28515625" bestFit="1" customWidth="1"/>
    <col min="9" max="9" width="22" bestFit="1" customWidth="1"/>
  </cols>
  <sheetData>
    <row r="1" spans="1:8" ht="15" customHeight="1" x14ac:dyDescent="0.25">
      <c r="A1" s="6"/>
      <c r="B1" s="229" t="s">
        <v>2102</v>
      </c>
      <c r="C1" s="265"/>
      <c r="D1" s="265"/>
      <c r="E1" s="265"/>
      <c r="F1" s="265"/>
      <c r="G1" s="230"/>
      <c r="H1" s="9"/>
    </row>
    <row r="2" spans="1:8" x14ac:dyDescent="0.25">
      <c r="A2" s="7"/>
      <c r="B2" s="231"/>
      <c r="C2" s="266"/>
      <c r="D2" s="266"/>
      <c r="E2" s="266"/>
      <c r="F2" s="266"/>
      <c r="G2" s="232"/>
      <c r="H2" s="9"/>
    </row>
    <row r="3" spans="1:8" x14ac:dyDescent="0.25">
      <c r="A3" s="7"/>
      <c r="B3" s="231"/>
      <c r="C3" s="266"/>
      <c r="D3" s="266"/>
      <c r="E3" s="266"/>
      <c r="F3" s="266"/>
      <c r="G3" s="232"/>
      <c r="H3" s="9"/>
    </row>
    <row r="4" spans="1:8" ht="15.75" thickBot="1" x14ac:dyDescent="0.3">
      <c r="A4" s="25"/>
      <c r="B4" s="233"/>
      <c r="C4" s="267"/>
      <c r="D4" s="267"/>
      <c r="E4" s="267"/>
      <c r="F4" s="267"/>
      <c r="G4" s="234"/>
      <c r="H4" s="9"/>
    </row>
    <row r="5" spans="1:8" x14ac:dyDescent="0.25">
      <c r="A5" s="4" t="s">
        <v>2074</v>
      </c>
      <c r="B5" s="268" t="str">
        <f>'CAL. HIDROLÓGICO TANQUES ALMA. '!D5</f>
        <v xml:space="preserve">CLEMENCIA </v>
      </c>
      <c r="C5" s="269"/>
      <c r="D5" s="45"/>
      <c r="E5" s="45"/>
      <c r="F5" s="45"/>
      <c r="G5" s="45"/>
      <c r="H5" s="9"/>
    </row>
    <row r="6" spans="1:8" x14ac:dyDescent="0.25">
      <c r="A6" s="13" t="s">
        <v>2075</v>
      </c>
      <c r="B6" s="270">
        <f ca="1">'CAL. HIDROLÓGICO TANQUES ALMA. '!D6</f>
        <v>43006.394272685182</v>
      </c>
      <c r="C6" s="271"/>
      <c r="D6" s="45"/>
      <c r="E6" s="45"/>
      <c r="F6" s="45"/>
      <c r="G6" s="45"/>
      <c r="H6" s="9"/>
    </row>
    <row r="7" spans="1:8" x14ac:dyDescent="0.25">
      <c r="A7" s="13" t="s">
        <v>2076</v>
      </c>
      <c r="B7" s="272" t="s">
        <v>2085</v>
      </c>
      <c r="C7" s="273"/>
      <c r="D7" s="45"/>
      <c r="E7" s="45"/>
      <c r="F7" s="45"/>
      <c r="G7" s="45"/>
      <c r="H7" s="9"/>
    </row>
    <row r="8" spans="1:8" x14ac:dyDescent="0.25">
      <c r="A8" s="13" t="s">
        <v>2077</v>
      </c>
      <c r="B8" s="272" t="str">
        <f>'CAL. HIDROLÓGICO TANQUES ALMA. '!D8</f>
        <v>INSTITUCIONAL</v>
      </c>
      <c r="C8" s="273"/>
      <c r="D8" s="45"/>
      <c r="E8" s="45"/>
      <c r="F8" s="45"/>
      <c r="G8" s="45"/>
      <c r="H8" s="9"/>
    </row>
    <row r="9" spans="1:8" ht="15.75" thickBot="1" x14ac:dyDescent="0.3">
      <c r="A9" s="5" t="s">
        <v>2078</v>
      </c>
      <c r="B9" s="263">
        <f>'CAL. HIDROLÓGICO TANQUES ALMA. '!D9</f>
        <v>248</v>
      </c>
      <c r="C9" s="264"/>
      <c r="D9" s="45"/>
      <c r="E9" s="45"/>
      <c r="F9" s="45"/>
      <c r="G9" s="45"/>
      <c r="H9" s="9"/>
    </row>
    <row r="10" spans="1:8" ht="13.5" customHeight="1" x14ac:dyDescent="0.25">
      <c r="A10" s="14"/>
      <c r="B10" s="14"/>
      <c r="C10" s="14"/>
      <c r="D10" s="45"/>
      <c r="E10" s="45"/>
      <c r="F10" s="45"/>
      <c r="G10" s="45"/>
      <c r="H10" s="9"/>
    </row>
    <row r="11" spans="1:8" x14ac:dyDescent="0.25">
      <c r="A11" s="14"/>
      <c r="B11" s="14"/>
      <c r="C11" s="14"/>
      <c r="D11" s="45"/>
      <c r="E11" s="45"/>
      <c r="F11" s="45"/>
      <c r="G11" s="45"/>
      <c r="H11" s="9"/>
    </row>
    <row r="12" spans="1:8" x14ac:dyDescent="0.25">
      <c r="A12" s="14"/>
      <c r="B12" s="14"/>
      <c r="C12" s="14"/>
      <c r="D12" s="45"/>
      <c r="E12" s="45"/>
      <c r="F12" s="45"/>
      <c r="G12" s="45"/>
      <c r="H12" s="9"/>
    </row>
    <row r="13" spans="1:8" x14ac:dyDescent="0.25">
      <c r="A13" s="14"/>
      <c r="B13" s="14"/>
      <c r="C13" s="14"/>
      <c r="D13" s="45"/>
      <c r="E13" s="45"/>
      <c r="F13" s="45"/>
      <c r="G13" s="45"/>
      <c r="H13" s="9"/>
    </row>
    <row r="14" spans="1:8" x14ac:dyDescent="0.25">
      <c r="A14" s="14"/>
      <c r="B14" s="14"/>
      <c r="C14" s="14"/>
      <c r="D14" s="45"/>
      <c r="E14" s="45"/>
      <c r="F14" s="45"/>
      <c r="G14" s="45"/>
      <c r="H14" s="9"/>
    </row>
    <row r="15" spans="1:8" x14ac:dyDescent="0.25">
      <c r="A15" s="14"/>
      <c r="B15" s="14"/>
      <c r="C15" s="14"/>
      <c r="D15" s="45"/>
      <c r="E15" s="45"/>
      <c r="F15" s="45"/>
      <c r="G15" s="45"/>
      <c r="H15" s="9"/>
    </row>
    <row r="16" spans="1:8" x14ac:dyDescent="0.25">
      <c r="A16" s="14"/>
      <c r="B16" s="14"/>
      <c r="C16" s="14"/>
      <c r="D16" s="45"/>
      <c r="E16" s="45"/>
      <c r="F16" s="45"/>
      <c r="G16" s="45"/>
      <c r="H16" s="9"/>
    </row>
    <row r="17" spans="1:10" x14ac:dyDescent="0.25">
      <c r="A17" s="14"/>
      <c r="B17" s="14"/>
      <c r="C17" s="14"/>
      <c r="D17" s="45"/>
      <c r="E17" s="45"/>
      <c r="F17" s="45"/>
      <c r="G17" s="45"/>
      <c r="H17" s="9"/>
    </row>
    <row r="18" spans="1:10" x14ac:dyDescent="0.25">
      <c r="A18" s="14"/>
      <c r="B18" s="14"/>
      <c r="C18" s="14"/>
      <c r="D18" s="45"/>
      <c r="E18" s="45"/>
      <c r="F18" s="45"/>
      <c r="G18" s="45"/>
      <c r="H18" s="9"/>
    </row>
    <row r="19" spans="1:10" x14ac:dyDescent="0.25">
      <c r="A19" s="14"/>
      <c r="B19" s="14"/>
      <c r="C19" s="14"/>
      <c r="D19" s="45"/>
      <c r="E19" s="45"/>
      <c r="F19" s="45"/>
      <c r="G19" s="45"/>
      <c r="H19" s="9"/>
    </row>
    <row r="20" spans="1:10" x14ac:dyDescent="0.25">
      <c r="A20" s="14"/>
      <c r="B20" s="14"/>
      <c r="C20" s="14"/>
      <c r="D20" s="45"/>
      <c r="E20" s="45"/>
      <c r="F20" s="45"/>
      <c r="G20" s="45"/>
      <c r="H20" s="9"/>
    </row>
    <row r="21" spans="1:10" x14ac:dyDescent="0.25">
      <c r="A21" s="14"/>
      <c r="B21" s="14"/>
      <c r="C21" s="14"/>
      <c r="D21" s="45"/>
      <c r="E21" s="45"/>
      <c r="F21" s="45"/>
      <c r="G21" s="45"/>
      <c r="H21" s="9"/>
    </row>
    <row r="22" spans="1:10" x14ac:dyDescent="0.25">
      <c r="A22" s="14"/>
      <c r="B22" s="14"/>
      <c r="C22" s="14"/>
      <c r="D22" s="45"/>
      <c r="E22" s="45"/>
      <c r="F22" s="45"/>
      <c r="G22" s="45"/>
      <c r="H22" s="9"/>
    </row>
    <row r="23" spans="1:10" x14ac:dyDescent="0.25">
      <c r="A23" s="14"/>
      <c r="B23" s="14"/>
      <c r="C23" s="14"/>
      <c r="D23" s="45"/>
      <c r="E23" s="45"/>
      <c r="F23" s="45"/>
      <c r="G23" s="45"/>
      <c r="H23" s="9"/>
    </row>
    <row r="24" spans="1:10" x14ac:dyDescent="0.25">
      <c r="A24" s="14"/>
      <c r="B24" s="14"/>
      <c r="C24" s="14"/>
      <c r="D24" s="45"/>
      <c r="E24" s="45"/>
      <c r="F24" s="45"/>
      <c r="G24" s="45"/>
      <c r="H24" s="9"/>
    </row>
    <row r="25" spans="1:10" ht="15.75" thickBot="1" x14ac:dyDescent="0.3">
      <c r="A25" s="14"/>
      <c r="B25" s="14"/>
      <c r="C25" s="14"/>
      <c r="D25" s="45"/>
      <c r="E25" s="102"/>
      <c r="F25" s="102"/>
      <c r="G25" s="103"/>
      <c r="H25" s="9"/>
    </row>
    <row r="26" spans="1:10" ht="33" customHeight="1" x14ac:dyDescent="0.25">
      <c r="A26" s="104" t="str">
        <f>'CAL. HIDROLÓGICO TANQUES ALMA. '!C24</f>
        <v>Coeficiente de escorrentía</v>
      </c>
      <c r="B26" s="105">
        <f>'CAL. HIDROLÓGICO TANQUES ALMA. '!D24</f>
        <v>0.9</v>
      </c>
      <c r="C26" s="106" t="str">
        <f>'CAL. HIDROLÓGICO TANQUES ALMA. '!E24</f>
        <v>-</v>
      </c>
      <c r="D26" s="36"/>
      <c r="E26" s="107" t="s">
        <v>2091</v>
      </c>
      <c r="F26" s="108">
        <f>MAX(F31:F42)</f>
        <v>8.5240357142857164</v>
      </c>
      <c r="G26" s="109" t="s">
        <v>2081</v>
      </c>
      <c r="H26" s="15"/>
    </row>
    <row r="27" spans="1:10" ht="15.75" thickBot="1" x14ac:dyDescent="0.3">
      <c r="A27" s="90" t="str">
        <f>'CAL. HIDROLÓGICO TANQUES ALMA. '!C25</f>
        <v>Area a calcular</v>
      </c>
      <c r="B27" s="37">
        <f>'CAL. HIDROLÓGICO TANQUES ALMA. '!D25</f>
        <v>1254</v>
      </c>
      <c r="C27" s="85" t="str">
        <f>'CAL. HIDROLÓGICO TANQUES ALMA. '!E25</f>
        <v>m2</v>
      </c>
      <c r="D27" s="36"/>
      <c r="E27" s="110" t="s">
        <v>2092</v>
      </c>
      <c r="F27" s="111">
        <f>MAX(G31:G42)</f>
        <v>9.4711507936507964</v>
      </c>
      <c r="G27" s="112" t="s">
        <v>2090</v>
      </c>
      <c r="H27" s="9"/>
    </row>
    <row r="28" spans="1:10" ht="15.75" thickBot="1" x14ac:dyDescent="0.3">
      <c r="A28" s="113" t="str">
        <f>'CAL. HIDROLÓGICO TANQUES ALMA. '!C23</f>
        <v>Tormenta</v>
      </c>
      <c r="B28" s="114">
        <f>'CAL. HIDROLÓGICO TANQUES ALMA. '!D23</f>
        <v>15</v>
      </c>
      <c r="C28" s="112" t="str">
        <f>'CAL. HIDROLÓGICO TANQUES ALMA. '!E23</f>
        <v>min</v>
      </c>
      <c r="D28" s="36"/>
      <c r="E28" s="115"/>
      <c r="F28" s="36"/>
      <c r="G28" s="36"/>
      <c r="H28" s="9"/>
    </row>
    <row r="29" spans="1:10" ht="15.75" thickBot="1" x14ac:dyDescent="0.3">
      <c r="A29" s="36"/>
      <c r="B29" s="36"/>
      <c r="C29" s="36"/>
      <c r="D29" s="36"/>
      <c r="E29" s="36"/>
      <c r="F29" s="36"/>
      <c r="G29" s="36"/>
      <c r="H29" s="9"/>
    </row>
    <row r="30" spans="1:10" ht="53.25" customHeight="1" x14ac:dyDescent="0.25">
      <c r="A30" s="116"/>
      <c r="B30" s="117" t="s">
        <v>2073</v>
      </c>
      <c r="C30" s="117" t="s">
        <v>2072</v>
      </c>
      <c r="D30" s="118" t="s">
        <v>2086</v>
      </c>
      <c r="E30" s="118" t="s">
        <v>2088</v>
      </c>
      <c r="F30" s="118" t="s">
        <v>2087</v>
      </c>
      <c r="G30" s="119" t="s">
        <v>2089</v>
      </c>
      <c r="H30" s="9"/>
      <c r="I30" s="228"/>
    </row>
    <row r="31" spans="1:10" x14ac:dyDescent="0.25">
      <c r="A31" s="83" t="s">
        <v>2059</v>
      </c>
      <c r="B31" s="120">
        <v>9</v>
      </c>
      <c r="C31" s="37">
        <f>(B31*$B$27*$B$26/3600)</f>
        <v>2.8214999999999999</v>
      </c>
      <c r="D31" s="37">
        <f>C31*900/1000/2</f>
        <v>1.2696749999999999</v>
      </c>
      <c r="E31" s="120">
        <v>34</v>
      </c>
      <c r="F31" s="37">
        <f>D31-E31</f>
        <v>-32.730325000000001</v>
      </c>
      <c r="G31" s="53">
        <f>F31/900*1000</f>
        <v>-36.367027777777778</v>
      </c>
      <c r="H31" s="9"/>
      <c r="J31" s="29"/>
    </row>
    <row r="32" spans="1:10" x14ac:dyDescent="0.25">
      <c r="A32" s="83" t="s">
        <v>2060</v>
      </c>
      <c r="B32" s="120">
        <v>5</v>
      </c>
      <c r="C32" s="37">
        <f t="shared" ref="C32:C42" si="0">(B32*$B$27*$B$26/3600)</f>
        <v>1.5674999999999999</v>
      </c>
      <c r="D32" s="37">
        <f>C32*900/1000/2</f>
        <v>0.70537499999999997</v>
      </c>
      <c r="E32" s="120">
        <v>34</v>
      </c>
      <c r="F32" s="37">
        <f t="shared" ref="F32:F42" si="1">D32-E32</f>
        <v>-33.294625000000003</v>
      </c>
      <c r="G32" s="53">
        <f t="shared" ref="G32:G42" si="2">F32/900*1000</f>
        <v>-36.994027777777781</v>
      </c>
      <c r="H32" s="9"/>
      <c r="J32" s="29"/>
    </row>
    <row r="33" spans="1:10" x14ac:dyDescent="0.25">
      <c r="A33" s="83" t="s">
        <v>2061</v>
      </c>
      <c r="B33" s="120">
        <v>9</v>
      </c>
      <c r="C33" s="37">
        <f t="shared" si="0"/>
        <v>2.8214999999999999</v>
      </c>
      <c r="D33" s="37">
        <f t="shared" ref="D33:D42" si="3">C33*900/1000/2</f>
        <v>1.2696749999999999</v>
      </c>
      <c r="E33" s="120">
        <v>34</v>
      </c>
      <c r="F33" s="37">
        <f t="shared" si="1"/>
        <v>-32.730325000000001</v>
      </c>
      <c r="G33" s="53">
        <f t="shared" si="2"/>
        <v>-36.367027777777778</v>
      </c>
      <c r="H33" s="9"/>
      <c r="J33" s="29"/>
    </row>
    <row r="34" spans="1:10" x14ac:dyDescent="0.25">
      <c r="A34" s="83" t="s">
        <v>2062</v>
      </c>
      <c r="B34" s="120">
        <v>46</v>
      </c>
      <c r="C34" s="37">
        <f t="shared" si="0"/>
        <v>14.420999999999999</v>
      </c>
      <c r="D34" s="37">
        <f t="shared" si="3"/>
        <v>6.4894499999999997</v>
      </c>
      <c r="E34" s="120">
        <v>34</v>
      </c>
      <c r="F34" s="37">
        <f>D34-E34</f>
        <v>-27.510550000000002</v>
      </c>
      <c r="G34" s="53">
        <f t="shared" si="2"/>
        <v>-30.567277777777779</v>
      </c>
      <c r="H34" s="9"/>
      <c r="J34" s="29"/>
    </row>
    <row r="35" spans="1:10" x14ac:dyDescent="0.25">
      <c r="A35" s="83" t="s">
        <v>2063</v>
      </c>
      <c r="B35" s="120">
        <v>108</v>
      </c>
      <c r="C35" s="37">
        <f t="shared" si="0"/>
        <v>33.858000000000004</v>
      </c>
      <c r="D35" s="37">
        <f t="shared" si="3"/>
        <v>15.236100000000002</v>
      </c>
      <c r="E35" s="120">
        <v>34</v>
      </c>
      <c r="F35" s="37">
        <f t="shared" si="1"/>
        <v>-18.7639</v>
      </c>
      <c r="G35" s="53">
        <f t="shared" si="2"/>
        <v>-20.84877777777778</v>
      </c>
      <c r="H35" s="9"/>
      <c r="J35" s="29"/>
    </row>
    <row r="36" spans="1:10" x14ac:dyDescent="0.25">
      <c r="A36" s="83" t="s">
        <v>2064</v>
      </c>
      <c r="B36" s="120">
        <v>117</v>
      </c>
      <c r="C36" s="37">
        <f t="shared" si="0"/>
        <v>36.679500000000004</v>
      </c>
      <c r="D36" s="37">
        <f t="shared" si="3"/>
        <v>16.505775</v>
      </c>
      <c r="E36" s="120">
        <v>34</v>
      </c>
      <c r="F36" s="37">
        <f t="shared" si="1"/>
        <v>-17.494225</v>
      </c>
      <c r="G36" s="53">
        <f t="shared" si="2"/>
        <v>-19.438027777777776</v>
      </c>
      <c r="H36" s="9"/>
      <c r="J36" s="29"/>
    </row>
    <row r="37" spans="1:10" x14ac:dyDescent="0.25">
      <c r="A37" s="83" t="s">
        <v>2065</v>
      </c>
      <c r="B37" s="120">
        <v>100</v>
      </c>
      <c r="C37" s="37">
        <f t="shared" si="0"/>
        <v>31.35</v>
      </c>
      <c r="D37" s="37">
        <f t="shared" si="3"/>
        <v>14.1075</v>
      </c>
      <c r="E37" s="120">
        <v>34</v>
      </c>
      <c r="F37" s="37">
        <f t="shared" si="1"/>
        <v>-19.892499999999998</v>
      </c>
      <c r="G37" s="53">
        <f t="shared" si="2"/>
        <v>-22.102777777777778</v>
      </c>
      <c r="H37" s="9"/>
      <c r="J37" s="29"/>
    </row>
    <row r="38" spans="1:10" x14ac:dyDescent="0.25">
      <c r="A38" s="83" t="s">
        <v>2066</v>
      </c>
      <c r="B38" s="120">
        <v>133</v>
      </c>
      <c r="C38" s="37">
        <f t="shared" si="0"/>
        <v>41.695500000000003</v>
      </c>
      <c r="D38" s="37">
        <f t="shared" si="3"/>
        <v>18.762975000000001</v>
      </c>
      <c r="E38" s="120">
        <v>34</v>
      </c>
      <c r="F38" s="37">
        <f t="shared" si="1"/>
        <v>-15.237024999999999</v>
      </c>
      <c r="G38" s="53">
        <f t="shared" si="2"/>
        <v>-16.930027777777777</v>
      </c>
      <c r="H38" s="9"/>
      <c r="J38" s="29"/>
    </row>
    <row r="39" spans="1:10" x14ac:dyDescent="0.25">
      <c r="A39" s="83" t="s">
        <v>2067</v>
      </c>
      <c r="B39" s="120">
        <v>142</v>
      </c>
      <c r="C39" s="37">
        <f t="shared" si="0"/>
        <v>44.517000000000003</v>
      </c>
      <c r="D39" s="37">
        <f>C39*900/1000</f>
        <v>40.065300000000001</v>
      </c>
      <c r="E39" s="120">
        <v>34</v>
      </c>
      <c r="F39" s="37">
        <f t="shared" si="1"/>
        <v>6.0653000000000006</v>
      </c>
      <c r="G39" s="53">
        <f t="shared" si="2"/>
        <v>6.7392222222222227</v>
      </c>
      <c r="H39" s="9"/>
      <c r="J39" s="29"/>
    </row>
    <row r="40" spans="1:10" x14ac:dyDescent="0.25">
      <c r="A40" s="83" t="s">
        <v>2068</v>
      </c>
      <c r="B40" s="120">
        <v>211</v>
      </c>
      <c r="C40" s="37">
        <f t="shared" si="0"/>
        <v>66.148499999999999</v>
      </c>
      <c r="D40" s="37">
        <f>C40*900/1000/1.4</f>
        <v>42.524035714285716</v>
      </c>
      <c r="E40" s="120">
        <v>34</v>
      </c>
      <c r="F40" s="37">
        <f t="shared" si="1"/>
        <v>8.5240357142857164</v>
      </c>
      <c r="G40" s="53">
        <f t="shared" si="2"/>
        <v>9.4711507936507964</v>
      </c>
      <c r="H40" s="9"/>
      <c r="J40" s="29"/>
    </row>
    <row r="41" spans="1:10" x14ac:dyDescent="0.25">
      <c r="A41" s="83" t="s">
        <v>2069</v>
      </c>
      <c r="B41" s="120">
        <v>126</v>
      </c>
      <c r="C41" s="37">
        <f t="shared" si="0"/>
        <v>39.501000000000005</v>
      </c>
      <c r="D41" s="37">
        <f t="shared" si="3"/>
        <v>17.775449999999999</v>
      </c>
      <c r="E41" s="120">
        <v>34</v>
      </c>
      <c r="F41" s="37">
        <f t="shared" si="1"/>
        <v>-16.224550000000001</v>
      </c>
      <c r="G41" s="53">
        <f t="shared" si="2"/>
        <v>-18.027277777777776</v>
      </c>
      <c r="H41" s="9"/>
      <c r="J41" s="29"/>
    </row>
    <row r="42" spans="1:10" x14ac:dyDescent="0.25">
      <c r="A42" s="83" t="s">
        <v>2070</v>
      </c>
      <c r="B42" s="120">
        <v>32</v>
      </c>
      <c r="C42" s="37">
        <f t="shared" si="0"/>
        <v>10.032000000000002</v>
      </c>
      <c r="D42" s="37">
        <f t="shared" si="3"/>
        <v>4.5144000000000002</v>
      </c>
      <c r="E42" s="120">
        <v>34</v>
      </c>
      <c r="F42" s="37">
        <f t="shared" si="1"/>
        <v>-29.485599999999998</v>
      </c>
      <c r="G42" s="53">
        <f t="shared" si="2"/>
        <v>-32.76177777777778</v>
      </c>
      <c r="H42" s="9"/>
      <c r="J42" s="29"/>
    </row>
    <row r="43" spans="1:10" ht="15.75" thickBot="1" x14ac:dyDescent="0.3">
      <c r="A43" s="142" t="s">
        <v>2071</v>
      </c>
      <c r="B43" s="121">
        <f>SUM(B31:B42)</f>
        <v>1038</v>
      </c>
      <c r="C43" s="122" t="s">
        <v>2093</v>
      </c>
      <c r="D43" s="122">
        <f>SUM(D31:D42)</f>
        <v>179.2257107142857</v>
      </c>
      <c r="E43" s="121" t="s">
        <v>2093</v>
      </c>
      <c r="F43" s="122" t="s">
        <v>2093</v>
      </c>
      <c r="G43" s="123" t="s">
        <v>2093</v>
      </c>
      <c r="H43" s="9"/>
    </row>
    <row r="44" spans="1:10" x14ac:dyDescent="0.25">
      <c r="A44" s="17"/>
      <c r="B44" s="17"/>
      <c r="C44" s="17"/>
      <c r="D44" s="82"/>
      <c r="E44" s="82"/>
      <c r="F44" s="82"/>
      <c r="G44" s="82"/>
      <c r="H44" s="9"/>
    </row>
    <row r="45" spans="1:10" x14ac:dyDescent="0.25">
      <c r="A45" s="17"/>
      <c r="B45" s="17"/>
      <c r="C45" s="17"/>
      <c r="D45" s="82"/>
      <c r="E45" s="82"/>
      <c r="F45" s="82"/>
      <c r="G45" s="82"/>
      <c r="H45" s="9"/>
    </row>
    <row r="46" spans="1:10" x14ac:dyDescent="0.25">
      <c r="A46" s="100"/>
      <c r="B46" s="17"/>
      <c r="C46" s="17"/>
      <c r="D46" s="82"/>
      <c r="E46" s="82"/>
      <c r="F46" s="82"/>
      <c r="G46" s="82"/>
      <c r="H46" s="9"/>
    </row>
    <row r="47" spans="1:10" ht="16.5" x14ac:dyDescent="0.3">
      <c r="A47" s="18"/>
      <c r="B47" s="79"/>
      <c r="C47" s="79"/>
      <c r="D47" s="79"/>
      <c r="E47" s="79"/>
      <c r="F47" s="79"/>
      <c r="G47" s="79"/>
      <c r="H47" s="8"/>
    </row>
  </sheetData>
  <sheetProtection password="DD6E" sheet="1" formatCells="0" formatColumns="0" formatRows="0" insertColumns="0" insertRows="0" insertHyperlinks="0" deleteColumns="0" deleteRows="0" sort="0" autoFilter="0" pivotTables="0"/>
  <mergeCells count="6">
    <mergeCell ref="B9:C9"/>
    <mergeCell ref="B1:G4"/>
    <mergeCell ref="B5:C5"/>
    <mergeCell ref="B6:C6"/>
    <mergeCell ref="B7:C7"/>
    <mergeCell ref="B8:C8"/>
  </mergeCells>
  <pageMargins left="0.70866141732283472" right="0.70866141732283472" top="1.1417322834645669" bottom="0.74803149606299213" header="0.31496062992125984" footer="0.31496062992125984"/>
  <pageSetup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7"/>
  <sheetViews>
    <sheetView showGridLines="0" tabSelected="1" view="pageBreakPreview" topLeftCell="A7" zoomScale="85" zoomScaleNormal="100" zoomScaleSheetLayoutView="85" workbookViewId="0">
      <selection activeCell="D20" sqref="D20"/>
    </sheetView>
  </sheetViews>
  <sheetFormatPr baseColWidth="10" defaultRowHeight="15" x14ac:dyDescent="0.25"/>
  <cols>
    <col min="1" max="1" width="39.7109375" customWidth="1"/>
    <col min="2" max="2" width="14.7109375" customWidth="1"/>
    <col min="3" max="3" width="18.5703125" customWidth="1"/>
    <col min="6" max="6" width="1.7109375" customWidth="1"/>
    <col min="257" max="257" width="39.7109375" customWidth="1"/>
    <col min="258" max="258" width="14.7109375" customWidth="1"/>
    <col min="259" max="259" width="18.5703125" customWidth="1"/>
    <col min="262" max="262" width="1.7109375" customWidth="1"/>
    <col min="513" max="513" width="39.7109375" customWidth="1"/>
    <col min="514" max="514" width="14.7109375" customWidth="1"/>
    <col min="515" max="515" width="18.5703125" customWidth="1"/>
    <col min="518" max="518" width="1.7109375" customWidth="1"/>
    <col min="769" max="769" width="39.7109375" customWidth="1"/>
    <col min="770" max="770" width="14.7109375" customWidth="1"/>
    <col min="771" max="771" width="18.5703125" customWidth="1"/>
    <col min="774" max="774" width="1.7109375" customWidth="1"/>
    <col min="1025" max="1025" width="39.7109375" customWidth="1"/>
    <col min="1026" max="1026" width="14.7109375" customWidth="1"/>
    <col min="1027" max="1027" width="18.5703125" customWidth="1"/>
    <col min="1030" max="1030" width="1.7109375" customWidth="1"/>
    <col min="1281" max="1281" width="39.7109375" customWidth="1"/>
    <col min="1282" max="1282" width="14.7109375" customWidth="1"/>
    <col min="1283" max="1283" width="18.5703125" customWidth="1"/>
    <col min="1286" max="1286" width="1.7109375" customWidth="1"/>
    <col min="1537" max="1537" width="39.7109375" customWidth="1"/>
    <col min="1538" max="1538" width="14.7109375" customWidth="1"/>
    <col min="1539" max="1539" width="18.5703125" customWidth="1"/>
    <col min="1542" max="1542" width="1.7109375" customWidth="1"/>
    <col min="1793" max="1793" width="39.7109375" customWidth="1"/>
    <col min="1794" max="1794" width="14.7109375" customWidth="1"/>
    <col min="1795" max="1795" width="18.5703125" customWidth="1"/>
    <col min="1798" max="1798" width="1.7109375" customWidth="1"/>
    <col min="2049" max="2049" width="39.7109375" customWidth="1"/>
    <col min="2050" max="2050" width="14.7109375" customWidth="1"/>
    <col min="2051" max="2051" width="18.5703125" customWidth="1"/>
    <col min="2054" max="2054" width="1.7109375" customWidth="1"/>
    <col min="2305" max="2305" width="39.7109375" customWidth="1"/>
    <col min="2306" max="2306" width="14.7109375" customWidth="1"/>
    <col min="2307" max="2307" width="18.5703125" customWidth="1"/>
    <col min="2310" max="2310" width="1.7109375" customWidth="1"/>
    <col min="2561" max="2561" width="39.7109375" customWidth="1"/>
    <col min="2562" max="2562" width="14.7109375" customWidth="1"/>
    <col min="2563" max="2563" width="18.5703125" customWidth="1"/>
    <col min="2566" max="2566" width="1.7109375" customWidth="1"/>
    <col min="2817" max="2817" width="39.7109375" customWidth="1"/>
    <col min="2818" max="2818" width="14.7109375" customWidth="1"/>
    <col min="2819" max="2819" width="18.5703125" customWidth="1"/>
    <col min="2822" max="2822" width="1.7109375" customWidth="1"/>
    <col min="3073" max="3073" width="39.7109375" customWidth="1"/>
    <col min="3074" max="3074" width="14.7109375" customWidth="1"/>
    <col min="3075" max="3075" width="18.5703125" customWidth="1"/>
    <col min="3078" max="3078" width="1.7109375" customWidth="1"/>
    <col min="3329" max="3329" width="39.7109375" customWidth="1"/>
    <col min="3330" max="3330" width="14.7109375" customWidth="1"/>
    <col min="3331" max="3331" width="18.5703125" customWidth="1"/>
    <col min="3334" max="3334" width="1.7109375" customWidth="1"/>
    <col min="3585" max="3585" width="39.7109375" customWidth="1"/>
    <col min="3586" max="3586" width="14.7109375" customWidth="1"/>
    <col min="3587" max="3587" width="18.5703125" customWidth="1"/>
    <col min="3590" max="3590" width="1.7109375" customWidth="1"/>
    <col min="3841" max="3841" width="39.7109375" customWidth="1"/>
    <col min="3842" max="3842" width="14.7109375" customWidth="1"/>
    <col min="3843" max="3843" width="18.5703125" customWidth="1"/>
    <col min="3846" max="3846" width="1.7109375" customWidth="1"/>
    <col min="4097" max="4097" width="39.7109375" customWidth="1"/>
    <col min="4098" max="4098" width="14.7109375" customWidth="1"/>
    <col min="4099" max="4099" width="18.5703125" customWidth="1"/>
    <col min="4102" max="4102" width="1.7109375" customWidth="1"/>
    <col min="4353" max="4353" width="39.7109375" customWidth="1"/>
    <col min="4354" max="4354" width="14.7109375" customWidth="1"/>
    <col min="4355" max="4355" width="18.5703125" customWidth="1"/>
    <col min="4358" max="4358" width="1.7109375" customWidth="1"/>
    <col min="4609" max="4609" width="39.7109375" customWidth="1"/>
    <col min="4610" max="4610" width="14.7109375" customWidth="1"/>
    <col min="4611" max="4611" width="18.5703125" customWidth="1"/>
    <col min="4614" max="4614" width="1.7109375" customWidth="1"/>
    <col min="4865" max="4865" width="39.7109375" customWidth="1"/>
    <col min="4866" max="4866" width="14.7109375" customWidth="1"/>
    <col min="4867" max="4867" width="18.5703125" customWidth="1"/>
    <col min="4870" max="4870" width="1.7109375" customWidth="1"/>
    <col min="5121" max="5121" width="39.7109375" customWidth="1"/>
    <col min="5122" max="5122" width="14.7109375" customWidth="1"/>
    <col min="5123" max="5123" width="18.5703125" customWidth="1"/>
    <col min="5126" max="5126" width="1.7109375" customWidth="1"/>
    <col min="5377" max="5377" width="39.7109375" customWidth="1"/>
    <col min="5378" max="5378" width="14.7109375" customWidth="1"/>
    <col min="5379" max="5379" width="18.5703125" customWidth="1"/>
    <col min="5382" max="5382" width="1.7109375" customWidth="1"/>
    <col min="5633" max="5633" width="39.7109375" customWidth="1"/>
    <col min="5634" max="5634" width="14.7109375" customWidth="1"/>
    <col min="5635" max="5635" width="18.5703125" customWidth="1"/>
    <col min="5638" max="5638" width="1.7109375" customWidth="1"/>
    <col min="5889" max="5889" width="39.7109375" customWidth="1"/>
    <col min="5890" max="5890" width="14.7109375" customWidth="1"/>
    <col min="5891" max="5891" width="18.5703125" customWidth="1"/>
    <col min="5894" max="5894" width="1.7109375" customWidth="1"/>
    <col min="6145" max="6145" width="39.7109375" customWidth="1"/>
    <col min="6146" max="6146" width="14.7109375" customWidth="1"/>
    <col min="6147" max="6147" width="18.5703125" customWidth="1"/>
    <col min="6150" max="6150" width="1.7109375" customWidth="1"/>
    <col min="6401" max="6401" width="39.7109375" customWidth="1"/>
    <col min="6402" max="6402" width="14.7109375" customWidth="1"/>
    <col min="6403" max="6403" width="18.5703125" customWidth="1"/>
    <col min="6406" max="6406" width="1.7109375" customWidth="1"/>
    <col min="6657" max="6657" width="39.7109375" customWidth="1"/>
    <col min="6658" max="6658" width="14.7109375" customWidth="1"/>
    <col min="6659" max="6659" width="18.5703125" customWidth="1"/>
    <col min="6662" max="6662" width="1.7109375" customWidth="1"/>
    <col min="6913" max="6913" width="39.7109375" customWidth="1"/>
    <col min="6914" max="6914" width="14.7109375" customWidth="1"/>
    <col min="6915" max="6915" width="18.5703125" customWidth="1"/>
    <col min="6918" max="6918" width="1.7109375" customWidth="1"/>
    <col min="7169" max="7169" width="39.7109375" customWidth="1"/>
    <col min="7170" max="7170" width="14.7109375" customWidth="1"/>
    <col min="7171" max="7171" width="18.5703125" customWidth="1"/>
    <col min="7174" max="7174" width="1.7109375" customWidth="1"/>
    <col min="7425" max="7425" width="39.7109375" customWidth="1"/>
    <col min="7426" max="7426" width="14.7109375" customWidth="1"/>
    <col min="7427" max="7427" width="18.5703125" customWidth="1"/>
    <col min="7430" max="7430" width="1.7109375" customWidth="1"/>
    <col min="7681" max="7681" width="39.7109375" customWidth="1"/>
    <col min="7682" max="7682" width="14.7109375" customWidth="1"/>
    <col min="7683" max="7683" width="18.5703125" customWidth="1"/>
    <col min="7686" max="7686" width="1.7109375" customWidth="1"/>
    <col min="7937" max="7937" width="39.7109375" customWidth="1"/>
    <col min="7938" max="7938" width="14.7109375" customWidth="1"/>
    <col min="7939" max="7939" width="18.5703125" customWidth="1"/>
    <col min="7942" max="7942" width="1.7109375" customWidth="1"/>
    <col min="8193" max="8193" width="39.7109375" customWidth="1"/>
    <col min="8194" max="8194" width="14.7109375" customWidth="1"/>
    <col min="8195" max="8195" width="18.5703125" customWidth="1"/>
    <col min="8198" max="8198" width="1.7109375" customWidth="1"/>
    <col min="8449" max="8449" width="39.7109375" customWidth="1"/>
    <col min="8450" max="8450" width="14.7109375" customWidth="1"/>
    <col min="8451" max="8451" width="18.5703125" customWidth="1"/>
    <col min="8454" max="8454" width="1.7109375" customWidth="1"/>
    <col min="8705" max="8705" width="39.7109375" customWidth="1"/>
    <col min="8706" max="8706" width="14.7109375" customWidth="1"/>
    <col min="8707" max="8707" width="18.5703125" customWidth="1"/>
    <col min="8710" max="8710" width="1.7109375" customWidth="1"/>
    <col min="8961" max="8961" width="39.7109375" customWidth="1"/>
    <col min="8962" max="8962" width="14.7109375" customWidth="1"/>
    <col min="8963" max="8963" width="18.5703125" customWidth="1"/>
    <col min="8966" max="8966" width="1.7109375" customWidth="1"/>
    <col min="9217" max="9217" width="39.7109375" customWidth="1"/>
    <col min="9218" max="9218" width="14.7109375" customWidth="1"/>
    <col min="9219" max="9219" width="18.5703125" customWidth="1"/>
    <col min="9222" max="9222" width="1.7109375" customWidth="1"/>
    <col min="9473" max="9473" width="39.7109375" customWidth="1"/>
    <col min="9474" max="9474" width="14.7109375" customWidth="1"/>
    <col min="9475" max="9475" width="18.5703125" customWidth="1"/>
    <col min="9478" max="9478" width="1.7109375" customWidth="1"/>
    <col min="9729" max="9729" width="39.7109375" customWidth="1"/>
    <col min="9730" max="9730" width="14.7109375" customWidth="1"/>
    <col min="9731" max="9731" width="18.5703125" customWidth="1"/>
    <col min="9734" max="9734" width="1.7109375" customWidth="1"/>
    <col min="9985" max="9985" width="39.7109375" customWidth="1"/>
    <col min="9986" max="9986" width="14.7109375" customWidth="1"/>
    <col min="9987" max="9987" width="18.5703125" customWidth="1"/>
    <col min="9990" max="9990" width="1.7109375" customWidth="1"/>
    <col min="10241" max="10241" width="39.7109375" customWidth="1"/>
    <col min="10242" max="10242" width="14.7109375" customWidth="1"/>
    <col min="10243" max="10243" width="18.5703125" customWidth="1"/>
    <col min="10246" max="10246" width="1.7109375" customWidth="1"/>
    <col min="10497" max="10497" width="39.7109375" customWidth="1"/>
    <col min="10498" max="10498" width="14.7109375" customWidth="1"/>
    <col min="10499" max="10499" width="18.5703125" customWidth="1"/>
    <col min="10502" max="10502" width="1.7109375" customWidth="1"/>
    <col min="10753" max="10753" width="39.7109375" customWidth="1"/>
    <col min="10754" max="10754" width="14.7109375" customWidth="1"/>
    <col min="10755" max="10755" width="18.5703125" customWidth="1"/>
    <col min="10758" max="10758" width="1.7109375" customWidth="1"/>
    <col min="11009" max="11009" width="39.7109375" customWidth="1"/>
    <col min="11010" max="11010" width="14.7109375" customWidth="1"/>
    <col min="11011" max="11011" width="18.5703125" customWidth="1"/>
    <col min="11014" max="11014" width="1.7109375" customWidth="1"/>
    <col min="11265" max="11265" width="39.7109375" customWidth="1"/>
    <col min="11266" max="11266" width="14.7109375" customWidth="1"/>
    <col min="11267" max="11267" width="18.5703125" customWidth="1"/>
    <col min="11270" max="11270" width="1.7109375" customWidth="1"/>
    <col min="11521" max="11521" width="39.7109375" customWidth="1"/>
    <col min="11522" max="11522" width="14.7109375" customWidth="1"/>
    <col min="11523" max="11523" width="18.5703125" customWidth="1"/>
    <col min="11526" max="11526" width="1.7109375" customWidth="1"/>
    <col min="11777" max="11777" width="39.7109375" customWidth="1"/>
    <col min="11778" max="11778" width="14.7109375" customWidth="1"/>
    <col min="11779" max="11779" width="18.5703125" customWidth="1"/>
    <col min="11782" max="11782" width="1.7109375" customWidth="1"/>
    <col min="12033" max="12033" width="39.7109375" customWidth="1"/>
    <col min="12034" max="12034" width="14.7109375" customWidth="1"/>
    <col min="12035" max="12035" width="18.5703125" customWidth="1"/>
    <col min="12038" max="12038" width="1.7109375" customWidth="1"/>
    <col min="12289" max="12289" width="39.7109375" customWidth="1"/>
    <col min="12290" max="12290" width="14.7109375" customWidth="1"/>
    <col min="12291" max="12291" width="18.5703125" customWidth="1"/>
    <col min="12294" max="12294" width="1.7109375" customWidth="1"/>
    <col min="12545" max="12545" width="39.7109375" customWidth="1"/>
    <col min="12546" max="12546" width="14.7109375" customWidth="1"/>
    <col min="12547" max="12547" width="18.5703125" customWidth="1"/>
    <col min="12550" max="12550" width="1.7109375" customWidth="1"/>
    <col min="12801" max="12801" width="39.7109375" customWidth="1"/>
    <col min="12802" max="12802" width="14.7109375" customWidth="1"/>
    <col min="12803" max="12803" width="18.5703125" customWidth="1"/>
    <col min="12806" max="12806" width="1.7109375" customWidth="1"/>
    <col min="13057" max="13057" width="39.7109375" customWidth="1"/>
    <col min="13058" max="13058" width="14.7109375" customWidth="1"/>
    <col min="13059" max="13059" width="18.5703125" customWidth="1"/>
    <col min="13062" max="13062" width="1.7109375" customWidth="1"/>
    <col min="13313" max="13313" width="39.7109375" customWidth="1"/>
    <col min="13314" max="13314" width="14.7109375" customWidth="1"/>
    <col min="13315" max="13315" width="18.5703125" customWidth="1"/>
    <col min="13318" max="13318" width="1.7109375" customWidth="1"/>
    <col min="13569" max="13569" width="39.7109375" customWidth="1"/>
    <col min="13570" max="13570" width="14.7109375" customWidth="1"/>
    <col min="13571" max="13571" width="18.5703125" customWidth="1"/>
    <col min="13574" max="13574" width="1.7109375" customWidth="1"/>
    <col min="13825" max="13825" width="39.7109375" customWidth="1"/>
    <col min="13826" max="13826" width="14.7109375" customWidth="1"/>
    <col min="13827" max="13827" width="18.5703125" customWidth="1"/>
    <col min="13830" max="13830" width="1.7109375" customWidth="1"/>
    <col min="14081" max="14081" width="39.7109375" customWidth="1"/>
    <col min="14082" max="14082" width="14.7109375" customWidth="1"/>
    <col min="14083" max="14083" width="18.5703125" customWidth="1"/>
    <col min="14086" max="14086" width="1.7109375" customWidth="1"/>
    <col min="14337" max="14337" width="39.7109375" customWidth="1"/>
    <col min="14338" max="14338" width="14.7109375" customWidth="1"/>
    <col min="14339" max="14339" width="18.5703125" customWidth="1"/>
    <col min="14342" max="14342" width="1.7109375" customWidth="1"/>
    <col min="14593" max="14593" width="39.7109375" customWidth="1"/>
    <col min="14594" max="14594" width="14.7109375" customWidth="1"/>
    <col min="14595" max="14595" width="18.5703125" customWidth="1"/>
    <col min="14598" max="14598" width="1.7109375" customWidth="1"/>
    <col min="14849" max="14849" width="39.7109375" customWidth="1"/>
    <col min="14850" max="14850" width="14.7109375" customWidth="1"/>
    <col min="14851" max="14851" width="18.5703125" customWidth="1"/>
    <col min="14854" max="14854" width="1.7109375" customWidth="1"/>
    <col min="15105" max="15105" width="39.7109375" customWidth="1"/>
    <col min="15106" max="15106" width="14.7109375" customWidth="1"/>
    <col min="15107" max="15107" width="18.5703125" customWidth="1"/>
    <col min="15110" max="15110" width="1.7109375" customWidth="1"/>
    <col min="15361" max="15361" width="39.7109375" customWidth="1"/>
    <col min="15362" max="15362" width="14.7109375" customWidth="1"/>
    <col min="15363" max="15363" width="18.5703125" customWidth="1"/>
    <col min="15366" max="15366" width="1.7109375" customWidth="1"/>
    <col min="15617" max="15617" width="39.7109375" customWidth="1"/>
    <col min="15618" max="15618" width="14.7109375" customWidth="1"/>
    <col min="15619" max="15619" width="18.5703125" customWidth="1"/>
    <col min="15622" max="15622" width="1.7109375" customWidth="1"/>
    <col min="15873" max="15873" width="39.7109375" customWidth="1"/>
    <col min="15874" max="15874" width="14.7109375" customWidth="1"/>
    <col min="15875" max="15875" width="18.5703125" customWidth="1"/>
    <col min="15878" max="15878" width="1.7109375" customWidth="1"/>
    <col min="16129" max="16129" width="39.7109375" customWidth="1"/>
    <col min="16130" max="16130" width="14.7109375" customWidth="1"/>
    <col min="16131" max="16131" width="18.5703125" customWidth="1"/>
    <col min="16134" max="16134" width="1.7109375" customWidth="1"/>
  </cols>
  <sheetData>
    <row r="1" spans="1:31" x14ac:dyDescent="0.25">
      <c r="A1" s="144"/>
      <c r="B1" s="275" t="s">
        <v>2182</v>
      </c>
      <c r="C1" s="276"/>
      <c r="D1" s="276"/>
      <c r="E1" s="277"/>
      <c r="F1" s="145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</row>
    <row r="2" spans="1:31" x14ac:dyDescent="0.25">
      <c r="A2" s="147"/>
      <c r="B2" s="278"/>
      <c r="C2" s="279"/>
      <c r="D2" s="279"/>
      <c r="E2" s="280"/>
      <c r="F2" s="145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</row>
    <row r="3" spans="1:31" x14ac:dyDescent="0.25">
      <c r="A3" s="147"/>
      <c r="B3" s="278"/>
      <c r="C3" s="279"/>
      <c r="D3" s="279"/>
      <c r="E3" s="280"/>
      <c r="F3" s="145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</row>
    <row r="4" spans="1:31" ht="18.75" thickBot="1" x14ac:dyDescent="0.3">
      <c r="A4" s="148"/>
      <c r="B4" s="281"/>
      <c r="C4" s="282"/>
      <c r="D4" s="282"/>
      <c r="E4" s="283"/>
      <c r="F4" s="149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</row>
    <row r="5" spans="1:31" x14ac:dyDescent="0.25">
      <c r="A5" s="150" t="s">
        <v>2074</v>
      </c>
      <c r="B5" s="284" t="str">
        <f>'CAL. HIDROLÓGICO TANQUES ALMA. '!D5</f>
        <v xml:space="preserve">CLEMENCIA </v>
      </c>
      <c r="C5" s="284"/>
      <c r="D5" s="284"/>
      <c r="E5" s="285"/>
      <c r="F5" s="151"/>
      <c r="G5" s="152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</row>
    <row r="6" spans="1:31" x14ac:dyDescent="0.25">
      <c r="A6" s="153" t="s">
        <v>2075</v>
      </c>
      <c r="B6" s="286">
        <f ca="1">'CAL. HIDROLÓGICO TANQUES ALMA. '!D6</f>
        <v>43006.394272685182</v>
      </c>
      <c r="C6" s="286"/>
      <c r="D6" s="286"/>
      <c r="E6" s="287"/>
      <c r="F6" s="151"/>
      <c r="G6" s="152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</row>
    <row r="7" spans="1:31" x14ac:dyDescent="0.25">
      <c r="A7" s="153" t="s">
        <v>2076</v>
      </c>
      <c r="B7" s="288" t="s">
        <v>2183</v>
      </c>
      <c r="C7" s="288"/>
      <c r="D7" s="288"/>
      <c r="E7" s="289"/>
      <c r="F7" s="154"/>
      <c r="G7" s="152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</row>
    <row r="8" spans="1:31" x14ac:dyDescent="0.25">
      <c r="A8" s="153" t="s">
        <v>2077</v>
      </c>
      <c r="B8" s="288" t="str">
        <f>'[3]CAL. HIDROLÓGICO TANQUES ALMA. '!D8</f>
        <v>INSTITUCIONAL</v>
      </c>
      <c r="C8" s="288"/>
      <c r="D8" s="288"/>
      <c r="E8" s="289"/>
      <c r="F8" s="151"/>
      <c r="G8" s="152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</row>
    <row r="9" spans="1:31" ht="15.75" thickBot="1" x14ac:dyDescent="0.3">
      <c r="A9" s="155" t="s">
        <v>2078</v>
      </c>
      <c r="B9" s="290">
        <f>'CAL. HIDROLÓGICO TANQUES ALMA. '!D9</f>
        <v>248</v>
      </c>
      <c r="C9" s="290"/>
      <c r="D9" s="290"/>
      <c r="E9" s="291"/>
      <c r="F9" s="151"/>
      <c r="G9" s="152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</row>
    <row r="10" spans="1:31" ht="15.75" hidden="1" thickBot="1" x14ac:dyDescent="0.3">
      <c r="A10" s="156" t="s">
        <v>2184</v>
      </c>
      <c r="B10" s="292"/>
      <c r="C10" s="292"/>
      <c r="D10" s="292"/>
      <c r="E10" s="293"/>
      <c r="F10" s="151"/>
      <c r="G10" s="152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</row>
    <row r="11" spans="1:31" ht="15.75" thickBot="1" x14ac:dyDescent="0.3">
      <c r="A11" s="157"/>
      <c r="B11" s="157"/>
      <c r="C11" s="157"/>
      <c r="D11" s="157"/>
      <c r="E11" s="157"/>
      <c r="F11" s="158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</row>
    <row r="12" spans="1:31" x14ac:dyDescent="0.25">
      <c r="A12" s="294" t="s">
        <v>2185</v>
      </c>
      <c r="B12" s="295"/>
      <c r="C12" s="296"/>
      <c r="D12" s="160"/>
      <c r="E12" s="160"/>
      <c r="F12" s="158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</row>
    <row r="13" spans="1:31" ht="15.75" thickBot="1" x14ac:dyDescent="0.3">
      <c r="A13" s="297" t="s">
        <v>2186</v>
      </c>
      <c r="B13" s="298"/>
      <c r="C13" s="299"/>
      <c r="D13" s="160"/>
      <c r="E13" s="160"/>
      <c r="F13" s="158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</row>
    <row r="14" spans="1:31" ht="15.75" thickBot="1" x14ac:dyDescent="0.3">
      <c r="A14" s="160"/>
      <c r="B14" s="160"/>
      <c r="C14" s="160"/>
      <c r="D14" s="160"/>
      <c r="E14" s="160"/>
      <c r="F14" s="158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59"/>
      <c r="AC14" s="159"/>
      <c r="AD14" s="159"/>
      <c r="AE14" s="159"/>
    </row>
    <row r="15" spans="1:31" x14ac:dyDescent="0.25">
      <c r="A15" s="161" t="s">
        <v>2187</v>
      </c>
      <c r="B15" s="162">
        <v>0.2</v>
      </c>
      <c r="C15" s="163" t="s">
        <v>2188</v>
      </c>
      <c r="D15" s="160"/>
      <c r="E15" s="160"/>
      <c r="F15" s="158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</row>
    <row r="16" spans="1:31" x14ac:dyDescent="0.25">
      <c r="A16" s="164" t="s">
        <v>2189</v>
      </c>
      <c r="B16" s="165">
        <v>-4.5</v>
      </c>
      <c r="C16" s="166" t="s">
        <v>2188</v>
      </c>
      <c r="D16" s="160"/>
      <c r="E16" s="160"/>
      <c r="F16" s="158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</row>
    <row r="17" spans="1:31" x14ac:dyDescent="0.25">
      <c r="A17" s="164" t="s">
        <v>2190</v>
      </c>
      <c r="B17" s="167">
        <f>ABS(B15)+ABS(B16)</f>
        <v>4.7</v>
      </c>
      <c r="C17" s="166" t="s">
        <v>2191</v>
      </c>
      <c r="D17" s="160"/>
      <c r="E17" s="160"/>
      <c r="F17" s="158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</row>
    <row r="18" spans="1:31" x14ac:dyDescent="0.25">
      <c r="A18" s="164" t="s">
        <v>2192</v>
      </c>
      <c r="B18" s="167">
        <f>1734.6*C81*B34^1.85/(B59^4.866*145^1.85)</f>
        <v>0.63387781583838199</v>
      </c>
      <c r="C18" s="166" t="s">
        <v>2191</v>
      </c>
      <c r="D18" s="160"/>
      <c r="E18" s="160"/>
      <c r="F18" s="158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</row>
    <row r="19" spans="1:31" x14ac:dyDescent="0.25">
      <c r="A19" s="164" t="s">
        <v>2193</v>
      </c>
      <c r="B19" s="167">
        <v>5</v>
      </c>
      <c r="C19" s="166" t="s">
        <v>2191</v>
      </c>
      <c r="D19" s="160"/>
      <c r="E19" s="160"/>
      <c r="F19" s="158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</row>
    <row r="20" spans="1:31" ht="15.75" thickBot="1" x14ac:dyDescent="0.3">
      <c r="A20" s="168" t="s">
        <v>2186</v>
      </c>
      <c r="B20" s="169">
        <f>B19+B18+B17</f>
        <v>10.333877815838381</v>
      </c>
      <c r="C20" s="170" t="s">
        <v>2191</v>
      </c>
      <c r="D20" s="160"/>
      <c r="E20" s="160"/>
      <c r="F20" s="158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</row>
    <row r="21" spans="1:31" ht="15.75" thickBot="1" x14ac:dyDescent="0.3">
      <c r="A21" s="160"/>
      <c r="B21" s="171"/>
      <c r="C21" s="160"/>
      <c r="D21" s="160"/>
      <c r="E21" s="160"/>
      <c r="F21" s="158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</row>
    <row r="22" spans="1:31" ht="15.75" thickBot="1" x14ac:dyDescent="0.3">
      <c r="A22" s="300" t="s">
        <v>2194</v>
      </c>
      <c r="B22" s="301"/>
      <c r="C22" s="302"/>
      <c r="D22" s="160"/>
      <c r="E22" s="160"/>
      <c r="F22" s="158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</row>
    <row r="23" spans="1:31" ht="15.75" thickBot="1" x14ac:dyDescent="0.3">
      <c r="A23" s="160"/>
      <c r="B23" s="171"/>
      <c r="C23" s="160"/>
      <c r="D23" s="160"/>
      <c r="E23" s="160"/>
      <c r="F23" s="158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</row>
    <row r="24" spans="1:31" x14ac:dyDescent="0.25">
      <c r="A24" s="161" t="s">
        <v>2195</v>
      </c>
      <c r="B24" s="172">
        <v>600</v>
      </c>
      <c r="C24" s="173" t="s">
        <v>2079</v>
      </c>
      <c r="D24" s="174"/>
      <c r="E24" s="160"/>
      <c r="F24" s="158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</row>
    <row r="25" spans="1:31" x14ac:dyDescent="0.25">
      <c r="A25" s="164" t="s">
        <v>2196</v>
      </c>
      <c r="B25" s="167">
        <v>0.77</v>
      </c>
      <c r="C25" s="166" t="s">
        <v>2197</v>
      </c>
      <c r="D25" s="174"/>
      <c r="E25" s="160"/>
      <c r="F25" s="158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</row>
    <row r="26" spans="1:31" x14ac:dyDescent="0.25">
      <c r="A26" s="164" t="s">
        <v>2198</v>
      </c>
      <c r="B26" s="175">
        <v>0</v>
      </c>
      <c r="C26" s="166" t="s">
        <v>2199</v>
      </c>
      <c r="D26" s="174"/>
      <c r="E26" s="160"/>
      <c r="F26" s="158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</row>
    <row r="27" spans="1:31" x14ac:dyDescent="0.25">
      <c r="A27" s="164" t="s">
        <v>2200</v>
      </c>
      <c r="B27" s="167">
        <v>0</v>
      </c>
      <c r="C27" s="166" t="s">
        <v>2201</v>
      </c>
      <c r="D27" s="174"/>
      <c r="E27" s="160"/>
      <c r="F27" s="158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pans="1:31" x14ac:dyDescent="0.25">
      <c r="A28" s="164" t="s">
        <v>2202</v>
      </c>
      <c r="B28" s="167">
        <f>+[1]ACOMETIDA!D17</f>
        <v>0.25</v>
      </c>
      <c r="C28" s="166" t="s">
        <v>2201</v>
      </c>
      <c r="D28" s="174"/>
      <c r="E28" s="160"/>
      <c r="F28" s="158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</row>
    <row r="29" spans="1:31" x14ac:dyDescent="0.25">
      <c r="A29" s="164" t="s">
        <v>2203</v>
      </c>
      <c r="B29" s="176">
        <v>0</v>
      </c>
      <c r="C29" s="177" t="s">
        <v>2079</v>
      </c>
      <c r="D29" s="174"/>
      <c r="E29" s="160"/>
      <c r="F29" s="158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pans="1:31" x14ac:dyDescent="0.25">
      <c r="A30" s="164" t="s">
        <v>2204</v>
      </c>
      <c r="B30" s="167">
        <f>B29*0.001</f>
        <v>0</v>
      </c>
      <c r="C30" s="166" t="s">
        <v>2201</v>
      </c>
      <c r="D30" s="174"/>
      <c r="E30" s="160"/>
      <c r="F30" s="158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159"/>
      <c r="AD30" s="159"/>
      <c r="AE30" s="159"/>
    </row>
    <row r="31" spans="1:31" x14ac:dyDescent="0.25">
      <c r="A31" s="164" t="s">
        <v>2205</v>
      </c>
      <c r="B31" s="167">
        <f>B30+B28+B27+B25</f>
        <v>1.02</v>
      </c>
      <c r="C31" s="166" t="s">
        <v>2201</v>
      </c>
      <c r="D31" s="174"/>
      <c r="E31" s="160"/>
      <c r="F31" s="158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</row>
    <row r="32" spans="1:31" x14ac:dyDescent="0.25">
      <c r="A32" s="164" t="s">
        <v>2206</v>
      </c>
      <c r="B32" s="178">
        <f>'CAL. HIDROLÓGICO PARA REBOSE'!F27</f>
        <v>9.4711507936507964</v>
      </c>
      <c r="C32" s="166" t="s">
        <v>2201</v>
      </c>
      <c r="D32" s="174"/>
      <c r="E32" s="160"/>
      <c r="F32" s="158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</row>
    <row r="33" spans="1:31" hidden="1" x14ac:dyDescent="0.25">
      <c r="A33" s="179"/>
      <c r="B33" s="180"/>
      <c r="C33" s="181"/>
      <c r="D33" s="174"/>
      <c r="E33" s="160"/>
      <c r="F33" s="158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</row>
    <row r="34" spans="1:31" x14ac:dyDescent="0.25">
      <c r="A34" s="164" t="s">
        <v>2207</v>
      </c>
      <c r="B34" s="167">
        <f>B32/2</f>
        <v>4.7355753968253982</v>
      </c>
      <c r="C34" s="166" t="s">
        <v>2201</v>
      </c>
      <c r="D34" s="174"/>
      <c r="E34" s="160"/>
      <c r="F34" s="158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</row>
    <row r="35" spans="1:31" x14ac:dyDescent="0.25">
      <c r="A35" s="164" t="s">
        <v>2208</v>
      </c>
      <c r="B35" s="175">
        <v>7</v>
      </c>
      <c r="C35" s="166"/>
      <c r="D35" s="174"/>
      <c r="E35" s="160"/>
      <c r="F35" s="158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</row>
    <row r="36" spans="1:31" x14ac:dyDescent="0.25">
      <c r="A36" s="164" t="s">
        <v>2080</v>
      </c>
      <c r="B36" s="175">
        <f>60/B35*60</f>
        <v>514.28571428571422</v>
      </c>
      <c r="C36" s="166" t="s">
        <v>2209</v>
      </c>
      <c r="D36" s="174"/>
      <c r="E36" s="160"/>
      <c r="F36" s="158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</row>
    <row r="37" spans="1:31" x14ac:dyDescent="0.25">
      <c r="A37" s="164" t="s">
        <v>2210</v>
      </c>
      <c r="B37" s="167">
        <f>B34*B36/4/1000</f>
        <v>0.60885969387755112</v>
      </c>
      <c r="C37" s="166" t="s">
        <v>2081</v>
      </c>
      <c r="D37" s="174"/>
      <c r="E37" s="160"/>
      <c r="F37" s="158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</row>
    <row r="38" spans="1:31" x14ac:dyDescent="0.25">
      <c r="A38" s="164" t="s">
        <v>2211</v>
      </c>
      <c r="B38" s="165">
        <v>1</v>
      </c>
      <c r="C38" s="166" t="s">
        <v>2212</v>
      </c>
      <c r="D38" s="174"/>
      <c r="E38" s="160"/>
      <c r="F38" s="158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</row>
    <row r="39" spans="1:31" x14ac:dyDescent="0.25">
      <c r="A39" s="164" t="s">
        <v>2213</v>
      </c>
      <c r="B39" s="167">
        <f>B38*B38</f>
        <v>1</v>
      </c>
      <c r="C39" s="166" t="s">
        <v>2079</v>
      </c>
      <c r="D39" s="174"/>
      <c r="E39" s="160"/>
      <c r="F39" s="158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</row>
    <row r="40" spans="1:31" ht="15.75" thickBot="1" x14ac:dyDescent="0.3">
      <c r="A40" s="168" t="s">
        <v>2214</v>
      </c>
      <c r="B40" s="182">
        <f>B37/B39</f>
        <v>0.60885969387755112</v>
      </c>
      <c r="C40" s="170" t="s">
        <v>2212</v>
      </c>
      <c r="D40" s="174"/>
      <c r="E40" s="160"/>
      <c r="F40" s="158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</row>
    <row r="41" spans="1:31" ht="15.75" thickBot="1" x14ac:dyDescent="0.3">
      <c r="A41" s="160"/>
      <c r="B41" s="183"/>
      <c r="C41" s="183"/>
      <c r="D41" s="174"/>
      <c r="E41" s="160"/>
      <c r="F41" s="158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</row>
    <row r="42" spans="1:31" ht="15.75" thickBot="1" x14ac:dyDescent="0.3">
      <c r="A42" s="303" t="s">
        <v>2215</v>
      </c>
      <c r="B42" s="304"/>
      <c r="C42" s="305"/>
      <c r="D42" s="160"/>
      <c r="E42" s="160"/>
      <c r="F42" s="158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</row>
    <row r="43" spans="1:31" ht="6.75" customHeight="1" thickBot="1" x14ac:dyDescent="0.3">
      <c r="A43" s="184"/>
      <c r="B43" s="184"/>
      <c r="C43" s="184"/>
      <c r="D43" s="160"/>
      <c r="E43" s="160"/>
      <c r="F43" s="158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</row>
    <row r="44" spans="1:31" ht="22.5" customHeight="1" x14ac:dyDescent="0.25">
      <c r="A44" s="185" t="s">
        <v>2216</v>
      </c>
      <c r="B44" s="186"/>
      <c r="C44" s="187">
        <f>B49*$B$20/(76*B46)</f>
        <v>1.2878120404864215</v>
      </c>
      <c r="D44" s="160"/>
      <c r="E44" s="160"/>
      <c r="F44" s="158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</row>
    <row r="45" spans="1:31" ht="21" customHeight="1" thickBot="1" x14ac:dyDescent="0.3">
      <c r="A45" s="188" t="s">
        <v>2217</v>
      </c>
      <c r="B45" s="189"/>
      <c r="C45" s="190">
        <f>B50*$B$20/(76*B46)</f>
        <v>1.2878120404864215</v>
      </c>
      <c r="D45" s="191"/>
      <c r="E45" s="160"/>
      <c r="F45" s="158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</row>
    <row r="46" spans="1:31" ht="15.75" thickBot="1" x14ac:dyDescent="0.3">
      <c r="A46" s="192" t="s">
        <v>2218</v>
      </c>
      <c r="B46" s="193">
        <v>0.5</v>
      </c>
      <c r="C46" s="171"/>
      <c r="D46" s="160"/>
      <c r="E46" s="160"/>
      <c r="F46" s="158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</row>
    <row r="47" spans="1:31" ht="15.75" thickBot="1" x14ac:dyDescent="0.3">
      <c r="A47" s="160"/>
      <c r="B47" s="160"/>
      <c r="C47" s="160"/>
      <c r="D47" s="194"/>
      <c r="E47" s="160"/>
      <c r="F47" s="158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</row>
    <row r="48" spans="1:31" ht="15.75" thickBot="1" x14ac:dyDescent="0.3">
      <c r="A48" s="161" t="s">
        <v>2219</v>
      </c>
      <c r="B48" s="195">
        <v>2</v>
      </c>
      <c r="C48" s="183"/>
      <c r="D48" s="183"/>
      <c r="E48" s="160"/>
      <c r="F48" s="158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</row>
    <row r="49" spans="1:31" x14ac:dyDescent="0.25">
      <c r="A49" s="164" t="s">
        <v>2220</v>
      </c>
      <c r="B49" s="196">
        <f>$B$32*D49</f>
        <v>4.7355753968253982</v>
      </c>
      <c r="C49" s="197">
        <f>B49*60</f>
        <v>284.1345238095239</v>
      </c>
      <c r="D49" s="198">
        <v>0.5</v>
      </c>
      <c r="E49" s="160"/>
      <c r="F49" s="158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</row>
    <row r="50" spans="1:31" ht="15.75" thickBot="1" x14ac:dyDescent="0.3">
      <c r="A50" s="168" t="s">
        <v>2221</v>
      </c>
      <c r="B50" s="199">
        <f>$B$32*D50</f>
        <v>4.7355753968253982</v>
      </c>
      <c r="C50" s="200">
        <f>B50*60</f>
        <v>284.1345238095239</v>
      </c>
      <c r="D50" s="201">
        <v>0.5</v>
      </c>
      <c r="E50" s="160"/>
      <c r="F50" s="158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</row>
    <row r="51" spans="1:31" x14ac:dyDescent="0.25">
      <c r="A51" s="158"/>
      <c r="B51" s="202"/>
      <c r="C51" s="203"/>
      <c r="D51" s="204"/>
      <c r="E51" s="158"/>
      <c r="F51" s="158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</row>
    <row r="52" spans="1:31" hidden="1" x14ac:dyDescent="0.25">
      <c r="A52" s="158"/>
      <c r="B52" s="205"/>
      <c r="C52" s="205"/>
      <c r="D52" s="205"/>
      <c r="E52" s="158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</row>
    <row r="53" spans="1:31" hidden="1" x14ac:dyDescent="0.25">
      <c r="A53" s="158"/>
      <c r="B53" s="206"/>
      <c r="C53" s="207"/>
      <c r="D53" s="158"/>
      <c r="E53" s="158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</row>
    <row r="54" spans="1:31" x14ac:dyDescent="0.25">
      <c r="A54" s="208"/>
      <c r="B54" s="160"/>
      <c r="C54" s="208"/>
      <c r="D54" s="158"/>
      <c r="E54" s="158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</row>
    <row r="55" spans="1:31" x14ac:dyDescent="0.25">
      <c r="A55" s="208"/>
      <c r="B55" s="160"/>
      <c r="C55" s="208"/>
      <c r="D55" s="158"/>
      <c r="E55" s="158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</row>
    <row r="56" spans="1:31" x14ac:dyDescent="0.25">
      <c r="A56" s="209"/>
      <c r="B56" s="160"/>
      <c r="C56" s="160"/>
      <c r="D56" s="158"/>
      <c r="E56" s="158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</row>
    <row r="57" spans="1:31" hidden="1" x14ac:dyDescent="0.25">
      <c r="A57" s="159"/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</row>
    <row r="58" spans="1:31" hidden="1" x14ac:dyDescent="0.25">
      <c r="A58" s="274" t="s">
        <v>2222</v>
      </c>
      <c r="B58" s="274"/>
      <c r="C58" s="274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</row>
    <row r="59" spans="1:31" hidden="1" x14ac:dyDescent="0.25">
      <c r="A59" s="210" t="s">
        <v>2223</v>
      </c>
      <c r="B59" s="211">
        <v>3</v>
      </c>
      <c r="C59" s="211">
        <v>3</v>
      </c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</row>
    <row r="60" spans="1:31" hidden="1" x14ac:dyDescent="0.25">
      <c r="A60" s="210" t="s">
        <v>2224</v>
      </c>
      <c r="B60" s="212">
        <f>B49/1000/(PI()*(B59*0.0254)^2/4)</f>
        <v>1.03841973090448</v>
      </c>
      <c r="C60" s="212">
        <f>(B49+B50)/1000/(PI()*(C59*0.0254)^2/4)</f>
        <v>2.0768394618089601</v>
      </c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</row>
    <row r="61" spans="1:31" ht="29.25" hidden="1" customHeight="1" x14ac:dyDescent="0.25">
      <c r="A61" s="213" t="s">
        <v>2225</v>
      </c>
      <c r="B61" s="213" t="s">
        <v>2226</v>
      </c>
      <c r="C61" s="214" t="s">
        <v>2227</v>
      </c>
      <c r="D61" s="159"/>
      <c r="E61" s="159"/>
      <c r="F61" s="215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</row>
    <row r="62" spans="1:31" hidden="1" x14ac:dyDescent="0.25">
      <c r="A62" s="216"/>
      <c r="B62" s="217"/>
      <c r="C62" s="217"/>
      <c r="D62" s="159"/>
      <c r="E62" s="215"/>
      <c r="F62" s="215"/>
      <c r="G62" s="159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159"/>
      <c r="X62" s="159"/>
      <c r="Y62" s="159"/>
      <c r="Z62" s="159"/>
      <c r="AA62" s="159"/>
      <c r="AB62" s="159"/>
      <c r="AC62" s="159"/>
      <c r="AD62" s="159"/>
      <c r="AE62" s="159"/>
    </row>
    <row r="63" spans="1:31" hidden="1" x14ac:dyDescent="0.25">
      <c r="A63" s="216"/>
      <c r="B63" s="216"/>
      <c r="C63" s="216"/>
      <c r="D63" s="215"/>
      <c r="E63" s="215"/>
      <c r="F63" s="215"/>
      <c r="G63" s="159"/>
      <c r="H63" s="219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159"/>
      <c r="X63" s="159"/>
      <c r="Y63" s="159"/>
      <c r="Z63" s="159"/>
      <c r="AA63" s="159"/>
      <c r="AB63" s="159"/>
      <c r="AC63" s="159"/>
      <c r="AD63" s="159"/>
      <c r="AE63" s="159"/>
    </row>
    <row r="64" spans="1:31" hidden="1" x14ac:dyDescent="0.25">
      <c r="A64" s="221" t="s">
        <v>2228</v>
      </c>
      <c r="B64" s="211">
        <v>1</v>
      </c>
      <c r="C64" s="222">
        <f t="shared" ref="C64:C79" si="0">IF(B64=0," ",B64*HLOOKUP($B$59,PERD,D64))</f>
        <v>2.1</v>
      </c>
      <c r="D64" s="159">
        <v>3</v>
      </c>
      <c r="E64" s="215"/>
      <c r="F64" s="215"/>
      <c r="G64" s="146"/>
      <c r="H64" s="218"/>
      <c r="I64" s="218"/>
      <c r="J64" s="218"/>
      <c r="K64" s="218"/>
      <c r="L64" s="218"/>
      <c r="M64" s="218"/>
      <c r="N64" s="218"/>
      <c r="O64" s="218"/>
      <c r="P64" s="218"/>
      <c r="Q64" s="218"/>
      <c r="R64" s="218"/>
      <c r="S64" s="218"/>
      <c r="T64" s="218"/>
      <c r="U64" s="218"/>
      <c r="V64" s="218"/>
      <c r="W64" s="159"/>
      <c r="X64" s="159"/>
      <c r="Y64" s="159"/>
      <c r="Z64" s="159"/>
      <c r="AA64" s="159"/>
      <c r="AB64" s="159"/>
      <c r="AC64" s="159"/>
      <c r="AD64" s="159"/>
      <c r="AE64" s="159"/>
    </row>
    <row r="65" spans="1:31" hidden="1" x14ac:dyDescent="0.25">
      <c r="A65" s="221" t="s">
        <v>2229</v>
      </c>
      <c r="B65" s="211">
        <v>0</v>
      </c>
      <c r="C65" s="222" t="str">
        <f t="shared" si="0"/>
        <v xml:space="preserve"> </v>
      </c>
      <c r="D65" s="159">
        <f>D64+1</f>
        <v>4</v>
      </c>
      <c r="E65" s="215"/>
      <c r="F65" s="215"/>
      <c r="G65" s="146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159"/>
      <c r="X65" s="159"/>
      <c r="Y65" s="159"/>
      <c r="Z65" s="159"/>
      <c r="AA65" s="159"/>
      <c r="AB65" s="159"/>
      <c r="AC65" s="159"/>
      <c r="AD65" s="159"/>
      <c r="AE65" s="159"/>
    </row>
    <row r="66" spans="1:31" hidden="1" x14ac:dyDescent="0.25">
      <c r="A66" s="221" t="s">
        <v>2230</v>
      </c>
      <c r="B66" s="211">
        <v>0</v>
      </c>
      <c r="C66" s="222" t="str">
        <f t="shared" si="0"/>
        <v xml:space="preserve"> </v>
      </c>
      <c r="D66" s="159">
        <f t="shared" ref="D66:D79" si="1">D65+1</f>
        <v>5</v>
      </c>
      <c r="E66" s="215"/>
      <c r="F66" s="215"/>
      <c r="G66" s="146"/>
      <c r="H66" s="218"/>
      <c r="I66" s="218"/>
      <c r="J66" s="218"/>
      <c r="K66" s="218"/>
      <c r="L66" s="218"/>
      <c r="M66" s="218"/>
      <c r="N66" s="218"/>
      <c r="O66" s="218"/>
      <c r="P66" s="218"/>
      <c r="Q66" s="218"/>
      <c r="R66" s="218"/>
      <c r="S66" s="218"/>
      <c r="T66" s="218"/>
      <c r="U66" s="218"/>
      <c r="V66" s="218"/>
      <c r="W66" s="159"/>
      <c r="X66" s="159"/>
      <c r="Y66" s="159"/>
      <c r="Z66" s="159"/>
      <c r="AA66" s="159"/>
      <c r="AB66" s="159"/>
      <c r="AC66" s="159"/>
      <c r="AD66" s="159"/>
      <c r="AE66" s="159"/>
    </row>
    <row r="67" spans="1:31" hidden="1" x14ac:dyDescent="0.25">
      <c r="A67" s="221" t="s">
        <v>2231</v>
      </c>
      <c r="B67" s="211">
        <v>0</v>
      </c>
      <c r="C67" s="222" t="str">
        <f t="shared" si="0"/>
        <v xml:space="preserve"> </v>
      </c>
      <c r="D67" s="159">
        <f t="shared" si="1"/>
        <v>6</v>
      </c>
      <c r="E67" s="215"/>
      <c r="F67" s="215"/>
      <c r="G67" s="146"/>
      <c r="H67" s="218"/>
      <c r="I67" s="218"/>
      <c r="J67" s="218"/>
      <c r="K67" s="218"/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159"/>
      <c r="X67" s="159"/>
      <c r="Y67" s="159"/>
      <c r="Z67" s="159"/>
      <c r="AA67" s="159"/>
      <c r="AB67" s="159"/>
      <c r="AC67" s="159"/>
      <c r="AD67" s="159"/>
      <c r="AE67" s="159"/>
    </row>
    <row r="68" spans="1:31" hidden="1" x14ac:dyDescent="0.25">
      <c r="A68" s="221" t="s">
        <v>2232</v>
      </c>
      <c r="B68" s="211">
        <v>0</v>
      </c>
      <c r="C68" s="222" t="str">
        <f t="shared" si="0"/>
        <v xml:space="preserve"> </v>
      </c>
      <c r="D68" s="159">
        <f t="shared" si="1"/>
        <v>7</v>
      </c>
      <c r="E68" s="215"/>
      <c r="F68" s="215"/>
      <c r="G68" s="146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159"/>
      <c r="X68" s="159"/>
      <c r="Y68" s="159"/>
      <c r="Z68" s="159"/>
      <c r="AA68" s="159"/>
      <c r="AB68" s="159"/>
      <c r="AC68" s="159"/>
      <c r="AD68" s="159"/>
      <c r="AE68" s="159"/>
    </row>
    <row r="69" spans="1:31" hidden="1" x14ac:dyDescent="0.25">
      <c r="A69" s="221" t="s">
        <v>2233</v>
      </c>
      <c r="B69" s="211">
        <v>1</v>
      </c>
      <c r="C69" s="222">
        <f t="shared" si="0"/>
        <v>26</v>
      </c>
      <c r="D69" s="159">
        <f t="shared" si="1"/>
        <v>8</v>
      </c>
      <c r="E69" s="215"/>
      <c r="F69" s="215"/>
      <c r="G69" s="146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159"/>
      <c r="X69" s="159"/>
      <c r="Y69" s="159"/>
      <c r="Z69" s="159"/>
      <c r="AA69" s="159"/>
      <c r="AB69" s="159"/>
      <c r="AC69" s="159"/>
      <c r="AD69" s="159"/>
      <c r="AE69" s="159"/>
    </row>
    <row r="70" spans="1:31" hidden="1" x14ac:dyDescent="0.25">
      <c r="A70" s="221" t="s">
        <v>2234</v>
      </c>
      <c r="B70" s="211">
        <v>0</v>
      </c>
      <c r="C70" s="222" t="str">
        <f t="shared" si="0"/>
        <v xml:space="preserve"> </v>
      </c>
      <c r="D70" s="159">
        <f t="shared" si="1"/>
        <v>9</v>
      </c>
      <c r="E70" s="215"/>
      <c r="F70" s="215"/>
      <c r="G70" s="146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  <c r="T70" s="218"/>
      <c r="U70" s="218"/>
      <c r="V70" s="218"/>
      <c r="W70" s="159"/>
      <c r="X70" s="159"/>
      <c r="Y70" s="159"/>
      <c r="Z70" s="159"/>
      <c r="AA70" s="159"/>
      <c r="AB70" s="159"/>
      <c r="AC70" s="159"/>
      <c r="AD70" s="159"/>
      <c r="AE70" s="159"/>
    </row>
    <row r="71" spans="1:31" hidden="1" x14ac:dyDescent="0.25">
      <c r="A71" s="221" t="s">
        <v>2235</v>
      </c>
      <c r="B71" s="211">
        <v>0</v>
      </c>
      <c r="C71" s="222" t="str">
        <f t="shared" si="0"/>
        <v xml:space="preserve"> </v>
      </c>
      <c r="D71" s="159">
        <f t="shared" si="1"/>
        <v>10</v>
      </c>
      <c r="E71" s="215"/>
      <c r="F71" s="215"/>
      <c r="G71" s="146"/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159"/>
      <c r="X71" s="159"/>
      <c r="Y71" s="159"/>
      <c r="Z71" s="159"/>
      <c r="AA71" s="159"/>
      <c r="AB71" s="159"/>
      <c r="AC71" s="159"/>
      <c r="AD71" s="159"/>
      <c r="AE71" s="159"/>
    </row>
    <row r="72" spans="1:31" hidden="1" x14ac:dyDescent="0.25">
      <c r="A72" s="221" t="s">
        <v>2236</v>
      </c>
      <c r="B72" s="211">
        <v>0</v>
      </c>
      <c r="C72" s="222" t="str">
        <f t="shared" si="0"/>
        <v xml:space="preserve"> </v>
      </c>
      <c r="D72" s="159">
        <f t="shared" si="1"/>
        <v>11</v>
      </c>
      <c r="E72" s="215"/>
      <c r="F72" s="215"/>
      <c r="G72" s="146"/>
      <c r="H72" s="218"/>
      <c r="I72" s="218"/>
      <c r="J72" s="218"/>
      <c r="K72" s="218"/>
      <c r="L72" s="218"/>
      <c r="M72" s="218"/>
      <c r="N72" s="218"/>
      <c r="O72" s="218"/>
      <c r="P72" s="218"/>
      <c r="Q72" s="218"/>
      <c r="R72" s="218"/>
      <c r="S72" s="218"/>
      <c r="T72" s="218"/>
      <c r="U72" s="218"/>
      <c r="V72" s="218"/>
      <c r="W72" s="159"/>
      <c r="X72" s="159"/>
      <c r="Y72" s="159"/>
      <c r="Z72" s="159"/>
      <c r="AA72" s="159"/>
      <c r="AB72" s="159"/>
      <c r="AC72" s="159"/>
      <c r="AD72" s="159"/>
      <c r="AE72" s="159"/>
    </row>
    <row r="73" spans="1:31" hidden="1" x14ac:dyDescent="0.25">
      <c r="A73" s="221" t="s">
        <v>2237</v>
      </c>
      <c r="B73" s="211">
        <v>1</v>
      </c>
      <c r="C73" s="222">
        <f t="shared" si="0"/>
        <v>5.2</v>
      </c>
      <c r="D73" s="159">
        <f t="shared" si="1"/>
        <v>12</v>
      </c>
      <c r="E73" s="215"/>
      <c r="F73" s="215"/>
      <c r="G73" s="146"/>
      <c r="H73" s="218"/>
      <c r="I73" s="218"/>
      <c r="J73" s="218"/>
      <c r="K73" s="218"/>
      <c r="L73" s="218"/>
      <c r="M73" s="218"/>
      <c r="N73" s="218"/>
      <c r="O73" s="218"/>
      <c r="P73" s="218"/>
      <c r="Q73" s="218"/>
      <c r="R73" s="218"/>
      <c r="S73" s="218"/>
      <c r="T73" s="218"/>
      <c r="U73" s="218"/>
      <c r="V73" s="218"/>
      <c r="W73" s="159"/>
      <c r="X73" s="159"/>
      <c r="Y73" s="159"/>
      <c r="Z73" s="159"/>
      <c r="AA73" s="159"/>
      <c r="AB73" s="159"/>
      <c r="AC73" s="159"/>
      <c r="AD73" s="159"/>
      <c r="AE73" s="159"/>
    </row>
    <row r="74" spans="1:31" hidden="1" x14ac:dyDescent="0.25">
      <c r="A74" s="221" t="s">
        <v>2238</v>
      </c>
      <c r="B74" s="211">
        <v>0</v>
      </c>
      <c r="C74" s="222" t="str">
        <f t="shared" si="0"/>
        <v xml:space="preserve"> </v>
      </c>
      <c r="D74" s="159">
        <f t="shared" si="1"/>
        <v>13</v>
      </c>
      <c r="E74" s="215"/>
      <c r="F74" s="215"/>
      <c r="G74" s="146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159"/>
      <c r="X74" s="159"/>
      <c r="Y74" s="159"/>
      <c r="Z74" s="159"/>
      <c r="AA74" s="159"/>
      <c r="AB74" s="159"/>
      <c r="AC74" s="159"/>
      <c r="AD74" s="159"/>
      <c r="AE74" s="159"/>
    </row>
    <row r="75" spans="1:31" hidden="1" x14ac:dyDescent="0.25">
      <c r="A75" s="221" t="s">
        <v>2239</v>
      </c>
      <c r="B75" s="211">
        <v>0</v>
      </c>
      <c r="C75" s="222" t="str">
        <f t="shared" si="0"/>
        <v xml:space="preserve"> </v>
      </c>
      <c r="D75" s="159">
        <f t="shared" si="1"/>
        <v>14</v>
      </c>
      <c r="E75" s="215"/>
      <c r="F75" s="215"/>
      <c r="G75" s="146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159"/>
      <c r="X75" s="159"/>
      <c r="Y75" s="159"/>
      <c r="Z75" s="159"/>
      <c r="AA75" s="159"/>
      <c r="AB75" s="159"/>
      <c r="AC75" s="159"/>
      <c r="AD75" s="159"/>
      <c r="AE75" s="159"/>
    </row>
    <row r="76" spans="1:31" hidden="1" x14ac:dyDescent="0.25">
      <c r="A76" s="221" t="s">
        <v>2240</v>
      </c>
      <c r="B76" s="211">
        <v>1</v>
      </c>
      <c r="C76" s="222">
        <f t="shared" si="0"/>
        <v>6.3</v>
      </c>
      <c r="D76" s="159">
        <f t="shared" si="1"/>
        <v>15</v>
      </c>
      <c r="E76" s="215"/>
      <c r="F76" s="215"/>
      <c r="G76" s="146"/>
      <c r="H76" s="218"/>
      <c r="I76" s="218"/>
      <c r="J76" s="218"/>
      <c r="K76" s="218"/>
      <c r="L76" s="218"/>
      <c r="M76" s="218"/>
      <c r="N76" s="218"/>
      <c r="O76" s="218"/>
      <c r="P76" s="218"/>
      <c r="Q76" s="218"/>
      <c r="R76" s="218"/>
      <c r="S76" s="218"/>
      <c r="T76" s="218"/>
      <c r="U76" s="218"/>
      <c r="V76" s="218"/>
      <c r="W76" s="159"/>
      <c r="X76" s="159"/>
      <c r="Y76" s="159"/>
      <c r="Z76" s="159"/>
      <c r="AA76" s="159"/>
      <c r="AB76" s="159"/>
      <c r="AC76" s="159"/>
      <c r="AD76" s="159"/>
      <c r="AE76" s="159"/>
    </row>
    <row r="77" spans="1:31" hidden="1" x14ac:dyDescent="0.25">
      <c r="A77" s="221" t="s">
        <v>2241</v>
      </c>
      <c r="B77" s="211">
        <v>0</v>
      </c>
      <c r="C77" s="222" t="str">
        <f t="shared" si="0"/>
        <v xml:space="preserve"> </v>
      </c>
      <c r="D77" s="159">
        <f t="shared" si="1"/>
        <v>16</v>
      </c>
      <c r="E77" s="215"/>
      <c r="F77" s="215"/>
      <c r="G77" s="146"/>
      <c r="H77" s="218"/>
      <c r="I77" s="218"/>
      <c r="J77" s="218"/>
      <c r="K77" s="218"/>
      <c r="L77" s="218"/>
      <c r="M77" s="218"/>
      <c r="N77" s="218"/>
      <c r="O77" s="218"/>
      <c r="P77" s="218"/>
      <c r="Q77" s="218"/>
      <c r="R77" s="218"/>
      <c r="S77" s="218"/>
      <c r="T77" s="218"/>
      <c r="U77" s="218"/>
      <c r="V77" s="218"/>
      <c r="W77" s="159"/>
      <c r="X77" s="159"/>
      <c r="Y77" s="159"/>
      <c r="Z77" s="159"/>
      <c r="AA77" s="159"/>
      <c r="AB77" s="159"/>
      <c r="AC77" s="159"/>
      <c r="AD77" s="159"/>
      <c r="AE77" s="159"/>
    </row>
    <row r="78" spans="1:31" hidden="1" x14ac:dyDescent="0.25">
      <c r="A78" s="221" t="s">
        <v>2242</v>
      </c>
      <c r="B78" s="211">
        <v>0</v>
      </c>
      <c r="C78" s="222" t="str">
        <f t="shared" si="0"/>
        <v xml:space="preserve"> </v>
      </c>
      <c r="D78" s="159">
        <f t="shared" si="1"/>
        <v>17</v>
      </c>
      <c r="E78" s="215"/>
      <c r="F78" s="215"/>
      <c r="G78" s="146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159"/>
      <c r="X78" s="159"/>
      <c r="Y78" s="159"/>
      <c r="Z78" s="159"/>
      <c r="AA78" s="159"/>
      <c r="AB78" s="159"/>
      <c r="AC78" s="159"/>
      <c r="AD78" s="159"/>
      <c r="AE78" s="159"/>
    </row>
    <row r="79" spans="1:31" hidden="1" x14ac:dyDescent="0.25">
      <c r="A79" s="221" t="s">
        <v>2243</v>
      </c>
      <c r="B79" s="211">
        <v>1</v>
      </c>
      <c r="C79" s="222">
        <f t="shared" si="0"/>
        <v>0.91</v>
      </c>
      <c r="D79" s="159">
        <f t="shared" si="1"/>
        <v>18</v>
      </c>
      <c r="E79" s="215"/>
      <c r="F79" s="215"/>
      <c r="G79" s="146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159"/>
      <c r="X79" s="159"/>
      <c r="Y79" s="159"/>
      <c r="Z79" s="159"/>
      <c r="AA79" s="159"/>
      <c r="AB79" s="159"/>
      <c r="AC79" s="159"/>
      <c r="AD79" s="159"/>
      <c r="AE79" s="159"/>
    </row>
    <row r="80" spans="1:31" hidden="1" x14ac:dyDescent="0.25">
      <c r="A80" s="221" t="s">
        <v>2244</v>
      </c>
      <c r="B80" s="211">
        <v>2.5</v>
      </c>
      <c r="C80" s="223"/>
      <c r="D80" s="159"/>
      <c r="E80" s="159"/>
      <c r="F80" s="159"/>
      <c r="G80" s="159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159"/>
      <c r="X80" s="159"/>
      <c r="Y80" s="159"/>
      <c r="Z80" s="159"/>
      <c r="AA80" s="159"/>
      <c r="AB80" s="159"/>
      <c r="AC80" s="159"/>
      <c r="AD80" s="159"/>
      <c r="AE80" s="159"/>
    </row>
    <row r="81" spans="1:31" hidden="1" x14ac:dyDescent="0.25">
      <c r="A81" s="225"/>
      <c r="B81" s="226" t="s">
        <v>2245</v>
      </c>
      <c r="C81" s="226">
        <f>SUM(C64:C79)+B80</f>
        <v>43.01</v>
      </c>
      <c r="D81" s="159"/>
      <c r="E81" s="159"/>
      <c r="F81" s="159"/>
      <c r="G81" s="159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159"/>
      <c r="X81" s="159"/>
      <c r="Y81" s="159"/>
      <c r="Z81" s="159"/>
      <c r="AA81" s="159"/>
      <c r="AB81" s="159"/>
      <c r="AC81" s="159"/>
      <c r="AD81" s="159"/>
      <c r="AE81" s="159"/>
    </row>
    <row r="82" spans="1:31" hidden="1" x14ac:dyDescent="0.25">
      <c r="A82" s="159"/>
      <c r="B82" s="159"/>
      <c r="C82" s="159"/>
      <c r="D82" s="159"/>
      <c r="E82" s="159"/>
      <c r="F82" s="159"/>
      <c r="G82" s="159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159"/>
      <c r="X82" s="159"/>
      <c r="Y82" s="159"/>
      <c r="Z82" s="159"/>
      <c r="AA82" s="159"/>
      <c r="AB82" s="159"/>
      <c r="AC82" s="159"/>
      <c r="AD82" s="159"/>
      <c r="AE82" s="159"/>
    </row>
    <row r="83" spans="1:31" hidden="1" x14ac:dyDescent="0.25">
      <c r="A83" s="159"/>
      <c r="B83" s="159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59"/>
      <c r="Z83" s="159"/>
      <c r="AA83" s="159"/>
      <c r="AB83" s="159"/>
      <c r="AC83" s="159"/>
      <c r="AD83" s="159"/>
      <c r="AE83" s="159"/>
    </row>
    <row r="84" spans="1:31" hidden="1" x14ac:dyDescent="0.25">
      <c r="A84" s="146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31" hidden="1" x14ac:dyDescent="0.25">
      <c r="A85" s="146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</row>
    <row r="86" spans="1:31" x14ac:dyDescent="0.25">
      <c r="A86" s="146"/>
      <c r="B86" s="146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31" ht="23.25" customHeight="1" x14ac:dyDescent="0.25"/>
  </sheetData>
  <sheetProtection password="DD6E" sheet="1" objects="1" scenarios="1" formatCells="0" formatColumns="0" formatRows="0" insertColumns="0" insertRows="0" insertHyperlinks="0" deleteColumns="0" deleteRows="0" sort="0" autoFilter="0" pivotTables="0"/>
  <mergeCells count="12">
    <mergeCell ref="A58:C58"/>
    <mergeCell ref="B1:E4"/>
    <mergeCell ref="B5:E5"/>
    <mergeCell ref="B6:E6"/>
    <mergeCell ref="B7:E7"/>
    <mergeCell ref="B8:E8"/>
    <mergeCell ref="B9:E9"/>
    <mergeCell ref="B10:E10"/>
    <mergeCell ref="A12:C12"/>
    <mergeCell ref="A13:C13"/>
    <mergeCell ref="A22:C22"/>
    <mergeCell ref="A42:C42"/>
  </mergeCells>
  <printOptions horizontalCentered="1" verticalCentered="1"/>
  <pageMargins left="0.78740157480314965" right="0.78740157480314965" top="0.78740157480314965" bottom="0.78740157480314965" header="0" footer="0"/>
  <pageSetup scale="90" orientation="portrait" r:id="rId1"/>
  <headerFooter alignWithMargins="0"/>
  <rowBreaks count="1" manualBreakCount="1">
    <brk id="5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view="pageBreakPreview" topLeftCell="A10" zoomScaleNormal="100" zoomScaleSheetLayoutView="100" workbookViewId="0">
      <selection activeCell="A40" sqref="A40"/>
    </sheetView>
  </sheetViews>
  <sheetFormatPr baseColWidth="10" defaultRowHeight="15" x14ac:dyDescent="0.25"/>
  <cols>
    <col min="1" max="1" width="66.5703125" bestFit="1" customWidth="1"/>
    <col min="2" max="2" width="33.85546875" bestFit="1" customWidth="1"/>
    <col min="3" max="3" width="23" bestFit="1" customWidth="1"/>
    <col min="4" max="4" width="73.42578125" customWidth="1"/>
    <col min="5" max="5" width="13.7109375" customWidth="1"/>
    <col min="6" max="6" width="26.140625" customWidth="1"/>
    <col min="7" max="7" width="15.140625" customWidth="1"/>
    <col min="8" max="9" width="12.140625" customWidth="1"/>
    <col min="10" max="10" width="14.140625" customWidth="1"/>
    <col min="12" max="12" width="32.140625" customWidth="1"/>
    <col min="13" max="14" width="13.7109375" customWidth="1"/>
    <col min="15" max="15" width="14.140625" customWidth="1"/>
    <col min="18" max="18" width="14" customWidth="1"/>
  </cols>
  <sheetData>
    <row r="1" spans="1:18" ht="15" customHeight="1" x14ac:dyDescent="0.25">
      <c r="A1" s="20"/>
      <c r="B1" s="312" t="s">
        <v>2126</v>
      </c>
      <c r="C1" s="313"/>
      <c r="D1" s="12"/>
    </row>
    <row r="2" spans="1:18" ht="15" customHeight="1" x14ac:dyDescent="0.25">
      <c r="A2" s="21"/>
      <c r="B2" s="314"/>
      <c r="C2" s="315"/>
      <c r="D2" s="12"/>
    </row>
    <row r="3" spans="1:18" ht="15" customHeight="1" x14ac:dyDescent="0.25">
      <c r="A3" s="21"/>
      <c r="B3" s="314"/>
      <c r="C3" s="315"/>
      <c r="D3" s="12"/>
    </row>
    <row r="4" spans="1:18" ht="15.75" customHeight="1" thickBot="1" x14ac:dyDescent="0.3">
      <c r="A4" s="19"/>
      <c r="B4" s="316"/>
      <c r="C4" s="317"/>
      <c r="D4" s="12"/>
    </row>
    <row r="5" spans="1:18" x14ac:dyDescent="0.25">
      <c r="A5" s="4" t="s">
        <v>2074</v>
      </c>
      <c r="B5" s="272" t="str">
        <f>'CAL. HIDROLÓGICO TANQUES ALMA. '!D5</f>
        <v xml:space="preserve">CLEMENCIA </v>
      </c>
      <c r="C5" s="318"/>
      <c r="D5" s="12"/>
    </row>
    <row r="6" spans="1:18" x14ac:dyDescent="0.25">
      <c r="A6" s="13" t="s">
        <v>2075</v>
      </c>
      <c r="B6" s="270">
        <f ca="1">'CAL. HIDROLÓGICO TANQUES ALMA. '!D6</f>
        <v>43006.394272685182</v>
      </c>
      <c r="C6" s="319"/>
      <c r="D6" s="12"/>
    </row>
    <row r="7" spans="1:18" x14ac:dyDescent="0.25">
      <c r="A7" s="13" t="s">
        <v>2076</v>
      </c>
      <c r="B7" s="272" t="str">
        <f>'CAL. HIDROLÓGICO TANQUES ALMA. '!D7</f>
        <v>CALCULO HIDROLÓGICO</v>
      </c>
      <c r="C7" s="318"/>
      <c r="D7" s="12"/>
    </row>
    <row r="8" spans="1:18" x14ac:dyDescent="0.25">
      <c r="A8" s="13" t="s">
        <v>2077</v>
      </c>
      <c r="B8" s="272" t="str">
        <f>'CAL. HIDROLÓGICO TANQUES ALMA. '!D8</f>
        <v>INSTITUCIONAL</v>
      </c>
      <c r="C8" s="318"/>
      <c r="D8" s="12"/>
    </row>
    <row r="9" spans="1:18" ht="15.75" thickBot="1" x14ac:dyDescent="0.3">
      <c r="A9" s="5" t="s">
        <v>2078</v>
      </c>
      <c r="B9" s="263">
        <f>'CAL. HIDROLÓGICO TANQUES ALMA. '!D9</f>
        <v>248</v>
      </c>
      <c r="C9" s="311"/>
      <c r="D9" s="12"/>
      <c r="L9" s="26"/>
      <c r="M9" s="26"/>
      <c r="N9" s="26"/>
      <c r="O9" s="26"/>
      <c r="P9" s="27"/>
      <c r="Q9" s="27"/>
      <c r="R9" s="27"/>
    </row>
    <row r="10" spans="1:18" ht="15.75" thickBot="1" x14ac:dyDescent="0.3">
      <c r="A10" s="124"/>
      <c r="B10" s="125"/>
      <c r="C10" s="125"/>
      <c r="D10" s="12"/>
      <c r="L10" s="26"/>
      <c r="M10" s="26"/>
      <c r="N10" s="26"/>
      <c r="O10" s="26"/>
      <c r="P10" s="27"/>
      <c r="Q10" s="27"/>
      <c r="R10" s="27"/>
    </row>
    <row r="11" spans="1:18" ht="15.75" thickBot="1" x14ac:dyDescent="0.3">
      <c r="A11" s="308" t="s">
        <v>2128</v>
      </c>
      <c r="B11" s="308"/>
      <c r="C11" s="308"/>
      <c r="D11" s="12"/>
      <c r="L11" s="26"/>
      <c r="M11" s="26"/>
      <c r="N11" s="26"/>
      <c r="O11" s="26"/>
      <c r="P11" s="27"/>
      <c r="Q11" s="27"/>
      <c r="R11" s="27"/>
    </row>
    <row r="12" spans="1:18" ht="15.75" thickBot="1" x14ac:dyDescent="0.3">
      <c r="A12" s="124"/>
      <c r="B12" s="125"/>
      <c r="C12" s="125"/>
      <c r="D12" s="12"/>
      <c r="L12" s="26"/>
      <c r="M12" s="26"/>
      <c r="N12" s="26"/>
      <c r="O12" s="26"/>
      <c r="P12" s="27"/>
      <c r="Q12" s="27"/>
      <c r="R12" s="27"/>
    </row>
    <row r="13" spans="1:18" x14ac:dyDescent="0.25">
      <c r="A13" s="104" t="s">
        <v>2127</v>
      </c>
      <c r="B13" s="117" t="s">
        <v>2122</v>
      </c>
      <c r="C13" s="117" t="s">
        <v>2123</v>
      </c>
      <c r="J13" s="27"/>
      <c r="K13" s="27"/>
      <c r="L13" s="27"/>
    </row>
    <row r="14" spans="1:18" x14ac:dyDescent="0.25">
      <c r="A14" s="83" t="s">
        <v>2103</v>
      </c>
      <c r="B14" s="126">
        <f>B27*B28</f>
        <v>9000</v>
      </c>
      <c r="C14" s="127">
        <f>SUM(C15:C22)</f>
        <v>1.0000000000000002</v>
      </c>
      <c r="J14" s="27"/>
      <c r="K14" s="27"/>
      <c r="L14" s="27"/>
    </row>
    <row r="15" spans="1:18" x14ac:dyDescent="0.25">
      <c r="A15" s="83" t="s">
        <v>2104</v>
      </c>
      <c r="B15" s="126">
        <f>$B$14*C15</f>
        <v>2700</v>
      </c>
      <c r="C15" s="127">
        <v>0.3</v>
      </c>
      <c r="J15" s="27"/>
      <c r="K15" s="27"/>
      <c r="L15" s="27"/>
    </row>
    <row r="16" spans="1:18" x14ac:dyDescent="0.25">
      <c r="A16" s="83" t="s">
        <v>2105</v>
      </c>
      <c r="B16" s="126">
        <f t="shared" ref="B16:B22" si="0">$B$14*C16</f>
        <v>2250</v>
      </c>
      <c r="C16" s="127">
        <v>0.25</v>
      </c>
      <c r="J16" s="27"/>
      <c r="K16" s="27"/>
      <c r="L16" s="27"/>
    </row>
    <row r="17" spans="1:12" x14ac:dyDescent="0.25">
      <c r="A17" s="83" t="s">
        <v>2106</v>
      </c>
      <c r="B17" s="126">
        <f t="shared" si="0"/>
        <v>540</v>
      </c>
      <c r="C17" s="127">
        <v>0.06</v>
      </c>
      <c r="J17" s="27"/>
      <c r="K17" s="27"/>
      <c r="L17" s="27"/>
    </row>
    <row r="18" spans="1:12" x14ac:dyDescent="0.25">
      <c r="A18" s="83" t="s">
        <v>2107</v>
      </c>
      <c r="B18" s="126">
        <f t="shared" si="0"/>
        <v>1350</v>
      </c>
      <c r="C18" s="127">
        <v>0.15</v>
      </c>
      <c r="F18" s="28"/>
      <c r="G18" s="28"/>
      <c r="H18" s="28"/>
      <c r="I18" s="28"/>
      <c r="J18" s="27"/>
      <c r="K18" s="27"/>
      <c r="L18" s="27"/>
    </row>
    <row r="19" spans="1:12" hidden="1" x14ac:dyDescent="0.25">
      <c r="A19" s="83" t="s">
        <v>2108</v>
      </c>
      <c r="B19" s="126">
        <f t="shared" si="0"/>
        <v>0</v>
      </c>
      <c r="C19" s="127">
        <v>0</v>
      </c>
      <c r="F19" s="27"/>
      <c r="G19" s="27"/>
      <c r="H19" s="27"/>
    </row>
    <row r="20" spans="1:12" x14ac:dyDescent="0.25">
      <c r="A20" s="83" t="s">
        <v>2109</v>
      </c>
      <c r="B20" s="126">
        <f t="shared" si="0"/>
        <v>1800</v>
      </c>
      <c r="C20" s="127">
        <v>0.2</v>
      </c>
      <c r="F20" s="27"/>
      <c r="G20" s="27"/>
      <c r="H20" s="27"/>
    </row>
    <row r="21" spans="1:12" hidden="1" x14ac:dyDescent="0.25">
      <c r="A21" s="83" t="s">
        <v>2110</v>
      </c>
      <c r="B21" s="126">
        <f t="shared" si="0"/>
        <v>0</v>
      </c>
      <c r="C21" s="127">
        <v>0</v>
      </c>
      <c r="F21" s="27"/>
      <c r="G21" s="27"/>
      <c r="H21" s="27"/>
    </row>
    <row r="22" spans="1:12" ht="15.75" thickBot="1" x14ac:dyDescent="0.3">
      <c r="A22" s="142" t="s">
        <v>2111</v>
      </c>
      <c r="B22" s="128">
        <f t="shared" si="0"/>
        <v>360</v>
      </c>
      <c r="C22" s="129">
        <v>0.04</v>
      </c>
      <c r="F22" s="27"/>
      <c r="G22" s="27"/>
      <c r="H22" s="27"/>
    </row>
    <row r="23" spans="1:12" ht="15.75" thickBot="1" x14ac:dyDescent="0.3">
      <c r="A23" s="124"/>
      <c r="B23" s="124"/>
      <c r="C23" s="124"/>
      <c r="D23" s="12"/>
      <c r="G23" s="27"/>
      <c r="H23" s="27"/>
      <c r="I23" s="27"/>
    </row>
    <row r="24" spans="1:12" ht="15.75" thickBot="1" x14ac:dyDescent="0.3">
      <c r="A24" s="309" t="s">
        <v>2247</v>
      </c>
      <c r="B24" s="310"/>
      <c r="C24" s="310"/>
      <c r="D24" s="12"/>
    </row>
    <row r="25" spans="1:12" ht="15.75" thickBot="1" x14ac:dyDescent="0.3">
      <c r="A25" s="124"/>
      <c r="B25" s="124"/>
      <c r="C25" s="124"/>
      <c r="D25" s="12"/>
    </row>
    <row r="26" spans="1:12" x14ac:dyDescent="0.25">
      <c r="A26" s="130" t="s">
        <v>2112</v>
      </c>
      <c r="B26" s="33">
        <f>(B28*B27)</f>
        <v>9000</v>
      </c>
      <c r="C26" s="109" t="s">
        <v>2113</v>
      </c>
      <c r="D26" s="12"/>
    </row>
    <row r="27" spans="1:12" x14ac:dyDescent="0.25">
      <c r="A27" s="83" t="s">
        <v>2114</v>
      </c>
      <c r="B27" s="34">
        <v>50</v>
      </c>
      <c r="C27" s="85" t="s">
        <v>2115</v>
      </c>
      <c r="D27" s="12"/>
    </row>
    <row r="28" spans="1:12" ht="15.75" thickBot="1" x14ac:dyDescent="0.3">
      <c r="A28" s="142" t="s">
        <v>2116</v>
      </c>
      <c r="B28" s="35">
        <v>180</v>
      </c>
      <c r="C28" s="131" t="s">
        <v>2117</v>
      </c>
      <c r="D28" s="12"/>
    </row>
    <row r="29" spans="1:12" ht="15.75" thickBot="1" x14ac:dyDescent="0.3">
      <c r="A29" s="132" t="s">
        <v>2125</v>
      </c>
      <c r="B29" s="306">
        <f>B32/B31</f>
        <v>0.54</v>
      </c>
      <c r="C29" s="307"/>
      <c r="D29" s="227"/>
    </row>
    <row r="30" spans="1:12" x14ac:dyDescent="0.25">
      <c r="A30" s="104" t="s">
        <v>2118</v>
      </c>
      <c r="B30" s="33">
        <f>'CAL. HIDROLÓGICO TANQUES ALMA. '!E60*1000</f>
        <v>11360.981362500001</v>
      </c>
      <c r="C30" s="109" t="s">
        <v>2113</v>
      </c>
      <c r="D30" s="30"/>
    </row>
    <row r="31" spans="1:12" x14ac:dyDescent="0.25">
      <c r="A31" s="83" t="s">
        <v>2119</v>
      </c>
      <c r="B31" s="143">
        <f>B26</f>
        <v>9000</v>
      </c>
      <c r="C31" s="85" t="s">
        <v>2113</v>
      </c>
      <c r="D31" s="12"/>
    </row>
    <row r="32" spans="1:12" x14ac:dyDescent="0.25">
      <c r="A32" s="83" t="s">
        <v>2124</v>
      </c>
      <c r="B32" s="143">
        <f>(B33*B14)+(B34*B14)+(B35*B14)+(B36*B14)+(B37*B14)+(B38*B14)</f>
        <v>4860</v>
      </c>
      <c r="C32" s="85" t="s">
        <v>2120</v>
      </c>
      <c r="D32" s="12"/>
    </row>
    <row r="33" spans="1:4" x14ac:dyDescent="0.25">
      <c r="A33" s="133" t="s">
        <v>2104</v>
      </c>
      <c r="B33" s="134">
        <f>IF(A33=$A$15,$C$15,IF(A33=$A$16,$C$16,IF(A33=$A$17,$C$17,IF(A33=$A$18,$C$18,IF(A33=$A$20,$C$20,IF(A33=$A$22,$C$22,0))))))</f>
        <v>0.3</v>
      </c>
      <c r="C33" s="85" t="s">
        <v>2121</v>
      </c>
      <c r="D33" s="12"/>
    </row>
    <row r="34" spans="1:4" x14ac:dyDescent="0.25">
      <c r="A34" s="133" t="s">
        <v>2109</v>
      </c>
      <c r="B34" s="134">
        <f>IF(A34=$A$15,$C$15,IF(A34=$A$16,$C$16,IF(A34=$A$17,$C$17,IF(A34=$A$18,$C$18,IF(A34=$A$20,$C$20,IF(A34=$A$22,$C$22,0))))))</f>
        <v>0.2</v>
      </c>
      <c r="C34" s="85" t="s">
        <v>2121</v>
      </c>
      <c r="D34" s="30"/>
    </row>
    <row r="35" spans="1:4" ht="15.75" thickBot="1" x14ac:dyDescent="0.3">
      <c r="A35" s="135" t="s">
        <v>2111</v>
      </c>
      <c r="B35" s="136">
        <f>IF(A35=$A$15,$C$15,IF(A35=$A$16,$C$16,IF(A35=$A$17,$C$17,IF(A35=$A$18,$C$18,IF(A35=$A$20,$C$20,IF(A35=$A$22,$C$22,0))))))</f>
        <v>0.04</v>
      </c>
      <c r="C35" s="131" t="s">
        <v>2121</v>
      </c>
      <c r="D35" s="31"/>
    </row>
    <row r="36" spans="1:4" hidden="1" x14ac:dyDescent="0.25">
      <c r="A36" s="137"/>
      <c r="B36" s="138"/>
      <c r="C36" s="45"/>
      <c r="D36" s="12"/>
    </row>
    <row r="37" spans="1:4" hidden="1" x14ac:dyDescent="0.25">
      <c r="A37" s="139"/>
      <c r="B37" s="45"/>
      <c r="C37" s="45"/>
      <c r="D37" s="12"/>
    </row>
    <row r="38" spans="1:4" ht="15.75" hidden="1" thickBot="1" x14ac:dyDescent="0.3">
      <c r="A38" s="140"/>
      <c r="B38" s="102"/>
      <c r="C38" s="102"/>
      <c r="D38" s="12"/>
    </row>
    <row r="39" spans="1:4" x14ac:dyDescent="0.25">
      <c r="A39" s="45"/>
      <c r="B39" s="45"/>
      <c r="C39" s="45"/>
      <c r="D39" s="12"/>
    </row>
    <row r="40" spans="1:4" x14ac:dyDescent="0.25">
      <c r="A40" s="17"/>
      <c r="B40" s="17"/>
      <c r="C40" s="17"/>
    </row>
    <row r="41" spans="1:4" x14ac:dyDescent="0.25">
      <c r="A41" s="17"/>
      <c r="B41" s="17"/>
      <c r="C41" s="17"/>
    </row>
    <row r="42" spans="1:4" x14ac:dyDescent="0.25">
      <c r="A42" s="141"/>
      <c r="B42" s="17"/>
      <c r="C42" s="17"/>
    </row>
    <row r="43" spans="1:4" x14ac:dyDescent="0.25">
      <c r="A43" s="18"/>
      <c r="B43" s="82"/>
      <c r="C43" s="82"/>
    </row>
    <row r="44" spans="1:4" x14ac:dyDescent="0.25">
      <c r="A44" s="100"/>
      <c r="B44" s="100"/>
      <c r="C44" s="100"/>
    </row>
  </sheetData>
  <sheetProtection password="DD6E" sheet="1" formatCells="0" formatColumns="0" formatRows="0" insertColumns="0" insertRows="0" insertHyperlinks="0" deleteColumns="0" deleteRows="0" sort="0" autoFilter="0" pivotTables="0"/>
  <mergeCells count="9">
    <mergeCell ref="B29:C29"/>
    <mergeCell ref="A11:C11"/>
    <mergeCell ref="A24:C24"/>
    <mergeCell ref="B9:C9"/>
    <mergeCell ref="B1:C4"/>
    <mergeCell ref="B5:C5"/>
    <mergeCell ref="B6:C6"/>
    <mergeCell ref="B7:C7"/>
    <mergeCell ref="B8:C8"/>
  </mergeCells>
  <dataValidations disablePrompts="1" count="1">
    <dataValidation type="list" allowBlank="1" showInputMessage="1" showErrorMessage="1" sqref="A33:A35">
      <formula1>$A$15:$A$22</formula1>
    </dataValidation>
  </dataValidations>
  <pageMargins left="0.70866141732283472" right="0.70866141732283472" top="2.3228346456692917" bottom="0.74803149606299213" header="0.31496062992125984" footer="0.31496062992125984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showGridLines="0" view="pageBreakPreview" zoomScale="70" zoomScaleNormal="70" zoomScaleSheetLayoutView="70" workbookViewId="0">
      <selection activeCell="M27" sqref="M27"/>
    </sheetView>
  </sheetViews>
  <sheetFormatPr baseColWidth="10" defaultColWidth="11.42578125" defaultRowHeight="15.75" x14ac:dyDescent="0.25"/>
  <cols>
    <col min="1" max="1" width="9.28515625" style="38" customWidth="1"/>
    <col min="2" max="2" width="14.7109375" style="38" customWidth="1"/>
    <col min="3" max="3" width="13.85546875" style="38" customWidth="1"/>
    <col min="4" max="4" width="12.85546875" style="38" customWidth="1"/>
    <col min="5" max="5" width="17.5703125" style="38" customWidth="1"/>
    <col min="6" max="6" width="10.7109375" style="38" customWidth="1"/>
    <col min="7" max="7" width="20.7109375" style="38" customWidth="1"/>
    <col min="8" max="8" width="19.42578125" style="38" customWidth="1"/>
    <col min="9" max="9" width="19.7109375" style="38" customWidth="1"/>
    <col min="10" max="10" width="20.7109375" style="38" customWidth="1"/>
    <col min="11" max="11" width="18.85546875" style="38" customWidth="1"/>
    <col min="12" max="12" width="11.140625" style="38" customWidth="1"/>
    <col min="13" max="13" width="15.28515625" style="38" customWidth="1"/>
    <col min="14" max="14" width="14.28515625" style="38" customWidth="1"/>
    <col min="15" max="15" width="18" style="38" customWidth="1"/>
    <col min="16" max="16" width="13.7109375" style="38" customWidth="1"/>
    <col min="17" max="17" width="12" style="38" customWidth="1"/>
    <col min="18" max="18" width="13.85546875" style="38" customWidth="1"/>
    <col min="19" max="19" width="13.7109375" style="38" customWidth="1"/>
    <col min="20" max="20" width="11.5703125" style="38" customWidth="1"/>
    <col min="21" max="21" width="17" style="38" customWidth="1"/>
    <col min="22" max="22" width="11.42578125" style="38"/>
    <col min="23" max="23" width="24.42578125" style="38" customWidth="1"/>
    <col min="24" max="25" width="11.42578125" style="38"/>
    <col min="26" max="26" width="29.7109375" style="38" customWidth="1"/>
    <col min="27" max="16384" width="11.42578125" style="38"/>
  </cols>
  <sheetData>
    <row r="1" spans="1:27" ht="15.75" customHeight="1" x14ac:dyDescent="0.25">
      <c r="A1" s="36"/>
      <c r="B1" s="36"/>
      <c r="C1" s="36"/>
      <c r="D1" s="36"/>
      <c r="E1" s="325" t="s">
        <v>2129</v>
      </c>
      <c r="F1" s="326"/>
      <c r="G1" s="326"/>
      <c r="H1" s="326"/>
      <c r="I1" s="326"/>
      <c r="J1" s="326"/>
      <c r="K1" s="326"/>
      <c r="L1" s="326"/>
      <c r="M1" s="327"/>
      <c r="N1" s="36"/>
      <c r="O1" s="36"/>
      <c r="P1" s="36"/>
      <c r="Q1" s="37" t="s">
        <v>2130</v>
      </c>
      <c r="R1" s="36"/>
      <c r="S1" s="36"/>
      <c r="T1" s="36"/>
      <c r="U1" s="36"/>
      <c r="W1" s="39" t="s">
        <v>2080</v>
      </c>
      <c r="X1" s="40" t="s">
        <v>2131</v>
      </c>
      <c r="Y1" s="41" t="s">
        <v>2132</v>
      </c>
    </row>
    <row r="2" spans="1:27" ht="16.5" customHeight="1" thickBot="1" x14ac:dyDescent="0.3">
      <c r="A2" s="36"/>
      <c r="B2" s="36"/>
      <c r="C2" s="36"/>
      <c r="D2" s="36"/>
      <c r="E2" s="328"/>
      <c r="F2" s="329"/>
      <c r="G2" s="329"/>
      <c r="H2" s="329"/>
      <c r="I2" s="329"/>
      <c r="J2" s="329"/>
      <c r="K2" s="329"/>
      <c r="L2" s="329"/>
      <c r="M2" s="330"/>
      <c r="N2" s="36"/>
      <c r="O2" s="36"/>
      <c r="P2" s="36"/>
      <c r="Q2" s="37" t="s">
        <v>2133</v>
      </c>
      <c r="R2" s="36"/>
      <c r="S2" s="36"/>
      <c r="T2" s="36"/>
      <c r="U2" s="36"/>
      <c r="W2" s="42" t="s">
        <v>2134</v>
      </c>
      <c r="X2" s="43" t="s">
        <v>2134</v>
      </c>
      <c r="Y2" s="44" t="s">
        <v>2135</v>
      </c>
      <c r="Z2" s="38" t="s">
        <v>2136</v>
      </c>
      <c r="AA2" s="38">
        <f>Y14/4</f>
        <v>11.675000000000001</v>
      </c>
    </row>
    <row r="3" spans="1:27" ht="15.75" customHeight="1" thickBot="1" x14ac:dyDescent="0.3">
      <c r="A3" s="36"/>
      <c r="B3" s="36"/>
      <c r="C3" s="36"/>
      <c r="D3" s="36"/>
      <c r="E3" s="331"/>
      <c r="F3" s="332"/>
      <c r="G3" s="332"/>
      <c r="H3" s="332"/>
      <c r="I3" s="332"/>
      <c r="J3" s="332"/>
      <c r="K3" s="332"/>
      <c r="L3" s="332"/>
      <c r="M3" s="333"/>
      <c r="N3" s="36"/>
      <c r="O3" s="36"/>
      <c r="P3" s="36"/>
      <c r="Q3" s="45"/>
      <c r="R3" s="36"/>
      <c r="S3" s="45"/>
      <c r="T3" s="45"/>
      <c r="U3" s="36"/>
      <c r="W3" s="46"/>
      <c r="X3" s="47"/>
      <c r="Y3" s="48"/>
    </row>
    <row r="4" spans="1:27" x14ac:dyDescent="0.25">
      <c r="A4" s="36"/>
      <c r="B4" s="36"/>
      <c r="C4" s="36"/>
      <c r="D4" s="36"/>
      <c r="E4" s="36"/>
      <c r="F4" s="36"/>
      <c r="G4" s="36"/>
      <c r="H4" s="36"/>
      <c r="I4" s="49"/>
      <c r="J4" s="49"/>
      <c r="K4" s="49"/>
      <c r="L4" s="36"/>
      <c r="M4" s="36"/>
      <c r="N4" s="36"/>
      <c r="O4" s="36"/>
      <c r="P4" s="36"/>
      <c r="Q4" s="45"/>
      <c r="R4" s="36"/>
      <c r="S4" s="45"/>
      <c r="T4" s="45"/>
      <c r="U4" s="36"/>
      <c r="W4" s="46"/>
      <c r="X4" s="47"/>
      <c r="Y4" s="48"/>
    </row>
    <row r="5" spans="1:27" ht="16.5" thickBot="1" x14ac:dyDescent="0.3">
      <c r="A5" s="36"/>
      <c r="B5" s="36"/>
      <c r="C5" s="36"/>
      <c r="D5" s="36"/>
      <c r="E5" s="36"/>
      <c r="F5" s="36"/>
      <c r="G5" s="36"/>
      <c r="H5" s="36"/>
      <c r="I5" s="49"/>
      <c r="J5" s="49"/>
      <c r="K5" s="49"/>
      <c r="L5" s="36"/>
      <c r="M5" s="36"/>
      <c r="N5" s="36"/>
      <c r="O5" s="36"/>
      <c r="P5" s="36"/>
      <c r="Q5" s="45"/>
      <c r="R5" s="36"/>
      <c r="S5" s="45"/>
      <c r="T5" s="45"/>
      <c r="U5" s="36"/>
      <c r="W5" s="46"/>
      <c r="X5" s="47"/>
      <c r="Y5" s="48"/>
    </row>
    <row r="6" spans="1:27" x14ac:dyDescent="0.25">
      <c r="A6" s="36"/>
      <c r="B6" s="36"/>
      <c r="C6" s="334" t="s">
        <v>2074</v>
      </c>
      <c r="D6" s="335"/>
      <c r="E6" s="336" t="str">
        <f>'CAL. HIDROLÓGICO TANQUES ALMA. '!D5</f>
        <v xml:space="preserve">CLEMENCIA </v>
      </c>
      <c r="F6" s="336"/>
      <c r="G6" s="335" t="s">
        <v>2137</v>
      </c>
      <c r="H6" s="335"/>
      <c r="I6" s="50">
        <v>0.35</v>
      </c>
      <c r="J6" s="49"/>
      <c r="K6" s="49"/>
      <c r="L6" s="36"/>
      <c r="M6" s="36"/>
      <c r="N6" s="36"/>
      <c r="O6" s="36"/>
      <c r="P6" s="36"/>
      <c r="Q6" s="36"/>
      <c r="R6" s="36"/>
      <c r="S6" s="36"/>
      <c r="T6" s="36"/>
      <c r="U6" s="36"/>
      <c r="W6" s="46" t="s">
        <v>2138</v>
      </c>
      <c r="X6" s="51" t="s">
        <v>2138</v>
      </c>
      <c r="Y6" s="52" t="s">
        <v>2138</v>
      </c>
      <c r="Z6" s="38" t="s">
        <v>2139</v>
      </c>
      <c r="AA6" s="38">
        <f>AA2/60</f>
        <v>0.19458333333333336</v>
      </c>
    </row>
    <row r="7" spans="1:27" x14ac:dyDescent="0.25">
      <c r="A7" s="36"/>
      <c r="B7" s="36"/>
      <c r="C7" s="337" t="s">
        <v>2075</v>
      </c>
      <c r="D7" s="338"/>
      <c r="E7" s="339">
        <f ca="1">'CAL. HIDROLÓGICO TANQUES ALMA. '!D6</f>
        <v>43006.394272685182</v>
      </c>
      <c r="F7" s="339"/>
      <c r="G7" s="338" t="s">
        <v>2140</v>
      </c>
      <c r="H7" s="338"/>
      <c r="I7" s="53">
        <v>0.42</v>
      </c>
      <c r="J7" s="54"/>
      <c r="K7" s="54"/>
      <c r="L7" s="36"/>
      <c r="M7" s="36"/>
      <c r="N7" s="36"/>
      <c r="O7" s="36"/>
      <c r="P7" s="36"/>
      <c r="Q7" s="36"/>
      <c r="R7" s="36"/>
      <c r="S7" s="36"/>
      <c r="T7" s="36"/>
      <c r="U7" s="36"/>
      <c r="W7" s="46" t="s">
        <v>2141</v>
      </c>
      <c r="X7" s="51" t="s">
        <v>2141</v>
      </c>
      <c r="Y7" s="52" t="s">
        <v>2142</v>
      </c>
      <c r="Z7" s="38" t="s">
        <v>2143</v>
      </c>
      <c r="AA7" s="38">
        <f>AA6*15</f>
        <v>2.9187500000000002</v>
      </c>
    </row>
    <row r="8" spans="1:27" ht="16.5" thickBot="1" x14ac:dyDescent="0.3">
      <c r="A8" s="36"/>
      <c r="B8" s="36"/>
      <c r="C8" s="320" t="s">
        <v>2246</v>
      </c>
      <c r="D8" s="321"/>
      <c r="E8" s="322">
        <f>'CAL. HIDROLÓGICO TANQUES ALMA. '!D9</f>
        <v>248</v>
      </c>
      <c r="F8" s="323"/>
      <c r="G8" s="324" t="s">
        <v>2144</v>
      </c>
      <c r="H8" s="324"/>
      <c r="I8" s="55">
        <f>AA8</f>
        <v>2.9187500000000002E-2</v>
      </c>
      <c r="J8" s="54"/>
      <c r="K8" s="54"/>
      <c r="L8" s="49"/>
      <c r="M8" s="36"/>
      <c r="N8" s="36"/>
      <c r="O8" s="36"/>
      <c r="P8" s="36"/>
      <c r="Q8" s="36"/>
      <c r="R8" s="36"/>
      <c r="S8" s="36"/>
      <c r="T8" s="36"/>
      <c r="U8" s="36"/>
      <c r="W8" s="46" t="s">
        <v>2145</v>
      </c>
      <c r="X8" s="51" t="s">
        <v>2141</v>
      </c>
      <c r="Y8" s="52" t="s">
        <v>2146</v>
      </c>
      <c r="Z8" s="38" t="s">
        <v>2147</v>
      </c>
      <c r="AA8" s="38">
        <f>AA7/100</f>
        <v>2.9187500000000002E-2</v>
      </c>
    </row>
    <row r="9" spans="1:27" x14ac:dyDescent="0.25">
      <c r="A9" s="36"/>
      <c r="B9" s="36"/>
      <c r="C9" s="36"/>
      <c r="D9" s="36"/>
      <c r="E9" s="36"/>
      <c r="F9" s="36"/>
      <c r="G9" s="36"/>
      <c r="H9" s="49"/>
      <c r="I9" s="49"/>
      <c r="J9" s="49"/>
      <c r="K9" s="49"/>
      <c r="L9" s="36"/>
      <c r="M9" s="36"/>
      <c r="N9" s="36"/>
      <c r="O9" s="36"/>
      <c r="P9" s="36"/>
      <c r="Q9" s="36"/>
      <c r="R9" s="36"/>
      <c r="S9" s="36"/>
      <c r="T9" s="36"/>
      <c r="U9" s="36"/>
      <c r="W9" s="46" t="s">
        <v>2148</v>
      </c>
      <c r="X9" s="51" t="s">
        <v>2141</v>
      </c>
      <c r="Y9" s="52" t="s">
        <v>2149</v>
      </c>
    </row>
    <row r="10" spans="1:27" ht="16.5" thickBot="1" x14ac:dyDescent="0.3">
      <c r="A10" s="36"/>
      <c r="B10" s="36"/>
      <c r="C10" s="36"/>
      <c r="D10" s="36"/>
      <c r="E10" s="36"/>
      <c r="F10" s="36"/>
      <c r="G10" s="36"/>
      <c r="H10" s="49"/>
      <c r="I10" s="49"/>
      <c r="J10" s="49"/>
      <c r="K10" s="49"/>
      <c r="L10" s="36"/>
      <c r="M10" s="36"/>
      <c r="N10" s="36"/>
      <c r="O10" s="36"/>
      <c r="P10" s="36"/>
      <c r="Q10" s="36"/>
      <c r="R10" s="36"/>
      <c r="S10" s="36"/>
      <c r="T10" s="36"/>
      <c r="U10" s="36"/>
      <c r="W10" s="46" t="s">
        <v>2150</v>
      </c>
      <c r="X10" s="51" t="s">
        <v>2141</v>
      </c>
      <c r="Y10" s="52" t="s">
        <v>2151</v>
      </c>
    </row>
    <row r="11" spans="1:27" ht="81" customHeight="1" x14ac:dyDescent="0.25">
      <c r="A11" s="56" t="s">
        <v>2152</v>
      </c>
      <c r="B11" s="57" t="s">
        <v>2153</v>
      </c>
      <c r="C11" s="58" t="s">
        <v>2154</v>
      </c>
      <c r="D11" s="59" t="s">
        <v>2155</v>
      </c>
      <c r="E11" s="60" t="s">
        <v>2156</v>
      </c>
      <c r="F11" s="61" t="s">
        <v>2157</v>
      </c>
      <c r="G11" s="61" t="s">
        <v>2158</v>
      </c>
      <c r="H11" s="61" t="s">
        <v>2159</v>
      </c>
      <c r="I11" s="61" t="s">
        <v>2160</v>
      </c>
      <c r="J11" s="61" t="s">
        <v>2161</v>
      </c>
      <c r="K11" s="61" t="s">
        <v>2162</v>
      </c>
      <c r="L11" s="70"/>
      <c r="M11" s="70"/>
      <c r="W11" s="46" t="s">
        <v>2173</v>
      </c>
      <c r="X11" s="51" t="s">
        <v>2141</v>
      </c>
      <c r="Y11" s="52" t="s">
        <v>2174</v>
      </c>
    </row>
    <row r="12" spans="1:27" ht="18" customHeight="1" thickBot="1" x14ac:dyDescent="0.3">
      <c r="A12" s="64">
        <v>1</v>
      </c>
      <c r="B12" s="65">
        <v>2</v>
      </c>
      <c r="C12" s="66">
        <v>538</v>
      </c>
      <c r="D12" s="67">
        <f>'CAL. HIDROLÓGICO PARA REBOSE'!F27</f>
        <v>9.4711507936507964</v>
      </c>
      <c r="E12" s="67">
        <v>20</v>
      </c>
      <c r="F12" s="65">
        <v>15</v>
      </c>
      <c r="G12" s="65" t="s">
        <v>2181</v>
      </c>
      <c r="H12" s="65" t="s">
        <v>2130</v>
      </c>
      <c r="I12" s="68">
        <v>0.3</v>
      </c>
      <c r="J12" s="65">
        <v>66.900000000000006</v>
      </c>
      <c r="K12" s="68">
        <f>J12*I12</f>
        <v>20.07</v>
      </c>
      <c r="L12" s="70"/>
      <c r="M12" s="70"/>
      <c r="W12" s="46" t="s">
        <v>2175</v>
      </c>
      <c r="X12" s="51" t="s">
        <v>2141</v>
      </c>
      <c r="Y12" s="52" t="s">
        <v>2176</v>
      </c>
    </row>
    <row r="13" spans="1:27" ht="18" customHeight="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W13" s="46" t="s">
        <v>2177</v>
      </c>
      <c r="X13" s="51" t="s">
        <v>2178</v>
      </c>
      <c r="Y13" s="52" t="s">
        <v>2179</v>
      </c>
    </row>
    <row r="14" spans="1:27" ht="16.5" thickBot="1" x14ac:dyDescent="0.25">
      <c r="A14" s="71"/>
      <c r="B14" s="72"/>
      <c r="C14" s="73"/>
      <c r="D14" s="74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W14" s="42" t="s">
        <v>2180</v>
      </c>
      <c r="X14" s="75" t="s">
        <v>2141</v>
      </c>
      <c r="Y14" s="76">
        <v>46.7</v>
      </c>
    </row>
    <row r="15" spans="1:27" ht="76.5" x14ac:dyDescent="0.25">
      <c r="A15" s="62" t="s">
        <v>2163</v>
      </c>
      <c r="B15" s="61" t="s">
        <v>2164</v>
      </c>
      <c r="C15" s="61" t="s">
        <v>2165</v>
      </c>
      <c r="D15" s="61" t="s">
        <v>2166</v>
      </c>
      <c r="E15" s="61" t="s">
        <v>2167</v>
      </c>
      <c r="F15" s="61" t="s">
        <v>2168</v>
      </c>
      <c r="G15" s="61" t="s">
        <v>2169</v>
      </c>
      <c r="H15" s="61" t="s">
        <v>2170</v>
      </c>
      <c r="I15" s="62" t="s">
        <v>2171</v>
      </c>
      <c r="J15" s="63" t="s">
        <v>2172</v>
      </c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</row>
    <row r="16" spans="1:27" s="77" customFormat="1" ht="16.5" thickBot="1" x14ac:dyDescent="0.3">
      <c r="A16" s="68" t="str">
        <f>IF(H12="VIA","0,40","0")</f>
        <v>0</v>
      </c>
      <c r="B16" s="68">
        <f>(J12*A16)*$I$6</f>
        <v>0</v>
      </c>
      <c r="C16" s="68" t="str">
        <f>IF(H12="VIA","0,60","0,20")</f>
        <v>0,20</v>
      </c>
      <c r="D16" s="68">
        <f>(J12*C16)*$I$7</f>
        <v>5.619600000000001</v>
      </c>
      <c r="E16" s="68">
        <f>$I$8*J12</f>
        <v>1.9526437500000002</v>
      </c>
      <c r="F16" s="68">
        <f>E16+D16+B16+K12</f>
        <v>27.642243750000002</v>
      </c>
      <c r="G16" s="81">
        <v>0</v>
      </c>
      <c r="H16" s="68">
        <f>(F16*1000)/(60*F12)</f>
        <v>30.71360416666667</v>
      </c>
      <c r="I16" s="81">
        <v>0</v>
      </c>
      <c r="J16" s="69">
        <f>1-(G16/E12)</f>
        <v>1</v>
      </c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</row>
    <row r="17" spans="1:22" x14ac:dyDescent="0.2">
      <c r="A17" s="71"/>
      <c r="B17" s="72"/>
      <c r="C17" s="73"/>
      <c r="D17" s="74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</row>
    <row r="18" spans="1:22" x14ac:dyDescent="0.25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</row>
    <row r="19" spans="1:22" x14ac:dyDescent="0.25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</row>
    <row r="20" spans="1:22" x14ac:dyDescent="0.25">
      <c r="V20" s="78"/>
    </row>
    <row r="21" spans="1:22" x14ac:dyDescent="0.25">
      <c r="V21" s="78"/>
    </row>
    <row r="22" spans="1:22" x14ac:dyDescent="0.25">
      <c r="V22" s="78"/>
    </row>
    <row r="23" spans="1:22" x14ac:dyDescent="0.25">
      <c r="V23" s="78"/>
    </row>
    <row r="24" spans="1:22" x14ac:dyDescent="0.25">
      <c r="V24" s="78"/>
    </row>
  </sheetData>
  <sheetProtection password="DD6E" sheet="1" formatCells="0" formatColumns="0" formatRows="0" insertColumns="0" insertRows="0" insertHyperlinks="0" deleteColumns="0" deleteRows="0" sort="0" autoFilter="0" pivotTables="0"/>
  <mergeCells count="10">
    <mergeCell ref="C8:D8"/>
    <mergeCell ref="E8:F8"/>
    <mergeCell ref="G8:H8"/>
    <mergeCell ref="E1:M3"/>
    <mergeCell ref="C6:D6"/>
    <mergeCell ref="E6:F6"/>
    <mergeCell ref="G6:H6"/>
    <mergeCell ref="C7:D7"/>
    <mergeCell ref="E7:F7"/>
    <mergeCell ref="G7:H7"/>
  </mergeCells>
  <dataValidations count="1">
    <dataValidation type="list" allowBlank="1" showInputMessage="1" showErrorMessage="1" sqref="H12">
      <formula1>$Q$1:$Q$2</formula1>
    </dataValidation>
  </dataValidations>
  <pageMargins left="0.98425196850393704" right="0.98425196850393704" top="2.3622047244094491" bottom="0.98425196850393704" header="0.51181102362204722" footer="0.51181102362204722"/>
  <pageSetup scale="5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50"/>
  <sheetViews>
    <sheetView topLeftCell="A641" workbookViewId="0">
      <selection activeCell="B660" sqref="B660"/>
    </sheetView>
  </sheetViews>
  <sheetFormatPr baseColWidth="10" defaultRowHeight="15" x14ac:dyDescent="0.25"/>
  <cols>
    <col min="1" max="1" width="8.42578125" bestFit="1" customWidth="1"/>
    <col min="2" max="2" width="46.28515625" bestFit="1" customWidth="1"/>
    <col min="3" max="3" width="9.42578125" bestFit="1" customWidth="1"/>
  </cols>
  <sheetData>
    <row r="1" spans="1:3" x14ac:dyDescent="0.25">
      <c r="A1" t="s">
        <v>9</v>
      </c>
      <c r="B1" t="s">
        <v>9</v>
      </c>
      <c r="C1" t="s">
        <v>1494</v>
      </c>
    </row>
    <row r="3" spans="1:3" x14ac:dyDescent="0.25">
      <c r="A3">
        <v>2000225</v>
      </c>
      <c r="B3" t="s">
        <v>10</v>
      </c>
      <c r="C3" s="1">
        <v>27251</v>
      </c>
    </row>
    <row r="4" spans="1:3" x14ac:dyDescent="0.25">
      <c r="A4">
        <v>2000226</v>
      </c>
      <c r="B4" t="s">
        <v>11</v>
      </c>
      <c r="C4" s="1">
        <v>29845</v>
      </c>
    </row>
    <row r="5" spans="1:3" x14ac:dyDescent="0.25">
      <c r="A5">
        <v>2000227</v>
      </c>
      <c r="B5" t="s">
        <v>12</v>
      </c>
      <c r="C5" s="1">
        <v>34168</v>
      </c>
    </row>
    <row r="6" spans="1:3" x14ac:dyDescent="0.25">
      <c r="A6">
        <v>2000228</v>
      </c>
      <c r="B6" t="s">
        <v>13</v>
      </c>
      <c r="C6" s="1">
        <v>38762</v>
      </c>
    </row>
    <row r="7" spans="1:3" x14ac:dyDescent="0.25">
      <c r="A7">
        <v>2000245</v>
      </c>
      <c r="B7" t="s">
        <v>14</v>
      </c>
      <c r="C7" s="1">
        <v>11157</v>
      </c>
    </row>
    <row r="8" spans="1:3" x14ac:dyDescent="0.25">
      <c r="A8">
        <v>2000246</v>
      </c>
      <c r="B8" t="s">
        <v>15</v>
      </c>
      <c r="C8" s="1">
        <v>13827</v>
      </c>
    </row>
    <row r="9" spans="1:3" x14ac:dyDescent="0.25">
      <c r="A9">
        <v>2000247</v>
      </c>
      <c r="B9" t="s">
        <v>16</v>
      </c>
      <c r="C9" s="1">
        <v>13827</v>
      </c>
    </row>
    <row r="10" spans="1:3" x14ac:dyDescent="0.25">
      <c r="A10">
        <v>2000248</v>
      </c>
      <c r="B10" t="s">
        <v>17</v>
      </c>
      <c r="C10" s="1">
        <v>15192</v>
      </c>
    </row>
    <row r="11" spans="1:3" x14ac:dyDescent="0.25">
      <c r="A11">
        <v>2000249</v>
      </c>
      <c r="B11" t="s">
        <v>18</v>
      </c>
      <c r="C11" s="1">
        <v>13816</v>
      </c>
    </row>
    <row r="12" spans="1:3" x14ac:dyDescent="0.25">
      <c r="A12">
        <v>2000250</v>
      </c>
      <c r="B12" t="s">
        <v>19</v>
      </c>
      <c r="C12" s="1">
        <v>16108</v>
      </c>
    </row>
    <row r="13" spans="1:3" x14ac:dyDescent="0.25">
      <c r="A13">
        <v>2000251</v>
      </c>
      <c r="B13" t="s">
        <v>20</v>
      </c>
      <c r="C13" s="1">
        <v>14743</v>
      </c>
    </row>
    <row r="14" spans="1:3" x14ac:dyDescent="0.25">
      <c r="A14">
        <v>2000252</v>
      </c>
      <c r="B14" t="s">
        <v>21</v>
      </c>
      <c r="C14" s="1">
        <v>11157</v>
      </c>
    </row>
    <row r="15" spans="1:3" x14ac:dyDescent="0.25">
      <c r="A15">
        <v>2000253</v>
      </c>
      <c r="B15" t="s">
        <v>22</v>
      </c>
      <c r="C15" s="1">
        <v>13827</v>
      </c>
    </row>
    <row r="16" spans="1:3" x14ac:dyDescent="0.25">
      <c r="A16">
        <v>2000254</v>
      </c>
      <c r="B16" t="s">
        <v>23</v>
      </c>
      <c r="C16" s="1">
        <v>13827</v>
      </c>
    </row>
    <row r="17" spans="1:3" x14ac:dyDescent="0.25">
      <c r="A17">
        <v>2000255</v>
      </c>
      <c r="B17" t="s">
        <v>24</v>
      </c>
      <c r="C17" s="1">
        <v>15192</v>
      </c>
    </row>
    <row r="18" spans="1:3" x14ac:dyDescent="0.25">
      <c r="A18">
        <v>2000256</v>
      </c>
      <c r="B18" t="s">
        <v>25</v>
      </c>
      <c r="C18" s="1">
        <v>13816</v>
      </c>
    </row>
    <row r="19" spans="1:3" x14ac:dyDescent="0.25">
      <c r="A19">
        <v>2000257</v>
      </c>
      <c r="B19" t="s">
        <v>26</v>
      </c>
      <c r="C19" s="1">
        <v>16108</v>
      </c>
    </row>
    <row r="20" spans="1:3" x14ac:dyDescent="0.25">
      <c r="A20">
        <v>2000258</v>
      </c>
      <c r="B20" t="s">
        <v>27</v>
      </c>
      <c r="C20" s="1">
        <v>17538</v>
      </c>
    </row>
    <row r="21" spans="1:3" x14ac:dyDescent="0.25">
      <c r="A21">
        <v>2000264</v>
      </c>
      <c r="B21" t="s">
        <v>28</v>
      </c>
      <c r="C21" s="1">
        <v>96534</v>
      </c>
    </row>
    <row r="22" spans="1:3" x14ac:dyDescent="0.25">
      <c r="A22">
        <v>2000281</v>
      </c>
      <c r="B22" t="s">
        <v>29</v>
      </c>
      <c r="C22" s="1">
        <v>2055</v>
      </c>
    </row>
    <row r="23" spans="1:3" x14ac:dyDescent="0.25">
      <c r="A23">
        <v>2000282</v>
      </c>
      <c r="B23" t="s">
        <v>30</v>
      </c>
      <c r="C23" s="1">
        <v>3337</v>
      </c>
    </row>
    <row r="24" spans="1:3" x14ac:dyDescent="0.25">
      <c r="A24">
        <v>2000283</v>
      </c>
      <c r="B24" t="s">
        <v>31</v>
      </c>
      <c r="C24" s="1">
        <v>6032</v>
      </c>
    </row>
    <row r="25" spans="1:3" x14ac:dyDescent="0.25">
      <c r="A25">
        <v>2000284</v>
      </c>
      <c r="B25" t="s">
        <v>32</v>
      </c>
      <c r="C25" s="1">
        <v>10536</v>
      </c>
    </row>
    <row r="26" spans="1:3" x14ac:dyDescent="0.25">
      <c r="A26">
        <v>2000285</v>
      </c>
      <c r="B26" t="s">
        <v>33</v>
      </c>
      <c r="C26" s="1">
        <v>22099</v>
      </c>
    </row>
    <row r="27" spans="1:3" x14ac:dyDescent="0.25">
      <c r="A27">
        <v>2000286</v>
      </c>
      <c r="B27" t="s">
        <v>34</v>
      </c>
      <c r="C27" s="1">
        <v>45005</v>
      </c>
    </row>
    <row r="28" spans="1:3" x14ac:dyDescent="0.25">
      <c r="A28">
        <v>2000287</v>
      </c>
      <c r="B28" t="s">
        <v>35</v>
      </c>
      <c r="C28" s="1">
        <v>65054</v>
      </c>
    </row>
    <row r="29" spans="1:3" x14ac:dyDescent="0.25">
      <c r="A29">
        <v>2000288</v>
      </c>
      <c r="B29" t="s">
        <v>36</v>
      </c>
      <c r="C29" s="1">
        <v>73184</v>
      </c>
    </row>
    <row r="30" spans="1:3" x14ac:dyDescent="0.25">
      <c r="A30">
        <v>2000289</v>
      </c>
      <c r="B30" t="s">
        <v>37</v>
      </c>
      <c r="C30" s="1">
        <v>75951</v>
      </c>
    </row>
    <row r="31" spans="1:3" x14ac:dyDescent="0.25">
      <c r="A31">
        <v>2000290</v>
      </c>
      <c r="B31" t="s">
        <v>38</v>
      </c>
      <c r="C31" s="1">
        <v>82621</v>
      </c>
    </row>
    <row r="32" spans="1:3" x14ac:dyDescent="0.25">
      <c r="A32">
        <v>2000291</v>
      </c>
      <c r="B32" t="s">
        <v>39</v>
      </c>
      <c r="C32" s="1">
        <v>91076</v>
      </c>
    </row>
    <row r="33" spans="1:3" x14ac:dyDescent="0.25">
      <c r="A33">
        <v>2000292</v>
      </c>
      <c r="B33" t="s">
        <v>40</v>
      </c>
      <c r="C33" s="1">
        <v>97337</v>
      </c>
    </row>
    <row r="34" spans="1:3" x14ac:dyDescent="0.25">
      <c r="A34">
        <v>2000293</v>
      </c>
      <c r="B34" t="s">
        <v>41</v>
      </c>
      <c r="C34" s="1">
        <v>109619</v>
      </c>
    </row>
    <row r="35" spans="1:3" x14ac:dyDescent="0.25">
      <c r="A35">
        <v>2000294</v>
      </c>
      <c r="B35" t="s">
        <v>42</v>
      </c>
      <c r="C35" s="1">
        <v>117993</v>
      </c>
    </row>
    <row r="36" spans="1:3" x14ac:dyDescent="0.25">
      <c r="A36">
        <v>2000295</v>
      </c>
      <c r="B36" t="s">
        <v>43</v>
      </c>
      <c r="C36" s="1">
        <v>132078</v>
      </c>
    </row>
    <row r="37" spans="1:3" x14ac:dyDescent="0.25">
      <c r="A37">
        <v>2000296</v>
      </c>
      <c r="B37" t="s">
        <v>44</v>
      </c>
      <c r="C37" s="1">
        <v>136993</v>
      </c>
    </row>
    <row r="38" spans="1:3" x14ac:dyDescent="0.25">
      <c r="A38">
        <v>2000297</v>
      </c>
      <c r="B38" t="s">
        <v>45</v>
      </c>
      <c r="C38" s="1">
        <v>136993</v>
      </c>
    </row>
    <row r="39" spans="1:3" x14ac:dyDescent="0.25">
      <c r="A39">
        <v>2000298</v>
      </c>
      <c r="B39" t="s">
        <v>46</v>
      </c>
      <c r="C39" s="1">
        <v>141470</v>
      </c>
    </row>
    <row r="40" spans="1:3" x14ac:dyDescent="0.25">
      <c r="A40">
        <v>2000299</v>
      </c>
      <c r="B40" t="s">
        <v>47</v>
      </c>
      <c r="C40" s="1">
        <v>152482</v>
      </c>
    </row>
    <row r="41" spans="1:3" x14ac:dyDescent="0.25">
      <c r="A41">
        <v>2000300</v>
      </c>
      <c r="B41" t="s">
        <v>48</v>
      </c>
      <c r="C41" s="1">
        <v>168317</v>
      </c>
    </row>
    <row r="42" spans="1:3" x14ac:dyDescent="0.25">
      <c r="A42">
        <v>2000305</v>
      </c>
      <c r="B42" t="s">
        <v>49</v>
      </c>
      <c r="C42" s="1">
        <v>28606</v>
      </c>
    </row>
    <row r="43" spans="1:3" x14ac:dyDescent="0.25">
      <c r="A43">
        <v>2000306</v>
      </c>
      <c r="B43" t="s">
        <v>50</v>
      </c>
      <c r="C43" s="1">
        <v>12167</v>
      </c>
    </row>
    <row r="44" spans="1:3" x14ac:dyDescent="0.25">
      <c r="A44">
        <v>2000307</v>
      </c>
      <c r="B44" t="s">
        <v>51</v>
      </c>
      <c r="C44" s="1">
        <v>21072</v>
      </c>
    </row>
    <row r="45" spans="1:3" x14ac:dyDescent="0.25">
      <c r="A45">
        <v>2000332</v>
      </c>
      <c r="B45" t="s">
        <v>52</v>
      </c>
      <c r="C45" s="1">
        <v>1515</v>
      </c>
    </row>
    <row r="46" spans="1:3" x14ac:dyDescent="0.25">
      <c r="A46">
        <v>2000358</v>
      </c>
      <c r="B46" t="s">
        <v>53</v>
      </c>
      <c r="C46" s="1">
        <v>122682</v>
      </c>
    </row>
    <row r="47" spans="1:3" x14ac:dyDescent="0.25">
      <c r="A47">
        <v>2000359</v>
      </c>
      <c r="B47" t="s">
        <v>54</v>
      </c>
      <c r="C47" s="1">
        <v>147303</v>
      </c>
    </row>
    <row r="48" spans="1:3" x14ac:dyDescent="0.25">
      <c r="A48">
        <v>2000360</v>
      </c>
      <c r="B48" t="s">
        <v>55</v>
      </c>
      <c r="C48" s="1">
        <v>15472</v>
      </c>
    </row>
    <row r="49" spans="1:3" x14ac:dyDescent="0.25">
      <c r="A49">
        <v>2000361</v>
      </c>
      <c r="B49" t="s">
        <v>56</v>
      </c>
      <c r="C49" s="1">
        <v>28833</v>
      </c>
    </row>
    <row r="50" spans="1:3" x14ac:dyDescent="0.25">
      <c r="A50">
        <v>2000362</v>
      </c>
      <c r="B50" t="s">
        <v>57</v>
      </c>
      <c r="C50" s="1">
        <v>32052</v>
      </c>
    </row>
    <row r="51" spans="1:3" x14ac:dyDescent="0.25">
      <c r="A51">
        <v>2000363</v>
      </c>
      <c r="B51" t="s">
        <v>58</v>
      </c>
      <c r="C51" s="1">
        <v>34852</v>
      </c>
    </row>
    <row r="52" spans="1:3" x14ac:dyDescent="0.25">
      <c r="A52">
        <v>2000364</v>
      </c>
      <c r="B52" t="s">
        <v>59</v>
      </c>
      <c r="C52" s="1">
        <v>54252</v>
      </c>
    </row>
    <row r="53" spans="1:3" x14ac:dyDescent="0.25">
      <c r="A53">
        <v>2000366</v>
      </c>
      <c r="B53" t="s">
        <v>60</v>
      </c>
      <c r="C53" s="1">
        <v>75736</v>
      </c>
    </row>
    <row r="54" spans="1:3" x14ac:dyDescent="0.25">
      <c r="A54">
        <v>2000386</v>
      </c>
      <c r="B54" t="s">
        <v>61</v>
      </c>
      <c r="C54" s="1">
        <v>23201</v>
      </c>
    </row>
    <row r="55" spans="1:3" x14ac:dyDescent="0.25">
      <c r="A55">
        <v>2000390</v>
      </c>
      <c r="B55" t="s">
        <v>62</v>
      </c>
      <c r="C55" s="1">
        <v>10950</v>
      </c>
    </row>
    <row r="56" spans="1:3" x14ac:dyDescent="0.25">
      <c r="A56">
        <v>2000391</v>
      </c>
      <c r="B56" t="s">
        <v>63</v>
      </c>
      <c r="C56" s="1">
        <v>45005</v>
      </c>
    </row>
    <row r="57" spans="1:3" x14ac:dyDescent="0.25">
      <c r="A57">
        <v>2000392</v>
      </c>
      <c r="B57" t="s">
        <v>64</v>
      </c>
      <c r="C57" s="1">
        <v>58774</v>
      </c>
    </row>
    <row r="58" spans="1:3" x14ac:dyDescent="0.25">
      <c r="A58">
        <v>2000393</v>
      </c>
      <c r="B58" t="s">
        <v>65</v>
      </c>
      <c r="C58" s="1">
        <v>63122</v>
      </c>
    </row>
    <row r="59" spans="1:3" x14ac:dyDescent="0.25">
      <c r="A59">
        <v>2000394</v>
      </c>
      <c r="B59" t="s">
        <v>66</v>
      </c>
      <c r="C59" s="1">
        <v>110397</v>
      </c>
    </row>
    <row r="60" spans="1:3" x14ac:dyDescent="0.25">
      <c r="A60">
        <v>2000395</v>
      </c>
      <c r="B60" t="s">
        <v>67</v>
      </c>
      <c r="C60" s="1">
        <v>112471</v>
      </c>
    </row>
    <row r="61" spans="1:3" x14ac:dyDescent="0.25">
      <c r="A61">
        <v>2000396</v>
      </c>
      <c r="B61" t="s">
        <v>68</v>
      </c>
      <c r="C61" s="1">
        <v>122691</v>
      </c>
    </row>
    <row r="62" spans="1:3" x14ac:dyDescent="0.25">
      <c r="A62">
        <v>2000397</v>
      </c>
      <c r="B62" t="s">
        <v>69</v>
      </c>
      <c r="C62" s="1">
        <v>124054</v>
      </c>
    </row>
    <row r="63" spans="1:3" x14ac:dyDescent="0.25">
      <c r="A63">
        <v>2000399</v>
      </c>
      <c r="B63" t="s">
        <v>70</v>
      </c>
      <c r="C63" s="1">
        <v>137823</v>
      </c>
    </row>
    <row r="64" spans="1:3" x14ac:dyDescent="0.25">
      <c r="A64">
        <v>2000400</v>
      </c>
      <c r="B64" t="s">
        <v>71</v>
      </c>
      <c r="C64" s="1">
        <v>13403</v>
      </c>
    </row>
    <row r="65" spans="1:3" x14ac:dyDescent="0.25">
      <c r="A65">
        <v>2000401</v>
      </c>
      <c r="B65" t="s">
        <v>72</v>
      </c>
      <c r="C65" s="1">
        <v>12570</v>
      </c>
    </row>
    <row r="66" spans="1:3" x14ac:dyDescent="0.25">
      <c r="A66">
        <v>2000402</v>
      </c>
      <c r="B66" t="s">
        <v>73</v>
      </c>
      <c r="C66" s="1">
        <v>12560</v>
      </c>
    </row>
    <row r="67" spans="1:3" x14ac:dyDescent="0.25">
      <c r="A67">
        <v>2000413</v>
      </c>
      <c r="B67" t="s">
        <v>74</v>
      </c>
      <c r="C67" s="1">
        <v>184875</v>
      </c>
    </row>
    <row r="68" spans="1:3" x14ac:dyDescent="0.25">
      <c r="A68">
        <v>2000541</v>
      </c>
      <c r="B68" t="s">
        <v>75</v>
      </c>
      <c r="C68" s="1">
        <v>206513</v>
      </c>
    </row>
    <row r="69" spans="1:3" x14ac:dyDescent="0.25">
      <c r="A69">
        <v>2000542</v>
      </c>
      <c r="B69" t="s">
        <v>76</v>
      </c>
      <c r="C69" s="1">
        <v>241164</v>
      </c>
    </row>
    <row r="70" spans="1:3" x14ac:dyDescent="0.25">
      <c r="A70">
        <v>2000543</v>
      </c>
      <c r="B70" t="s">
        <v>77</v>
      </c>
      <c r="C70" s="1">
        <v>29939</v>
      </c>
    </row>
    <row r="71" spans="1:3" x14ac:dyDescent="0.25">
      <c r="A71">
        <v>2000544</v>
      </c>
      <c r="B71" t="s">
        <v>78</v>
      </c>
      <c r="C71" s="1">
        <v>59157</v>
      </c>
    </row>
    <row r="72" spans="1:3" x14ac:dyDescent="0.25">
      <c r="A72">
        <v>2000545</v>
      </c>
      <c r="B72" t="s">
        <v>79</v>
      </c>
      <c r="C72" s="1">
        <v>81929</v>
      </c>
    </row>
    <row r="73" spans="1:3" x14ac:dyDescent="0.25">
      <c r="A73">
        <v>2000546</v>
      </c>
      <c r="B73" t="s">
        <v>80</v>
      </c>
      <c r="C73" s="1">
        <v>93378</v>
      </c>
    </row>
    <row r="74" spans="1:3" x14ac:dyDescent="0.25">
      <c r="A74">
        <v>2000547</v>
      </c>
      <c r="B74" t="s">
        <v>81</v>
      </c>
      <c r="C74" s="1">
        <v>139004</v>
      </c>
    </row>
    <row r="75" spans="1:3" x14ac:dyDescent="0.25">
      <c r="A75">
        <v>2000600</v>
      </c>
      <c r="B75" t="s">
        <v>82</v>
      </c>
      <c r="C75" s="1">
        <v>15267</v>
      </c>
    </row>
    <row r="76" spans="1:3" x14ac:dyDescent="0.25">
      <c r="A76">
        <v>2000626</v>
      </c>
      <c r="B76" t="s">
        <v>83</v>
      </c>
      <c r="C76" s="1">
        <v>245883</v>
      </c>
    </row>
    <row r="77" spans="1:3" x14ac:dyDescent="0.25">
      <c r="A77">
        <v>2000627</v>
      </c>
      <c r="B77" t="s">
        <v>84</v>
      </c>
      <c r="C77" s="1">
        <v>327024</v>
      </c>
    </row>
    <row r="78" spans="1:3" x14ac:dyDescent="0.25">
      <c r="A78">
        <v>2000628</v>
      </c>
      <c r="B78" t="s">
        <v>85</v>
      </c>
      <c r="C78" s="1">
        <v>434940</v>
      </c>
    </row>
    <row r="79" spans="1:3" x14ac:dyDescent="0.25">
      <c r="A79">
        <v>2000734</v>
      </c>
      <c r="B79" t="s">
        <v>86</v>
      </c>
      <c r="C79" s="1">
        <v>292181</v>
      </c>
    </row>
    <row r="80" spans="1:3" x14ac:dyDescent="0.25">
      <c r="A80">
        <v>2000751</v>
      </c>
      <c r="B80" t="s">
        <v>87</v>
      </c>
      <c r="C80" s="1">
        <v>329208</v>
      </c>
    </row>
    <row r="81" spans="1:3" x14ac:dyDescent="0.25">
      <c r="A81">
        <v>2000845</v>
      </c>
      <c r="B81" t="s">
        <v>1986</v>
      </c>
      <c r="C81" s="1">
        <v>81875</v>
      </c>
    </row>
    <row r="82" spans="1:3" x14ac:dyDescent="0.25">
      <c r="A82">
        <v>2900010</v>
      </c>
      <c r="B82" t="s">
        <v>88</v>
      </c>
      <c r="C82" s="1">
        <v>51234</v>
      </c>
    </row>
    <row r="83" spans="1:3" x14ac:dyDescent="0.25">
      <c r="A83">
        <v>2900012</v>
      </c>
      <c r="B83" t="s">
        <v>89</v>
      </c>
      <c r="C83" s="1">
        <v>42510</v>
      </c>
    </row>
    <row r="84" spans="1:3" x14ac:dyDescent="0.25">
      <c r="A84">
        <v>2900014</v>
      </c>
      <c r="B84" t="s">
        <v>90</v>
      </c>
      <c r="C84" s="1">
        <v>35312</v>
      </c>
    </row>
    <row r="85" spans="1:3" x14ac:dyDescent="0.25">
      <c r="A85">
        <v>2900016</v>
      </c>
      <c r="B85" t="s">
        <v>91</v>
      </c>
      <c r="C85" s="1">
        <v>29933</v>
      </c>
    </row>
    <row r="86" spans="1:3" x14ac:dyDescent="0.25">
      <c r="A86">
        <v>2900018</v>
      </c>
      <c r="B86" t="s">
        <v>92</v>
      </c>
      <c r="C86" s="1">
        <v>75156</v>
      </c>
    </row>
    <row r="87" spans="1:3" x14ac:dyDescent="0.25">
      <c r="A87">
        <v>2900020</v>
      </c>
      <c r="B87" t="s">
        <v>93</v>
      </c>
      <c r="C87" s="1">
        <v>62766</v>
      </c>
    </row>
    <row r="88" spans="1:3" x14ac:dyDescent="0.25">
      <c r="A88">
        <v>2900022</v>
      </c>
      <c r="B88" t="s">
        <v>94</v>
      </c>
      <c r="C88" s="1">
        <v>112131</v>
      </c>
    </row>
    <row r="89" spans="1:3" x14ac:dyDescent="0.25">
      <c r="A89">
        <v>2900024</v>
      </c>
      <c r="B89" t="s">
        <v>95</v>
      </c>
      <c r="C89" s="1">
        <v>93517</v>
      </c>
    </row>
    <row r="90" spans="1:3" x14ac:dyDescent="0.25">
      <c r="A90">
        <v>2900026</v>
      </c>
      <c r="B90" t="s">
        <v>96</v>
      </c>
      <c r="C90" s="1">
        <v>75126</v>
      </c>
    </row>
    <row r="91" spans="1:3" x14ac:dyDescent="0.25">
      <c r="A91">
        <v>2900028</v>
      </c>
      <c r="B91" t="s">
        <v>97</v>
      </c>
      <c r="C91" s="1">
        <v>61984</v>
      </c>
    </row>
    <row r="92" spans="1:3" x14ac:dyDescent="0.25">
      <c r="A92">
        <v>2900030</v>
      </c>
      <c r="B92" t="s">
        <v>98</v>
      </c>
      <c r="C92" s="1">
        <v>51284</v>
      </c>
    </row>
    <row r="93" spans="1:3" x14ac:dyDescent="0.25">
      <c r="A93">
        <v>2900032</v>
      </c>
      <c r="B93" t="s">
        <v>99</v>
      </c>
      <c r="C93" s="1">
        <v>312971</v>
      </c>
    </row>
    <row r="94" spans="1:3" x14ac:dyDescent="0.25">
      <c r="A94">
        <v>2900033</v>
      </c>
      <c r="B94" t="s">
        <v>100</v>
      </c>
      <c r="C94" s="1">
        <v>185009</v>
      </c>
    </row>
    <row r="95" spans="1:3" x14ac:dyDescent="0.25">
      <c r="A95">
        <v>2900035</v>
      </c>
      <c r="B95" t="s">
        <v>101</v>
      </c>
      <c r="C95" s="1">
        <v>154455</v>
      </c>
    </row>
    <row r="96" spans="1:3" x14ac:dyDescent="0.25">
      <c r="A96">
        <v>2900037</v>
      </c>
      <c r="B96" t="s">
        <v>102</v>
      </c>
      <c r="C96" s="1">
        <v>123847</v>
      </c>
    </row>
    <row r="97" spans="1:3" x14ac:dyDescent="0.25">
      <c r="A97">
        <v>2900039</v>
      </c>
      <c r="B97" t="s">
        <v>103</v>
      </c>
      <c r="C97" s="1">
        <v>102642</v>
      </c>
    </row>
    <row r="98" spans="1:3" x14ac:dyDescent="0.25">
      <c r="A98">
        <v>2900041</v>
      </c>
      <c r="B98" t="s">
        <v>104</v>
      </c>
      <c r="C98" s="1">
        <v>83209</v>
      </c>
    </row>
    <row r="99" spans="1:3" x14ac:dyDescent="0.25">
      <c r="A99">
        <v>2900043</v>
      </c>
      <c r="B99" t="s">
        <v>105</v>
      </c>
      <c r="C99" s="1">
        <v>403970</v>
      </c>
    </row>
    <row r="100" spans="1:3" x14ac:dyDescent="0.25">
      <c r="A100">
        <v>2900045</v>
      </c>
      <c r="B100" t="s">
        <v>106</v>
      </c>
      <c r="C100" s="1">
        <v>330870</v>
      </c>
    </row>
    <row r="101" spans="1:3" x14ac:dyDescent="0.25">
      <c r="A101">
        <v>2900047</v>
      </c>
      <c r="B101" t="s">
        <v>107</v>
      </c>
      <c r="C101" s="1">
        <v>269951</v>
      </c>
    </row>
    <row r="102" spans="1:3" x14ac:dyDescent="0.25">
      <c r="A102">
        <v>2900049</v>
      </c>
      <c r="B102" t="s">
        <v>108</v>
      </c>
      <c r="C102" s="1">
        <v>217596</v>
      </c>
    </row>
    <row r="103" spans="1:3" x14ac:dyDescent="0.25">
      <c r="A103">
        <v>2900051</v>
      </c>
      <c r="B103" t="s">
        <v>109</v>
      </c>
      <c r="C103" s="1">
        <v>178380</v>
      </c>
    </row>
    <row r="104" spans="1:3" x14ac:dyDescent="0.25">
      <c r="A104">
        <v>2900053</v>
      </c>
      <c r="B104" t="s">
        <v>1987</v>
      </c>
      <c r="C104" s="1">
        <v>1374670</v>
      </c>
    </row>
    <row r="105" spans="1:3" x14ac:dyDescent="0.25">
      <c r="A105">
        <v>2900054</v>
      </c>
      <c r="B105" t="s">
        <v>110</v>
      </c>
      <c r="C105" s="1">
        <v>684278</v>
      </c>
    </row>
    <row r="106" spans="1:3" x14ac:dyDescent="0.25">
      <c r="A106">
        <v>2900056</v>
      </c>
      <c r="B106" t="s">
        <v>111</v>
      </c>
      <c r="C106" s="1">
        <v>562878</v>
      </c>
    </row>
    <row r="107" spans="1:3" x14ac:dyDescent="0.25">
      <c r="A107">
        <v>2900058</v>
      </c>
      <c r="B107" t="s">
        <v>112</v>
      </c>
      <c r="C107" s="1">
        <v>459339</v>
      </c>
    </row>
    <row r="108" spans="1:3" x14ac:dyDescent="0.25">
      <c r="A108">
        <v>2900060</v>
      </c>
      <c r="B108" t="s">
        <v>113</v>
      </c>
      <c r="C108" s="1">
        <v>367530</v>
      </c>
    </row>
    <row r="109" spans="1:3" x14ac:dyDescent="0.25">
      <c r="A109">
        <v>2900062</v>
      </c>
      <c r="B109" t="s">
        <v>114</v>
      </c>
      <c r="C109" s="1">
        <v>307314</v>
      </c>
    </row>
    <row r="110" spans="1:3" x14ac:dyDescent="0.25">
      <c r="A110">
        <v>2900081</v>
      </c>
      <c r="B110" t="s">
        <v>115</v>
      </c>
      <c r="C110" s="1">
        <v>340352</v>
      </c>
    </row>
    <row r="111" spans="1:3" x14ac:dyDescent="0.25">
      <c r="A111">
        <v>2900083</v>
      </c>
      <c r="B111" t="s">
        <v>116</v>
      </c>
      <c r="C111" s="1">
        <v>503225</v>
      </c>
    </row>
    <row r="112" spans="1:3" x14ac:dyDescent="0.25">
      <c r="A112">
        <v>2900085</v>
      </c>
      <c r="B112" t="s">
        <v>117</v>
      </c>
      <c r="C112" s="1">
        <v>823153</v>
      </c>
    </row>
    <row r="113" spans="1:3" x14ac:dyDescent="0.25">
      <c r="A113">
        <v>2900087</v>
      </c>
      <c r="B113" t="s">
        <v>118</v>
      </c>
      <c r="C113" s="1">
        <v>1092227</v>
      </c>
    </row>
    <row r="114" spans="1:3" x14ac:dyDescent="0.25">
      <c r="A114">
        <v>2900089</v>
      </c>
      <c r="B114" t="s">
        <v>119</v>
      </c>
      <c r="C114" s="1">
        <v>1367735</v>
      </c>
    </row>
    <row r="115" spans="1:3" x14ac:dyDescent="0.25">
      <c r="A115">
        <v>2900090</v>
      </c>
      <c r="B115" t="s">
        <v>120</v>
      </c>
      <c r="C115" s="1">
        <v>87361</v>
      </c>
    </row>
    <row r="116" spans="1:3" x14ac:dyDescent="0.25">
      <c r="A116">
        <v>2900092</v>
      </c>
      <c r="B116" t="s">
        <v>121</v>
      </c>
      <c r="C116" s="1">
        <v>170632</v>
      </c>
    </row>
    <row r="117" spans="1:3" x14ac:dyDescent="0.25">
      <c r="A117">
        <v>2900094</v>
      </c>
      <c r="B117" t="s">
        <v>122</v>
      </c>
      <c r="C117" s="1">
        <v>233029</v>
      </c>
    </row>
    <row r="118" spans="1:3" x14ac:dyDescent="0.25">
      <c r="A118">
        <v>2900100</v>
      </c>
      <c r="B118" t="s">
        <v>123</v>
      </c>
      <c r="C118" s="1">
        <v>170632</v>
      </c>
    </row>
    <row r="119" spans="1:3" x14ac:dyDescent="0.25">
      <c r="A119">
        <v>2900102</v>
      </c>
      <c r="B119" t="s">
        <v>124</v>
      </c>
      <c r="C119" s="1">
        <v>233029</v>
      </c>
    </row>
    <row r="120" spans="1:3" x14ac:dyDescent="0.25">
      <c r="A120">
        <v>2900103</v>
      </c>
      <c r="B120" t="s">
        <v>1988</v>
      </c>
      <c r="C120" s="1">
        <v>71001</v>
      </c>
    </row>
    <row r="121" spans="1:3" x14ac:dyDescent="0.25">
      <c r="A121">
        <v>2900105</v>
      </c>
      <c r="B121" t="s">
        <v>125</v>
      </c>
      <c r="C121" s="1">
        <v>1077193</v>
      </c>
    </row>
    <row r="122" spans="1:3" x14ac:dyDescent="0.25">
      <c r="A122">
        <v>2900106</v>
      </c>
      <c r="B122" t="s">
        <v>126</v>
      </c>
      <c r="C122" s="1">
        <v>876133</v>
      </c>
    </row>
    <row r="123" spans="1:3" x14ac:dyDescent="0.25">
      <c r="A123">
        <v>2900107</v>
      </c>
      <c r="B123" t="s">
        <v>127</v>
      </c>
      <c r="C123" s="1">
        <v>1507198</v>
      </c>
    </row>
    <row r="124" spans="1:3" x14ac:dyDescent="0.25">
      <c r="A124">
        <v>2900108</v>
      </c>
      <c r="B124" t="s">
        <v>128</v>
      </c>
      <c r="C124" s="1">
        <v>1235046</v>
      </c>
    </row>
    <row r="125" spans="1:3" x14ac:dyDescent="0.25">
      <c r="A125">
        <v>2900109</v>
      </c>
      <c r="B125" t="s">
        <v>129</v>
      </c>
      <c r="C125" s="1">
        <v>185009</v>
      </c>
    </row>
    <row r="126" spans="1:3" x14ac:dyDescent="0.25">
      <c r="A126">
        <v>2900110</v>
      </c>
      <c r="B126" t="s">
        <v>130</v>
      </c>
      <c r="C126" s="1">
        <v>154455</v>
      </c>
    </row>
    <row r="127" spans="1:3" x14ac:dyDescent="0.25">
      <c r="A127">
        <v>2900111</v>
      </c>
      <c r="B127" t="s">
        <v>131</v>
      </c>
      <c r="C127" s="1">
        <v>403970</v>
      </c>
    </row>
    <row r="128" spans="1:3" x14ac:dyDescent="0.25">
      <c r="A128">
        <v>2900112</v>
      </c>
      <c r="B128" t="s">
        <v>132</v>
      </c>
      <c r="C128" s="1">
        <v>330870</v>
      </c>
    </row>
    <row r="129" spans="1:3" x14ac:dyDescent="0.25">
      <c r="A129">
        <v>2900113</v>
      </c>
      <c r="B129" t="s">
        <v>133</v>
      </c>
      <c r="C129" s="1">
        <v>684278</v>
      </c>
    </row>
    <row r="130" spans="1:3" x14ac:dyDescent="0.25">
      <c r="A130">
        <v>2900114</v>
      </c>
      <c r="B130" t="s">
        <v>134</v>
      </c>
      <c r="C130" s="1">
        <v>562878</v>
      </c>
    </row>
    <row r="131" spans="1:3" x14ac:dyDescent="0.25">
      <c r="A131">
        <v>2900115</v>
      </c>
      <c r="B131" t="s">
        <v>1989</v>
      </c>
      <c r="C131" s="1">
        <v>87767</v>
      </c>
    </row>
    <row r="132" spans="1:3" x14ac:dyDescent="0.25">
      <c r="A132">
        <v>2900117</v>
      </c>
      <c r="B132" t="s">
        <v>1990</v>
      </c>
      <c r="C132" s="1">
        <v>50021</v>
      </c>
    </row>
    <row r="133" spans="1:3" x14ac:dyDescent="0.25">
      <c r="A133">
        <v>2900119</v>
      </c>
      <c r="B133" t="s">
        <v>135</v>
      </c>
      <c r="C133" s="1">
        <v>1678</v>
      </c>
    </row>
    <row r="134" spans="1:3" x14ac:dyDescent="0.25">
      <c r="A134">
        <v>2900121</v>
      </c>
      <c r="B134" t="s">
        <v>136</v>
      </c>
      <c r="C134" s="1">
        <v>2915</v>
      </c>
    </row>
    <row r="135" spans="1:3" x14ac:dyDescent="0.25">
      <c r="A135">
        <v>2900125</v>
      </c>
      <c r="B135" t="s">
        <v>1991</v>
      </c>
      <c r="C135" s="1">
        <v>10632</v>
      </c>
    </row>
    <row r="136" spans="1:3" x14ac:dyDescent="0.25">
      <c r="A136">
        <v>2900128</v>
      </c>
      <c r="B136" t="s">
        <v>1992</v>
      </c>
      <c r="C136" s="1">
        <v>20942</v>
      </c>
    </row>
    <row r="137" spans="1:3" x14ac:dyDescent="0.25">
      <c r="A137">
        <v>2900130</v>
      </c>
      <c r="B137" t="s">
        <v>1993</v>
      </c>
      <c r="C137" s="1">
        <v>16427</v>
      </c>
    </row>
    <row r="138" spans="1:3" x14ac:dyDescent="0.25">
      <c r="A138">
        <v>2900133</v>
      </c>
      <c r="B138" t="s">
        <v>1994</v>
      </c>
      <c r="C138" s="1">
        <v>5857</v>
      </c>
    </row>
    <row r="139" spans="1:3" x14ac:dyDescent="0.25">
      <c r="A139">
        <v>2900135</v>
      </c>
      <c r="B139" t="s">
        <v>137</v>
      </c>
      <c r="C139" s="1">
        <v>32209</v>
      </c>
    </row>
    <row r="140" spans="1:3" x14ac:dyDescent="0.25">
      <c r="A140">
        <v>2900138</v>
      </c>
      <c r="B140" t="s">
        <v>1995</v>
      </c>
      <c r="C140" s="1">
        <v>7672</v>
      </c>
    </row>
    <row r="141" spans="1:3" x14ac:dyDescent="0.25">
      <c r="A141">
        <v>2900143</v>
      </c>
      <c r="B141" t="s">
        <v>138</v>
      </c>
      <c r="C141" s="1">
        <v>11364</v>
      </c>
    </row>
    <row r="142" spans="1:3" x14ac:dyDescent="0.25">
      <c r="A142">
        <v>2900144</v>
      </c>
      <c r="B142" t="s">
        <v>139</v>
      </c>
      <c r="C142" s="1">
        <v>15563</v>
      </c>
    </row>
    <row r="143" spans="1:3" x14ac:dyDescent="0.25">
      <c r="A143">
        <v>2900145</v>
      </c>
      <c r="B143" t="s">
        <v>140</v>
      </c>
      <c r="C143" s="1">
        <v>60082</v>
      </c>
    </row>
    <row r="144" spans="1:3" x14ac:dyDescent="0.25">
      <c r="A144">
        <v>2900146</v>
      </c>
      <c r="B144" t="s">
        <v>141</v>
      </c>
      <c r="C144" s="1">
        <v>20075</v>
      </c>
    </row>
    <row r="145" spans="1:3" x14ac:dyDescent="0.25">
      <c r="A145">
        <v>2900147</v>
      </c>
      <c r="B145" t="s">
        <v>142</v>
      </c>
      <c r="C145" s="1">
        <v>27060</v>
      </c>
    </row>
    <row r="146" spans="1:3" x14ac:dyDescent="0.25">
      <c r="A146">
        <v>2900148</v>
      </c>
      <c r="B146" t="s">
        <v>143</v>
      </c>
      <c r="C146" s="1">
        <v>103481</v>
      </c>
    </row>
    <row r="147" spans="1:3" x14ac:dyDescent="0.25">
      <c r="A147">
        <v>2900149</v>
      </c>
      <c r="B147" t="s">
        <v>144</v>
      </c>
      <c r="C147" s="1">
        <v>254621</v>
      </c>
    </row>
    <row r="148" spans="1:3" x14ac:dyDescent="0.25">
      <c r="A148">
        <v>2900150</v>
      </c>
      <c r="B148" t="s">
        <v>145</v>
      </c>
      <c r="C148" s="1">
        <v>44727</v>
      </c>
    </row>
    <row r="149" spans="1:3" x14ac:dyDescent="0.25">
      <c r="A149">
        <v>2900151</v>
      </c>
      <c r="B149" t="s">
        <v>146</v>
      </c>
      <c r="C149" s="1">
        <v>61965</v>
      </c>
    </row>
    <row r="150" spans="1:3" x14ac:dyDescent="0.25">
      <c r="A150">
        <v>2900152</v>
      </c>
      <c r="B150" t="s">
        <v>147</v>
      </c>
      <c r="C150" s="1">
        <v>62580</v>
      </c>
    </row>
    <row r="151" spans="1:3" x14ac:dyDescent="0.25">
      <c r="A151">
        <v>2900153</v>
      </c>
      <c r="B151" t="s">
        <v>148</v>
      </c>
      <c r="C151" s="1">
        <v>84145</v>
      </c>
    </row>
    <row r="152" spans="1:3" x14ac:dyDescent="0.25">
      <c r="A152">
        <v>2900154</v>
      </c>
      <c r="B152" t="s">
        <v>149</v>
      </c>
      <c r="C152" s="1">
        <v>335921</v>
      </c>
    </row>
    <row r="153" spans="1:3" x14ac:dyDescent="0.25">
      <c r="A153">
        <v>2900156</v>
      </c>
      <c r="B153" t="s">
        <v>150</v>
      </c>
      <c r="C153" s="1">
        <v>18385</v>
      </c>
    </row>
    <row r="154" spans="1:3" x14ac:dyDescent="0.25">
      <c r="A154">
        <v>2900158</v>
      </c>
      <c r="B154" t="s">
        <v>151</v>
      </c>
      <c r="C154" s="1">
        <v>36769</v>
      </c>
    </row>
    <row r="155" spans="1:3" x14ac:dyDescent="0.25">
      <c r="A155">
        <v>2900160</v>
      </c>
      <c r="B155" t="s">
        <v>152</v>
      </c>
      <c r="C155" s="1">
        <v>40739</v>
      </c>
    </row>
    <row r="156" spans="1:3" x14ac:dyDescent="0.25">
      <c r="A156">
        <v>2900161</v>
      </c>
      <c r="B156" t="s">
        <v>153</v>
      </c>
      <c r="C156" s="1">
        <v>81486</v>
      </c>
    </row>
    <row r="157" spans="1:3" x14ac:dyDescent="0.25">
      <c r="A157">
        <v>2900164</v>
      </c>
      <c r="B157" t="s">
        <v>154</v>
      </c>
      <c r="C157" s="1">
        <v>137489</v>
      </c>
    </row>
    <row r="158" spans="1:3" x14ac:dyDescent="0.25">
      <c r="A158">
        <v>2900166</v>
      </c>
      <c r="B158" t="s">
        <v>155</v>
      </c>
      <c r="C158" s="1">
        <v>286758</v>
      </c>
    </row>
    <row r="159" spans="1:3" x14ac:dyDescent="0.25">
      <c r="A159">
        <v>2900169</v>
      </c>
      <c r="B159" t="s">
        <v>156</v>
      </c>
      <c r="C159" s="1">
        <v>56517</v>
      </c>
    </row>
    <row r="160" spans="1:3" x14ac:dyDescent="0.25">
      <c r="A160">
        <v>2900171</v>
      </c>
      <c r="B160" t="s">
        <v>157</v>
      </c>
      <c r="C160" s="1">
        <v>97297</v>
      </c>
    </row>
    <row r="161" spans="1:3" x14ac:dyDescent="0.25">
      <c r="A161">
        <v>2900173</v>
      </c>
      <c r="B161" t="s">
        <v>158</v>
      </c>
      <c r="C161" s="1">
        <v>207140</v>
      </c>
    </row>
    <row r="162" spans="1:3" x14ac:dyDescent="0.25">
      <c r="A162">
        <v>2900176</v>
      </c>
      <c r="B162" t="s">
        <v>159</v>
      </c>
      <c r="C162" s="1">
        <v>50809</v>
      </c>
    </row>
    <row r="163" spans="1:3" x14ac:dyDescent="0.25">
      <c r="A163">
        <v>2900178</v>
      </c>
      <c r="B163" t="s">
        <v>160</v>
      </c>
      <c r="C163" s="1">
        <v>70802</v>
      </c>
    </row>
    <row r="164" spans="1:3" x14ac:dyDescent="0.25">
      <c r="A164">
        <v>2900180</v>
      </c>
      <c r="B164" t="s">
        <v>161</v>
      </c>
      <c r="C164" s="1">
        <v>159634</v>
      </c>
    </row>
    <row r="165" spans="1:3" x14ac:dyDescent="0.25">
      <c r="A165">
        <v>2900181</v>
      </c>
      <c r="B165" t="s">
        <v>162</v>
      </c>
      <c r="C165" s="1">
        <v>4801</v>
      </c>
    </row>
    <row r="166" spans="1:3" x14ac:dyDescent="0.25">
      <c r="A166">
        <v>2900182</v>
      </c>
      <c r="B166" t="s">
        <v>163</v>
      </c>
      <c r="C166" s="1">
        <v>7333</v>
      </c>
    </row>
    <row r="167" spans="1:3" x14ac:dyDescent="0.25">
      <c r="A167">
        <v>2900183</v>
      </c>
      <c r="B167" t="s">
        <v>164</v>
      </c>
      <c r="C167" s="1">
        <v>155120</v>
      </c>
    </row>
    <row r="168" spans="1:3" x14ac:dyDescent="0.25">
      <c r="A168">
        <v>2900184</v>
      </c>
      <c r="B168" t="s">
        <v>165</v>
      </c>
      <c r="C168" s="1">
        <v>3937</v>
      </c>
    </row>
    <row r="169" spans="1:3" x14ac:dyDescent="0.25">
      <c r="A169">
        <v>2900185</v>
      </c>
      <c r="B169" t="s">
        <v>166</v>
      </c>
      <c r="C169" s="1">
        <v>6301</v>
      </c>
    </row>
    <row r="170" spans="1:3" x14ac:dyDescent="0.25">
      <c r="A170">
        <v>2900186</v>
      </c>
      <c r="B170" t="s">
        <v>167</v>
      </c>
      <c r="C170" s="1">
        <v>1700</v>
      </c>
    </row>
    <row r="171" spans="1:3" x14ac:dyDescent="0.25">
      <c r="A171">
        <v>2900188</v>
      </c>
      <c r="B171" t="s">
        <v>168</v>
      </c>
      <c r="C171" s="1">
        <v>1924</v>
      </c>
    </row>
    <row r="172" spans="1:3" x14ac:dyDescent="0.25">
      <c r="A172">
        <v>2900189</v>
      </c>
      <c r="B172" t="s">
        <v>169</v>
      </c>
      <c r="C172" s="1">
        <v>490747</v>
      </c>
    </row>
    <row r="173" spans="1:3" x14ac:dyDescent="0.25">
      <c r="A173">
        <v>2900190</v>
      </c>
      <c r="B173" t="s">
        <v>170</v>
      </c>
      <c r="C173" s="1">
        <v>1041900</v>
      </c>
    </row>
    <row r="174" spans="1:3" x14ac:dyDescent="0.25">
      <c r="A174">
        <v>2900191</v>
      </c>
      <c r="B174" t="s">
        <v>171</v>
      </c>
      <c r="C174" s="1">
        <v>12879</v>
      </c>
    </row>
    <row r="175" spans="1:3" x14ac:dyDescent="0.25">
      <c r="A175">
        <v>2900192</v>
      </c>
      <c r="B175" t="s">
        <v>172</v>
      </c>
      <c r="C175" s="1">
        <v>2189</v>
      </c>
    </row>
    <row r="176" spans="1:3" x14ac:dyDescent="0.25">
      <c r="A176">
        <v>2900193</v>
      </c>
      <c r="B176" t="s">
        <v>173</v>
      </c>
      <c r="C176" s="1">
        <v>279582</v>
      </c>
    </row>
    <row r="177" spans="1:3" x14ac:dyDescent="0.25">
      <c r="A177">
        <v>2900194</v>
      </c>
      <c r="B177" t="s">
        <v>174</v>
      </c>
      <c r="C177" s="1">
        <v>2514</v>
      </c>
    </row>
    <row r="178" spans="1:3" x14ac:dyDescent="0.25">
      <c r="A178">
        <v>2900195</v>
      </c>
      <c r="B178" t="s">
        <v>175</v>
      </c>
      <c r="C178" s="1">
        <v>3537</v>
      </c>
    </row>
    <row r="179" spans="1:3" x14ac:dyDescent="0.25">
      <c r="A179">
        <v>2900196</v>
      </c>
      <c r="B179" t="s">
        <v>176</v>
      </c>
      <c r="C179" s="1">
        <v>478060</v>
      </c>
    </row>
    <row r="180" spans="1:3" x14ac:dyDescent="0.25">
      <c r="A180">
        <v>2900197</v>
      </c>
      <c r="B180" t="s">
        <v>177</v>
      </c>
      <c r="C180" s="1">
        <v>905446</v>
      </c>
    </row>
    <row r="181" spans="1:3" x14ac:dyDescent="0.25">
      <c r="A181">
        <v>2900198</v>
      </c>
      <c r="B181" t="s">
        <v>178</v>
      </c>
      <c r="C181" s="1">
        <v>16281</v>
      </c>
    </row>
    <row r="182" spans="1:3" x14ac:dyDescent="0.25">
      <c r="A182">
        <v>2900199</v>
      </c>
      <c r="B182" t="s">
        <v>179</v>
      </c>
      <c r="C182" s="1">
        <v>330910</v>
      </c>
    </row>
    <row r="183" spans="1:3" x14ac:dyDescent="0.25">
      <c r="A183">
        <v>2900200</v>
      </c>
      <c r="B183" t="s">
        <v>180</v>
      </c>
      <c r="C183" s="1">
        <v>2677</v>
      </c>
    </row>
    <row r="184" spans="1:3" x14ac:dyDescent="0.25">
      <c r="A184">
        <v>2900202</v>
      </c>
      <c r="B184" t="s">
        <v>181</v>
      </c>
      <c r="C184" s="1">
        <v>2324</v>
      </c>
    </row>
    <row r="185" spans="1:3" x14ac:dyDescent="0.25">
      <c r="A185">
        <v>2900204</v>
      </c>
      <c r="B185" t="s">
        <v>182</v>
      </c>
      <c r="C185">
        <v>928</v>
      </c>
    </row>
    <row r="186" spans="1:3" x14ac:dyDescent="0.25">
      <c r="A186">
        <v>2900205</v>
      </c>
      <c r="B186" t="s">
        <v>1996</v>
      </c>
      <c r="C186" s="1">
        <v>48623</v>
      </c>
    </row>
    <row r="187" spans="1:3" x14ac:dyDescent="0.25">
      <c r="A187">
        <v>2900206</v>
      </c>
      <c r="B187" t="s">
        <v>1997</v>
      </c>
      <c r="C187" s="1">
        <v>17490</v>
      </c>
    </row>
    <row r="188" spans="1:3" x14ac:dyDescent="0.25">
      <c r="A188">
        <v>2900208</v>
      </c>
      <c r="B188" t="s">
        <v>1998</v>
      </c>
      <c r="C188" s="1">
        <v>28741</v>
      </c>
    </row>
    <row r="189" spans="1:3" x14ac:dyDescent="0.25">
      <c r="A189">
        <v>2900210</v>
      </c>
      <c r="B189" t="s">
        <v>1999</v>
      </c>
      <c r="C189" s="1">
        <v>26096</v>
      </c>
    </row>
    <row r="190" spans="1:3" x14ac:dyDescent="0.25">
      <c r="A190">
        <v>2900213</v>
      </c>
      <c r="B190" t="s">
        <v>2000</v>
      </c>
      <c r="C190" s="1">
        <v>35208</v>
      </c>
    </row>
    <row r="191" spans="1:3" x14ac:dyDescent="0.25">
      <c r="A191">
        <v>2900220</v>
      </c>
      <c r="B191" t="s">
        <v>2001</v>
      </c>
      <c r="C191" s="1">
        <v>24317</v>
      </c>
    </row>
    <row r="192" spans="1:3" x14ac:dyDescent="0.25">
      <c r="A192">
        <v>2900225</v>
      </c>
      <c r="B192" t="s">
        <v>2002</v>
      </c>
      <c r="C192" s="1">
        <v>43800</v>
      </c>
    </row>
    <row r="193" spans="1:3" x14ac:dyDescent="0.25">
      <c r="A193">
        <v>2900230</v>
      </c>
      <c r="B193" t="s">
        <v>183</v>
      </c>
      <c r="C193" s="1">
        <v>142132</v>
      </c>
    </row>
    <row r="194" spans="1:3" x14ac:dyDescent="0.25">
      <c r="A194">
        <v>2900233</v>
      </c>
      <c r="B194" t="s">
        <v>184</v>
      </c>
      <c r="C194" s="1">
        <v>189767</v>
      </c>
    </row>
    <row r="195" spans="1:3" x14ac:dyDescent="0.25">
      <c r="A195">
        <v>2900237</v>
      </c>
      <c r="B195" t="s">
        <v>2003</v>
      </c>
      <c r="C195" s="1">
        <v>17328</v>
      </c>
    </row>
    <row r="196" spans="1:3" x14ac:dyDescent="0.25">
      <c r="A196">
        <v>2900240</v>
      </c>
      <c r="B196" t="s">
        <v>185</v>
      </c>
      <c r="C196" s="1">
        <v>323680</v>
      </c>
    </row>
    <row r="197" spans="1:3" x14ac:dyDescent="0.25">
      <c r="A197">
        <v>2900242</v>
      </c>
      <c r="B197" t="s">
        <v>2004</v>
      </c>
      <c r="C197" s="1">
        <v>21083</v>
      </c>
    </row>
    <row r="198" spans="1:3" x14ac:dyDescent="0.25">
      <c r="A198">
        <v>2900244</v>
      </c>
      <c r="B198" t="s">
        <v>2005</v>
      </c>
      <c r="C198" s="1">
        <v>40246</v>
      </c>
    </row>
    <row r="199" spans="1:3" x14ac:dyDescent="0.25">
      <c r="A199">
        <v>2900246</v>
      </c>
      <c r="B199" t="s">
        <v>186</v>
      </c>
      <c r="C199" s="1">
        <v>72406</v>
      </c>
    </row>
    <row r="200" spans="1:3" x14ac:dyDescent="0.25">
      <c r="A200">
        <v>2900251</v>
      </c>
      <c r="B200" t="s">
        <v>187</v>
      </c>
      <c r="C200" s="1">
        <v>154693</v>
      </c>
    </row>
    <row r="201" spans="1:3" x14ac:dyDescent="0.25">
      <c r="A201">
        <v>2900266</v>
      </c>
      <c r="B201" t="s">
        <v>2006</v>
      </c>
      <c r="C201" s="1">
        <v>19599</v>
      </c>
    </row>
    <row r="202" spans="1:3" x14ac:dyDescent="0.25">
      <c r="A202">
        <v>2900282</v>
      </c>
      <c r="B202" t="s">
        <v>188</v>
      </c>
      <c r="C202" s="1">
        <v>4539</v>
      </c>
    </row>
    <row r="203" spans="1:3" x14ac:dyDescent="0.25">
      <c r="A203">
        <v>2900284</v>
      </c>
      <c r="B203" t="s">
        <v>189</v>
      </c>
      <c r="C203" s="1">
        <v>19705</v>
      </c>
    </row>
    <row r="204" spans="1:3" x14ac:dyDescent="0.25">
      <c r="A204">
        <v>2900285</v>
      </c>
      <c r="B204" t="s">
        <v>190</v>
      </c>
      <c r="C204" s="1">
        <v>6690</v>
      </c>
    </row>
    <row r="205" spans="1:3" x14ac:dyDescent="0.25">
      <c r="A205">
        <v>2900287</v>
      </c>
      <c r="B205" t="s">
        <v>191</v>
      </c>
      <c r="C205" s="1">
        <v>29697</v>
      </c>
    </row>
    <row r="206" spans="1:3" x14ac:dyDescent="0.25">
      <c r="A206">
        <v>2900288</v>
      </c>
      <c r="B206" t="s">
        <v>192</v>
      </c>
      <c r="C206" s="1">
        <v>44143</v>
      </c>
    </row>
    <row r="207" spans="1:3" x14ac:dyDescent="0.25">
      <c r="A207">
        <v>2900289</v>
      </c>
      <c r="B207" t="s">
        <v>193</v>
      </c>
      <c r="C207" s="1">
        <v>1444</v>
      </c>
    </row>
    <row r="208" spans="1:3" x14ac:dyDescent="0.25">
      <c r="A208">
        <v>2900291</v>
      </c>
      <c r="B208" t="s">
        <v>194</v>
      </c>
      <c r="C208" s="1">
        <v>373534</v>
      </c>
    </row>
    <row r="209" spans="1:3" x14ac:dyDescent="0.25">
      <c r="A209">
        <v>2900292</v>
      </c>
      <c r="B209" t="s">
        <v>195</v>
      </c>
      <c r="C209" s="1">
        <v>560137</v>
      </c>
    </row>
    <row r="210" spans="1:3" x14ac:dyDescent="0.25">
      <c r="A210">
        <v>2900293</v>
      </c>
      <c r="B210" t="s">
        <v>196</v>
      </c>
      <c r="C210" s="1">
        <v>2098</v>
      </c>
    </row>
    <row r="211" spans="1:3" x14ac:dyDescent="0.25">
      <c r="A211">
        <v>2900294</v>
      </c>
      <c r="B211" t="s">
        <v>197</v>
      </c>
      <c r="C211" s="1">
        <v>3257</v>
      </c>
    </row>
    <row r="212" spans="1:3" x14ac:dyDescent="0.25">
      <c r="A212">
        <v>2900295</v>
      </c>
      <c r="B212" t="s">
        <v>198</v>
      </c>
      <c r="C212" s="1">
        <v>5205</v>
      </c>
    </row>
    <row r="213" spans="1:3" x14ac:dyDescent="0.25">
      <c r="A213">
        <v>2900296</v>
      </c>
      <c r="B213" t="s">
        <v>199</v>
      </c>
      <c r="C213" s="1">
        <v>10208</v>
      </c>
    </row>
    <row r="214" spans="1:3" x14ac:dyDescent="0.25">
      <c r="A214">
        <v>2900297</v>
      </c>
      <c r="B214" t="s">
        <v>200</v>
      </c>
      <c r="C214" s="1">
        <v>14597</v>
      </c>
    </row>
    <row r="215" spans="1:3" x14ac:dyDescent="0.25">
      <c r="A215">
        <v>2900298</v>
      </c>
      <c r="B215" t="s">
        <v>201</v>
      </c>
      <c r="C215" s="1">
        <v>20374</v>
      </c>
    </row>
    <row r="216" spans="1:3" x14ac:dyDescent="0.25">
      <c r="A216">
        <v>2900299</v>
      </c>
      <c r="B216" t="s">
        <v>202</v>
      </c>
      <c r="C216" s="1">
        <v>28620</v>
      </c>
    </row>
    <row r="217" spans="1:3" x14ac:dyDescent="0.25">
      <c r="A217">
        <v>2900301</v>
      </c>
      <c r="B217" t="s">
        <v>203</v>
      </c>
      <c r="C217" s="1">
        <v>1691</v>
      </c>
    </row>
    <row r="218" spans="1:3" x14ac:dyDescent="0.25">
      <c r="A218">
        <v>2900302</v>
      </c>
      <c r="B218" t="s">
        <v>204</v>
      </c>
      <c r="C218" s="1">
        <v>3324</v>
      </c>
    </row>
    <row r="219" spans="1:3" x14ac:dyDescent="0.25">
      <c r="A219">
        <v>2900311</v>
      </c>
      <c r="B219" t="s">
        <v>205</v>
      </c>
      <c r="C219" s="1">
        <v>309411</v>
      </c>
    </row>
    <row r="220" spans="1:3" x14ac:dyDescent="0.25">
      <c r="A220">
        <v>2900313</v>
      </c>
      <c r="B220" t="s">
        <v>206</v>
      </c>
      <c r="C220" s="1">
        <v>457477</v>
      </c>
    </row>
    <row r="221" spans="1:3" x14ac:dyDescent="0.25">
      <c r="A221">
        <v>2900314</v>
      </c>
      <c r="B221" t="s">
        <v>207</v>
      </c>
      <c r="C221" s="1">
        <v>748321</v>
      </c>
    </row>
    <row r="222" spans="1:3" x14ac:dyDescent="0.25">
      <c r="A222">
        <v>2900315</v>
      </c>
      <c r="B222" t="s">
        <v>208</v>
      </c>
      <c r="C222" s="1">
        <v>992934</v>
      </c>
    </row>
    <row r="223" spans="1:3" x14ac:dyDescent="0.25">
      <c r="A223">
        <v>2900317</v>
      </c>
      <c r="B223" t="s">
        <v>209</v>
      </c>
      <c r="C223" s="1">
        <v>211845</v>
      </c>
    </row>
    <row r="224" spans="1:3" x14ac:dyDescent="0.25">
      <c r="A224">
        <v>2900319</v>
      </c>
      <c r="B224" t="s">
        <v>210</v>
      </c>
      <c r="C224" s="1">
        <v>49155</v>
      </c>
    </row>
    <row r="225" spans="1:3" x14ac:dyDescent="0.25">
      <c r="A225">
        <v>2900323</v>
      </c>
      <c r="B225" t="s">
        <v>211</v>
      </c>
      <c r="C225" s="1">
        <v>60942</v>
      </c>
    </row>
    <row r="226" spans="1:3" x14ac:dyDescent="0.25">
      <c r="A226">
        <v>2900326</v>
      </c>
      <c r="B226" t="s">
        <v>212</v>
      </c>
      <c r="C226" s="1">
        <v>91026</v>
      </c>
    </row>
    <row r="227" spans="1:3" x14ac:dyDescent="0.25">
      <c r="A227">
        <v>2900330</v>
      </c>
      <c r="B227" t="s">
        <v>213</v>
      </c>
      <c r="C227" s="1">
        <v>126855</v>
      </c>
    </row>
    <row r="228" spans="1:3" x14ac:dyDescent="0.25">
      <c r="A228">
        <v>2900331</v>
      </c>
      <c r="B228" t="s">
        <v>214</v>
      </c>
      <c r="C228" s="1">
        <v>126855</v>
      </c>
    </row>
    <row r="229" spans="1:3" x14ac:dyDescent="0.25">
      <c r="A229">
        <v>2900335</v>
      </c>
      <c r="B229" t="s">
        <v>215</v>
      </c>
      <c r="C229" s="1">
        <v>268635</v>
      </c>
    </row>
    <row r="230" spans="1:3" x14ac:dyDescent="0.25">
      <c r="A230">
        <v>2900336</v>
      </c>
      <c r="B230" t="s">
        <v>216</v>
      </c>
      <c r="C230" s="1">
        <v>268635</v>
      </c>
    </row>
    <row r="231" spans="1:3" x14ac:dyDescent="0.25">
      <c r="A231">
        <v>2900338</v>
      </c>
      <c r="B231" t="s">
        <v>217</v>
      </c>
      <c r="C231" s="1">
        <v>27619</v>
      </c>
    </row>
    <row r="232" spans="1:3" x14ac:dyDescent="0.25">
      <c r="A232">
        <v>2900341</v>
      </c>
      <c r="B232" t="s">
        <v>218</v>
      </c>
      <c r="C232" s="1">
        <v>39930</v>
      </c>
    </row>
    <row r="233" spans="1:3" x14ac:dyDescent="0.25">
      <c r="A233">
        <v>2900344</v>
      </c>
      <c r="B233" t="s">
        <v>219</v>
      </c>
      <c r="C233" s="1">
        <v>53293</v>
      </c>
    </row>
    <row r="234" spans="1:3" x14ac:dyDescent="0.25">
      <c r="A234">
        <v>2900347</v>
      </c>
      <c r="B234" t="s">
        <v>220</v>
      </c>
      <c r="C234" s="1">
        <v>91898</v>
      </c>
    </row>
    <row r="235" spans="1:3" x14ac:dyDescent="0.25">
      <c r="A235">
        <v>2900353</v>
      </c>
      <c r="B235" t="s">
        <v>221</v>
      </c>
      <c r="C235" s="1">
        <v>1344</v>
      </c>
    </row>
    <row r="236" spans="1:3" x14ac:dyDescent="0.25">
      <c r="A236">
        <v>2900355</v>
      </c>
      <c r="B236" t="s">
        <v>222</v>
      </c>
      <c r="C236" s="1">
        <v>284811</v>
      </c>
    </row>
    <row r="237" spans="1:3" x14ac:dyDescent="0.25">
      <c r="A237">
        <v>2900356</v>
      </c>
      <c r="B237" t="s">
        <v>223</v>
      </c>
      <c r="C237" s="1">
        <v>473308</v>
      </c>
    </row>
    <row r="238" spans="1:3" x14ac:dyDescent="0.25">
      <c r="A238">
        <v>2900357</v>
      </c>
      <c r="B238" t="s">
        <v>224</v>
      </c>
      <c r="C238" s="1">
        <v>195253</v>
      </c>
    </row>
    <row r="239" spans="1:3" x14ac:dyDescent="0.25">
      <c r="A239">
        <v>2900358</v>
      </c>
      <c r="B239" t="s">
        <v>225</v>
      </c>
      <c r="C239" s="1">
        <v>811145</v>
      </c>
    </row>
    <row r="240" spans="1:3" x14ac:dyDescent="0.25">
      <c r="A240">
        <v>2900359</v>
      </c>
      <c r="B240" t="s">
        <v>226</v>
      </c>
      <c r="C240" s="1">
        <v>339625</v>
      </c>
    </row>
    <row r="241" spans="1:3" x14ac:dyDescent="0.25">
      <c r="A241">
        <v>2900366</v>
      </c>
      <c r="B241" t="s">
        <v>227</v>
      </c>
      <c r="C241" s="1">
        <v>257647</v>
      </c>
    </row>
    <row r="242" spans="1:3" x14ac:dyDescent="0.25">
      <c r="A242">
        <v>2900395</v>
      </c>
      <c r="B242" t="s">
        <v>228</v>
      </c>
      <c r="C242" s="1">
        <v>558899</v>
      </c>
    </row>
    <row r="243" spans="1:3" x14ac:dyDescent="0.25">
      <c r="A243">
        <v>2900420</v>
      </c>
      <c r="B243" t="s">
        <v>229</v>
      </c>
      <c r="C243" s="1">
        <v>474643</v>
      </c>
    </row>
    <row r="244" spans="1:3" x14ac:dyDescent="0.25">
      <c r="A244">
        <v>2900421</v>
      </c>
      <c r="B244" t="s">
        <v>230</v>
      </c>
      <c r="C244" s="1">
        <v>741376</v>
      </c>
    </row>
    <row r="245" spans="1:3" x14ac:dyDescent="0.25">
      <c r="A245">
        <v>2900427</v>
      </c>
      <c r="B245" t="s">
        <v>231</v>
      </c>
      <c r="C245" s="1">
        <v>1210015</v>
      </c>
    </row>
    <row r="246" spans="1:3" x14ac:dyDescent="0.25">
      <c r="A246">
        <v>2900431</v>
      </c>
      <c r="B246" t="s">
        <v>232</v>
      </c>
      <c r="C246" s="1">
        <v>4347</v>
      </c>
    </row>
    <row r="247" spans="1:3" x14ac:dyDescent="0.25">
      <c r="A247">
        <v>2900442</v>
      </c>
      <c r="B247" t="s">
        <v>233</v>
      </c>
      <c r="C247" s="1">
        <v>558858</v>
      </c>
    </row>
    <row r="248" spans="1:3" x14ac:dyDescent="0.25">
      <c r="A248">
        <v>2900443</v>
      </c>
      <c r="B248" t="s">
        <v>234</v>
      </c>
      <c r="C248" s="1">
        <v>971607</v>
      </c>
    </row>
    <row r="249" spans="1:3" x14ac:dyDescent="0.25">
      <c r="A249">
        <v>2900445</v>
      </c>
      <c r="B249" t="s">
        <v>235</v>
      </c>
      <c r="C249" s="1">
        <v>1032736</v>
      </c>
    </row>
    <row r="250" spans="1:3" x14ac:dyDescent="0.25">
      <c r="A250">
        <v>2900461</v>
      </c>
      <c r="B250" t="s">
        <v>236</v>
      </c>
      <c r="C250" s="1">
        <v>2048328</v>
      </c>
    </row>
    <row r="251" spans="1:3" x14ac:dyDescent="0.25">
      <c r="A251">
        <v>2900462</v>
      </c>
      <c r="B251" t="s">
        <v>237</v>
      </c>
      <c r="C251" s="1">
        <v>1716861</v>
      </c>
    </row>
    <row r="252" spans="1:3" x14ac:dyDescent="0.25">
      <c r="A252">
        <v>2900511</v>
      </c>
      <c r="B252" t="s">
        <v>238</v>
      </c>
      <c r="C252" s="1">
        <v>2359886</v>
      </c>
    </row>
    <row r="253" spans="1:3" x14ac:dyDescent="0.25">
      <c r="A253">
        <v>2900517</v>
      </c>
      <c r="B253" t="s">
        <v>239</v>
      </c>
      <c r="C253" s="1">
        <v>384029</v>
      </c>
    </row>
    <row r="254" spans="1:3" x14ac:dyDescent="0.25">
      <c r="A254">
        <v>2900518</v>
      </c>
      <c r="B254" t="s">
        <v>240</v>
      </c>
      <c r="C254" s="1">
        <v>500596</v>
      </c>
    </row>
    <row r="255" spans="1:3" x14ac:dyDescent="0.25">
      <c r="A255">
        <v>2900523</v>
      </c>
      <c r="B255" t="s">
        <v>241</v>
      </c>
      <c r="C255" s="1">
        <v>1536709</v>
      </c>
    </row>
    <row r="256" spans="1:3" x14ac:dyDescent="0.25">
      <c r="A256">
        <v>2900524</v>
      </c>
      <c r="B256" t="s">
        <v>242</v>
      </c>
      <c r="C256" s="1">
        <v>1869111</v>
      </c>
    </row>
    <row r="257" spans="1:3" x14ac:dyDescent="0.25">
      <c r="A257">
        <v>2900611</v>
      </c>
      <c r="B257" t="s">
        <v>243</v>
      </c>
      <c r="C257" s="1">
        <v>2411</v>
      </c>
    </row>
    <row r="258" spans="1:3" x14ac:dyDescent="0.25">
      <c r="A258">
        <v>2900669</v>
      </c>
      <c r="B258" t="s">
        <v>244</v>
      </c>
      <c r="C258" s="1">
        <v>13461</v>
      </c>
    </row>
    <row r="259" spans="1:3" x14ac:dyDescent="0.25">
      <c r="A259">
        <v>2900670</v>
      </c>
      <c r="B259" t="s">
        <v>245</v>
      </c>
      <c r="C259" s="1">
        <v>26527</v>
      </c>
    </row>
    <row r="260" spans="1:3" x14ac:dyDescent="0.25">
      <c r="A260">
        <v>2900671</v>
      </c>
      <c r="B260" t="s">
        <v>246</v>
      </c>
      <c r="C260" s="1">
        <v>51594</v>
      </c>
    </row>
    <row r="261" spans="1:3" x14ac:dyDescent="0.25">
      <c r="A261">
        <v>2900672</v>
      </c>
      <c r="B261" t="s">
        <v>1495</v>
      </c>
      <c r="C261" s="1">
        <v>6474</v>
      </c>
    </row>
    <row r="262" spans="1:3" x14ac:dyDescent="0.25">
      <c r="A262">
        <v>2900673</v>
      </c>
      <c r="B262" t="s">
        <v>1496</v>
      </c>
      <c r="C262" s="1">
        <v>10756</v>
      </c>
    </row>
    <row r="263" spans="1:3" x14ac:dyDescent="0.25">
      <c r="A263">
        <v>2900678</v>
      </c>
      <c r="B263" t="s">
        <v>1497</v>
      </c>
      <c r="C263" s="1">
        <v>5713</v>
      </c>
    </row>
    <row r="264" spans="1:3" x14ac:dyDescent="0.25">
      <c r="A264">
        <v>2900680</v>
      </c>
      <c r="B264" t="s">
        <v>1498</v>
      </c>
      <c r="C264" s="1">
        <v>12287</v>
      </c>
    </row>
    <row r="265" spans="1:3" x14ac:dyDescent="0.25">
      <c r="A265">
        <v>2900682</v>
      </c>
      <c r="B265" t="s">
        <v>1499</v>
      </c>
      <c r="C265" s="1">
        <v>18101</v>
      </c>
    </row>
    <row r="266" spans="1:3" x14ac:dyDescent="0.25">
      <c r="A266">
        <v>2900686</v>
      </c>
      <c r="B266" t="s">
        <v>1500</v>
      </c>
      <c r="C266" s="1">
        <v>47551</v>
      </c>
    </row>
    <row r="267" spans="1:3" x14ac:dyDescent="0.25">
      <c r="A267">
        <v>2900689</v>
      </c>
      <c r="B267" t="s">
        <v>247</v>
      </c>
      <c r="C267" s="1">
        <v>3334</v>
      </c>
    </row>
    <row r="268" spans="1:3" x14ac:dyDescent="0.25">
      <c r="A268">
        <v>2900691</v>
      </c>
      <c r="B268" t="s">
        <v>1501</v>
      </c>
      <c r="C268" s="1">
        <v>1697</v>
      </c>
    </row>
    <row r="269" spans="1:3" x14ac:dyDescent="0.25">
      <c r="A269">
        <v>2900698</v>
      </c>
      <c r="B269" t="s">
        <v>1502</v>
      </c>
      <c r="C269" s="1">
        <v>1660</v>
      </c>
    </row>
    <row r="270" spans="1:3" x14ac:dyDescent="0.25">
      <c r="A270">
        <v>2900702</v>
      </c>
      <c r="B270" t="s">
        <v>1503</v>
      </c>
      <c r="C270" s="1">
        <v>4588</v>
      </c>
    </row>
    <row r="271" spans="1:3" x14ac:dyDescent="0.25">
      <c r="A271">
        <v>2900706</v>
      </c>
      <c r="B271" t="s">
        <v>1504</v>
      </c>
      <c r="C271" s="1">
        <v>2713</v>
      </c>
    </row>
    <row r="272" spans="1:3" x14ac:dyDescent="0.25">
      <c r="A272">
        <v>2900711</v>
      </c>
      <c r="B272" t="s">
        <v>1505</v>
      </c>
      <c r="C272" s="1">
        <v>2184</v>
      </c>
    </row>
    <row r="273" spans="1:3" x14ac:dyDescent="0.25">
      <c r="A273">
        <v>2900714</v>
      </c>
      <c r="B273" t="s">
        <v>1506</v>
      </c>
      <c r="C273">
        <v>413</v>
      </c>
    </row>
    <row r="274" spans="1:3" x14ac:dyDescent="0.25">
      <c r="A274">
        <v>2900724</v>
      </c>
      <c r="B274" t="s">
        <v>1507</v>
      </c>
      <c r="C274" s="1">
        <v>8168</v>
      </c>
    </row>
    <row r="275" spans="1:3" x14ac:dyDescent="0.25">
      <c r="A275">
        <v>2900728</v>
      </c>
      <c r="B275" t="s">
        <v>1508</v>
      </c>
      <c r="C275" s="1">
        <v>15197</v>
      </c>
    </row>
    <row r="276" spans="1:3" x14ac:dyDescent="0.25">
      <c r="A276">
        <v>2900733</v>
      </c>
      <c r="B276" t="s">
        <v>1509</v>
      </c>
      <c r="C276" s="1">
        <v>23994</v>
      </c>
    </row>
    <row r="277" spans="1:3" x14ac:dyDescent="0.25">
      <c r="A277">
        <v>2900738</v>
      </c>
      <c r="B277" t="s">
        <v>1510</v>
      </c>
      <c r="C277" s="1">
        <v>2661</v>
      </c>
    </row>
    <row r="278" spans="1:3" x14ac:dyDescent="0.25">
      <c r="A278">
        <v>2900740</v>
      </c>
      <c r="B278" t="s">
        <v>1511</v>
      </c>
      <c r="C278">
        <v>745</v>
      </c>
    </row>
    <row r="279" spans="1:3" x14ac:dyDescent="0.25">
      <c r="A279">
        <v>2900749</v>
      </c>
      <c r="B279" t="s">
        <v>1512</v>
      </c>
      <c r="C279" s="1">
        <v>43330</v>
      </c>
    </row>
    <row r="280" spans="1:3" x14ac:dyDescent="0.25">
      <c r="A280">
        <v>2900755</v>
      </c>
      <c r="B280" t="s">
        <v>1513</v>
      </c>
      <c r="C280" s="1">
        <v>1664</v>
      </c>
    </row>
    <row r="281" spans="1:3" x14ac:dyDescent="0.25">
      <c r="A281">
        <v>2900762</v>
      </c>
      <c r="B281" t="s">
        <v>1514</v>
      </c>
      <c r="C281" s="1">
        <v>1387</v>
      </c>
    </row>
    <row r="282" spans="1:3" x14ac:dyDescent="0.25">
      <c r="A282">
        <v>2900767</v>
      </c>
      <c r="B282" t="s">
        <v>1515</v>
      </c>
      <c r="C282" s="1">
        <v>3418</v>
      </c>
    </row>
    <row r="283" spans="1:3" x14ac:dyDescent="0.25">
      <c r="A283">
        <v>2900771</v>
      </c>
      <c r="B283" t="s">
        <v>1516</v>
      </c>
      <c r="C283" s="1">
        <v>2917</v>
      </c>
    </row>
    <row r="284" spans="1:3" x14ac:dyDescent="0.25">
      <c r="A284">
        <v>2900777</v>
      </c>
      <c r="B284" t="s">
        <v>1517</v>
      </c>
      <c r="C284" s="1">
        <v>1393</v>
      </c>
    </row>
    <row r="285" spans="1:3" x14ac:dyDescent="0.25">
      <c r="A285">
        <v>2900779</v>
      </c>
      <c r="B285" t="s">
        <v>1518</v>
      </c>
      <c r="C285">
        <v>366</v>
      </c>
    </row>
    <row r="286" spans="1:3" x14ac:dyDescent="0.25">
      <c r="A286">
        <v>2900784</v>
      </c>
      <c r="B286" t="s">
        <v>1519</v>
      </c>
      <c r="C286" s="1">
        <v>4883</v>
      </c>
    </row>
    <row r="287" spans="1:3" x14ac:dyDescent="0.25">
      <c r="A287">
        <v>2900790</v>
      </c>
      <c r="B287" t="s">
        <v>1520</v>
      </c>
      <c r="C287" s="1">
        <v>12696</v>
      </c>
    </row>
    <row r="288" spans="1:3" x14ac:dyDescent="0.25">
      <c r="A288">
        <v>2900794</v>
      </c>
      <c r="B288" t="s">
        <v>1521</v>
      </c>
      <c r="C288" s="1">
        <v>19195</v>
      </c>
    </row>
    <row r="289" spans="1:3" x14ac:dyDescent="0.25">
      <c r="A289">
        <v>2900800</v>
      </c>
      <c r="B289" t="s">
        <v>1522</v>
      </c>
      <c r="C289" s="1">
        <v>1712</v>
      </c>
    </row>
    <row r="290" spans="1:3" x14ac:dyDescent="0.25">
      <c r="A290">
        <v>2900802</v>
      </c>
      <c r="B290" t="s">
        <v>1523</v>
      </c>
      <c r="C290">
        <v>663</v>
      </c>
    </row>
    <row r="291" spans="1:3" x14ac:dyDescent="0.25">
      <c r="A291">
        <v>2900807</v>
      </c>
      <c r="B291" t="s">
        <v>1524</v>
      </c>
      <c r="C291" s="1">
        <v>35308</v>
      </c>
    </row>
    <row r="292" spans="1:3" x14ac:dyDescent="0.25">
      <c r="A292">
        <v>2900812</v>
      </c>
      <c r="B292" t="s">
        <v>1525</v>
      </c>
      <c r="C292">
        <v>931</v>
      </c>
    </row>
    <row r="293" spans="1:3" x14ac:dyDescent="0.25">
      <c r="A293">
        <v>2900816</v>
      </c>
      <c r="B293" t="s">
        <v>1526</v>
      </c>
      <c r="C293" s="1">
        <v>2679</v>
      </c>
    </row>
    <row r="294" spans="1:3" x14ac:dyDescent="0.25">
      <c r="A294">
        <v>2900820</v>
      </c>
      <c r="B294" t="s">
        <v>1527</v>
      </c>
      <c r="C294" s="1">
        <v>2287</v>
      </c>
    </row>
    <row r="295" spans="1:3" x14ac:dyDescent="0.25">
      <c r="A295">
        <v>2900825</v>
      </c>
      <c r="B295" t="s">
        <v>1528</v>
      </c>
      <c r="C295">
        <v>380</v>
      </c>
    </row>
    <row r="296" spans="1:3" x14ac:dyDescent="0.25">
      <c r="A296">
        <v>2900829</v>
      </c>
      <c r="B296" t="s">
        <v>1529</v>
      </c>
      <c r="C296" s="1">
        <v>3884</v>
      </c>
    </row>
    <row r="297" spans="1:3" x14ac:dyDescent="0.25">
      <c r="A297">
        <v>2900831</v>
      </c>
      <c r="B297" t="s">
        <v>1530</v>
      </c>
      <c r="C297" s="1">
        <v>2991</v>
      </c>
    </row>
    <row r="298" spans="1:3" x14ac:dyDescent="0.25">
      <c r="A298">
        <v>2900833</v>
      </c>
      <c r="B298" t="s">
        <v>1531</v>
      </c>
      <c r="C298" s="1">
        <v>13407</v>
      </c>
    </row>
    <row r="299" spans="1:3" x14ac:dyDescent="0.25">
      <c r="A299">
        <v>2900834</v>
      </c>
      <c r="B299" t="s">
        <v>1532</v>
      </c>
      <c r="C299" s="1">
        <v>4527</v>
      </c>
    </row>
    <row r="300" spans="1:3" x14ac:dyDescent="0.25">
      <c r="A300">
        <v>2900836</v>
      </c>
      <c r="B300" t="s">
        <v>1533</v>
      </c>
      <c r="C300">
        <v>505</v>
      </c>
    </row>
    <row r="301" spans="1:3" x14ac:dyDescent="0.25">
      <c r="A301">
        <v>2900838</v>
      </c>
      <c r="B301" t="s">
        <v>1534</v>
      </c>
      <c r="C301" s="1">
        <v>5480</v>
      </c>
    </row>
    <row r="302" spans="1:3" x14ac:dyDescent="0.25">
      <c r="A302">
        <v>2900840</v>
      </c>
      <c r="B302" t="s">
        <v>1535</v>
      </c>
      <c r="C302" s="1">
        <v>8787</v>
      </c>
    </row>
    <row r="303" spans="1:3" x14ac:dyDescent="0.25">
      <c r="A303">
        <v>2900841</v>
      </c>
      <c r="B303" t="s">
        <v>1536</v>
      </c>
      <c r="C303" s="1">
        <v>14633</v>
      </c>
    </row>
    <row r="304" spans="1:3" x14ac:dyDescent="0.25">
      <c r="A304">
        <v>2900843</v>
      </c>
      <c r="B304" t="s">
        <v>1537</v>
      </c>
      <c r="C304">
        <v>329</v>
      </c>
    </row>
    <row r="305" spans="1:3" x14ac:dyDescent="0.25">
      <c r="A305">
        <v>2900844</v>
      </c>
      <c r="B305" t="s">
        <v>1538</v>
      </c>
      <c r="C305">
        <v>329</v>
      </c>
    </row>
    <row r="306" spans="1:3" x14ac:dyDescent="0.25">
      <c r="A306">
        <v>2900845</v>
      </c>
      <c r="B306" t="s">
        <v>1539</v>
      </c>
      <c r="C306" s="1">
        <v>1217</v>
      </c>
    </row>
    <row r="307" spans="1:3" x14ac:dyDescent="0.25">
      <c r="A307">
        <v>2900846</v>
      </c>
      <c r="B307" t="s">
        <v>1540</v>
      </c>
      <c r="C307" s="1">
        <v>2088</v>
      </c>
    </row>
    <row r="308" spans="1:3" x14ac:dyDescent="0.25">
      <c r="A308">
        <v>2900849</v>
      </c>
      <c r="B308" t="s">
        <v>1541</v>
      </c>
      <c r="C308" s="1">
        <v>1025</v>
      </c>
    </row>
    <row r="309" spans="1:3" x14ac:dyDescent="0.25">
      <c r="A309">
        <v>2900854</v>
      </c>
      <c r="B309" t="s">
        <v>1542</v>
      </c>
      <c r="C309" s="1">
        <v>2088</v>
      </c>
    </row>
    <row r="310" spans="1:3" x14ac:dyDescent="0.25">
      <c r="A310">
        <v>2900858</v>
      </c>
      <c r="B310" t="s">
        <v>1543</v>
      </c>
      <c r="C310" s="1">
        <v>1025</v>
      </c>
    </row>
    <row r="311" spans="1:3" x14ac:dyDescent="0.25">
      <c r="A311">
        <v>2900863</v>
      </c>
      <c r="B311" t="s">
        <v>1544</v>
      </c>
      <c r="C311" s="1">
        <v>4177</v>
      </c>
    </row>
    <row r="312" spans="1:3" x14ac:dyDescent="0.25">
      <c r="A312">
        <v>2900866</v>
      </c>
      <c r="B312" t="s">
        <v>1545</v>
      </c>
      <c r="C312" s="1">
        <v>3037</v>
      </c>
    </row>
    <row r="313" spans="1:3" x14ac:dyDescent="0.25">
      <c r="A313">
        <v>2900871</v>
      </c>
      <c r="B313" t="s">
        <v>1546</v>
      </c>
      <c r="C313" s="1">
        <v>4177</v>
      </c>
    </row>
    <row r="314" spans="1:3" x14ac:dyDescent="0.25">
      <c r="A314">
        <v>2900875</v>
      </c>
      <c r="B314" t="s">
        <v>1547</v>
      </c>
      <c r="C314" s="1">
        <v>3037</v>
      </c>
    </row>
    <row r="315" spans="1:3" x14ac:dyDescent="0.25">
      <c r="A315">
        <v>2900878</v>
      </c>
      <c r="B315" t="s">
        <v>1548</v>
      </c>
      <c r="C315" s="1">
        <v>4177</v>
      </c>
    </row>
    <row r="316" spans="1:3" x14ac:dyDescent="0.25">
      <c r="A316">
        <v>2900882</v>
      </c>
      <c r="B316" t="s">
        <v>1549</v>
      </c>
      <c r="C316" s="1">
        <v>3037</v>
      </c>
    </row>
    <row r="317" spans="1:3" x14ac:dyDescent="0.25">
      <c r="A317">
        <v>2900887</v>
      </c>
      <c r="B317" t="s">
        <v>1550</v>
      </c>
      <c r="C317" s="1">
        <v>4177</v>
      </c>
    </row>
    <row r="318" spans="1:3" x14ac:dyDescent="0.25">
      <c r="A318">
        <v>2900890</v>
      </c>
      <c r="B318" t="s">
        <v>1551</v>
      </c>
      <c r="C318" s="1">
        <v>3037</v>
      </c>
    </row>
    <row r="319" spans="1:3" x14ac:dyDescent="0.25">
      <c r="A319">
        <v>2900895</v>
      </c>
      <c r="B319" t="s">
        <v>1552</v>
      </c>
      <c r="C319" s="1">
        <v>3505</v>
      </c>
    </row>
    <row r="320" spans="1:3" x14ac:dyDescent="0.25">
      <c r="A320">
        <v>2900898</v>
      </c>
      <c r="B320" t="s">
        <v>1553</v>
      </c>
      <c r="C320" s="1">
        <v>1968</v>
      </c>
    </row>
    <row r="321" spans="1:3" x14ac:dyDescent="0.25">
      <c r="A321">
        <v>2900903</v>
      </c>
      <c r="B321" t="s">
        <v>1554</v>
      </c>
      <c r="C321" s="1">
        <v>3505</v>
      </c>
    </row>
    <row r="322" spans="1:3" x14ac:dyDescent="0.25">
      <c r="A322">
        <v>2900906</v>
      </c>
      <c r="B322" t="s">
        <v>1555</v>
      </c>
      <c r="C322" s="1">
        <v>1968</v>
      </c>
    </row>
    <row r="323" spans="1:3" x14ac:dyDescent="0.25">
      <c r="A323">
        <v>2900910</v>
      </c>
      <c r="B323" t="s">
        <v>1556</v>
      </c>
      <c r="C323" s="1">
        <v>3505</v>
      </c>
    </row>
    <row r="324" spans="1:3" x14ac:dyDescent="0.25">
      <c r="A324">
        <v>2900914</v>
      </c>
      <c r="B324" t="s">
        <v>1557</v>
      </c>
      <c r="C324" s="1">
        <v>1968</v>
      </c>
    </row>
    <row r="325" spans="1:3" x14ac:dyDescent="0.25">
      <c r="A325">
        <v>2900921</v>
      </c>
      <c r="B325" t="s">
        <v>1558</v>
      </c>
      <c r="C325">
        <v>955</v>
      </c>
    </row>
    <row r="326" spans="1:3" x14ac:dyDescent="0.25">
      <c r="A326">
        <v>2900924</v>
      </c>
      <c r="B326" t="s">
        <v>1559</v>
      </c>
      <c r="C326" s="1">
        <v>6720</v>
      </c>
    </row>
    <row r="327" spans="1:3" x14ac:dyDescent="0.25">
      <c r="A327">
        <v>2900928</v>
      </c>
      <c r="B327" t="s">
        <v>1560</v>
      </c>
      <c r="C327" s="1">
        <v>4643</v>
      </c>
    </row>
    <row r="328" spans="1:3" x14ac:dyDescent="0.25">
      <c r="A328">
        <v>2900933</v>
      </c>
      <c r="B328" t="s">
        <v>1561</v>
      </c>
      <c r="C328" s="1">
        <v>6720</v>
      </c>
    </row>
    <row r="329" spans="1:3" x14ac:dyDescent="0.25">
      <c r="A329">
        <v>2900937</v>
      </c>
      <c r="B329" t="s">
        <v>1562</v>
      </c>
      <c r="C329" s="1">
        <v>4643</v>
      </c>
    </row>
    <row r="330" spans="1:3" x14ac:dyDescent="0.25">
      <c r="A330">
        <v>2900942</v>
      </c>
      <c r="B330" t="s">
        <v>1563</v>
      </c>
      <c r="C330" s="1">
        <v>6720</v>
      </c>
    </row>
    <row r="331" spans="1:3" x14ac:dyDescent="0.25">
      <c r="A331">
        <v>2900945</v>
      </c>
      <c r="B331" t="s">
        <v>1564</v>
      </c>
      <c r="C331" s="1">
        <v>4643</v>
      </c>
    </row>
    <row r="332" spans="1:3" x14ac:dyDescent="0.25">
      <c r="A332">
        <v>2900950</v>
      </c>
      <c r="B332" t="s">
        <v>1565</v>
      </c>
      <c r="C332" s="1">
        <v>6720</v>
      </c>
    </row>
    <row r="333" spans="1:3" x14ac:dyDescent="0.25">
      <c r="A333">
        <v>2900952</v>
      </c>
      <c r="B333" t="s">
        <v>1566</v>
      </c>
      <c r="C333" s="1">
        <v>4643</v>
      </c>
    </row>
    <row r="334" spans="1:3" x14ac:dyDescent="0.25">
      <c r="A334">
        <v>2900956</v>
      </c>
      <c r="B334" t="s">
        <v>1567</v>
      </c>
      <c r="C334" s="1">
        <v>6720</v>
      </c>
    </row>
    <row r="335" spans="1:3" x14ac:dyDescent="0.25">
      <c r="A335">
        <v>2900959</v>
      </c>
      <c r="B335" t="s">
        <v>1568</v>
      </c>
      <c r="C335" s="1">
        <v>4643</v>
      </c>
    </row>
    <row r="336" spans="1:3" x14ac:dyDescent="0.25">
      <c r="A336">
        <v>2900966</v>
      </c>
      <c r="B336" t="s">
        <v>1569</v>
      </c>
      <c r="C336" s="1">
        <v>11647</v>
      </c>
    </row>
    <row r="337" spans="1:3" x14ac:dyDescent="0.25">
      <c r="A337">
        <v>2900971</v>
      </c>
      <c r="B337" t="s">
        <v>1570</v>
      </c>
      <c r="C337" s="1">
        <v>10939</v>
      </c>
    </row>
    <row r="338" spans="1:3" x14ac:dyDescent="0.25">
      <c r="A338">
        <v>2900976</v>
      </c>
      <c r="B338" t="s">
        <v>1571</v>
      </c>
      <c r="C338" s="1">
        <v>29513</v>
      </c>
    </row>
    <row r="339" spans="1:3" x14ac:dyDescent="0.25">
      <c r="A339">
        <v>2900979</v>
      </c>
      <c r="B339" t="s">
        <v>1572</v>
      </c>
      <c r="C339" s="1">
        <v>16723</v>
      </c>
    </row>
    <row r="340" spans="1:3" x14ac:dyDescent="0.25">
      <c r="A340">
        <v>2900986</v>
      </c>
      <c r="B340" t="s">
        <v>1573</v>
      </c>
      <c r="C340" s="1">
        <v>16723</v>
      </c>
    </row>
    <row r="341" spans="1:3" x14ac:dyDescent="0.25">
      <c r="A341">
        <v>2900990</v>
      </c>
      <c r="B341" t="s">
        <v>1574</v>
      </c>
      <c r="C341" s="1">
        <v>1199</v>
      </c>
    </row>
    <row r="342" spans="1:3" x14ac:dyDescent="0.25">
      <c r="A342">
        <v>2900995</v>
      </c>
      <c r="B342" t="s">
        <v>1575</v>
      </c>
      <c r="C342">
        <v>514</v>
      </c>
    </row>
    <row r="343" spans="1:3" x14ac:dyDescent="0.25">
      <c r="A343">
        <v>2901003</v>
      </c>
      <c r="B343" t="s">
        <v>1576</v>
      </c>
      <c r="C343" s="1">
        <v>26373</v>
      </c>
    </row>
    <row r="344" spans="1:3" x14ac:dyDescent="0.25">
      <c r="A344">
        <v>2901009</v>
      </c>
      <c r="B344" t="s">
        <v>1577</v>
      </c>
      <c r="C344" s="1">
        <v>26373</v>
      </c>
    </row>
    <row r="345" spans="1:3" x14ac:dyDescent="0.25">
      <c r="A345">
        <v>2901014</v>
      </c>
      <c r="B345" t="s">
        <v>1578</v>
      </c>
      <c r="C345" s="1">
        <v>26373</v>
      </c>
    </row>
    <row r="346" spans="1:3" x14ac:dyDescent="0.25">
      <c r="A346">
        <v>2901021</v>
      </c>
      <c r="B346" t="s">
        <v>1579</v>
      </c>
      <c r="C346" s="1">
        <v>2138</v>
      </c>
    </row>
    <row r="347" spans="1:3" x14ac:dyDescent="0.25">
      <c r="A347">
        <v>2901026</v>
      </c>
      <c r="B347" t="s">
        <v>1580</v>
      </c>
      <c r="C347" s="1">
        <v>4919</v>
      </c>
    </row>
    <row r="348" spans="1:3" x14ac:dyDescent="0.25">
      <c r="A348">
        <v>2901028</v>
      </c>
      <c r="B348" t="s">
        <v>1581</v>
      </c>
      <c r="C348" s="1">
        <v>4642</v>
      </c>
    </row>
    <row r="349" spans="1:3" x14ac:dyDescent="0.25">
      <c r="A349">
        <v>2901030</v>
      </c>
      <c r="B349" t="s">
        <v>1582</v>
      </c>
      <c r="C349" s="1">
        <v>8101</v>
      </c>
    </row>
    <row r="350" spans="1:3" x14ac:dyDescent="0.25">
      <c r="A350">
        <v>2901033</v>
      </c>
      <c r="B350" t="s">
        <v>1583</v>
      </c>
      <c r="C350" s="1">
        <v>8101</v>
      </c>
    </row>
    <row r="351" spans="1:3" x14ac:dyDescent="0.25">
      <c r="A351">
        <v>2901036</v>
      </c>
      <c r="B351" t="s">
        <v>1584</v>
      </c>
      <c r="C351" s="1">
        <v>30743</v>
      </c>
    </row>
    <row r="352" spans="1:3" x14ac:dyDescent="0.25">
      <c r="A352">
        <v>2901040</v>
      </c>
      <c r="B352" t="s">
        <v>1585</v>
      </c>
      <c r="C352" s="1">
        <v>2576</v>
      </c>
    </row>
    <row r="353" spans="1:3" x14ac:dyDescent="0.25">
      <c r="A353">
        <v>2901042</v>
      </c>
      <c r="B353" t="s">
        <v>1586</v>
      </c>
      <c r="C353" s="1">
        <v>2331</v>
      </c>
    </row>
    <row r="354" spans="1:3" x14ac:dyDescent="0.25">
      <c r="A354">
        <v>2901044</v>
      </c>
      <c r="B354" t="s">
        <v>1587</v>
      </c>
      <c r="C354" s="1">
        <v>1723</v>
      </c>
    </row>
    <row r="355" spans="1:3" x14ac:dyDescent="0.25">
      <c r="A355">
        <v>2901045</v>
      </c>
      <c r="B355" t="s">
        <v>248</v>
      </c>
      <c r="C355" s="1">
        <v>17738</v>
      </c>
    </row>
    <row r="356" spans="1:3" x14ac:dyDescent="0.25">
      <c r="A356">
        <v>2901046</v>
      </c>
      <c r="B356" t="s">
        <v>249</v>
      </c>
      <c r="C356" s="1">
        <v>42588</v>
      </c>
    </row>
    <row r="357" spans="1:3" x14ac:dyDescent="0.25">
      <c r="A357">
        <v>2901051</v>
      </c>
      <c r="B357" t="s">
        <v>250</v>
      </c>
      <c r="C357" s="1">
        <v>35166</v>
      </c>
    </row>
    <row r="358" spans="1:3" x14ac:dyDescent="0.25">
      <c r="A358">
        <v>2901052</v>
      </c>
      <c r="B358" t="s">
        <v>251</v>
      </c>
      <c r="C358" s="1">
        <v>82550</v>
      </c>
    </row>
    <row r="359" spans="1:3" x14ac:dyDescent="0.25">
      <c r="A359">
        <v>2901057</v>
      </c>
      <c r="B359" t="s">
        <v>1588</v>
      </c>
      <c r="C359" s="1">
        <v>6265</v>
      </c>
    </row>
    <row r="360" spans="1:3" x14ac:dyDescent="0.25">
      <c r="A360">
        <v>2901058</v>
      </c>
      <c r="B360" t="s">
        <v>1589</v>
      </c>
      <c r="C360" s="1">
        <v>7296</v>
      </c>
    </row>
    <row r="361" spans="1:3" x14ac:dyDescent="0.25">
      <c r="A361">
        <v>2901059</v>
      </c>
      <c r="B361" t="s">
        <v>1590</v>
      </c>
      <c r="C361" s="1">
        <v>8602</v>
      </c>
    </row>
    <row r="362" spans="1:3" x14ac:dyDescent="0.25">
      <c r="A362">
        <v>2901060</v>
      </c>
      <c r="B362" t="s">
        <v>1591</v>
      </c>
      <c r="C362" s="1">
        <v>2489</v>
      </c>
    </row>
    <row r="363" spans="1:3" x14ac:dyDescent="0.25">
      <c r="A363">
        <v>2901064</v>
      </c>
      <c r="B363" t="s">
        <v>1592</v>
      </c>
      <c r="C363" s="1">
        <v>2671</v>
      </c>
    </row>
    <row r="364" spans="1:3" x14ac:dyDescent="0.25">
      <c r="A364">
        <v>2901069</v>
      </c>
      <c r="B364" t="s">
        <v>1593</v>
      </c>
      <c r="C364" s="1">
        <v>6477</v>
      </c>
    </row>
    <row r="365" spans="1:3" x14ac:dyDescent="0.25">
      <c r="A365">
        <v>2901073</v>
      </c>
      <c r="B365" t="s">
        <v>1594</v>
      </c>
      <c r="C365" s="1">
        <v>4830</v>
      </c>
    </row>
    <row r="366" spans="1:3" x14ac:dyDescent="0.25">
      <c r="A366">
        <v>2901074</v>
      </c>
      <c r="B366" t="s">
        <v>1595</v>
      </c>
      <c r="C366">
        <v>876</v>
      </c>
    </row>
    <row r="367" spans="1:3" x14ac:dyDescent="0.25">
      <c r="A367">
        <v>2901077</v>
      </c>
      <c r="B367" t="s">
        <v>1596</v>
      </c>
      <c r="C367" s="1">
        <v>1279</v>
      </c>
    </row>
    <row r="368" spans="1:3" x14ac:dyDescent="0.25">
      <c r="A368">
        <v>2901083</v>
      </c>
      <c r="B368" t="s">
        <v>1597</v>
      </c>
      <c r="C368" s="1">
        <v>10711</v>
      </c>
    </row>
    <row r="369" spans="1:3" x14ac:dyDescent="0.25">
      <c r="A369">
        <v>2901087</v>
      </c>
      <c r="B369" t="s">
        <v>1598</v>
      </c>
      <c r="C369" s="1">
        <v>30191</v>
      </c>
    </row>
    <row r="370" spans="1:3" x14ac:dyDescent="0.25">
      <c r="A370">
        <v>2901090</v>
      </c>
      <c r="B370" t="s">
        <v>1599</v>
      </c>
      <c r="C370" s="1">
        <v>34482</v>
      </c>
    </row>
    <row r="371" spans="1:3" x14ac:dyDescent="0.25">
      <c r="A371">
        <v>2901095</v>
      </c>
      <c r="B371" t="s">
        <v>1600</v>
      </c>
      <c r="C371" s="1">
        <v>2312</v>
      </c>
    </row>
    <row r="372" spans="1:3" x14ac:dyDescent="0.25">
      <c r="A372">
        <v>2901096</v>
      </c>
      <c r="B372" t="s">
        <v>1601</v>
      </c>
      <c r="C372" s="1">
        <v>1402</v>
      </c>
    </row>
    <row r="373" spans="1:3" x14ac:dyDescent="0.25">
      <c r="A373">
        <v>2901100</v>
      </c>
      <c r="B373" t="s">
        <v>1602</v>
      </c>
      <c r="C373" s="1">
        <v>73361</v>
      </c>
    </row>
    <row r="374" spans="1:3" x14ac:dyDescent="0.25">
      <c r="A374">
        <v>2901105</v>
      </c>
      <c r="B374" t="s">
        <v>1603</v>
      </c>
      <c r="C374" s="1">
        <v>1662</v>
      </c>
    </row>
    <row r="375" spans="1:3" x14ac:dyDescent="0.25">
      <c r="A375">
        <v>2901110</v>
      </c>
      <c r="B375" t="s">
        <v>1604</v>
      </c>
      <c r="C375" s="1">
        <v>5965</v>
      </c>
    </row>
    <row r="376" spans="1:3" x14ac:dyDescent="0.25">
      <c r="A376">
        <v>2901114</v>
      </c>
      <c r="B376" t="s">
        <v>1605</v>
      </c>
      <c r="C376" s="1">
        <v>3195</v>
      </c>
    </row>
    <row r="377" spans="1:3" x14ac:dyDescent="0.25">
      <c r="A377">
        <v>2901120</v>
      </c>
      <c r="B377" t="s">
        <v>1606</v>
      </c>
      <c r="C377" s="1">
        <v>1279</v>
      </c>
    </row>
    <row r="378" spans="1:3" x14ac:dyDescent="0.25">
      <c r="A378">
        <v>2901122</v>
      </c>
      <c r="B378" t="s">
        <v>1607</v>
      </c>
      <c r="C378">
        <v>531</v>
      </c>
    </row>
    <row r="379" spans="1:3" x14ac:dyDescent="0.25">
      <c r="A379">
        <v>2901127</v>
      </c>
      <c r="B379" t="s">
        <v>1608</v>
      </c>
      <c r="C379" s="1">
        <v>9775</v>
      </c>
    </row>
    <row r="380" spans="1:3" x14ac:dyDescent="0.25">
      <c r="A380">
        <v>2901132</v>
      </c>
      <c r="B380" t="s">
        <v>1609</v>
      </c>
      <c r="C380" s="1">
        <v>28152</v>
      </c>
    </row>
    <row r="381" spans="1:3" x14ac:dyDescent="0.25">
      <c r="A381">
        <v>2901137</v>
      </c>
      <c r="B381" t="s">
        <v>1610</v>
      </c>
      <c r="C381" s="1">
        <v>36434</v>
      </c>
    </row>
    <row r="382" spans="1:3" x14ac:dyDescent="0.25">
      <c r="A382">
        <v>2901143</v>
      </c>
      <c r="B382" t="s">
        <v>1611</v>
      </c>
      <c r="C382" s="1">
        <v>2312</v>
      </c>
    </row>
    <row r="383" spans="1:3" x14ac:dyDescent="0.25">
      <c r="A383">
        <v>2901144</v>
      </c>
      <c r="B383" t="s">
        <v>1612</v>
      </c>
      <c r="C383">
        <v>850</v>
      </c>
    </row>
    <row r="384" spans="1:3" x14ac:dyDescent="0.25">
      <c r="A384">
        <v>2901149</v>
      </c>
      <c r="B384" t="s">
        <v>1613</v>
      </c>
      <c r="C384" s="1">
        <v>79039</v>
      </c>
    </row>
    <row r="385" spans="1:3" x14ac:dyDescent="0.25">
      <c r="A385">
        <v>2901153</v>
      </c>
      <c r="B385" t="s">
        <v>1614</v>
      </c>
      <c r="C385">
        <v>455</v>
      </c>
    </row>
    <row r="386" spans="1:3" x14ac:dyDescent="0.25">
      <c r="A386">
        <v>2901154</v>
      </c>
      <c r="B386" t="s">
        <v>1615</v>
      </c>
      <c r="C386">
        <v>595</v>
      </c>
    </row>
    <row r="387" spans="1:3" x14ac:dyDescent="0.25">
      <c r="A387">
        <v>2901156</v>
      </c>
      <c r="B387" t="s">
        <v>1616</v>
      </c>
      <c r="C387" s="1">
        <v>19341</v>
      </c>
    </row>
    <row r="388" spans="1:3" x14ac:dyDescent="0.25">
      <c r="A388">
        <v>2901157</v>
      </c>
      <c r="B388" t="s">
        <v>1617</v>
      </c>
      <c r="C388" s="1">
        <v>25660</v>
      </c>
    </row>
    <row r="389" spans="1:3" x14ac:dyDescent="0.25">
      <c r="A389">
        <v>2901162</v>
      </c>
      <c r="B389" t="s">
        <v>1618</v>
      </c>
      <c r="C389" s="1">
        <v>3805</v>
      </c>
    </row>
    <row r="390" spans="1:3" x14ac:dyDescent="0.25">
      <c r="A390">
        <v>2901163</v>
      </c>
      <c r="B390" t="s">
        <v>1619</v>
      </c>
      <c r="C390" s="1">
        <v>3805</v>
      </c>
    </row>
    <row r="391" spans="1:3" x14ac:dyDescent="0.25">
      <c r="A391">
        <v>2901164</v>
      </c>
      <c r="B391" t="s">
        <v>1620</v>
      </c>
      <c r="C391" s="1">
        <v>7238</v>
      </c>
    </row>
    <row r="392" spans="1:3" x14ac:dyDescent="0.25">
      <c r="A392">
        <v>2901165</v>
      </c>
      <c r="B392" t="s">
        <v>1621</v>
      </c>
      <c r="C392" s="1">
        <v>7238</v>
      </c>
    </row>
    <row r="393" spans="1:3" x14ac:dyDescent="0.25">
      <c r="A393">
        <v>2901167</v>
      </c>
      <c r="B393" t="s">
        <v>1622</v>
      </c>
      <c r="C393" s="1">
        <v>11903</v>
      </c>
    </row>
    <row r="394" spans="1:3" x14ac:dyDescent="0.25">
      <c r="A394">
        <v>2901168</v>
      </c>
      <c r="B394" t="s">
        <v>1623</v>
      </c>
      <c r="C394" s="1">
        <v>11903</v>
      </c>
    </row>
    <row r="395" spans="1:3" x14ac:dyDescent="0.25">
      <c r="A395">
        <v>2901179</v>
      </c>
      <c r="B395" t="s">
        <v>1624</v>
      </c>
      <c r="C395" s="1">
        <v>2696</v>
      </c>
    </row>
    <row r="396" spans="1:3" x14ac:dyDescent="0.25">
      <c r="A396">
        <v>2901180</v>
      </c>
      <c r="B396" t="s">
        <v>1625</v>
      </c>
      <c r="C396" s="1">
        <v>2696</v>
      </c>
    </row>
    <row r="397" spans="1:3" x14ac:dyDescent="0.25">
      <c r="A397">
        <v>2901181</v>
      </c>
      <c r="B397" t="s">
        <v>1626</v>
      </c>
      <c r="C397" s="1">
        <v>3271</v>
      </c>
    </row>
    <row r="398" spans="1:3" x14ac:dyDescent="0.25">
      <c r="A398">
        <v>2901183</v>
      </c>
      <c r="B398" t="s">
        <v>1627</v>
      </c>
      <c r="C398" s="1">
        <v>3271</v>
      </c>
    </row>
    <row r="399" spans="1:3" x14ac:dyDescent="0.25">
      <c r="A399">
        <v>2901185</v>
      </c>
      <c r="B399" t="s">
        <v>1628</v>
      </c>
      <c r="C399" s="1">
        <v>7031</v>
      </c>
    </row>
    <row r="400" spans="1:3" x14ac:dyDescent="0.25">
      <c r="A400">
        <v>2901187</v>
      </c>
      <c r="B400" t="s">
        <v>1629</v>
      </c>
      <c r="C400" s="1">
        <v>7031</v>
      </c>
    </row>
    <row r="401" spans="1:3" x14ac:dyDescent="0.25">
      <c r="A401">
        <v>2901189</v>
      </c>
      <c r="B401" t="s">
        <v>1630</v>
      </c>
      <c r="C401" s="1">
        <v>12270</v>
      </c>
    </row>
    <row r="402" spans="1:3" x14ac:dyDescent="0.25">
      <c r="A402">
        <v>2901191</v>
      </c>
      <c r="B402" t="s">
        <v>1631</v>
      </c>
      <c r="C402" s="1">
        <v>12270</v>
      </c>
    </row>
    <row r="403" spans="1:3" x14ac:dyDescent="0.25">
      <c r="A403">
        <v>2901193</v>
      </c>
      <c r="B403" t="s">
        <v>252</v>
      </c>
      <c r="C403" s="1">
        <v>45030</v>
      </c>
    </row>
    <row r="404" spans="1:3" x14ac:dyDescent="0.25">
      <c r="A404">
        <v>2901195</v>
      </c>
      <c r="B404" t="s">
        <v>253</v>
      </c>
      <c r="C404" s="1">
        <v>45030</v>
      </c>
    </row>
    <row r="405" spans="1:3" x14ac:dyDescent="0.25">
      <c r="A405">
        <v>2901209</v>
      </c>
      <c r="B405" t="s">
        <v>1632</v>
      </c>
      <c r="C405" s="1">
        <v>2331</v>
      </c>
    </row>
    <row r="406" spans="1:3" x14ac:dyDescent="0.25">
      <c r="A406">
        <v>2901210</v>
      </c>
      <c r="B406" t="s">
        <v>1633</v>
      </c>
      <c r="C406" s="1">
        <v>2849</v>
      </c>
    </row>
    <row r="407" spans="1:3" x14ac:dyDescent="0.25">
      <c r="A407">
        <v>2901213</v>
      </c>
      <c r="B407" t="s">
        <v>1634</v>
      </c>
      <c r="C407" s="1">
        <v>2732</v>
      </c>
    </row>
    <row r="408" spans="1:3" x14ac:dyDescent="0.25">
      <c r="A408">
        <v>2901214</v>
      </c>
      <c r="B408" t="s">
        <v>1635</v>
      </c>
      <c r="C408" s="1">
        <v>3370</v>
      </c>
    </row>
    <row r="409" spans="1:3" x14ac:dyDescent="0.25">
      <c r="A409">
        <v>2901217</v>
      </c>
      <c r="B409" t="s">
        <v>1636</v>
      </c>
      <c r="C409" s="1">
        <v>6330</v>
      </c>
    </row>
    <row r="410" spans="1:3" x14ac:dyDescent="0.25">
      <c r="A410">
        <v>2901218</v>
      </c>
      <c r="B410" t="s">
        <v>1637</v>
      </c>
      <c r="C410" s="1">
        <v>7327</v>
      </c>
    </row>
    <row r="411" spans="1:3" x14ac:dyDescent="0.25">
      <c r="A411">
        <v>2901221</v>
      </c>
      <c r="B411" t="s">
        <v>1638</v>
      </c>
      <c r="C411" s="1">
        <v>10907</v>
      </c>
    </row>
    <row r="412" spans="1:3" x14ac:dyDescent="0.25">
      <c r="A412">
        <v>2901222</v>
      </c>
      <c r="B412" t="s">
        <v>1639</v>
      </c>
      <c r="C412" s="1">
        <v>13446</v>
      </c>
    </row>
    <row r="413" spans="1:3" x14ac:dyDescent="0.25">
      <c r="A413">
        <v>2901224</v>
      </c>
      <c r="B413" t="s">
        <v>254</v>
      </c>
      <c r="C413" s="1">
        <v>93162</v>
      </c>
    </row>
    <row r="414" spans="1:3" x14ac:dyDescent="0.25">
      <c r="A414">
        <v>2901226</v>
      </c>
      <c r="B414" t="s">
        <v>255</v>
      </c>
      <c r="C414" s="1">
        <v>93162</v>
      </c>
    </row>
    <row r="415" spans="1:3" x14ac:dyDescent="0.25">
      <c r="A415">
        <v>2901231</v>
      </c>
      <c r="B415" t="s">
        <v>1640</v>
      </c>
      <c r="C415" s="1">
        <v>6366</v>
      </c>
    </row>
    <row r="416" spans="1:3" x14ac:dyDescent="0.25">
      <c r="A416">
        <v>2901235</v>
      </c>
      <c r="B416" t="s">
        <v>1641</v>
      </c>
      <c r="C416" s="1">
        <v>9064</v>
      </c>
    </row>
    <row r="417" spans="1:3" x14ac:dyDescent="0.25">
      <c r="A417">
        <v>2901239</v>
      </c>
      <c r="B417" t="s">
        <v>1642</v>
      </c>
      <c r="C417" s="1">
        <v>12732</v>
      </c>
    </row>
    <row r="418" spans="1:3" x14ac:dyDescent="0.25">
      <c r="A418">
        <v>2901243</v>
      </c>
      <c r="B418" t="s">
        <v>1643</v>
      </c>
      <c r="C418" s="1">
        <v>15621</v>
      </c>
    </row>
    <row r="419" spans="1:3" x14ac:dyDescent="0.25">
      <c r="A419">
        <v>2901247</v>
      </c>
      <c r="B419" t="s">
        <v>1644</v>
      </c>
      <c r="C419" s="1">
        <v>18322</v>
      </c>
    </row>
    <row r="420" spans="1:3" x14ac:dyDescent="0.25">
      <c r="A420">
        <v>2901248</v>
      </c>
      <c r="B420" t="s">
        <v>1645</v>
      </c>
      <c r="C420" s="1">
        <v>43919</v>
      </c>
    </row>
    <row r="421" spans="1:3" x14ac:dyDescent="0.25">
      <c r="A421">
        <v>2901249</v>
      </c>
      <c r="B421" t="s">
        <v>1646</v>
      </c>
      <c r="C421">
        <v>496</v>
      </c>
    </row>
    <row r="422" spans="1:3" x14ac:dyDescent="0.25">
      <c r="A422">
        <v>2901250</v>
      </c>
      <c r="B422" t="s">
        <v>1647</v>
      </c>
      <c r="C422" s="1">
        <v>1402</v>
      </c>
    </row>
    <row r="423" spans="1:3" x14ac:dyDescent="0.25">
      <c r="A423">
        <v>2901251</v>
      </c>
      <c r="B423" t="s">
        <v>1648</v>
      </c>
      <c r="C423" s="1">
        <v>1402</v>
      </c>
    </row>
    <row r="424" spans="1:3" x14ac:dyDescent="0.25">
      <c r="A424">
        <v>2901254</v>
      </c>
      <c r="B424" t="s">
        <v>2007</v>
      </c>
      <c r="C424" s="1">
        <v>4965</v>
      </c>
    </row>
    <row r="425" spans="1:3" x14ac:dyDescent="0.25">
      <c r="A425">
        <v>2901255</v>
      </c>
      <c r="B425" t="s">
        <v>1649</v>
      </c>
      <c r="C425" s="1">
        <v>1507</v>
      </c>
    </row>
    <row r="426" spans="1:3" x14ac:dyDescent="0.25">
      <c r="A426">
        <v>2901256</v>
      </c>
      <c r="B426" t="s">
        <v>1650</v>
      </c>
      <c r="C426">
        <v>815</v>
      </c>
    </row>
    <row r="427" spans="1:3" x14ac:dyDescent="0.25">
      <c r="A427">
        <v>2901257</v>
      </c>
      <c r="B427" t="s">
        <v>1651</v>
      </c>
      <c r="C427">
        <v>973</v>
      </c>
    </row>
    <row r="428" spans="1:3" x14ac:dyDescent="0.25">
      <c r="A428">
        <v>2901258</v>
      </c>
      <c r="B428" t="s">
        <v>1652</v>
      </c>
      <c r="C428" s="1">
        <v>28143</v>
      </c>
    </row>
    <row r="429" spans="1:3" x14ac:dyDescent="0.25">
      <c r="A429">
        <v>2901260</v>
      </c>
      <c r="B429" t="s">
        <v>1653</v>
      </c>
      <c r="C429" s="1">
        <v>31838</v>
      </c>
    </row>
    <row r="430" spans="1:3" x14ac:dyDescent="0.25">
      <c r="A430">
        <v>2901263</v>
      </c>
      <c r="B430" t="s">
        <v>1654</v>
      </c>
      <c r="C430" s="1">
        <v>11681</v>
      </c>
    </row>
    <row r="431" spans="1:3" x14ac:dyDescent="0.25">
      <c r="A431">
        <v>2901264</v>
      </c>
      <c r="B431" t="s">
        <v>256</v>
      </c>
      <c r="C431" s="1">
        <v>98321</v>
      </c>
    </row>
    <row r="432" spans="1:3" x14ac:dyDescent="0.25">
      <c r="A432">
        <v>2901265</v>
      </c>
      <c r="B432" t="s">
        <v>257</v>
      </c>
      <c r="C432" s="1">
        <v>113645</v>
      </c>
    </row>
    <row r="433" spans="1:3" x14ac:dyDescent="0.25">
      <c r="A433">
        <v>2901266</v>
      </c>
      <c r="B433" t="s">
        <v>258</v>
      </c>
      <c r="C433" s="1">
        <v>113645</v>
      </c>
    </row>
    <row r="434" spans="1:3" x14ac:dyDescent="0.25">
      <c r="A434">
        <v>2901267</v>
      </c>
      <c r="B434" t="s">
        <v>259</v>
      </c>
      <c r="C434" s="1">
        <v>128474</v>
      </c>
    </row>
    <row r="435" spans="1:3" x14ac:dyDescent="0.25">
      <c r="A435">
        <v>2901268</v>
      </c>
      <c r="B435" t="s">
        <v>260</v>
      </c>
      <c r="C435" s="1">
        <v>128474</v>
      </c>
    </row>
    <row r="436" spans="1:3" x14ac:dyDescent="0.25">
      <c r="A436">
        <v>2901269</v>
      </c>
      <c r="B436" t="s">
        <v>261</v>
      </c>
      <c r="C436" s="1">
        <v>98321</v>
      </c>
    </row>
    <row r="437" spans="1:3" x14ac:dyDescent="0.25">
      <c r="A437">
        <v>2901270</v>
      </c>
      <c r="B437" t="s">
        <v>262</v>
      </c>
      <c r="C437" s="1">
        <v>113645</v>
      </c>
    </row>
    <row r="438" spans="1:3" x14ac:dyDescent="0.25">
      <c r="A438">
        <v>2901271</v>
      </c>
      <c r="B438" t="s">
        <v>263</v>
      </c>
      <c r="C438" s="1">
        <v>113645</v>
      </c>
    </row>
    <row r="439" spans="1:3" x14ac:dyDescent="0.25">
      <c r="A439">
        <v>2901272</v>
      </c>
      <c r="B439" t="s">
        <v>264</v>
      </c>
      <c r="C439" s="1">
        <v>128474</v>
      </c>
    </row>
    <row r="440" spans="1:3" x14ac:dyDescent="0.25">
      <c r="A440">
        <v>2901273</v>
      </c>
      <c r="B440" t="s">
        <v>265</v>
      </c>
      <c r="C440" s="1">
        <v>128474</v>
      </c>
    </row>
    <row r="441" spans="1:3" x14ac:dyDescent="0.25">
      <c r="A441">
        <v>2901275</v>
      </c>
      <c r="B441" t="s">
        <v>1655</v>
      </c>
      <c r="C441">
        <v>496</v>
      </c>
    </row>
    <row r="442" spans="1:3" x14ac:dyDescent="0.25">
      <c r="A442">
        <v>2901278</v>
      </c>
      <c r="B442" t="s">
        <v>1656</v>
      </c>
      <c r="C442" s="1">
        <v>6293</v>
      </c>
    </row>
    <row r="443" spans="1:3" x14ac:dyDescent="0.25">
      <c r="A443">
        <v>2901280</v>
      </c>
      <c r="B443" t="s">
        <v>266</v>
      </c>
      <c r="C443" s="1">
        <v>6445</v>
      </c>
    </row>
    <row r="444" spans="1:3" x14ac:dyDescent="0.25">
      <c r="A444">
        <v>2901281</v>
      </c>
      <c r="B444" t="s">
        <v>1657</v>
      </c>
      <c r="C444" s="1">
        <v>9124</v>
      </c>
    </row>
    <row r="445" spans="1:3" x14ac:dyDescent="0.25">
      <c r="A445">
        <v>2901283</v>
      </c>
      <c r="B445" t="s">
        <v>1658</v>
      </c>
      <c r="C445" s="1">
        <v>19761</v>
      </c>
    </row>
    <row r="446" spans="1:3" x14ac:dyDescent="0.25">
      <c r="A446">
        <v>2901286</v>
      </c>
      <c r="B446" t="s">
        <v>1659</v>
      </c>
      <c r="C446" s="1">
        <v>4701</v>
      </c>
    </row>
    <row r="447" spans="1:3" x14ac:dyDescent="0.25">
      <c r="A447">
        <v>2901291</v>
      </c>
      <c r="B447" t="s">
        <v>1660</v>
      </c>
      <c r="C447" s="1">
        <v>4523</v>
      </c>
    </row>
    <row r="448" spans="1:3" x14ac:dyDescent="0.25">
      <c r="A448">
        <v>2901292</v>
      </c>
      <c r="B448" t="s">
        <v>1661</v>
      </c>
      <c r="C448" s="1">
        <v>7358</v>
      </c>
    </row>
    <row r="449" spans="1:3" x14ac:dyDescent="0.25">
      <c r="A449">
        <v>2901295</v>
      </c>
      <c r="B449" t="s">
        <v>267</v>
      </c>
      <c r="C449" s="1">
        <v>59266</v>
      </c>
    </row>
    <row r="450" spans="1:3" x14ac:dyDescent="0.25">
      <c r="A450">
        <v>2901297</v>
      </c>
      <c r="B450" t="s">
        <v>268</v>
      </c>
      <c r="C450" s="1">
        <v>72591</v>
      </c>
    </row>
    <row r="451" spans="1:3" x14ac:dyDescent="0.25">
      <c r="A451">
        <v>2901299</v>
      </c>
      <c r="B451" t="s">
        <v>269</v>
      </c>
      <c r="C451" s="1">
        <v>72591</v>
      </c>
    </row>
    <row r="452" spans="1:3" x14ac:dyDescent="0.25">
      <c r="A452">
        <v>2901301</v>
      </c>
      <c r="B452" t="s">
        <v>270</v>
      </c>
      <c r="C452" s="1">
        <v>84174</v>
      </c>
    </row>
    <row r="453" spans="1:3" x14ac:dyDescent="0.25">
      <c r="A453">
        <v>2901303</v>
      </c>
      <c r="B453" t="s">
        <v>271</v>
      </c>
      <c r="C453" s="1">
        <v>84174</v>
      </c>
    </row>
    <row r="454" spans="1:3" x14ac:dyDescent="0.25">
      <c r="A454">
        <v>2901309</v>
      </c>
      <c r="B454" t="s">
        <v>272</v>
      </c>
      <c r="C454" s="1">
        <v>59266</v>
      </c>
    </row>
    <row r="455" spans="1:3" x14ac:dyDescent="0.25">
      <c r="A455">
        <v>2901311</v>
      </c>
      <c r="B455" t="s">
        <v>273</v>
      </c>
      <c r="C455" s="1">
        <v>72591</v>
      </c>
    </row>
    <row r="456" spans="1:3" x14ac:dyDescent="0.25">
      <c r="A456">
        <v>2901313</v>
      </c>
      <c r="B456" t="s">
        <v>274</v>
      </c>
      <c r="C456" s="1">
        <v>72591</v>
      </c>
    </row>
    <row r="457" spans="1:3" x14ac:dyDescent="0.25">
      <c r="A457">
        <v>2901315</v>
      </c>
      <c r="B457" t="s">
        <v>275</v>
      </c>
      <c r="C457" s="1">
        <v>84174</v>
      </c>
    </row>
    <row r="458" spans="1:3" x14ac:dyDescent="0.25">
      <c r="A458">
        <v>2901317</v>
      </c>
      <c r="B458" t="s">
        <v>276</v>
      </c>
      <c r="C458" s="1">
        <v>84174</v>
      </c>
    </row>
    <row r="459" spans="1:3" x14ac:dyDescent="0.25">
      <c r="A459">
        <v>2901322</v>
      </c>
      <c r="B459" t="s">
        <v>1662</v>
      </c>
      <c r="C459" s="1">
        <v>2348</v>
      </c>
    </row>
    <row r="460" spans="1:3" x14ac:dyDescent="0.25">
      <c r="A460">
        <v>2901323</v>
      </c>
      <c r="B460" t="s">
        <v>1663</v>
      </c>
      <c r="C460" s="1">
        <v>3036</v>
      </c>
    </row>
    <row r="461" spans="1:3" x14ac:dyDescent="0.25">
      <c r="A461">
        <v>2901324</v>
      </c>
      <c r="B461" t="s">
        <v>1664</v>
      </c>
      <c r="C461" s="1">
        <v>2219</v>
      </c>
    </row>
    <row r="462" spans="1:3" x14ac:dyDescent="0.25">
      <c r="A462">
        <v>2901326</v>
      </c>
      <c r="B462" t="s">
        <v>1665</v>
      </c>
      <c r="C462">
        <v>893</v>
      </c>
    </row>
    <row r="463" spans="1:3" x14ac:dyDescent="0.25">
      <c r="A463">
        <v>2901327</v>
      </c>
      <c r="B463" t="s">
        <v>1666</v>
      </c>
      <c r="C463" s="1">
        <v>8320</v>
      </c>
    </row>
    <row r="464" spans="1:3" x14ac:dyDescent="0.25">
      <c r="A464">
        <v>2901328</v>
      </c>
      <c r="B464" t="s">
        <v>1667</v>
      </c>
      <c r="C464" s="1">
        <v>8320</v>
      </c>
    </row>
    <row r="465" spans="1:3" x14ac:dyDescent="0.25">
      <c r="A465">
        <v>2901329</v>
      </c>
      <c r="B465" t="s">
        <v>1668</v>
      </c>
      <c r="C465" s="1">
        <v>5311</v>
      </c>
    </row>
    <row r="466" spans="1:3" x14ac:dyDescent="0.25">
      <c r="A466">
        <v>2901330</v>
      </c>
      <c r="B466" t="s">
        <v>1669</v>
      </c>
      <c r="C466" s="1">
        <v>5263</v>
      </c>
    </row>
    <row r="467" spans="1:3" x14ac:dyDescent="0.25">
      <c r="A467">
        <v>2901331</v>
      </c>
      <c r="B467" t="s">
        <v>1670</v>
      </c>
      <c r="C467" s="1">
        <v>6441</v>
      </c>
    </row>
    <row r="468" spans="1:3" x14ac:dyDescent="0.25">
      <c r="A468">
        <v>2901332</v>
      </c>
      <c r="B468" t="s">
        <v>1671</v>
      </c>
      <c r="C468" s="1">
        <v>4956</v>
      </c>
    </row>
    <row r="469" spans="1:3" x14ac:dyDescent="0.25">
      <c r="A469">
        <v>2901333</v>
      </c>
      <c r="B469" t="s">
        <v>1672</v>
      </c>
      <c r="C469" s="1">
        <v>1091</v>
      </c>
    </row>
    <row r="470" spans="1:3" x14ac:dyDescent="0.25">
      <c r="A470">
        <v>2901335</v>
      </c>
      <c r="B470" t="s">
        <v>1673</v>
      </c>
      <c r="C470">
        <v>551</v>
      </c>
    </row>
    <row r="471" spans="1:3" x14ac:dyDescent="0.25">
      <c r="A471">
        <v>2901336</v>
      </c>
      <c r="B471" t="s">
        <v>1674</v>
      </c>
      <c r="C471">
        <v>654</v>
      </c>
    </row>
    <row r="472" spans="1:3" x14ac:dyDescent="0.25">
      <c r="A472">
        <v>2901338</v>
      </c>
      <c r="B472" t="s">
        <v>1675</v>
      </c>
      <c r="C472" s="1">
        <v>2670</v>
      </c>
    </row>
    <row r="473" spans="1:3" x14ac:dyDescent="0.25">
      <c r="A473">
        <v>2901339</v>
      </c>
      <c r="B473" t="s">
        <v>1676</v>
      </c>
      <c r="C473" s="1">
        <v>5059</v>
      </c>
    </row>
    <row r="474" spans="1:3" x14ac:dyDescent="0.25">
      <c r="A474">
        <v>2901340</v>
      </c>
      <c r="B474" t="s">
        <v>1677</v>
      </c>
      <c r="C474" s="1">
        <v>15093</v>
      </c>
    </row>
    <row r="475" spans="1:3" x14ac:dyDescent="0.25">
      <c r="A475">
        <v>2901341</v>
      </c>
      <c r="B475" t="s">
        <v>1678</v>
      </c>
      <c r="C475" s="1">
        <v>20771</v>
      </c>
    </row>
    <row r="476" spans="1:3" x14ac:dyDescent="0.25">
      <c r="A476">
        <v>2901342</v>
      </c>
      <c r="B476" t="s">
        <v>1679</v>
      </c>
      <c r="C476" s="1">
        <v>2605</v>
      </c>
    </row>
    <row r="477" spans="1:3" x14ac:dyDescent="0.25">
      <c r="A477">
        <v>2901343</v>
      </c>
      <c r="B477" t="s">
        <v>1680</v>
      </c>
      <c r="C477" s="1">
        <v>4090</v>
      </c>
    </row>
    <row r="478" spans="1:3" x14ac:dyDescent="0.25">
      <c r="A478">
        <v>2901344</v>
      </c>
      <c r="B478" t="s">
        <v>1681</v>
      </c>
      <c r="C478" s="1">
        <v>4977</v>
      </c>
    </row>
    <row r="479" spans="1:3" x14ac:dyDescent="0.25">
      <c r="A479">
        <v>2901345</v>
      </c>
      <c r="B479" t="s">
        <v>1682</v>
      </c>
      <c r="C479" s="1">
        <v>2727</v>
      </c>
    </row>
    <row r="480" spans="1:3" x14ac:dyDescent="0.25">
      <c r="A480">
        <v>2901357</v>
      </c>
      <c r="B480" t="s">
        <v>1683</v>
      </c>
      <c r="C480" s="1">
        <v>1730</v>
      </c>
    </row>
    <row r="481" spans="1:3" x14ac:dyDescent="0.25">
      <c r="A481">
        <v>2901359</v>
      </c>
      <c r="B481" t="s">
        <v>1684</v>
      </c>
      <c r="C481" s="1">
        <v>1018</v>
      </c>
    </row>
    <row r="482" spans="1:3" x14ac:dyDescent="0.25">
      <c r="A482">
        <v>2901367</v>
      </c>
      <c r="B482" t="s">
        <v>1685</v>
      </c>
      <c r="C482" s="1">
        <v>4051</v>
      </c>
    </row>
    <row r="483" spans="1:3" x14ac:dyDescent="0.25">
      <c r="A483">
        <v>2901369</v>
      </c>
      <c r="B483" t="s">
        <v>1686</v>
      </c>
      <c r="C483" s="1">
        <v>3190</v>
      </c>
    </row>
    <row r="484" spans="1:3" x14ac:dyDescent="0.25">
      <c r="A484">
        <v>2901375</v>
      </c>
      <c r="B484" t="s">
        <v>1687</v>
      </c>
      <c r="C484" s="1">
        <v>3061</v>
      </c>
    </row>
    <row r="485" spans="1:3" x14ac:dyDescent="0.25">
      <c r="A485">
        <v>2901377</v>
      </c>
      <c r="B485" t="s">
        <v>1688</v>
      </c>
      <c r="C485" s="1">
        <v>2451</v>
      </c>
    </row>
    <row r="486" spans="1:3" x14ac:dyDescent="0.25">
      <c r="A486">
        <v>2901386</v>
      </c>
      <c r="B486" t="s">
        <v>1689</v>
      </c>
      <c r="C486" s="1">
        <v>1217</v>
      </c>
    </row>
    <row r="487" spans="1:3" x14ac:dyDescent="0.25">
      <c r="A487">
        <v>2901388</v>
      </c>
      <c r="B487" t="s">
        <v>1690</v>
      </c>
      <c r="C487">
        <v>414</v>
      </c>
    </row>
    <row r="488" spans="1:3" x14ac:dyDescent="0.25">
      <c r="A488">
        <v>2901390</v>
      </c>
      <c r="B488" t="s">
        <v>1691</v>
      </c>
      <c r="C488">
        <v>298</v>
      </c>
    </row>
    <row r="489" spans="1:3" x14ac:dyDescent="0.25">
      <c r="A489">
        <v>2901398</v>
      </c>
      <c r="B489" t="s">
        <v>1692</v>
      </c>
      <c r="C489" s="1">
        <v>6624</v>
      </c>
    </row>
    <row r="490" spans="1:3" x14ac:dyDescent="0.25">
      <c r="A490">
        <v>2901400</v>
      </c>
      <c r="B490" t="s">
        <v>1693</v>
      </c>
      <c r="C490" s="1">
        <v>5070</v>
      </c>
    </row>
    <row r="491" spans="1:3" x14ac:dyDescent="0.25">
      <c r="A491">
        <v>2901405</v>
      </c>
      <c r="B491" t="s">
        <v>1694</v>
      </c>
      <c r="C491" s="1">
        <v>15263</v>
      </c>
    </row>
    <row r="492" spans="1:3" x14ac:dyDescent="0.25">
      <c r="A492">
        <v>2901406</v>
      </c>
      <c r="B492" t="s">
        <v>1695</v>
      </c>
      <c r="C492" s="1">
        <v>11930</v>
      </c>
    </row>
    <row r="493" spans="1:3" x14ac:dyDescent="0.25">
      <c r="A493">
        <v>2901414</v>
      </c>
      <c r="B493" t="s">
        <v>1696</v>
      </c>
      <c r="C493" s="1">
        <v>24297</v>
      </c>
    </row>
    <row r="494" spans="1:3" x14ac:dyDescent="0.25">
      <c r="A494">
        <v>2901415</v>
      </c>
      <c r="B494" t="s">
        <v>1697</v>
      </c>
      <c r="C494" s="1">
        <v>19392</v>
      </c>
    </row>
    <row r="495" spans="1:3" x14ac:dyDescent="0.25">
      <c r="A495">
        <v>2901423</v>
      </c>
      <c r="B495" t="s">
        <v>1698</v>
      </c>
      <c r="C495" s="1">
        <v>1217</v>
      </c>
    </row>
    <row r="496" spans="1:3" x14ac:dyDescent="0.25">
      <c r="A496">
        <v>2901425</v>
      </c>
      <c r="B496" t="s">
        <v>1699</v>
      </c>
      <c r="C496" s="1">
        <v>1216</v>
      </c>
    </row>
    <row r="497" spans="1:3" x14ac:dyDescent="0.25">
      <c r="A497">
        <v>2901427</v>
      </c>
      <c r="B497" t="s">
        <v>1700</v>
      </c>
      <c r="C497">
        <v>606</v>
      </c>
    </row>
    <row r="498" spans="1:3" x14ac:dyDescent="0.25">
      <c r="A498">
        <v>2901434</v>
      </c>
      <c r="B498" t="s">
        <v>1701</v>
      </c>
      <c r="C498" s="1">
        <v>44861</v>
      </c>
    </row>
    <row r="499" spans="1:3" x14ac:dyDescent="0.25">
      <c r="A499">
        <v>2901435</v>
      </c>
      <c r="B499" t="s">
        <v>1702</v>
      </c>
      <c r="C499" s="1">
        <v>35237</v>
      </c>
    </row>
    <row r="500" spans="1:3" x14ac:dyDescent="0.25">
      <c r="A500">
        <v>2901437</v>
      </c>
      <c r="B500" t="s">
        <v>1703</v>
      </c>
      <c r="C500">
        <v>773</v>
      </c>
    </row>
    <row r="501" spans="1:3" x14ac:dyDescent="0.25">
      <c r="A501">
        <v>2901439</v>
      </c>
      <c r="B501" t="s">
        <v>1704</v>
      </c>
      <c r="C501" s="1">
        <v>1012</v>
      </c>
    </row>
    <row r="502" spans="1:3" x14ac:dyDescent="0.25">
      <c r="A502">
        <v>2901441</v>
      </c>
      <c r="B502" t="s">
        <v>1705</v>
      </c>
      <c r="C502" s="1">
        <v>1283</v>
      </c>
    </row>
    <row r="503" spans="1:3" x14ac:dyDescent="0.25">
      <c r="A503">
        <v>2901443</v>
      </c>
      <c r="B503" t="s">
        <v>1706</v>
      </c>
      <c r="C503" s="1">
        <v>2526</v>
      </c>
    </row>
    <row r="504" spans="1:3" x14ac:dyDescent="0.25">
      <c r="A504">
        <v>2901445</v>
      </c>
      <c r="B504" t="s">
        <v>277</v>
      </c>
      <c r="C504" s="1">
        <v>49481</v>
      </c>
    </row>
    <row r="505" spans="1:3" x14ac:dyDescent="0.25">
      <c r="A505">
        <v>2901457</v>
      </c>
      <c r="B505" t="s">
        <v>1707</v>
      </c>
      <c r="C505" s="1">
        <v>11977</v>
      </c>
    </row>
    <row r="506" spans="1:3" x14ac:dyDescent="0.25">
      <c r="A506">
        <v>2901458</v>
      </c>
      <c r="B506" t="s">
        <v>1708</v>
      </c>
      <c r="C506" s="1">
        <v>10596</v>
      </c>
    </row>
    <row r="507" spans="1:3" x14ac:dyDescent="0.25">
      <c r="A507">
        <v>2901459</v>
      </c>
      <c r="B507" t="s">
        <v>1709</v>
      </c>
      <c r="C507" s="1">
        <v>10836</v>
      </c>
    </row>
    <row r="508" spans="1:3" x14ac:dyDescent="0.25">
      <c r="A508">
        <v>2901460</v>
      </c>
      <c r="B508" t="s">
        <v>1710</v>
      </c>
      <c r="C508" s="1">
        <v>7986</v>
      </c>
    </row>
    <row r="509" spans="1:3" x14ac:dyDescent="0.25">
      <c r="A509">
        <v>2901462</v>
      </c>
      <c r="B509" t="s">
        <v>1711</v>
      </c>
      <c r="C509" s="1">
        <v>16240</v>
      </c>
    </row>
    <row r="510" spans="1:3" x14ac:dyDescent="0.25">
      <c r="A510">
        <v>2901464</v>
      </c>
      <c r="B510" t="s">
        <v>1712</v>
      </c>
      <c r="C510" s="1">
        <v>33605</v>
      </c>
    </row>
    <row r="511" spans="1:3" x14ac:dyDescent="0.25">
      <c r="A511">
        <v>2901466</v>
      </c>
      <c r="B511" t="s">
        <v>1713</v>
      </c>
      <c r="C511" s="1">
        <v>33605</v>
      </c>
    </row>
    <row r="512" spans="1:3" x14ac:dyDescent="0.25">
      <c r="A512">
        <v>2901469</v>
      </c>
      <c r="B512" t="s">
        <v>1714</v>
      </c>
      <c r="C512" s="1">
        <v>8783</v>
      </c>
    </row>
    <row r="513" spans="1:3" x14ac:dyDescent="0.25">
      <c r="A513">
        <v>2901471</v>
      </c>
      <c r="B513" t="s">
        <v>1715</v>
      </c>
      <c r="C513" s="1">
        <v>10480</v>
      </c>
    </row>
    <row r="514" spans="1:3" x14ac:dyDescent="0.25">
      <c r="A514">
        <v>2901473</v>
      </c>
      <c r="B514" t="s">
        <v>1716</v>
      </c>
      <c r="C514" s="1">
        <v>23775</v>
      </c>
    </row>
    <row r="515" spans="1:3" x14ac:dyDescent="0.25">
      <c r="A515">
        <v>2901476</v>
      </c>
      <c r="B515" t="s">
        <v>1717</v>
      </c>
      <c r="C515" s="1">
        <v>37461</v>
      </c>
    </row>
    <row r="516" spans="1:3" x14ac:dyDescent="0.25">
      <c r="A516">
        <v>2901481</v>
      </c>
      <c r="B516" t="s">
        <v>1718</v>
      </c>
      <c r="C516" s="1">
        <v>2314</v>
      </c>
    </row>
    <row r="517" spans="1:3" x14ac:dyDescent="0.25">
      <c r="A517">
        <v>2901486</v>
      </c>
      <c r="B517" t="s">
        <v>1719</v>
      </c>
      <c r="C517" s="1">
        <v>7844</v>
      </c>
    </row>
    <row r="518" spans="1:3" x14ac:dyDescent="0.25">
      <c r="A518">
        <v>2901490</v>
      </c>
      <c r="B518" t="s">
        <v>1720</v>
      </c>
      <c r="C518" s="1">
        <v>5975</v>
      </c>
    </row>
    <row r="519" spans="1:3" x14ac:dyDescent="0.25">
      <c r="A519">
        <v>2901496</v>
      </c>
      <c r="B519" t="s">
        <v>1721</v>
      </c>
      <c r="C519" s="1">
        <v>1697</v>
      </c>
    </row>
    <row r="520" spans="1:3" x14ac:dyDescent="0.25">
      <c r="A520">
        <v>2901498</v>
      </c>
      <c r="B520" t="s">
        <v>1722</v>
      </c>
      <c r="C520">
        <v>701</v>
      </c>
    </row>
    <row r="521" spans="1:3" x14ac:dyDescent="0.25">
      <c r="A521">
        <v>2901503</v>
      </c>
      <c r="B521" t="s">
        <v>1723</v>
      </c>
      <c r="C521" s="1">
        <v>12490</v>
      </c>
    </row>
    <row r="522" spans="1:3" x14ac:dyDescent="0.25">
      <c r="A522">
        <v>2901508</v>
      </c>
      <c r="B522" t="s">
        <v>1724</v>
      </c>
      <c r="C522" s="1">
        <v>29627</v>
      </c>
    </row>
    <row r="523" spans="1:3" x14ac:dyDescent="0.25">
      <c r="A523">
        <v>2901513</v>
      </c>
      <c r="B523" t="s">
        <v>1725</v>
      </c>
      <c r="C523" s="1">
        <v>47127</v>
      </c>
    </row>
    <row r="524" spans="1:3" x14ac:dyDescent="0.25">
      <c r="A524">
        <v>2901518</v>
      </c>
      <c r="B524" t="s">
        <v>1726</v>
      </c>
      <c r="C524" s="1">
        <v>2688</v>
      </c>
    </row>
    <row r="525" spans="1:3" x14ac:dyDescent="0.25">
      <c r="A525">
        <v>2901519</v>
      </c>
      <c r="B525" t="s">
        <v>1727</v>
      </c>
      <c r="C525" s="1">
        <v>1184</v>
      </c>
    </row>
    <row r="526" spans="1:3" x14ac:dyDescent="0.25">
      <c r="A526">
        <v>2901524</v>
      </c>
      <c r="B526" t="s">
        <v>1728</v>
      </c>
      <c r="C526" s="1">
        <v>102841</v>
      </c>
    </row>
    <row r="527" spans="1:3" x14ac:dyDescent="0.25">
      <c r="A527">
        <v>2901526</v>
      </c>
      <c r="B527" t="s">
        <v>278</v>
      </c>
      <c r="C527" s="1">
        <v>125870</v>
      </c>
    </row>
    <row r="528" spans="1:3" x14ac:dyDescent="0.25">
      <c r="A528">
        <v>2901530</v>
      </c>
      <c r="B528" t="s">
        <v>1729</v>
      </c>
      <c r="C528" s="1">
        <v>3443</v>
      </c>
    </row>
    <row r="529" spans="1:3" x14ac:dyDescent="0.25">
      <c r="A529">
        <v>2901532</v>
      </c>
      <c r="B529" t="s">
        <v>1730</v>
      </c>
      <c r="C529" s="1">
        <v>3443</v>
      </c>
    </row>
    <row r="530" spans="1:3" x14ac:dyDescent="0.25">
      <c r="A530">
        <v>2901538</v>
      </c>
      <c r="B530" t="s">
        <v>1731</v>
      </c>
      <c r="C530" s="1">
        <v>1746</v>
      </c>
    </row>
    <row r="531" spans="1:3" x14ac:dyDescent="0.25">
      <c r="A531">
        <v>2901543</v>
      </c>
      <c r="B531" t="s">
        <v>1732</v>
      </c>
      <c r="C531" s="1">
        <v>5117</v>
      </c>
    </row>
    <row r="532" spans="1:3" x14ac:dyDescent="0.25">
      <c r="A532">
        <v>2901545</v>
      </c>
      <c r="B532" t="s">
        <v>1733</v>
      </c>
      <c r="C532" s="1">
        <v>13432</v>
      </c>
    </row>
    <row r="533" spans="1:3" x14ac:dyDescent="0.25">
      <c r="A533">
        <v>2901548</v>
      </c>
      <c r="B533" t="s">
        <v>1734</v>
      </c>
      <c r="C533" s="1">
        <v>23214</v>
      </c>
    </row>
    <row r="534" spans="1:3" x14ac:dyDescent="0.25">
      <c r="A534">
        <v>2901550</v>
      </c>
      <c r="B534" t="s">
        <v>1735</v>
      </c>
      <c r="C534" s="1">
        <v>23214</v>
      </c>
    </row>
    <row r="535" spans="1:3" x14ac:dyDescent="0.25">
      <c r="A535">
        <v>2901554</v>
      </c>
      <c r="B535" t="s">
        <v>1736</v>
      </c>
      <c r="C535">
        <v>455</v>
      </c>
    </row>
    <row r="536" spans="1:3" x14ac:dyDescent="0.25">
      <c r="A536">
        <v>2901555</v>
      </c>
      <c r="B536" t="s">
        <v>1737</v>
      </c>
      <c r="C536">
        <v>838</v>
      </c>
    </row>
    <row r="537" spans="1:3" x14ac:dyDescent="0.25">
      <c r="A537">
        <v>2901558</v>
      </c>
      <c r="B537" t="s">
        <v>1738</v>
      </c>
      <c r="C537" s="1">
        <v>4863</v>
      </c>
    </row>
    <row r="538" spans="1:3" x14ac:dyDescent="0.25">
      <c r="A538">
        <v>2901561</v>
      </c>
      <c r="B538" t="s">
        <v>1739</v>
      </c>
      <c r="C538" s="1">
        <v>5575</v>
      </c>
    </row>
    <row r="539" spans="1:3" x14ac:dyDescent="0.25">
      <c r="A539">
        <v>2901563</v>
      </c>
      <c r="B539" t="s">
        <v>1740</v>
      </c>
      <c r="C539" s="1">
        <v>6995</v>
      </c>
    </row>
    <row r="540" spans="1:3" x14ac:dyDescent="0.25">
      <c r="A540">
        <v>2901567</v>
      </c>
      <c r="B540" t="s">
        <v>1741</v>
      </c>
      <c r="C540" s="1">
        <v>14445</v>
      </c>
    </row>
    <row r="541" spans="1:3" x14ac:dyDescent="0.25">
      <c r="A541">
        <v>2901569</v>
      </c>
      <c r="B541" t="s">
        <v>1742</v>
      </c>
      <c r="C541">
        <v>329</v>
      </c>
    </row>
    <row r="542" spans="1:3" x14ac:dyDescent="0.25">
      <c r="A542">
        <v>2901570</v>
      </c>
      <c r="B542" t="s">
        <v>1743</v>
      </c>
      <c r="C542">
        <v>329</v>
      </c>
    </row>
    <row r="543" spans="1:3" x14ac:dyDescent="0.25">
      <c r="A543">
        <v>2901571</v>
      </c>
      <c r="B543" t="s">
        <v>1744</v>
      </c>
      <c r="C543" s="1">
        <v>42419</v>
      </c>
    </row>
    <row r="544" spans="1:3" x14ac:dyDescent="0.25">
      <c r="A544">
        <v>2901576</v>
      </c>
      <c r="B544" t="s">
        <v>279</v>
      </c>
      <c r="C544" s="1">
        <v>9894</v>
      </c>
    </row>
    <row r="545" spans="1:3" x14ac:dyDescent="0.25">
      <c r="A545">
        <v>2901577</v>
      </c>
      <c r="B545" t="s">
        <v>280</v>
      </c>
      <c r="C545" s="1">
        <v>23976</v>
      </c>
    </row>
    <row r="546" spans="1:3" x14ac:dyDescent="0.25">
      <c r="A546">
        <v>2901580</v>
      </c>
      <c r="B546" t="s">
        <v>1745</v>
      </c>
      <c r="C546" s="1">
        <v>4438</v>
      </c>
    </row>
    <row r="547" spans="1:3" x14ac:dyDescent="0.25">
      <c r="A547">
        <v>2901581</v>
      </c>
      <c r="B547" t="s">
        <v>1746</v>
      </c>
      <c r="C547" s="1">
        <v>7658</v>
      </c>
    </row>
    <row r="548" spans="1:3" x14ac:dyDescent="0.25">
      <c r="A548">
        <v>2901582</v>
      </c>
      <c r="B548" t="s">
        <v>1747</v>
      </c>
      <c r="C548" s="1">
        <v>17104</v>
      </c>
    </row>
    <row r="549" spans="1:3" x14ac:dyDescent="0.25">
      <c r="A549">
        <v>2901583</v>
      </c>
      <c r="B549" t="s">
        <v>1748</v>
      </c>
      <c r="C549" s="1">
        <v>7658</v>
      </c>
    </row>
    <row r="550" spans="1:3" x14ac:dyDescent="0.25">
      <c r="A550">
        <v>2901584</v>
      </c>
      <c r="B550" t="s">
        <v>1749</v>
      </c>
      <c r="C550" s="1">
        <v>23070</v>
      </c>
    </row>
    <row r="551" spans="1:3" x14ac:dyDescent="0.25">
      <c r="A551">
        <v>2901585</v>
      </c>
      <c r="B551" t="s">
        <v>1750</v>
      </c>
      <c r="C551" s="1">
        <v>10181</v>
      </c>
    </row>
    <row r="552" spans="1:3" x14ac:dyDescent="0.25">
      <c r="A552">
        <v>2901586</v>
      </c>
      <c r="B552" t="s">
        <v>1751</v>
      </c>
      <c r="C552" s="1">
        <v>29044</v>
      </c>
    </row>
    <row r="553" spans="1:3" x14ac:dyDescent="0.25">
      <c r="A553">
        <v>2901587</v>
      </c>
      <c r="B553" t="s">
        <v>1752</v>
      </c>
      <c r="C553" s="1">
        <v>29044</v>
      </c>
    </row>
    <row r="554" spans="1:3" x14ac:dyDescent="0.25">
      <c r="A554">
        <v>2901590</v>
      </c>
      <c r="B554" t="s">
        <v>1753</v>
      </c>
      <c r="C554">
        <v>903</v>
      </c>
    </row>
    <row r="555" spans="1:3" x14ac:dyDescent="0.25">
      <c r="A555">
        <v>2901595</v>
      </c>
      <c r="B555" t="s">
        <v>1754</v>
      </c>
      <c r="C555">
        <v>266</v>
      </c>
    </row>
    <row r="556" spans="1:3" x14ac:dyDescent="0.25">
      <c r="A556">
        <v>2901603</v>
      </c>
      <c r="B556" t="s">
        <v>1755</v>
      </c>
      <c r="C556">
        <v>555</v>
      </c>
    </row>
    <row r="557" spans="1:3" x14ac:dyDescent="0.25">
      <c r="A557">
        <v>2901604</v>
      </c>
      <c r="B557" t="s">
        <v>1756</v>
      </c>
      <c r="C557" s="1">
        <v>5480</v>
      </c>
    </row>
    <row r="558" spans="1:3" x14ac:dyDescent="0.25">
      <c r="A558">
        <v>2901605</v>
      </c>
      <c r="B558" t="s">
        <v>1757</v>
      </c>
      <c r="C558" s="1">
        <v>2374</v>
      </c>
    </row>
    <row r="559" spans="1:3" x14ac:dyDescent="0.25">
      <c r="A559">
        <v>2901606</v>
      </c>
      <c r="B559" t="s">
        <v>1758</v>
      </c>
      <c r="C559" s="1">
        <v>4361</v>
      </c>
    </row>
    <row r="560" spans="1:3" x14ac:dyDescent="0.25">
      <c r="A560">
        <v>2901607</v>
      </c>
      <c r="B560" t="s">
        <v>1759</v>
      </c>
      <c r="C560" s="1">
        <v>6488</v>
      </c>
    </row>
    <row r="561" spans="1:3" x14ac:dyDescent="0.25">
      <c r="A561">
        <v>2901608</v>
      </c>
      <c r="B561" t="s">
        <v>1760</v>
      </c>
      <c r="C561" s="1">
        <v>13400</v>
      </c>
    </row>
    <row r="562" spans="1:3" x14ac:dyDescent="0.25">
      <c r="A562">
        <v>2901609</v>
      </c>
      <c r="B562" t="s">
        <v>1761</v>
      </c>
      <c r="C562" s="1">
        <v>2921</v>
      </c>
    </row>
    <row r="563" spans="1:3" x14ac:dyDescent="0.25">
      <c r="A563">
        <v>2901616</v>
      </c>
      <c r="B563" t="s">
        <v>1762</v>
      </c>
      <c r="C563">
        <v>877</v>
      </c>
    </row>
    <row r="564" spans="1:3" x14ac:dyDescent="0.25">
      <c r="A564">
        <v>2901621</v>
      </c>
      <c r="B564" t="s">
        <v>1763</v>
      </c>
      <c r="C564" s="1">
        <v>2195</v>
      </c>
    </row>
    <row r="565" spans="1:3" x14ac:dyDescent="0.25">
      <c r="A565">
        <v>2901626</v>
      </c>
      <c r="B565" t="s">
        <v>1764</v>
      </c>
      <c r="C565" s="1">
        <v>1607</v>
      </c>
    </row>
    <row r="566" spans="1:3" x14ac:dyDescent="0.25">
      <c r="A566">
        <v>2901633</v>
      </c>
      <c r="B566" t="s">
        <v>1765</v>
      </c>
      <c r="C566">
        <v>928</v>
      </c>
    </row>
    <row r="567" spans="1:3" x14ac:dyDescent="0.25">
      <c r="A567">
        <v>2901635</v>
      </c>
      <c r="B567" t="s">
        <v>1766</v>
      </c>
      <c r="C567">
        <v>340</v>
      </c>
    </row>
    <row r="568" spans="1:3" x14ac:dyDescent="0.25">
      <c r="A568">
        <v>2901637</v>
      </c>
      <c r="B568" t="s">
        <v>1767</v>
      </c>
      <c r="C568">
        <v>455</v>
      </c>
    </row>
    <row r="569" spans="1:3" x14ac:dyDescent="0.25">
      <c r="A569">
        <v>2901638</v>
      </c>
      <c r="B569" t="s">
        <v>1768</v>
      </c>
      <c r="C569">
        <v>555</v>
      </c>
    </row>
    <row r="570" spans="1:3" x14ac:dyDescent="0.25">
      <c r="A570">
        <v>2901642</v>
      </c>
      <c r="B570" t="s">
        <v>1769</v>
      </c>
      <c r="C570" s="1">
        <v>3596</v>
      </c>
    </row>
    <row r="571" spans="1:3" x14ac:dyDescent="0.25">
      <c r="A571">
        <v>2901647</v>
      </c>
      <c r="B571" t="s">
        <v>1770</v>
      </c>
      <c r="C571" s="1">
        <v>14228</v>
      </c>
    </row>
    <row r="572" spans="1:3" x14ac:dyDescent="0.25">
      <c r="A572">
        <v>2901649</v>
      </c>
      <c r="B572" t="s">
        <v>1771</v>
      </c>
      <c r="C572">
        <v>725</v>
      </c>
    </row>
    <row r="573" spans="1:3" x14ac:dyDescent="0.25">
      <c r="A573">
        <v>2901650</v>
      </c>
      <c r="B573" t="s">
        <v>1772</v>
      </c>
      <c r="C573">
        <v>725</v>
      </c>
    </row>
    <row r="574" spans="1:3" x14ac:dyDescent="0.25">
      <c r="A574">
        <v>2901654</v>
      </c>
      <c r="B574" t="s">
        <v>1773</v>
      </c>
      <c r="C574" s="1">
        <v>17626</v>
      </c>
    </row>
    <row r="575" spans="1:3" x14ac:dyDescent="0.25">
      <c r="A575">
        <v>2901660</v>
      </c>
      <c r="B575" t="s">
        <v>1774</v>
      </c>
      <c r="C575" s="1">
        <v>1371</v>
      </c>
    </row>
    <row r="576" spans="1:3" x14ac:dyDescent="0.25">
      <c r="A576">
        <v>2901661</v>
      </c>
      <c r="B576" t="s">
        <v>1775</v>
      </c>
      <c r="C576">
        <v>537</v>
      </c>
    </row>
    <row r="577" spans="1:3" x14ac:dyDescent="0.25">
      <c r="A577">
        <v>2901663</v>
      </c>
      <c r="B577" t="s">
        <v>1776</v>
      </c>
      <c r="C577" s="1">
        <v>1105</v>
      </c>
    </row>
    <row r="578" spans="1:3" x14ac:dyDescent="0.25">
      <c r="A578">
        <v>2901667</v>
      </c>
      <c r="B578" t="s">
        <v>1777</v>
      </c>
      <c r="C578" s="1">
        <v>38288</v>
      </c>
    </row>
    <row r="579" spans="1:3" x14ac:dyDescent="0.25">
      <c r="A579">
        <v>2901672</v>
      </c>
      <c r="B579" t="s">
        <v>1778</v>
      </c>
      <c r="C579" s="1">
        <v>7914</v>
      </c>
    </row>
    <row r="580" spans="1:3" x14ac:dyDescent="0.25">
      <c r="A580">
        <v>2901677</v>
      </c>
      <c r="B580" t="s">
        <v>1779</v>
      </c>
      <c r="C580" s="1">
        <v>8858</v>
      </c>
    </row>
    <row r="581" spans="1:3" x14ac:dyDescent="0.25">
      <c r="A581">
        <v>2901679</v>
      </c>
      <c r="B581" t="s">
        <v>1780</v>
      </c>
      <c r="C581" s="1">
        <v>2953</v>
      </c>
    </row>
    <row r="582" spans="1:3" x14ac:dyDescent="0.25">
      <c r="A582">
        <v>2901684</v>
      </c>
      <c r="B582" t="s">
        <v>1781</v>
      </c>
      <c r="C582" s="1">
        <v>9868</v>
      </c>
    </row>
    <row r="583" spans="1:3" x14ac:dyDescent="0.25">
      <c r="A583">
        <v>2901685</v>
      </c>
      <c r="B583" t="s">
        <v>1782</v>
      </c>
      <c r="C583" s="1">
        <v>5235</v>
      </c>
    </row>
    <row r="584" spans="1:3" x14ac:dyDescent="0.25">
      <c r="A584">
        <v>2901688</v>
      </c>
      <c r="B584" t="s">
        <v>1783</v>
      </c>
      <c r="C584" s="1">
        <v>31967</v>
      </c>
    </row>
    <row r="585" spans="1:3" x14ac:dyDescent="0.25">
      <c r="A585">
        <v>2901690</v>
      </c>
      <c r="B585" t="s">
        <v>1784</v>
      </c>
      <c r="C585" s="1">
        <v>1926</v>
      </c>
    </row>
    <row r="586" spans="1:3" x14ac:dyDescent="0.25">
      <c r="A586">
        <v>2901693</v>
      </c>
      <c r="B586" t="s">
        <v>1785</v>
      </c>
      <c r="C586" s="1">
        <v>2204</v>
      </c>
    </row>
    <row r="587" spans="1:3" x14ac:dyDescent="0.25">
      <c r="A587">
        <v>2901696</v>
      </c>
      <c r="B587" t="s">
        <v>1786</v>
      </c>
      <c r="C587" s="1">
        <v>3182</v>
      </c>
    </row>
    <row r="588" spans="1:3" x14ac:dyDescent="0.25">
      <c r="A588">
        <v>2901700</v>
      </c>
      <c r="B588" t="s">
        <v>1787</v>
      </c>
      <c r="C588" s="1">
        <v>6354</v>
      </c>
    </row>
    <row r="589" spans="1:3" x14ac:dyDescent="0.25">
      <c r="A589">
        <v>2901703</v>
      </c>
      <c r="B589" t="s">
        <v>1788</v>
      </c>
      <c r="C589" s="1">
        <v>27855</v>
      </c>
    </row>
    <row r="590" spans="1:3" x14ac:dyDescent="0.25">
      <c r="A590">
        <v>2901709</v>
      </c>
      <c r="B590" t="s">
        <v>281</v>
      </c>
      <c r="C590" s="1">
        <v>67595</v>
      </c>
    </row>
    <row r="591" spans="1:3" x14ac:dyDescent="0.25">
      <c r="A591">
        <v>2901716</v>
      </c>
      <c r="B591" t="s">
        <v>282</v>
      </c>
      <c r="C591" s="1">
        <v>100968</v>
      </c>
    </row>
    <row r="592" spans="1:3" x14ac:dyDescent="0.25">
      <c r="A592">
        <v>2901721</v>
      </c>
      <c r="B592" t="s">
        <v>1789</v>
      </c>
      <c r="C592" s="1">
        <v>20686</v>
      </c>
    </row>
    <row r="593" spans="1:3" x14ac:dyDescent="0.25">
      <c r="A593">
        <v>2901724</v>
      </c>
      <c r="B593" t="s">
        <v>1790</v>
      </c>
      <c r="C593" s="1">
        <v>25233</v>
      </c>
    </row>
    <row r="594" spans="1:3" x14ac:dyDescent="0.25">
      <c r="A594">
        <v>2901726</v>
      </c>
      <c r="B594" t="s">
        <v>1791</v>
      </c>
      <c r="C594" s="1">
        <v>31627</v>
      </c>
    </row>
    <row r="595" spans="1:3" x14ac:dyDescent="0.25">
      <c r="A595">
        <v>2901729</v>
      </c>
      <c r="B595" t="s">
        <v>1792</v>
      </c>
      <c r="C595" s="1">
        <v>10028</v>
      </c>
    </row>
    <row r="596" spans="1:3" x14ac:dyDescent="0.25">
      <c r="A596">
        <v>2901731</v>
      </c>
      <c r="B596" t="s">
        <v>1793</v>
      </c>
      <c r="C596" s="1">
        <v>24548</v>
      </c>
    </row>
    <row r="597" spans="1:3" x14ac:dyDescent="0.25">
      <c r="A597">
        <v>2901734</v>
      </c>
      <c r="B597" t="s">
        <v>1794</v>
      </c>
      <c r="C597" s="1">
        <v>39135</v>
      </c>
    </row>
    <row r="598" spans="1:3" x14ac:dyDescent="0.25">
      <c r="A598">
        <v>2901737</v>
      </c>
      <c r="B598" t="s">
        <v>283</v>
      </c>
      <c r="C598" s="1">
        <v>129318</v>
      </c>
    </row>
    <row r="599" spans="1:3" x14ac:dyDescent="0.25">
      <c r="A599">
        <v>2901738</v>
      </c>
      <c r="B599" t="s">
        <v>1795</v>
      </c>
      <c r="C599" s="1">
        <v>12162</v>
      </c>
    </row>
    <row r="600" spans="1:3" x14ac:dyDescent="0.25">
      <c r="A600">
        <v>2901741</v>
      </c>
      <c r="B600" t="s">
        <v>1796</v>
      </c>
      <c r="C600" s="1">
        <v>19058</v>
      </c>
    </row>
    <row r="601" spans="1:3" x14ac:dyDescent="0.25">
      <c r="A601">
        <v>2901743</v>
      </c>
      <c r="B601" t="s">
        <v>1797</v>
      </c>
      <c r="C601" s="1">
        <v>19058</v>
      </c>
    </row>
    <row r="602" spans="1:3" x14ac:dyDescent="0.25">
      <c r="A602">
        <v>2901748</v>
      </c>
      <c r="B602" t="s">
        <v>1798</v>
      </c>
      <c r="C602" s="1">
        <v>6269</v>
      </c>
    </row>
    <row r="603" spans="1:3" x14ac:dyDescent="0.25">
      <c r="A603">
        <v>2901751</v>
      </c>
      <c r="B603" t="s">
        <v>1799</v>
      </c>
      <c r="C603" s="1">
        <v>12876</v>
      </c>
    </row>
    <row r="604" spans="1:3" x14ac:dyDescent="0.25">
      <c r="A604">
        <v>2901755</v>
      </c>
      <c r="B604" t="s">
        <v>1800</v>
      </c>
      <c r="C604" s="1">
        <v>22202</v>
      </c>
    </row>
    <row r="605" spans="1:3" x14ac:dyDescent="0.25">
      <c r="A605">
        <v>2901758</v>
      </c>
      <c r="B605" t="s">
        <v>284</v>
      </c>
      <c r="C605" s="1">
        <v>106017</v>
      </c>
    </row>
    <row r="606" spans="1:3" x14ac:dyDescent="0.25">
      <c r="A606">
        <v>2901785</v>
      </c>
      <c r="B606" t="s">
        <v>285</v>
      </c>
      <c r="C606" s="1">
        <v>128474</v>
      </c>
    </row>
    <row r="607" spans="1:3" x14ac:dyDescent="0.25">
      <c r="A607">
        <v>2901790</v>
      </c>
      <c r="B607" t="s">
        <v>286</v>
      </c>
      <c r="C607" s="1">
        <v>130798</v>
      </c>
    </row>
    <row r="608" spans="1:3" x14ac:dyDescent="0.25">
      <c r="A608">
        <v>2901791</v>
      </c>
      <c r="B608" t="s">
        <v>1801</v>
      </c>
      <c r="C608" s="1">
        <v>1319</v>
      </c>
    </row>
    <row r="609" spans="1:3" x14ac:dyDescent="0.25">
      <c r="A609">
        <v>2901792</v>
      </c>
      <c r="B609" t="s">
        <v>1802</v>
      </c>
      <c r="C609">
        <v>582</v>
      </c>
    </row>
    <row r="610" spans="1:3" x14ac:dyDescent="0.25">
      <c r="A610">
        <v>2901793</v>
      </c>
      <c r="B610" t="s">
        <v>2008</v>
      </c>
      <c r="C610">
        <v>321</v>
      </c>
    </row>
    <row r="611" spans="1:3" x14ac:dyDescent="0.25">
      <c r="A611">
        <v>2901794</v>
      </c>
      <c r="B611" t="s">
        <v>287</v>
      </c>
      <c r="C611" s="1">
        <v>113645</v>
      </c>
    </row>
    <row r="612" spans="1:3" x14ac:dyDescent="0.25">
      <c r="A612">
        <v>2901800</v>
      </c>
      <c r="B612" t="s">
        <v>1803</v>
      </c>
      <c r="C612" s="1">
        <v>31343</v>
      </c>
    </row>
    <row r="613" spans="1:3" x14ac:dyDescent="0.25">
      <c r="A613">
        <v>2901801</v>
      </c>
      <c r="B613" t="s">
        <v>1804</v>
      </c>
      <c r="C613" s="1">
        <v>14284</v>
      </c>
    </row>
    <row r="614" spans="1:3" x14ac:dyDescent="0.25">
      <c r="A614">
        <v>2901802</v>
      </c>
      <c r="B614" t="s">
        <v>1805</v>
      </c>
      <c r="C614" s="1">
        <v>24520</v>
      </c>
    </row>
    <row r="615" spans="1:3" x14ac:dyDescent="0.25">
      <c r="A615">
        <v>2901808</v>
      </c>
      <c r="B615" t="s">
        <v>1806</v>
      </c>
      <c r="C615" s="1">
        <v>1588</v>
      </c>
    </row>
    <row r="616" spans="1:3" x14ac:dyDescent="0.25">
      <c r="A616">
        <v>2901845</v>
      </c>
      <c r="B616" t="s">
        <v>288</v>
      </c>
      <c r="C616" s="1">
        <v>48774</v>
      </c>
    </row>
    <row r="617" spans="1:3" x14ac:dyDescent="0.25">
      <c r="A617">
        <v>2902411</v>
      </c>
      <c r="B617" t="s">
        <v>289</v>
      </c>
      <c r="C617" s="1">
        <v>1077193</v>
      </c>
    </row>
    <row r="618" spans="1:3" x14ac:dyDescent="0.25">
      <c r="A618">
        <v>2902413</v>
      </c>
      <c r="B618" t="s">
        <v>290</v>
      </c>
      <c r="C618" s="1">
        <v>876133</v>
      </c>
    </row>
    <row r="619" spans="1:3" x14ac:dyDescent="0.25">
      <c r="A619">
        <v>2902415</v>
      </c>
      <c r="B619" t="s">
        <v>291</v>
      </c>
      <c r="C619" s="1">
        <v>718011</v>
      </c>
    </row>
    <row r="620" spans="1:3" x14ac:dyDescent="0.25">
      <c r="A620">
        <v>2902417</v>
      </c>
      <c r="B620" t="s">
        <v>292</v>
      </c>
      <c r="C620" s="1">
        <v>574726</v>
      </c>
    </row>
    <row r="621" spans="1:3" x14ac:dyDescent="0.25">
      <c r="A621">
        <v>2902419</v>
      </c>
      <c r="B621" t="s">
        <v>293</v>
      </c>
      <c r="C621" s="1">
        <v>474508</v>
      </c>
    </row>
    <row r="622" spans="1:3" x14ac:dyDescent="0.25">
      <c r="A622">
        <v>2902421</v>
      </c>
      <c r="B622" t="s">
        <v>294</v>
      </c>
      <c r="C622" s="1">
        <v>1507198</v>
      </c>
    </row>
    <row r="623" spans="1:3" x14ac:dyDescent="0.25">
      <c r="A623">
        <v>2902423</v>
      </c>
      <c r="B623" t="s">
        <v>295</v>
      </c>
      <c r="C623" s="1">
        <v>1235046</v>
      </c>
    </row>
    <row r="624" spans="1:3" x14ac:dyDescent="0.25">
      <c r="A624">
        <v>2902425</v>
      </c>
      <c r="B624" t="s">
        <v>296</v>
      </c>
      <c r="C624" s="1">
        <v>1011491</v>
      </c>
    </row>
    <row r="625" spans="1:3" x14ac:dyDescent="0.25">
      <c r="A625">
        <v>2902427</v>
      </c>
      <c r="B625" t="s">
        <v>297</v>
      </c>
      <c r="C625" s="1">
        <v>813956</v>
      </c>
    </row>
    <row r="626" spans="1:3" x14ac:dyDescent="0.25">
      <c r="A626">
        <v>2902429</v>
      </c>
      <c r="B626" t="s">
        <v>298</v>
      </c>
      <c r="C626" s="1">
        <v>677324</v>
      </c>
    </row>
    <row r="627" spans="1:3" x14ac:dyDescent="0.25">
      <c r="A627">
        <v>2902431</v>
      </c>
      <c r="B627" t="s">
        <v>299</v>
      </c>
      <c r="C627" s="1">
        <v>1869111</v>
      </c>
    </row>
    <row r="628" spans="1:3" x14ac:dyDescent="0.25">
      <c r="A628">
        <v>2902432</v>
      </c>
      <c r="B628" t="s">
        <v>300</v>
      </c>
      <c r="C628" s="1">
        <v>1536709</v>
      </c>
    </row>
    <row r="629" spans="1:3" x14ac:dyDescent="0.25">
      <c r="A629">
        <v>2902433</v>
      </c>
      <c r="B629" t="s">
        <v>301</v>
      </c>
      <c r="C629" s="1">
        <v>1252279</v>
      </c>
    </row>
    <row r="630" spans="1:3" x14ac:dyDescent="0.25">
      <c r="A630">
        <v>2902434</v>
      </c>
      <c r="B630" t="s">
        <v>302</v>
      </c>
      <c r="C630" s="1">
        <v>1027913</v>
      </c>
    </row>
    <row r="631" spans="1:3" x14ac:dyDescent="0.25">
      <c r="A631">
        <v>2902435</v>
      </c>
      <c r="B631" t="s">
        <v>303</v>
      </c>
      <c r="C631" s="1">
        <v>2453235</v>
      </c>
    </row>
    <row r="632" spans="1:3" x14ac:dyDescent="0.25">
      <c r="A632">
        <v>2902436</v>
      </c>
      <c r="B632" t="s">
        <v>304</v>
      </c>
      <c r="C632" s="1">
        <v>2038890</v>
      </c>
    </row>
    <row r="633" spans="1:3" x14ac:dyDescent="0.25">
      <c r="A633">
        <v>2902437</v>
      </c>
      <c r="B633" t="s">
        <v>305</v>
      </c>
      <c r="C633" s="1">
        <v>1665412</v>
      </c>
    </row>
    <row r="634" spans="1:3" x14ac:dyDescent="0.25">
      <c r="A634">
        <v>2902438</v>
      </c>
      <c r="B634" t="s">
        <v>306</v>
      </c>
      <c r="C634" s="1">
        <v>1383755</v>
      </c>
    </row>
    <row r="635" spans="1:3" x14ac:dyDescent="0.25">
      <c r="A635">
        <v>2902439</v>
      </c>
      <c r="B635" t="s">
        <v>307</v>
      </c>
      <c r="C635" s="1">
        <v>3148684</v>
      </c>
    </row>
    <row r="636" spans="1:3" x14ac:dyDescent="0.25">
      <c r="A636">
        <v>2902440</v>
      </c>
      <c r="B636" t="s">
        <v>308</v>
      </c>
      <c r="C636" s="1">
        <v>2613435</v>
      </c>
    </row>
    <row r="637" spans="1:3" x14ac:dyDescent="0.25">
      <c r="A637">
        <v>2902441</v>
      </c>
      <c r="B637" t="s">
        <v>309</v>
      </c>
      <c r="C637" s="1">
        <v>2111588</v>
      </c>
    </row>
    <row r="638" spans="1:3" x14ac:dyDescent="0.25">
      <c r="A638">
        <v>2902442</v>
      </c>
      <c r="B638" t="s">
        <v>310</v>
      </c>
      <c r="C638" s="1">
        <v>1800230</v>
      </c>
    </row>
    <row r="639" spans="1:3" x14ac:dyDescent="0.25">
      <c r="A639">
        <v>2902443</v>
      </c>
      <c r="B639" t="s">
        <v>311</v>
      </c>
      <c r="C639" s="1">
        <v>3922046</v>
      </c>
    </row>
    <row r="640" spans="1:3" x14ac:dyDescent="0.25">
      <c r="A640">
        <v>2902444</v>
      </c>
      <c r="B640" t="s">
        <v>312</v>
      </c>
      <c r="C640" s="1">
        <v>3367195</v>
      </c>
    </row>
    <row r="641" spans="1:3" x14ac:dyDescent="0.25">
      <c r="A641">
        <v>2902445</v>
      </c>
      <c r="B641" t="s">
        <v>313</v>
      </c>
      <c r="C641" s="1">
        <v>2284453</v>
      </c>
    </row>
    <row r="642" spans="1:3" x14ac:dyDescent="0.25">
      <c r="A642">
        <v>2902449</v>
      </c>
      <c r="B642" t="s">
        <v>2009</v>
      </c>
      <c r="C642" s="1">
        <v>13986</v>
      </c>
    </row>
    <row r="643" spans="1:3" x14ac:dyDescent="0.25">
      <c r="A643">
        <v>2902450</v>
      </c>
      <c r="B643" t="s">
        <v>314</v>
      </c>
      <c r="C643" s="1">
        <v>57191</v>
      </c>
    </row>
    <row r="644" spans="1:3" x14ac:dyDescent="0.25">
      <c r="A644">
        <v>2902451</v>
      </c>
      <c r="B644" t="s">
        <v>2010</v>
      </c>
      <c r="C644" s="1">
        <v>10390</v>
      </c>
    </row>
    <row r="645" spans="1:3" x14ac:dyDescent="0.25">
      <c r="A645">
        <v>2902453</v>
      </c>
      <c r="B645" t="s">
        <v>315</v>
      </c>
      <c r="C645" s="1">
        <v>87700</v>
      </c>
    </row>
    <row r="646" spans="1:3" x14ac:dyDescent="0.25">
      <c r="A646">
        <v>2902457</v>
      </c>
      <c r="B646" t="s">
        <v>2011</v>
      </c>
      <c r="C646" s="1">
        <v>13855</v>
      </c>
    </row>
    <row r="647" spans="1:3" x14ac:dyDescent="0.25">
      <c r="A647">
        <v>2902458</v>
      </c>
      <c r="B647" t="s">
        <v>316</v>
      </c>
      <c r="C647" s="1">
        <v>583196</v>
      </c>
    </row>
    <row r="648" spans="1:3" x14ac:dyDescent="0.25">
      <c r="A648">
        <v>2902459</v>
      </c>
      <c r="B648" t="s">
        <v>317</v>
      </c>
      <c r="C648" s="1">
        <v>941259</v>
      </c>
    </row>
    <row r="649" spans="1:3" x14ac:dyDescent="0.25">
      <c r="A649">
        <v>2902460</v>
      </c>
      <c r="B649" t="s">
        <v>318</v>
      </c>
      <c r="C649" s="1">
        <v>83838</v>
      </c>
    </row>
    <row r="650" spans="1:3" x14ac:dyDescent="0.25">
      <c r="A650">
        <v>2902461</v>
      </c>
      <c r="B650" t="s">
        <v>319</v>
      </c>
      <c r="C650" s="1">
        <v>158476</v>
      </c>
    </row>
    <row r="651" spans="1:3" x14ac:dyDescent="0.25">
      <c r="A651">
        <v>2902462</v>
      </c>
      <c r="B651" t="s">
        <v>320</v>
      </c>
      <c r="C651" s="1">
        <v>252245</v>
      </c>
    </row>
    <row r="652" spans="1:3" x14ac:dyDescent="0.25">
      <c r="A652">
        <v>2902475</v>
      </c>
      <c r="B652" t="s">
        <v>321</v>
      </c>
      <c r="C652" s="1">
        <v>94811</v>
      </c>
    </row>
    <row r="653" spans="1:3" x14ac:dyDescent="0.25">
      <c r="A653">
        <v>2902479</v>
      </c>
      <c r="B653" t="s">
        <v>322</v>
      </c>
      <c r="C653" s="1">
        <v>823153</v>
      </c>
    </row>
    <row r="654" spans="1:3" x14ac:dyDescent="0.25">
      <c r="A654">
        <v>2902481</v>
      </c>
      <c r="B654" t="s">
        <v>323</v>
      </c>
      <c r="C654" s="1">
        <v>340352</v>
      </c>
    </row>
    <row r="655" spans="1:3" x14ac:dyDescent="0.25">
      <c r="A655">
        <v>2902482</v>
      </c>
      <c r="B655" t="s">
        <v>324</v>
      </c>
      <c r="C655" s="1">
        <v>503225</v>
      </c>
    </row>
    <row r="656" spans="1:3" x14ac:dyDescent="0.25">
      <c r="A656">
        <v>2902483</v>
      </c>
      <c r="B656" t="s">
        <v>325</v>
      </c>
      <c r="C656" s="1">
        <v>3401990</v>
      </c>
    </row>
    <row r="657" spans="1:3" x14ac:dyDescent="0.25">
      <c r="A657">
        <v>2902484</v>
      </c>
      <c r="B657" t="s">
        <v>326</v>
      </c>
      <c r="C657" s="1">
        <v>2878869</v>
      </c>
    </row>
    <row r="658" spans="1:3" x14ac:dyDescent="0.25">
      <c r="A658">
        <v>2902490</v>
      </c>
      <c r="B658" t="s">
        <v>1807</v>
      </c>
      <c r="C658" s="1">
        <v>259628</v>
      </c>
    </row>
    <row r="659" spans="1:3" x14ac:dyDescent="0.25">
      <c r="A659">
        <v>2902492</v>
      </c>
      <c r="B659" t="s">
        <v>327</v>
      </c>
      <c r="C659" s="1">
        <v>2774349</v>
      </c>
    </row>
    <row r="660" spans="1:3" x14ac:dyDescent="0.25">
      <c r="A660">
        <v>2902493</v>
      </c>
      <c r="B660" t="s">
        <v>328</v>
      </c>
      <c r="C660" s="1">
        <v>586920</v>
      </c>
    </row>
    <row r="661" spans="1:3" x14ac:dyDescent="0.25">
      <c r="A661">
        <v>2902494</v>
      </c>
      <c r="B661" t="s">
        <v>329</v>
      </c>
      <c r="C661" s="1">
        <v>576151</v>
      </c>
    </row>
    <row r="662" spans="1:3" x14ac:dyDescent="0.25">
      <c r="A662">
        <v>2902497</v>
      </c>
      <c r="B662" t="s">
        <v>330</v>
      </c>
      <c r="C662" s="1">
        <v>1505288</v>
      </c>
    </row>
    <row r="663" spans="1:3" x14ac:dyDescent="0.25">
      <c r="A663">
        <v>2902505</v>
      </c>
      <c r="B663" t="s">
        <v>2012</v>
      </c>
      <c r="C663" s="1">
        <v>31914</v>
      </c>
    </row>
    <row r="664" spans="1:3" x14ac:dyDescent="0.25">
      <c r="A664">
        <v>2902511</v>
      </c>
      <c r="B664" t="s">
        <v>331</v>
      </c>
      <c r="C664" s="1">
        <v>885325</v>
      </c>
    </row>
    <row r="665" spans="1:3" x14ac:dyDescent="0.25">
      <c r="A665">
        <v>2902512</v>
      </c>
      <c r="B665" t="s">
        <v>332</v>
      </c>
      <c r="C665" s="1">
        <v>569138</v>
      </c>
    </row>
    <row r="666" spans="1:3" x14ac:dyDescent="0.25">
      <c r="A666">
        <v>2902513</v>
      </c>
      <c r="B666" t="s">
        <v>333</v>
      </c>
      <c r="C666" s="1">
        <v>743029</v>
      </c>
    </row>
    <row r="667" spans="1:3" x14ac:dyDescent="0.25">
      <c r="A667">
        <v>2902515</v>
      </c>
      <c r="B667" t="s">
        <v>334</v>
      </c>
      <c r="C667" s="1">
        <v>60942</v>
      </c>
    </row>
    <row r="668" spans="1:3" x14ac:dyDescent="0.25">
      <c r="A668">
        <v>2902517</v>
      </c>
      <c r="B668" t="s">
        <v>335</v>
      </c>
      <c r="C668" s="1">
        <v>91026</v>
      </c>
    </row>
    <row r="669" spans="1:3" x14ac:dyDescent="0.25">
      <c r="A669">
        <v>2902519</v>
      </c>
      <c r="B669" t="s">
        <v>336</v>
      </c>
      <c r="C669" s="1">
        <v>80511</v>
      </c>
    </row>
    <row r="670" spans="1:3" x14ac:dyDescent="0.25">
      <c r="A670">
        <v>2902520</v>
      </c>
      <c r="B670" t="s">
        <v>337</v>
      </c>
      <c r="C670" s="1">
        <v>80511</v>
      </c>
    </row>
    <row r="671" spans="1:3" x14ac:dyDescent="0.25">
      <c r="A671">
        <v>2902521</v>
      </c>
      <c r="B671" t="s">
        <v>338</v>
      </c>
      <c r="C671" s="1">
        <v>75684</v>
      </c>
    </row>
    <row r="672" spans="1:3" x14ac:dyDescent="0.25">
      <c r="A672">
        <v>2902522</v>
      </c>
      <c r="B672" t="s">
        <v>339</v>
      </c>
      <c r="C672" s="1">
        <v>75684</v>
      </c>
    </row>
    <row r="673" spans="1:3" x14ac:dyDescent="0.25">
      <c r="A673">
        <v>2902523</v>
      </c>
      <c r="B673" t="s">
        <v>340</v>
      </c>
      <c r="C673" s="1">
        <v>2030263</v>
      </c>
    </row>
    <row r="674" spans="1:3" x14ac:dyDescent="0.25">
      <c r="A674">
        <v>2902538</v>
      </c>
      <c r="B674" t="s">
        <v>341</v>
      </c>
      <c r="C674" s="1">
        <v>36058</v>
      </c>
    </row>
    <row r="675" spans="1:3" x14ac:dyDescent="0.25">
      <c r="A675">
        <v>2902539</v>
      </c>
      <c r="B675" t="s">
        <v>342</v>
      </c>
      <c r="C675" s="1">
        <v>63855</v>
      </c>
    </row>
    <row r="676" spans="1:3" x14ac:dyDescent="0.25">
      <c r="A676">
        <v>2902540</v>
      </c>
      <c r="B676" t="s">
        <v>343</v>
      </c>
      <c r="C676" s="1">
        <v>56631</v>
      </c>
    </row>
    <row r="677" spans="1:3" x14ac:dyDescent="0.25">
      <c r="A677">
        <v>2902541</v>
      </c>
      <c r="B677" t="s">
        <v>344</v>
      </c>
      <c r="C677" s="1">
        <v>99844</v>
      </c>
    </row>
    <row r="678" spans="1:3" x14ac:dyDescent="0.25">
      <c r="A678">
        <v>2902604</v>
      </c>
      <c r="B678" t="s">
        <v>1808</v>
      </c>
      <c r="C678" s="1">
        <v>41464</v>
      </c>
    </row>
    <row r="679" spans="1:3" x14ac:dyDescent="0.25">
      <c r="A679">
        <v>2902605</v>
      </c>
      <c r="B679" t="s">
        <v>345</v>
      </c>
      <c r="C679" s="1">
        <v>38511</v>
      </c>
    </row>
    <row r="680" spans="1:3" x14ac:dyDescent="0.25">
      <c r="A680">
        <v>2902606</v>
      </c>
      <c r="B680" t="s">
        <v>346</v>
      </c>
      <c r="C680" s="1">
        <v>58120</v>
      </c>
    </row>
    <row r="681" spans="1:3" x14ac:dyDescent="0.25">
      <c r="A681">
        <v>2902607</v>
      </c>
      <c r="B681" t="s">
        <v>347</v>
      </c>
      <c r="C681" s="1">
        <v>1511828</v>
      </c>
    </row>
    <row r="682" spans="1:3" x14ac:dyDescent="0.25">
      <c r="A682">
        <v>2902608</v>
      </c>
      <c r="B682" t="s">
        <v>348</v>
      </c>
      <c r="C682" s="1">
        <v>1511043</v>
      </c>
    </row>
    <row r="683" spans="1:3" x14ac:dyDescent="0.25">
      <c r="A683">
        <v>2902609</v>
      </c>
      <c r="B683" t="s">
        <v>349</v>
      </c>
      <c r="C683" s="1">
        <v>862443</v>
      </c>
    </row>
    <row r="684" spans="1:3" x14ac:dyDescent="0.25">
      <c r="A684">
        <v>2902610</v>
      </c>
      <c r="B684" t="s">
        <v>350</v>
      </c>
      <c r="C684" s="1">
        <v>862443</v>
      </c>
    </row>
    <row r="685" spans="1:3" x14ac:dyDescent="0.25">
      <c r="A685">
        <v>2902611</v>
      </c>
      <c r="B685" t="s">
        <v>351</v>
      </c>
      <c r="C685" s="1">
        <v>862443</v>
      </c>
    </row>
    <row r="686" spans="1:3" x14ac:dyDescent="0.25">
      <c r="A686">
        <v>2902612</v>
      </c>
      <c r="B686" t="s">
        <v>352</v>
      </c>
      <c r="C686" s="1">
        <v>1089843</v>
      </c>
    </row>
    <row r="687" spans="1:3" x14ac:dyDescent="0.25">
      <c r="A687">
        <v>2902613</v>
      </c>
      <c r="B687" t="s">
        <v>353</v>
      </c>
      <c r="C687" s="1">
        <v>861878</v>
      </c>
    </row>
    <row r="688" spans="1:3" x14ac:dyDescent="0.25">
      <c r="A688">
        <v>2902614</v>
      </c>
      <c r="B688" t="s">
        <v>354</v>
      </c>
      <c r="C688" s="1">
        <v>976142</v>
      </c>
    </row>
    <row r="689" spans="1:3" x14ac:dyDescent="0.25">
      <c r="A689">
        <v>2902615</v>
      </c>
      <c r="B689" t="s">
        <v>355</v>
      </c>
      <c r="C689" s="1">
        <v>958408</v>
      </c>
    </row>
    <row r="690" spans="1:3" x14ac:dyDescent="0.25">
      <c r="A690">
        <v>2902616</v>
      </c>
      <c r="B690" t="s">
        <v>356</v>
      </c>
      <c r="C690" s="1">
        <v>1121008</v>
      </c>
    </row>
    <row r="691" spans="1:3" x14ac:dyDescent="0.25">
      <c r="A691">
        <v>2902618</v>
      </c>
      <c r="B691" t="s">
        <v>357</v>
      </c>
      <c r="C691" s="1">
        <v>627130</v>
      </c>
    </row>
    <row r="692" spans="1:3" x14ac:dyDescent="0.25">
      <c r="A692">
        <v>2902620</v>
      </c>
      <c r="B692" t="s">
        <v>358</v>
      </c>
      <c r="C692" s="1">
        <v>830104</v>
      </c>
    </row>
    <row r="693" spans="1:3" x14ac:dyDescent="0.25">
      <c r="A693">
        <v>2902622</v>
      </c>
      <c r="B693" t="s">
        <v>359</v>
      </c>
      <c r="C693" s="1">
        <v>20494</v>
      </c>
    </row>
    <row r="694" spans="1:3" x14ac:dyDescent="0.25">
      <c r="A694">
        <v>2902624</v>
      </c>
      <c r="B694" t="s">
        <v>360</v>
      </c>
      <c r="C694" s="1">
        <v>23562</v>
      </c>
    </row>
    <row r="695" spans="1:3" x14ac:dyDescent="0.25">
      <c r="A695">
        <v>2902626</v>
      </c>
      <c r="B695" t="s">
        <v>361</v>
      </c>
      <c r="C695" s="1">
        <v>32713</v>
      </c>
    </row>
    <row r="696" spans="1:3" x14ac:dyDescent="0.25">
      <c r="A696">
        <v>2902628</v>
      </c>
      <c r="B696" t="s">
        <v>362</v>
      </c>
      <c r="C696" s="1">
        <v>62519</v>
      </c>
    </row>
    <row r="697" spans="1:3" x14ac:dyDescent="0.25">
      <c r="A697">
        <v>2902631</v>
      </c>
      <c r="B697" t="s">
        <v>363</v>
      </c>
      <c r="C697" s="1">
        <v>144575</v>
      </c>
    </row>
    <row r="698" spans="1:3" x14ac:dyDescent="0.25">
      <c r="A698">
        <v>2902633</v>
      </c>
      <c r="B698" t="s">
        <v>364</v>
      </c>
      <c r="C698" s="1">
        <v>293763</v>
      </c>
    </row>
    <row r="699" spans="1:3" x14ac:dyDescent="0.25">
      <c r="A699">
        <v>2902635</v>
      </c>
      <c r="B699" t="s">
        <v>365</v>
      </c>
      <c r="C699" s="1">
        <v>766581</v>
      </c>
    </row>
    <row r="700" spans="1:3" x14ac:dyDescent="0.25">
      <c r="A700">
        <v>2902637</v>
      </c>
      <c r="B700" t="s">
        <v>366</v>
      </c>
      <c r="C700" s="1">
        <v>1032299</v>
      </c>
    </row>
    <row r="701" spans="1:3" x14ac:dyDescent="0.25">
      <c r="A701">
        <v>2902639</v>
      </c>
      <c r="B701" t="s">
        <v>367</v>
      </c>
      <c r="C701" s="1">
        <v>17725</v>
      </c>
    </row>
    <row r="702" spans="1:3" x14ac:dyDescent="0.25">
      <c r="A702">
        <v>2902641</v>
      </c>
      <c r="B702" t="s">
        <v>368</v>
      </c>
      <c r="C702" s="1">
        <v>24920</v>
      </c>
    </row>
    <row r="703" spans="1:3" x14ac:dyDescent="0.25">
      <c r="A703">
        <v>2902643</v>
      </c>
      <c r="B703" t="s">
        <v>369</v>
      </c>
      <c r="C703" s="1">
        <v>35892</v>
      </c>
    </row>
    <row r="704" spans="1:3" x14ac:dyDescent="0.25">
      <c r="A704">
        <v>2902645</v>
      </c>
      <c r="B704" t="s">
        <v>370</v>
      </c>
      <c r="C704" s="1">
        <v>65803</v>
      </c>
    </row>
    <row r="705" spans="1:3" x14ac:dyDescent="0.25">
      <c r="A705">
        <v>2902648</v>
      </c>
      <c r="B705" t="s">
        <v>371</v>
      </c>
      <c r="C705" s="1">
        <v>161686</v>
      </c>
    </row>
    <row r="706" spans="1:3" x14ac:dyDescent="0.25">
      <c r="A706">
        <v>2902650</v>
      </c>
      <c r="B706" t="s">
        <v>372</v>
      </c>
      <c r="C706" s="1">
        <v>342107</v>
      </c>
    </row>
    <row r="707" spans="1:3" x14ac:dyDescent="0.25">
      <c r="A707">
        <v>2902652</v>
      </c>
      <c r="B707" t="s">
        <v>373</v>
      </c>
      <c r="C707" s="1">
        <v>941458</v>
      </c>
    </row>
    <row r="708" spans="1:3" x14ac:dyDescent="0.25">
      <c r="A708">
        <v>2902654</v>
      </c>
      <c r="B708" t="s">
        <v>374</v>
      </c>
      <c r="C708" s="1">
        <v>1321532</v>
      </c>
    </row>
    <row r="709" spans="1:3" x14ac:dyDescent="0.25">
      <c r="A709">
        <v>2902656</v>
      </c>
      <c r="B709" t="s">
        <v>375</v>
      </c>
      <c r="C709" s="1">
        <v>20152</v>
      </c>
    </row>
    <row r="710" spans="1:3" x14ac:dyDescent="0.25">
      <c r="A710">
        <v>2902658</v>
      </c>
      <c r="B710" t="s">
        <v>376</v>
      </c>
      <c r="C710" s="1">
        <v>23006</v>
      </c>
    </row>
    <row r="711" spans="1:3" x14ac:dyDescent="0.25">
      <c r="A711">
        <v>2902660</v>
      </c>
      <c r="B711" t="s">
        <v>377</v>
      </c>
      <c r="C711" s="1">
        <v>36392</v>
      </c>
    </row>
    <row r="712" spans="1:3" x14ac:dyDescent="0.25">
      <c r="A712">
        <v>2902663</v>
      </c>
      <c r="B712" t="s">
        <v>378</v>
      </c>
      <c r="C712" s="1">
        <v>73818</v>
      </c>
    </row>
    <row r="713" spans="1:3" x14ac:dyDescent="0.25">
      <c r="A713">
        <v>2902665</v>
      </c>
      <c r="B713" t="s">
        <v>379</v>
      </c>
      <c r="C713" s="1">
        <v>202460</v>
      </c>
    </row>
    <row r="714" spans="1:3" x14ac:dyDescent="0.25">
      <c r="A714">
        <v>2902667</v>
      </c>
      <c r="B714" t="s">
        <v>380</v>
      </c>
      <c r="C714" s="1">
        <v>439606</v>
      </c>
    </row>
    <row r="715" spans="1:3" x14ac:dyDescent="0.25">
      <c r="A715">
        <v>2902668</v>
      </c>
      <c r="B715" t="s">
        <v>381</v>
      </c>
      <c r="C715" s="1">
        <v>356019</v>
      </c>
    </row>
    <row r="716" spans="1:3" x14ac:dyDescent="0.25">
      <c r="A716">
        <v>2902669</v>
      </c>
      <c r="B716" t="s">
        <v>382</v>
      </c>
      <c r="C716" s="1">
        <v>503051</v>
      </c>
    </row>
    <row r="717" spans="1:3" x14ac:dyDescent="0.25">
      <c r="A717">
        <v>2902670</v>
      </c>
      <c r="B717" t="s">
        <v>383</v>
      </c>
      <c r="C717" s="1">
        <v>178884</v>
      </c>
    </row>
    <row r="718" spans="1:3" x14ac:dyDescent="0.25">
      <c r="A718">
        <v>2902672</v>
      </c>
      <c r="B718" t="s">
        <v>384</v>
      </c>
      <c r="C718" s="1">
        <v>1439115</v>
      </c>
    </row>
    <row r="719" spans="1:3" x14ac:dyDescent="0.25">
      <c r="A719">
        <v>2902674</v>
      </c>
      <c r="B719" t="s">
        <v>385</v>
      </c>
      <c r="C719" s="1">
        <v>1953143</v>
      </c>
    </row>
    <row r="720" spans="1:3" x14ac:dyDescent="0.25">
      <c r="A720">
        <v>2902676</v>
      </c>
      <c r="B720" t="s">
        <v>386</v>
      </c>
      <c r="C720" s="1">
        <v>23310</v>
      </c>
    </row>
    <row r="721" spans="1:3" x14ac:dyDescent="0.25">
      <c r="A721">
        <v>2902678</v>
      </c>
      <c r="B721" t="s">
        <v>387</v>
      </c>
      <c r="C721" s="1">
        <v>29957</v>
      </c>
    </row>
    <row r="722" spans="1:3" x14ac:dyDescent="0.25">
      <c r="A722">
        <v>2902680</v>
      </c>
      <c r="B722" t="s">
        <v>388</v>
      </c>
      <c r="C722" s="1">
        <v>54272</v>
      </c>
    </row>
    <row r="723" spans="1:3" x14ac:dyDescent="0.25">
      <c r="A723">
        <v>2902682</v>
      </c>
      <c r="B723" t="s">
        <v>389</v>
      </c>
      <c r="C723" s="1">
        <v>104207</v>
      </c>
    </row>
    <row r="724" spans="1:3" x14ac:dyDescent="0.25">
      <c r="A724">
        <v>2902684</v>
      </c>
      <c r="B724" t="s">
        <v>390</v>
      </c>
      <c r="C724" s="1">
        <v>278248</v>
      </c>
    </row>
    <row r="725" spans="1:3" x14ac:dyDescent="0.25">
      <c r="A725">
        <v>2902686</v>
      </c>
      <c r="B725" t="s">
        <v>391</v>
      </c>
      <c r="C725" s="1">
        <v>661677</v>
      </c>
    </row>
    <row r="726" spans="1:3" x14ac:dyDescent="0.25">
      <c r="A726">
        <v>2902687</v>
      </c>
      <c r="B726" t="s">
        <v>1809</v>
      </c>
      <c r="C726" s="1">
        <v>122328</v>
      </c>
    </row>
    <row r="727" spans="1:3" x14ac:dyDescent="0.25">
      <c r="A727">
        <v>2902688</v>
      </c>
      <c r="B727" t="s">
        <v>392</v>
      </c>
      <c r="C727" s="1">
        <v>236979</v>
      </c>
    </row>
    <row r="728" spans="1:3" x14ac:dyDescent="0.25">
      <c r="A728">
        <v>2902689</v>
      </c>
      <c r="B728" t="s">
        <v>1810</v>
      </c>
      <c r="C728" s="1">
        <v>124340</v>
      </c>
    </row>
    <row r="729" spans="1:3" x14ac:dyDescent="0.25">
      <c r="A729">
        <v>2902690</v>
      </c>
      <c r="B729" t="s">
        <v>393</v>
      </c>
      <c r="C729" s="1">
        <v>237778</v>
      </c>
    </row>
    <row r="730" spans="1:3" x14ac:dyDescent="0.25">
      <c r="A730">
        <v>2902691</v>
      </c>
      <c r="B730" t="s">
        <v>394</v>
      </c>
      <c r="C730" s="1">
        <v>364202</v>
      </c>
    </row>
    <row r="731" spans="1:3" x14ac:dyDescent="0.25">
      <c r="A731">
        <v>2902692</v>
      </c>
      <c r="B731" t="s">
        <v>395</v>
      </c>
      <c r="C731" s="1">
        <v>1191631</v>
      </c>
    </row>
    <row r="732" spans="1:3" x14ac:dyDescent="0.25">
      <c r="A732">
        <v>2902693</v>
      </c>
      <c r="B732" t="s">
        <v>396</v>
      </c>
      <c r="C732" s="1">
        <v>1520975</v>
      </c>
    </row>
    <row r="733" spans="1:3" x14ac:dyDescent="0.25">
      <c r="A733">
        <v>2902702</v>
      </c>
      <c r="B733" t="s">
        <v>1811</v>
      </c>
      <c r="C733" s="1">
        <v>2983</v>
      </c>
    </row>
    <row r="734" spans="1:3" x14ac:dyDescent="0.25">
      <c r="A734">
        <v>2902704</v>
      </c>
      <c r="B734" t="s">
        <v>1812</v>
      </c>
      <c r="C734" s="1">
        <v>7603</v>
      </c>
    </row>
    <row r="735" spans="1:3" x14ac:dyDescent="0.25">
      <c r="A735">
        <v>2902706</v>
      </c>
      <c r="B735" t="s">
        <v>1813</v>
      </c>
      <c r="C735" s="1">
        <v>5251</v>
      </c>
    </row>
    <row r="736" spans="1:3" x14ac:dyDescent="0.25">
      <c r="A736">
        <v>2902709</v>
      </c>
      <c r="B736" t="s">
        <v>1814</v>
      </c>
      <c r="C736">
        <v>986</v>
      </c>
    </row>
    <row r="737" spans="1:3" x14ac:dyDescent="0.25">
      <c r="A737">
        <v>2902711</v>
      </c>
      <c r="B737" t="s">
        <v>1815</v>
      </c>
      <c r="C737" s="1">
        <v>14038</v>
      </c>
    </row>
    <row r="738" spans="1:3" x14ac:dyDescent="0.25">
      <c r="A738">
        <v>2902713</v>
      </c>
      <c r="B738" t="s">
        <v>1816</v>
      </c>
      <c r="C738" s="1">
        <v>1574</v>
      </c>
    </row>
    <row r="739" spans="1:3" x14ac:dyDescent="0.25">
      <c r="A739">
        <v>2902717</v>
      </c>
      <c r="B739" t="s">
        <v>397</v>
      </c>
      <c r="C739" s="1">
        <v>13163</v>
      </c>
    </row>
    <row r="740" spans="1:3" x14ac:dyDescent="0.25">
      <c r="A740">
        <v>2902718</v>
      </c>
      <c r="B740" t="s">
        <v>398</v>
      </c>
      <c r="C740" s="1">
        <v>33040</v>
      </c>
    </row>
    <row r="741" spans="1:3" x14ac:dyDescent="0.25">
      <c r="A741">
        <v>2902719</v>
      </c>
      <c r="B741" t="s">
        <v>399</v>
      </c>
      <c r="C741" s="1">
        <v>58002</v>
      </c>
    </row>
    <row r="742" spans="1:3" x14ac:dyDescent="0.25">
      <c r="A742">
        <v>2902720</v>
      </c>
      <c r="B742" t="s">
        <v>400</v>
      </c>
      <c r="C742" s="1">
        <v>26717</v>
      </c>
    </row>
    <row r="743" spans="1:3" x14ac:dyDescent="0.25">
      <c r="A743">
        <v>2902721</v>
      </c>
      <c r="B743" t="s">
        <v>401</v>
      </c>
      <c r="C743" s="1">
        <v>29388</v>
      </c>
    </row>
    <row r="744" spans="1:3" x14ac:dyDescent="0.25">
      <c r="A744">
        <v>2902723</v>
      </c>
      <c r="B744" t="s">
        <v>402</v>
      </c>
      <c r="C744" s="1">
        <v>1503060</v>
      </c>
    </row>
    <row r="745" spans="1:3" x14ac:dyDescent="0.25">
      <c r="A745">
        <v>2902730</v>
      </c>
      <c r="B745" t="s">
        <v>403</v>
      </c>
      <c r="C745" s="1">
        <v>61593</v>
      </c>
    </row>
    <row r="746" spans="1:3" x14ac:dyDescent="0.25">
      <c r="A746">
        <v>2902731</v>
      </c>
      <c r="B746" t="s">
        <v>404</v>
      </c>
      <c r="C746" s="1">
        <v>193177</v>
      </c>
    </row>
    <row r="747" spans="1:3" x14ac:dyDescent="0.25">
      <c r="A747">
        <v>2902732</v>
      </c>
      <c r="B747" t="s">
        <v>405</v>
      </c>
      <c r="C747" s="1">
        <v>193177</v>
      </c>
    </row>
    <row r="748" spans="1:3" x14ac:dyDescent="0.25">
      <c r="A748">
        <v>2902733</v>
      </c>
      <c r="B748" t="s">
        <v>406</v>
      </c>
      <c r="C748" s="1">
        <v>193177</v>
      </c>
    </row>
    <row r="749" spans="1:3" x14ac:dyDescent="0.25">
      <c r="A749">
        <v>2902735</v>
      </c>
      <c r="B749" t="s">
        <v>1817</v>
      </c>
      <c r="C749" s="1">
        <v>2682</v>
      </c>
    </row>
    <row r="750" spans="1:3" x14ac:dyDescent="0.25">
      <c r="A750">
        <v>2902736</v>
      </c>
      <c r="B750" t="s">
        <v>1818</v>
      </c>
      <c r="C750" s="1">
        <v>7086</v>
      </c>
    </row>
    <row r="751" spans="1:3" x14ac:dyDescent="0.25">
      <c r="A751">
        <v>2902737</v>
      </c>
      <c r="B751" t="s">
        <v>1819</v>
      </c>
      <c r="C751" s="1">
        <v>40621</v>
      </c>
    </row>
    <row r="752" spans="1:3" x14ac:dyDescent="0.25">
      <c r="A752">
        <v>2902738</v>
      </c>
      <c r="B752" t="s">
        <v>1820</v>
      </c>
      <c r="C752" s="1">
        <v>3847</v>
      </c>
    </row>
    <row r="753" spans="1:3" x14ac:dyDescent="0.25">
      <c r="A753">
        <v>2902739</v>
      </c>
      <c r="B753" t="s">
        <v>1821</v>
      </c>
      <c r="C753" s="1">
        <v>22077</v>
      </c>
    </row>
    <row r="754" spans="1:3" x14ac:dyDescent="0.25">
      <c r="A754">
        <v>2902740</v>
      </c>
      <c r="B754" t="s">
        <v>1822</v>
      </c>
      <c r="C754" s="1">
        <v>2303</v>
      </c>
    </row>
    <row r="755" spans="1:3" x14ac:dyDescent="0.25">
      <c r="A755">
        <v>2902741</v>
      </c>
      <c r="B755" t="s">
        <v>1823</v>
      </c>
      <c r="C755" s="1">
        <v>129791</v>
      </c>
    </row>
    <row r="756" spans="1:3" x14ac:dyDescent="0.25">
      <c r="A756">
        <v>2902743</v>
      </c>
      <c r="B756" t="s">
        <v>1824</v>
      </c>
      <c r="C756" s="1">
        <v>17035</v>
      </c>
    </row>
    <row r="757" spans="1:3" x14ac:dyDescent="0.25">
      <c r="A757">
        <v>2902745</v>
      </c>
      <c r="B757" t="s">
        <v>407</v>
      </c>
      <c r="C757" s="1">
        <v>28216</v>
      </c>
    </row>
    <row r="758" spans="1:3" x14ac:dyDescent="0.25">
      <c r="A758">
        <v>2902747</v>
      </c>
      <c r="B758" t="s">
        <v>408</v>
      </c>
      <c r="C758" s="1">
        <v>34901</v>
      </c>
    </row>
    <row r="759" spans="1:3" x14ac:dyDescent="0.25">
      <c r="A759">
        <v>2902749</v>
      </c>
      <c r="B759" t="s">
        <v>409</v>
      </c>
      <c r="C759" s="1">
        <v>37034</v>
      </c>
    </row>
    <row r="760" spans="1:3" x14ac:dyDescent="0.25">
      <c r="A760">
        <v>2902752</v>
      </c>
      <c r="B760" t="s">
        <v>410</v>
      </c>
      <c r="C760" s="1">
        <v>59293</v>
      </c>
    </row>
    <row r="761" spans="1:3" x14ac:dyDescent="0.25">
      <c r="A761">
        <v>2902754</v>
      </c>
      <c r="B761" t="s">
        <v>411</v>
      </c>
      <c r="C761" s="1">
        <v>56654</v>
      </c>
    </row>
    <row r="762" spans="1:3" x14ac:dyDescent="0.25">
      <c r="A762">
        <v>2902755</v>
      </c>
      <c r="B762" t="s">
        <v>412</v>
      </c>
      <c r="C762" s="1">
        <v>60223</v>
      </c>
    </row>
    <row r="763" spans="1:3" x14ac:dyDescent="0.25">
      <c r="A763">
        <v>2902756</v>
      </c>
      <c r="B763" t="s">
        <v>413</v>
      </c>
      <c r="C763" s="1">
        <v>73925</v>
      </c>
    </row>
    <row r="764" spans="1:3" x14ac:dyDescent="0.25">
      <c r="A764">
        <v>2902757</v>
      </c>
      <c r="B764" t="s">
        <v>414</v>
      </c>
      <c r="C764" s="1">
        <v>74595</v>
      </c>
    </row>
    <row r="765" spans="1:3" x14ac:dyDescent="0.25">
      <c r="A765">
        <v>2902758</v>
      </c>
      <c r="B765" t="s">
        <v>415</v>
      </c>
      <c r="C765" s="1">
        <v>37646</v>
      </c>
    </row>
    <row r="766" spans="1:3" x14ac:dyDescent="0.25">
      <c r="A766">
        <v>2902759</v>
      </c>
      <c r="B766" t="s">
        <v>416</v>
      </c>
      <c r="C766" s="1">
        <v>36641</v>
      </c>
    </row>
    <row r="767" spans="1:3" x14ac:dyDescent="0.25">
      <c r="A767">
        <v>2902760</v>
      </c>
      <c r="B767" t="s">
        <v>417</v>
      </c>
      <c r="C767" s="1">
        <v>83820</v>
      </c>
    </row>
    <row r="768" spans="1:3" x14ac:dyDescent="0.25">
      <c r="A768">
        <v>2902761</v>
      </c>
      <c r="B768" t="s">
        <v>418</v>
      </c>
      <c r="C768" s="1">
        <v>136381</v>
      </c>
    </row>
    <row r="769" spans="1:3" x14ac:dyDescent="0.25">
      <c r="A769">
        <v>2902762</v>
      </c>
      <c r="B769" t="s">
        <v>419</v>
      </c>
      <c r="C769" s="1">
        <v>171933</v>
      </c>
    </row>
    <row r="770" spans="1:3" x14ac:dyDescent="0.25">
      <c r="A770">
        <v>2902763</v>
      </c>
      <c r="B770" t="s">
        <v>420</v>
      </c>
      <c r="C770" s="1">
        <v>45950</v>
      </c>
    </row>
    <row r="771" spans="1:3" x14ac:dyDescent="0.25">
      <c r="A771">
        <v>2902764</v>
      </c>
      <c r="B771" t="s">
        <v>421</v>
      </c>
      <c r="C771" s="1">
        <v>45695</v>
      </c>
    </row>
    <row r="772" spans="1:3" x14ac:dyDescent="0.25">
      <c r="A772">
        <v>2902765</v>
      </c>
      <c r="B772" t="s">
        <v>422</v>
      </c>
      <c r="C772" s="1">
        <v>31309</v>
      </c>
    </row>
    <row r="773" spans="1:3" x14ac:dyDescent="0.25">
      <c r="A773">
        <v>2902766</v>
      </c>
      <c r="B773" t="s">
        <v>423</v>
      </c>
      <c r="C773" s="1">
        <v>130499</v>
      </c>
    </row>
    <row r="774" spans="1:3" x14ac:dyDescent="0.25">
      <c r="A774">
        <v>2902768</v>
      </c>
      <c r="B774" t="s">
        <v>424</v>
      </c>
      <c r="C774" s="1">
        <v>130499</v>
      </c>
    </row>
    <row r="775" spans="1:3" x14ac:dyDescent="0.25">
      <c r="A775">
        <v>2902770</v>
      </c>
      <c r="B775" t="s">
        <v>425</v>
      </c>
      <c r="C775" s="1">
        <v>215423</v>
      </c>
    </row>
    <row r="776" spans="1:3" x14ac:dyDescent="0.25">
      <c r="A776">
        <v>2902772</v>
      </c>
      <c r="B776" t="s">
        <v>426</v>
      </c>
      <c r="C776" s="1">
        <v>215421</v>
      </c>
    </row>
    <row r="777" spans="1:3" x14ac:dyDescent="0.25">
      <c r="A777">
        <v>2902774</v>
      </c>
      <c r="B777" t="s">
        <v>427</v>
      </c>
      <c r="C777" s="1">
        <v>230421</v>
      </c>
    </row>
    <row r="778" spans="1:3" x14ac:dyDescent="0.25">
      <c r="A778">
        <v>2902775</v>
      </c>
      <c r="B778" t="s">
        <v>428</v>
      </c>
      <c r="C778" s="1">
        <v>351510</v>
      </c>
    </row>
    <row r="779" spans="1:3" x14ac:dyDescent="0.25">
      <c r="A779">
        <v>2902776</v>
      </c>
      <c r="B779" t="s">
        <v>429</v>
      </c>
      <c r="C779" s="1">
        <v>215423</v>
      </c>
    </row>
    <row r="780" spans="1:3" x14ac:dyDescent="0.25">
      <c r="A780">
        <v>2902777</v>
      </c>
      <c r="B780" t="s">
        <v>430</v>
      </c>
      <c r="C780" s="1">
        <v>130499</v>
      </c>
    </row>
    <row r="781" spans="1:3" x14ac:dyDescent="0.25">
      <c r="A781">
        <v>2902781</v>
      </c>
      <c r="B781" t="s">
        <v>431</v>
      </c>
      <c r="C781" s="1">
        <v>215423</v>
      </c>
    </row>
    <row r="782" spans="1:3" x14ac:dyDescent="0.25">
      <c r="A782">
        <v>2902785</v>
      </c>
      <c r="B782" t="s">
        <v>432</v>
      </c>
      <c r="C782" s="1">
        <v>215424</v>
      </c>
    </row>
    <row r="783" spans="1:3" x14ac:dyDescent="0.25">
      <c r="A783">
        <v>2902787</v>
      </c>
      <c r="B783" t="s">
        <v>1825</v>
      </c>
      <c r="C783" s="1">
        <v>230421</v>
      </c>
    </row>
    <row r="784" spans="1:3" x14ac:dyDescent="0.25">
      <c r="A784">
        <v>2902789</v>
      </c>
      <c r="B784" t="s">
        <v>1826</v>
      </c>
      <c r="C784" s="1">
        <v>351510</v>
      </c>
    </row>
    <row r="785" spans="1:3" x14ac:dyDescent="0.25">
      <c r="A785">
        <v>2902791</v>
      </c>
      <c r="B785" t="s">
        <v>1827</v>
      </c>
      <c r="C785" s="1">
        <v>4992</v>
      </c>
    </row>
    <row r="786" spans="1:3" x14ac:dyDescent="0.25">
      <c r="A786">
        <v>2902795</v>
      </c>
      <c r="B786" t="s">
        <v>1828</v>
      </c>
      <c r="C786" s="1">
        <v>18649</v>
      </c>
    </row>
    <row r="787" spans="1:3" x14ac:dyDescent="0.25">
      <c r="A787">
        <v>2902799</v>
      </c>
      <c r="B787" t="s">
        <v>1829</v>
      </c>
      <c r="C787" s="1">
        <v>11025</v>
      </c>
    </row>
    <row r="788" spans="1:3" x14ac:dyDescent="0.25">
      <c r="A788">
        <v>2902802</v>
      </c>
      <c r="B788" t="s">
        <v>1830</v>
      </c>
      <c r="C788" s="1">
        <v>4784</v>
      </c>
    </row>
    <row r="789" spans="1:3" x14ac:dyDescent="0.25">
      <c r="A789">
        <v>2902805</v>
      </c>
      <c r="B789" t="s">
        <v>1831</v>
      </c>
      <c r="C789" s="1">
        <v>16044</v>
      </c>
    </row>
    <row r="790" spans="1:3" x14ac:dyDescent="0.25">
      <c r="A790">
        <v>2902810</v>
      </c>
      <c r="B790" t="s">
        <v>1832</v>
      </c>
      <c r="C790" s="1">
        <v>9370</v>
      </c>
    </row>
    <row r="791" spans="1:3" x14ac:dyDescent="0.25">
      <c r="A791">
        <v>2902815</v>
      </c>
      <c r="B791" t="s">
        <v>433</v>
      </c>
      <c r="C791" s="1">
        <v>32273</v>
      </c>
    </row>
    <row r="792" spans="1:3" x14ac:dyDescent="0.25">
      <c r="A792">
        <v>2902817</v>
      </c>
      <c r="B792" t="s">
        <v>434</v>
      </c>
      <c r="C792" s="1">
        <v>72465</v>
      </c>
    </row>
    <row r="793" spans="1:3" x14ac:dyDescent="0.25">
      <c r="A793">
        <v>2902819</v>
      </c>
      <c r="B793" t="s">
        <v>435</v>
      </c>
      <c r="C793" s="1">
        <v>123612</v>
      </c>
    </row>
    <row r="794" spans="1:3" x14ac:dyDescent="0.25">
      <c r="A794">
        <v>2902820</v>
      </c>
      <c r="B794" t="s">
        <v>436</v>
      </c>
      <c r="C794" s="1">
        <v>412965</v>
      </c>
    </row>
    <row r="795" spans="1:3" x14ac:dyDescent="0.25">
      <c r="A795">
        <v>2902821</v>
      </c>
      <c r="B795" t="s">
        <v>437</v>
      </c>
      <c r="C795" s="1">
        <v>502270</v>
      </c>
    </row>
    <row r="796" spans="1:3" x14ac:dyDescent="0.25">
      <c r="A796">
        <v>2902822</v>
      </c>
      <c r="B796" t="s">
        <v>438</v>
      </c>
      <c r="C796" s="1">
        <v>1041012</v>
      </c>
    </row>
    <row r="797" spans="1:3" x14ac:dyDescent="0.25">
      <c r="A797">
        <v>2902823</v>
      </c>
      <c r="B797" t="s">
        <v>439</v>
      </c>
      <c r="C797" s="1">
        <v>1385272</v>
      </c>
    </row>
    <row r="798" spans="1:3" x14ac:dyDescent="0.25">
      <c r="A798">
        <v>2902824</v>
      </c>
      <c r="B798" t="s">
        <v>440</v>
      </c>
      <c r="C798" s="1">
        <v>161363</v>
      </c>
    </row>
    <row r="799" spans="1:3" x14ac:dyDescent="0.25">
      <c r="A799">
        <v>2902825</v>
      </c>
      <c r="B799" t="s">
        <v>441</v>
      </c>
      <c r="C799" s="1">
        <v>132511</v>
      </c>
    </row>
    <row r="800" spans="1:3" x14ac:dyDescent="0.25">
      <c r="A800">
        <v>2902826</v>
      </c>
      <c r="B800" t="s">
        <v>442</v>
      </c>
      <c r="C800" s="1">
        <v>136385</v>
      </c>
    </row>
    <row r="801" spans="1:3" x14ac:dyDescent="0.25">
      <c r="A801">
        <v>2902828</v>
      </c>
      <c r="B801" t="s">
        <v>443</v>
      </c>
      <c r="C801" s="1">
        <v>132381</v>
      </c>
    </row>
    <row r="802" spans="1:3" x14ac:dyDescent="0.25">
      <c r="A802">
        <v>2902831</v>
      </c>
      <c r="B802" t="s">
        <v>444</v>
      </c>
      <c r="C802" s="1">
        <v>43863</v>
      </c>
    </row>
    <row r="803" spans="1:3" x14ac:dyDescent="0.25">
      <c r="A803">
        <v>2902834</v>
      </c>
      <c r="B803" t="s">
        <v>445</v>
      </c>
      <c r="C803" s="1">
        <v>39763</v>
      </c>
    </row>
    <row r="804" spans="1:3" x14ac:dyDescent="0.25">
      <c r="A804">
        <v>2902835</v>
      </c>
      <c r="B804" t="s">
        <v>446</v>
      </c>
      <c r="C804" s="1">
        <v>48328</v>
      </c>
    </row>
    <row r="805" spans="1:3" x14ac:dyDescent="0.25">
      <c r="A805">
        <v>2902836</v>
      </c>
      <c r="B805" t="s">
        <v>447</v>
      </c>
      <c r="C805" s="1">
        <v>46092</v>
      </c>
    </row>
    <row r="806" spans="1:3" x14ac:dyDescent="0.25">
      <c r="A806">
        <v>2902837</v>
      </c>
      <c r="B806" t="s">
        <v>448</v>
      </c>
      <c r="C806" s="1">
        <v>61896</v>
      </c>
    </row>
    <row r="807" spans="1:3" x14ac:dyDescent="0.25">
      <c r="A807">
        <v>2902841</v>
      </c>
      <c r="B807" t="s">
        <v>449</v>
      </c>
      <c r="C807" s="1">
        <v>54575</v>
      </c>
    </row>
    <row r="808" spans="1:3" x14ac:dyDescent="0.25">
      <c r="A808">
        <v>2902842</v>
      </c>
      <c r="B808" t="s">
        <v>450</v>
      </c>
      <c r="C808" s="1">
        <v>61896</v>
      </c>
    </row>
    <row r="809" spans="1:3" x14ac:dyDescent="0.25">
      <c r="A809">
        <v>2902844</v>
      </c>
      <c r="B809" t="s">
        <v>451</v>
      </c>
      <c r="C809" s="1">
        <v>58042</v>
      </c>
    </row>
    <row r="810" spans="1:3" x14ac:dyDescent="0.25">
      <c r="A810">
        <v>2902845</v>
      </c>
      <c r="B810" t="s">
        <v>452</v>
      </c>
      <c r="C810" s="1">
        <v>65058</v>
      </c>
    </row>
    <row r="811" spans="1:3" x14ac:dyDescent="0.25">
      <c r="A811">
        <v>2902849</v>
      </c>
      <c r="B811" t="s">
        <v>453</v>
      </c>
      <c r="C811" s="1">
        <v>61478</v>
      </c>
    </row>
    <row r="812" spans="1:3" x14ac:dyDescent="0.25">
      <c r="A812">
        <v>2902850</v>
      </c>
      <c r="B812" t="s">
        <v>454</v>
      </c>
      <c r="C812" s="1">
        <v>65353</v>
      </c>
    </row>
    <row r="813" spans="1:3" x14ac:dyDescent="0.25">
      <c r="A813">
        <v>2902853</v>
      </c>
      <c r="B813" t="s">
        <v>455</v>
      </c>
      <c r="C813" s="1">
        <v>100307</v>
      </c>
    </row>
    <row r="814" spans="1:3" x14ac:dyDescent="0.25">
      <c r="A814">
        <v>2902854</v>
      </c>
      <c r="B814" t="s">
        <v>456</v>
      </c>
      <c r="C814" s="1">
        <v>100307</v>
      </c>
    </row>
    <row r="815" spans="1:3" x14ac:dyDescent="0.25">
      <c r="A815">
        <v>2902855</v>
      </c>
      <c r="B815" t="s">
        <v>457</v>
      </c>
      <c r="C815" s="1">
        <v>94110</v>
      </c>
    </row>
    <row r="816" spans="1:3" x14ac:dyDescent="0.25">
      <c r="A816">
        <v>2902858</v>
      </c>
      <c r="B816" t="s">
        <v>458</v>
      </c>
      <c r="C816" s="1">
        <v>103345</v>
      </c>
    </row>
    <row r="817" spans="1:3" x14ac:dyDescent="0.25">
      <c r="A817">
        <v>2902859</v>
      </c>
      <c r="B817" t="s">
        <v>459</v>
      </c>
      <c r="C817" s="1">
        <v>103814</v>
      </c>
    </row>
    <row r="818" spans="1:3" x14ac:dyDescent="0.25">
      <c r="A818">
        <v>2902863</v>
      </c>
      <c r="B818" t="s">
        <v>460</v>
      </c>
      <c r="C818" s="1">
        <v>105632</v>
      </c>
    </row>
    <row r="819" spans="1:3" x14ac:dyDescent="0.25">
      <c r="A819">
        <v>2902864</v>
      </c>
      <c r="B819" t="s">
        <v>461</v>
      </c>
      <c r="C819" s="1">
        <v>111812</v>
      </c>
    </row>
    <row r="820" spans="1:3" x14ac:dyDescent="0.25">
      <c r="A820">
        <v>2902865</v>
      </c>
      <c r="B820" t="s">
        <v>462</v>
      </c>
      <c r="C820" s="1">
        <v>111812</v>
      </c>
    </row>
    <row r="821" spans="1:3" x14ac:dyDescent="0.25">
      <c r="A821">
        <v>2902867</v>
      </c>
      <c r="B821" t="s">
        <v>463</v>
      </c>
      <c r="C821" s="1">
        <v>93456</v>
      </c>
    </row>
    <row r="822" spans="1:3" x14ac:dyDescent="0.25">
      <c r="A822">
        <v>2902868</v>
      </c>
      <c r="B822" t="s">
        <v>464</v>
      </c>
      <c r="C822" s="1">
        <v>97634</v>
      </c>
    </row>
    <row r="823" spans="1:3" x14ac:dyDescent="0.25">
      <c r="A823">
        <v>2902870</v>
      </c>
      <c r="B823" t="s">
        <v>465</v>
      </c>
      <c r="C823" s="1">
        <v>132381</v>
      </c>
    </row>
    <row r="824" spans="1:3" x14ac:dyDescent="0.25">
      <c r="A824">
        <v>2902885</v>
      </c>
      <c r="B824" t="s">
        <v>466</v>
      </c>
      <c r="C824" s="1">
        <v>374549</v>
      </c>
    </row>
    <row r="825" spans="1:3" x14ac:dyDescent="0.25">
      <c r="A825">
        <v>2902887</v>
      </c>
      <c r="B825" t="s">
        <v>467</v>
      </c>
      <c r="C825" s="1">
        <v>393276</v>
      </c>
    </row>
    <row r="826" spans="1:3" x14ac:dyDescent="0.25">
      <c r="A826">
        <v>2902889</v>
      </c>
      <c r="B826" t="s">
        <v>468</v>
      </c>
      <c r="C826" s="1">
        <v>580468</v>
      </c>
    </row>
    <row r="827" spans="1:3" x14ac:dyDescent="0.25">
      <c r="A827">
        <v>2902891</v>
      </c>
      <c r="B827" t="s">
        <v>469</v>
      </c>
      <c r="C827" s="1">
        <v>609490</v>
      </c>
    </row>
    <row r="828" spans="1:3" x14ac:dyDescent="0.25">
      <c r="A828">
        <v>2902892</v>
      </c>
      <c r="B828" t="s">
        <v>470</v>
      </c>
      <c r="C828" s="1">
        <v>17551</v>
      </c>
    </row>
    <row r="829" spans="1:3" x14ac:dyDescent="0.25">
      <c r="A829">
        <v>2902894</v>
      </c>
      <c r="B829" t="s">
        <v>471</v>
      </c>
      <c r="C829" s="1">
        <v>18427</v>
      </c>
    </row>
    <row r="830" spans="1:3" x14ac:dyDescent="0.25">
      <c r="A830">
        <v>2902895</v>
      </c>
      <c r="B830" t="s">
        <v>472</v>
      </c>
      <c r="C830" s="1">
        <v>22869</v>
      </c>
    </row>
    <row r="831" spans="1:3" x14ac:dyDescent="0.25">
      <c r="A831">
        <v>2902897</v>
      </c>
      <c r="B831" t="s">
        <v>473</v>
      </c>
      <c r="C831" s="1">
        <v>24014</v>
      </c>
    </row>
    <row r="832" spans="1:3" x14ac:dyDescent="0.25">
      <c r="A832">
        <v>2902898</v>
      </c>
      <c r="B832" t="s">
        <v>474</v>
      </c>
      <c r="C832" s="1">
        <v>30051</v>
      </c>
    </row>
    <row r="833" spans="1:3" x14ac:dyDescent="0.25">
      <c r="A833">
        <v>2902900</v>
      </c>
      <c r="B833" t="s">
        <v>475</v>
      </c>
      <c r="C833" s="1">
        <v>31566</v>
      </c>
    </row>
    <row r="834" spans="1:3" x14ac:dyDescent="0.25">
      <c r="A834">
        <v>2902901</v>
      </c>
      <c r="B834" t="s">
        <v>476</v>
      </c>
      <c r="C834" s="1">
        <v>48870</v>
      </c>
    </row>
    <row r="835" spans="1:3" x14ac:dyDescent="0.25">
      <c r="A835">
        <v>2902904</v>
      </c>
      <c r="B835" t="s">
        <v>477</v>
      </c>
      <c r="C835" s="1">
        <v>51309</v>
      </c>
    </row>
    <row r="836" spans="1:3" x14ac:dyDescent="0.25">
      <c r="A836">
        <v>2902905</v>
      </c>
      <c r="B836" t="s">
        <v>478</v>
      </c>
      <c r="C836" s="1">
        <v>114103</v>
      </c>
    </row>
    <row r="837" spans="1:3" x14ac:dyDescent="0.25">
      <c r="A837">
        <v>2902907</v>
      </c>
      <c r="B837" t="s">
        <v>479</v>
      </c>
      <c r="C837" s="1">
        <v>119805</v>
      </c>
    </row>
    <row r="838" spans="1:3" x14ac:dyDescent="0.25">
      <c r="A838">
        <v>2902909</v>
      </c>
      <c r="B838" t="s">
        <v>480</v>
      </c>
      <c r="C838" s="1">
        <v>209633</v>
      </c>
    </row>
    <row r="839" spans="1:3" x14ac:dyDescent="0.25">
      <c r="A839">
        <v>2902912</v>
      </c>
      <c r="B839" t="s">
        <v>481</v>
      </c>
      <c r="C839" s="1">
        <v>220114</v>
      </c>
    </row>
    <row r="840" spans="1:3" x14ac:dyDescent="0.25">
      <c r="A840">
        <v>2902913</v>
      </c>
      <c r="B840" t="s">
        <v>482</v>
      </c>
      <c r="C840" s="1">
        <v>157685</v>
      </c>
    </row>
    <row r="841" spans="1:3" x14ac:dyDescent="0.25">
      <c r="A841">
        <v>2902914</v>
      </c>
      <c r="B841" t="s">
        <v>483</v>
      </c>
      <c r="C841" s="1">
        <v>114314</v>
      </c>
    </row>
    <row r="842" spans="1:3" x14ac:dyDescent="0.25">
      <c r="A842">
        <v>2902915</v>
      </c>
      <c r="B842" t="s">
        <v>484</v>
      </c>
      <c r="C842" s="1">
        <v>192650</v>
      </c>
    </row>
    <row r="843" spans="1:3" x14ac:dyDescent="0.25">
      <c r="A843">
        <v>2902916</v>
      </c>
      <c r="B843" t="s">
        <v>485</v>
      </c>
      <c r="C843" s="1">
        <v>206375</v>
      </c>
    </row>
    <row r="844" spans="1:3" x14ac:dyDescent="0.25">
      <c r="A844">
        <v>2902917</v>
      </c>
      <c r="B844" t="s">
        <v>486</v>
      </c>
      <c r="C844" s="1">
        <v>195592</v>
      </c>
    </row>
    <row r="845" spans="1:3" x14ac:dyDescent="0.25">
      <c r="A845">
        <v>2902918</v>
      </c>
      <c r="B845" t="s">
        <v>487</v>
      </c>
      <c r="C845" s="1">
        <v>222413</v>
      </c>
    </row>
    <row r="846" spans="1:3" x14ac:dyDescent="0.25">
      <c r="A846">
        <v>2902919</v>
      </c>
      <c r="B846" t="s">
        <v>488</v>
      </c>
      <c r="C846" s="1">
        <v>236261</v>
      </c>
    </row>
    <row r="847" spans="1:3" x14ac:dyDescent="0.25">
      <c r="A847">
        <v>2902920</v>
      </c>
      <c r="B847" t="s">
        <v>489</v>
      </c>
      <c r="C847" s="1">
        <v>266207</v>
      </c>
    </row>
    <row r="848" spans="1:3" x14ac:dyDescent="0.25">
      <c r="A848">
        <v>2902921</v>
      </c>
      <c r="B848" t="s">
        <v>490</v>
      </c>
      <c r="C848" s="1">
        <v>298209</v>
      </c>
    </row>
    <row r="849" spans="1:3" x14ac:dyDescent="0.25">
      <c r="A849">
        <v>2902922</v>
      </c>
      <c r="B849" t="s">
        <v>491</v>
      </c>
      <c r="C849" s="1">
        <v>280047</v>
      </c>
    </row>
    <row r="850" spans="1:3" x14ac:dyDescent="0.25">
      <c r="A850">
        <v>2902923</v>
      </c>
      <c r="B850" t="s">
        <v>492</v>
      </c>
      <c r="C850" s="1">
        <v>483944</v>
      </c>
    </row>
    <row r="851" spans="1:3" x14ac:dyDescent="0.25">
      <c r="A851">
        <v>2902924</v>
      </c>
      <c r="B851" t="s">
        <v>493</v>
      </c>
      <c r="C851" s="1">
        <v>313678</v>
      </c>
    </row>
    <row r="852" spans="1:3" x14ac:dyDescent="0.25">
      <c r="A852">
        <v>2902925</v>
      </c>
      <c r="B852" t="s">
        <v>494</v>
      </c>
      <c r="C852" s="1">
        <v>545260</v>
      </c>
    </row>
    <row r="853" spans="1:3" x14ac:dyDescent="0.25">
      <c r="A853">
        <v>2902926</v>
      </c>
      <c r="B853" t="s">
        <v>495</v>
      </c>
      <c r="C853" s="1">
        <v>352415</v>
      </c>
    </row>
    <row r="854" spans="1:3" x14ac:dyDescent="0.25">
      <c r="A854">
        <v>2902927</v>
      </c>
      <c r="B854" t="s">
        <v>496</v>
      </c>
      <c r="C854" s="1">
        <v>654414</v>
      </c>
    </row>
    <row r="855" spans="1:3" x14ac:dyDescent="0.25">
      <c r="A855">
        <v>2902928</v>
      </c>
      <c r="B855" t="s">
        <v>497</v>
      </c>
      <c r="C855" s="1">
        <v>691703</v>
      </c>
    </row>
    <row r="856" spans="1:3" x14ac:dyDescent="0.25">
      <c r="A856">
        <v>2902930</v>
      </c>
      <c r="B856" t="s">
        <v>1833</v>
      </c>
      <c r="C856" s="1">
        <v>6798</v>
      </c>
    </row>
    <row r="857" spans="1:3" x14ac:dyDescent="0.25">
      <c r="A857">
        <v>2902931</v>
      </c>
      <c r="B857" t="s">
        <v>1834</v>
      </c>
      <c r="C857" s="1">
        <v>9543</v>
      </c>
    </row>
    <row r="858" spans="1:3" x14ac:dyDescent="0.25">
      <c r="A858">
        <v>2902932</v>
      </c>
      <c r="B858" t="s">
        <v>498</v>
      </c>
      <c r="C858" s="1">
        <v>22718</v>
      </c>
    </row>
    <row r="859" spans="1:3" x14ac:dyDescent="0.25">
      <c r="A859">
        <v>2902933</v>
      </c>
      <c r="B859" t="s">
        <v>499</v>
      </c>
      <c r="C859" s="1">
        <v>36651</v>
      </c>
    </row>
    <row r="860" spans="1:3" x14ac:dyDescent="0.25">
      <c r="A860">
        <v>2902941</v>
      </c>
      <c r="B860" t="s">
        <v>500</v>
      </c>
      <c r="C860" s="1">
        <v>419728</v>
      </c>
    </row>
    <row r="861" spans="1:3" x14ac:dyDescent="0.25">
      <c r="A861">
        <v>2902943</v>
      </c>
      <c r="B861" t="s">
        <v>501</v>
      </c>
      <c r="C861" s="1">
        <v>768351</v>
      </c>
    </row>
    <row r="862" spans="1:3" x14ac:dyDescent="0.25">
      <c r="A862">
        <v>2902945</v>
      </c>
      <c r="B862" t="s">
        <v>502</v>
      </c>
      <c r="C862" s="1">
        <v>20319</v>
      </c>
    </row>
    <row r="863" spans="1:3" x14ac:dyDescent="0.25">
      <c r="A863">
        <v>2902947</v>
      </c>
      <c r="B863" t="s">
        <v>503</v>
      </c>
      <c r="C863" s="1">
        <v>23656</v>
      </c>
    </row>
    <row r="864" spans="1:3" x14ac:dyDescent="0.25">
      <c r="A864">
        <v>2902950</v>
      </c>
      <c r="B864" t="s">
        <v>504</v>
      </c>
      <c r="C864" s="1">
        <v>33660</v>
      </c>
    </row>
    <row r="865" spans="1:3" x14ac:dyDescent="0.25">
      <c r="A865">
        <v>2902953</v>
      </c>
      <c r="B865" t="s">
        <v>505</v>
      </c>
      <c r="C865" s="1">
        <v>57717</v>
      </c>
    </row>
    <row r="866" spans="1:3" x14ac:dyDescent="0.25">
      <c r="A866">
        <v>2902956</v>
      </c>
      <c r="B866" t="s">
        <v>506</v>
      </c>
      <c r="C866" s="1">
        <v>133652</v>
      </c>
    </row>
    <row r="867" spans="1:3" x14ac:dyDescent="0.25">
      <c r="A867">
        <v>2902959</v>
      </c>
      <c r="B867" t="s">
        <v>507</v>
      </c>
      <c r="C867" s="1">
        <v>245744</v>
      </c>
    </row>
    <row r="868" spans="1:3" x14ac:dyDescent="0.25">
      <c r="A868">
        <v>2902960</v>
      </c>
      <c r="B868" t="s">
        <v>508</v>
      </c>
      <c r="C868" s="1">
        <v>216918</v>
      </c>
    </row>
    <row r="869" spans="1:3" x14ac:dyDescent="0.25">
      <c r="A869">
        <v>2902961</v>
      </c>
      <c r="B869" t="s">
        <v>509</v>
      </c>
      <c r="C869" s="1">
        <v>247505</v>
      </c>
    </row>
    <row r="870" spans="1:3" x14ac:dyDescent="0.25">
      <c r="A870">
        <v>2902962</v>
      </c>
      <c r="B870" t="s">
        <v>510</v>
      </c>
      <c r="C870" s="1">
        <v>245337</v>
      </c>
    </row>
    <row r="871" spans="1:3" x14ac:dyDescent="0.25">
      <c r="A871">
        <v>2902963</v>
      </c>
      <c r="B871" t="s">
        <v>511</v>
      </c>
      <c r="C871" s="1">
        <v>262358</v>
      </c>
    </row>
    <row r="872" spans="1:3" x14ac:dyDescent="0.25">
      <c r="A872">
        <v>2902964</v>
      </c>
      <c r="B872" t="s">
        <v>512</v>
      </c>
      <c r="C872" s="1">
        <v>493735</v>
      </c>
    </row>
    <row r="873" spans="1:3" x14ac:dyDescent="0.25">
      <c r="A873">
        <v>2902965</v>
      </c>
      <c r="B873" t="s">
        <v>1835</v>
      </c>
      <c r="C873" s="1">
        <v>10344</v>
      </c>
    </row>
    <row r="874" spans="1:3" x14ac:dyDescent="0.25">
      <c r="A874">
        <v>2902969</v>
      </c>
      <c r="B874" t="s">
        <v>513</v>
      </c>
      <c r="C874" s="1">
        <v>785757</v>
      </c>
    </row>
    <row r="875" spans="1:3" x14ac:dyDescent="0.25">
      <c r="A875">
        <v>2902975</v>
      </c>
      <c r="B875" t="s">
        <v>514</v>
      </c>
      <c r="C875" s="1">
        <v>373512</v>
      </c>
    </row>
    <row r="876" spans="1:3" x14ac:dyDescent="0.25">
      <c r="A876">
        <v>2902976</v>
      </c>
      <c r="B876" t="s">
        <v>515</v>
      </c>
      <c r="C876" s="1">
        <v>375711</v>
      </c>
    </row>
    <row r="877" spans="1:3" x14ac:dyDescent="0.25">
      <c r="A877">
        <v>2902977</v>
      </c>
      <c r="B877" t="s">
        <v>516</v>
      </c>
      <c r="C877" s="1">
        <v>357077</v>
      </c>
    </row>
    <row r="878" spans="1:3" x14ac:dyDescent="0.25">
      <c r="A878">
        <v>2902978</v>
      </c>
      <c r="B878" t="s">
        <v>517</v>
      </c>
      <c r="C878" s="1">
        <v>176417</v>
      </c>
    </row>
    <row r="879" spans="1:3" x14ac:dyDescent="0.25">
      <c r="A879">
        <v>2902979</v>
      </c>
      <c r="B879" t="s">
        <v>518</v>
      </c>
      <c r="C879" s="1">
        <v>196470</v>
      </c>
    </row>
    <row r="880" spans="1:3" x14ac:dyDescent="0.25">
      <c r="A880">
        <v>2902980</v>
      </c>
      <c r="B880" t="s">
        <v>519</v>
      </c>
      <c r="C880" s="1">
        <v>230419</v>
      </c>
    </row>
    <row r="881" spans="1:3" x14ac:dyDescent="0.25">
      <c r="A881">
        <v>2902981</v>
      </c>
      <c r="B881" t="s">
        <v>520</v>
      </c>
      <c r="C881" s="1">
        <v>196471</v>
      </c>
    </row>
    <row r="882" spans="1:3" x14ac:dyDescent="0.25">
      <c r="A882">
        <v>2902982</v>
      </c>
      <c r="B882" t="s">
        <v>1836</v>
      </c>
      <c r="C882" s="1">
        <v>196471</v>
      </c>
    </row>
    <row r="883" spans="1:3" x14ac:dyDescent="0.25">
      <c r="A883">
        <v>2902983</v>
      </c>
      <c r="B883" t="s">
        <v>521</v>
      </c>
      <c r="C883" s="1">
        <v>196471</v>
      </c>
    </row>
    <row r="884" spans="1:3" x14ac:dyDescent="0.25">
      <c r="A884">
        <v>2902984</v>
      </c>
      <c r="B884" t="s">
        <v>522</v>
      </c>
      <c r="C884" s="1">
        <v>176417</v>
      </c>
    </row>
    <row r="885" spans="1:3" x14ac:dyDescent="0.25">
      <c r="A885">
        <v>2902985</v>
      </c>
      <c r="B885" t="s">
        <v>523</v>
      </c>
      <c r="C885" s="1">
        <v>328674</v>
      </c>
    </row>
    <row r="886" spans="1:3" x14ac:dyDescent="0.25">
      <c r="A886">
        <v>2902986</v>
      </c>
      <c r="B886" t="s">
        <v>524</v>
      </c>
      <c r="C886" s="1">
        <v>359875</v>
      </c>
    </row>
    <row r="887" spans="1:3" x14ac:dyDescent="0.25">
      <c r="A887">
        <v>2902987</v>
      </c>
      <c r="B887" t="s">
        <v>525</v>
      </c>
      <c r="C887" s="1">
        <v>359181</v>
      </c>
    </row>
    <row r="888" spans="1:3" x14ac:dyDescent="0.25">
      <c r="A888">
        <v>2902990</v>
      </c>
      <c r="B888" t="s">
        <v>526</v>
      </c>
      <c r="C888" s="1">
        <v>351513</v>
      </c>
    </row>
    <row r="889" spans="1:3" x14ac:dyDescent="0.25">
      <c r="A889">
        <v>2902991</v>
      </c>
      <c r="B889" t="s">
        <v>527</v>
      </c>
      <c r="C889" s="1">
        <v>46471</v>
      </c>
    </row>
    <row r="890" spans="1:3" x14ac:dyDescent="0.25">
      <c r="A890">
        <v>2902999</v>
      </c>
      <c r="B890" t="s">
        <v>528</v>
      </c>
      <c r="C890" s="1">
        <v>68637</v>
      </c>
    </row>
    <row r="891" spans="1:3" x14ac:dyDescent="0.25">
      <c r="A891">
        <v>2903001</v>
      </c>
      <c r="B891" t="s">
        <v>529</v>
      </c>
      <c r="C891" s="1">
        <v>1011017</v>
      </c>
    </row>
    <row r="892" spans="1:3" x14ac:dyDescent="0.25">
      <c r="A892">
        <v>2903002</v>
      </c>
      <c r="B892" t="s">
        <v>530</v>
      </c>
      <c r="C892" s="1">
        <v>959021</v>
      </c>
    </row>
    <row r="893" spans="1:3" x14ac:dyDescent="0.25">
      <c r="A893">
        <v>2903003</v>
      </c>
      <c r="B893" t="s">
        <v>531</v>
      </c>
      <c r="C893" s="1">
        <v>1011703</v>
      </c>
    </row>
    <row r="894" spans="1:3" x14ac:dyDescent="0.25">
      <c r="A894">
        <v>2903004</v>
      </c>
      <c r="B894" t="s">
        <v>532</v>
      </c>
      <c r="C894" s="1">
        <v>959021</v>
      </c>
    </row>
    <row r="895" spans="1:3" x14ac:dyDescent="0.25">
      <c r="A895">
        <v>2903005</v>
      </c>
      <c r="B895" t="s">
        <v>533</v>
      </c>
      <c r="C895" s="1">
        <v>1011703</v>
      </c>
    </row>
    <row r="896" spans="1:3" x14ac:dyDescent="0.25">
      <c r="A896">
        <v>2903006</v>
      </c>
      <c r="B896" t="s">
        <v>534</v>
      </c>
      <c r="C896" s="1">
        <v>959021</v>
      </c>
    </row>
    <row r="897" spans="1:3" x14ac:dyDescent="0.25">
      <c r="A897">
        <v>2903007</v>
      </c>
      <c r="B897" t="s">
        <v>535</v>
      </c>
      <c r="C897" s="1">
        <v>1011703</v>
      </c>
    </row>
    <row r="898" spans="1:3" x14ac:dyDescent="0.25">
      <c r="A898">
        <v>2903008</v>
      </c>
      <c r="B898" t="s">
        <v>536</v>
      </c>
      <c r="C898" s="1">
        <v>1200030</v>
      </c>
    </row>
    <row r="899" spans="1:3" x14ac:dyDescent="0.25">
      <c r="A899">
        <v>2903009</v>
      </c>
      <c r="B899" t="s">
        <v>537</v>
      </c>
      <c r="C899" s="1">
        <v>1282995</v>
      </c>
    </row>
    <row r="900" spans="1:3" x14ac:dyDescent="0.25">
      <c r="A900">
        <v>2903010</v>
      </c>
      <c r="B900" t="s">
        <v>538</v>
      </c>
      <c r="C900" s="1">
        <v>1388358</v>
      </c>
    </row>
    <row r="901" spans="1:3" x14ac:dyDescent="0.25">
      <c r="A901">
        <v>2903011</v>
      </c>
      <c r="B901" t="s">
        <v>539</v>
      </c>
      <c r="C901" s="1">
        <v>1607447</v>
      </c>
    </row>
    <row r="902" spans="1:3" x14ac:dyDescent="0.25">
      <c r="A902">
        <v>2903012</v>
      </c>
      <c r="B902" t="s">
        <v>540</v>
      </c>
      <c r="C902" s="1">
        <v>1660508</v>
      </c>
    </row>
    <row r="903" spans="1:3" x14ac:dyDescent="0.25">
      <c r="A903">
        <v>2903013</v>
      </c>
      <c r="B903" t="s">
        <v>541</v>
      </c>
      <c r="C903" s="1">
        <v>1608405</v>
      </c>
    </row>
    <row r="904" spans="1:3" x14ac:dyDescent="0.25">
      <c r="A904">
        <v>2903014</v>
      </c>
      <c r="B904" t="s">
        <v>542</v>
      </c>
      <c r="C904" s="1">
        <v>1661087</v>
      </c>
    </row>
    <row r="905" spans="1:3" x14ac:dyDescent="0.25">
      <c r="A905">
        <v>2903015</v>
      </c>
      <c r="B905" t="s">
        <v>543</v>
      </c>
      <c r="C905" s="1">
        <v>1511828</v>
      </c>
    </row>
    <row r="906" spans="1:3" x14ac:dyDescent="0.25">
      <c r="A906">
        <v>2903016</v>
      </c>
      <c r="B906" t="s">
        <v>544</v>
      </c>
      <c r="C906" s="1">
        <v>1608405</v>
      </c>
    </row>
    <row r="907" spans="1:3" x14ac:dyDescent="0.25">
      <c r="A907">
        <v>2903017</v>
      </c>
      <c r="B907" t="s">
        <v>545</v>
      </c>
      <c r="C907" s="1">
        <v>1661087</v>
      </c>
    </row>
    <row r="908" spans="1:3" x14ac:dyDescent="0.25">
      <c r="A908">
        <v>2903018</v>
      </c>
      <c r="B908" t="s">
        <v>546</v>
      </c>
      <c r="C908" s="1">
        <v>1511828</v>
      </c>
    </row>
    <row r="909" spans="1:3" x14ac:dyDescent="0.25">
      <c r="A909">
        <v>2903019</v>
      </c>
      <c r="B909" t="s">
        <v>547</v>
      </c>
      <c r="C909" s="1">
        <v>1608405</v>
      </c>
    </row>
    <row r="910" spans="1:3" x14ac:dyDescent="0.25">
      <c r="A910">
        <v>2903020</v>
      </c>
      <c r="B910" t="s">
        <v>548</v>
      </c>
      <c r="C910" s="1">
        <v>1661087</v>
      </c>
    </row>
    <row r="911" spans="1:3" x14ac:dyDescent="0.25">
      <c r="A911">
        <v>2903021</v>
      </c>
      <c r="B911" t="s">
        <v>549</v>
      </c>
      <c r="C911" s="1">
        <v>1625527</v>
      </c>
    </row>
    <row r="912" spans="1:3" x14ac:dyDescent="0.25">
      <c r="A912">
        <v>2903022</v>
      </c>
      <c r="B912" t="s">
        <v>550</v>
      </c>
      <c r="C912" s="1">
        <v>1770393</v>
      </c>
    </row>
    <row r="913" spans="1:3" x14ac:dyDescent="0.25">
      <c r="A913">
        <v>2903023</v>
      </c>
      <c r="B913" t="s">
        <v>551</v>
      </c>
      <c r="C913" s="1">
        <v>1849416</v>
      </c>
    </row>
    <row r="914" spans="1:3" x14ac:dyDescent="0.25">
      <c r="A914">
        <v>2903024</v>
      </c>
      <c r="B914" t="s">
        <v>552</v>
      </c>
      <c r="C914" s="1">
        <v>1739227</v>
      </c>
    </row>
    <row r="915" spans="1:3" x14ac:dyDescent="0.25">
      <c r="A915">
        <v>2903025</v>
      </c>
      <c r="B915" t="s">
        <v>553</v>
      </c>
      <c r="C915" s="1">
        <v>1932379</v>
      </c>
    </row>
    <row r="916" spans="1:3" x14ac:dyDescent="0.25">
      <c r="A916">
        <v>2903026</v>
      </c>
      <c r="B916" t="s">
        <v>554</v>
      </c>
      <c r="C916" s="1">
        <v>2037742</v>
      </c>
    </row>
    <row r="917" spans="1:3" x14ac:dyDescent="0.25">
      <c r="A917">
        <v>2903027</v>
      </c>
      <c r="B917" t="s">
        <v>555</v>
      </c>
      <c r="C917" s="1">
        <v>214744</v>
      </c>
    </row>
    <row r="918" spans="1:3" x14ac:dyDescent="0.25">
      <c r="A918">
        <v>2903028</v>
      </c>
      <c r="B918" t="s">
        <v>556</v>
      </c>
      <c r="C918" s="1">
        <v>254762</v>
      </c>
    </row>
    <row r="919" spans="1:3" x14ac:dyDescent="0.25">
      <c r="A919">
        <v>2903029</v>
      </c>
      <c r="B919" t="s">
        <v>557</v>
      </c>
      <c r="C919" s="1">
        <v>293252</v>
      </c>
    </row>
    <row r="920" spans="1:3" x14ac:dyDescent="0.25">
      <c r="A920">
        <v>2903030</v>
      </c>
      <c r="B920" t="s">
        <v>558</v>
      </c>
      <c r="C920" s="1">
        <v>333256</v>
      </c>
    </row>
    <row r="921" spans="1:3" x14ac:dyDescent="0.25">
      <c r="A921">
        <v>2903031</v>
      </c>
      <c r="B921" t="s">
        <v>559</v>
      </c>
      <c r="C921" s="1">
        <v>373255</v>
      </c>
    </row>
    <row r="922" spans="1:3" x14ac:dyDescent="0.25">
      <c r="A922">
        <v>2903032</v>
      </c>
      <c r="B922" t="s">
        <v>560</v>
      </c>
      <c r="C922" s="1">
        <v>411462</v>
      </c>
    </row>
    <row r="923" spans="1:3" x14ac:dyDescent="0.25">
      <c r="A923">
        <v>2903033</v>
      </c>
      <c r="B923" t="s">
        <v>561</v>
      </c>
      <c r="C923" s="1">
        <v>450864</v>
      </c>
    </row>
    <row r="924" spans="1:3" x14ac:dyDescent="0.25">
      <c r="A924">
        <v>2903034</v>
      </c>
      <c r="B924" t="s">
        <v>562</v>
      </c>
      <c r="C924" s="1">
        <v>492064</v>
      </c>
    </row>
    <row r="925" spans="1:3" x14ac:dyDescent="0.25">
      <c r="A925">
        <v>2903035</v>
      </c>
      <c r="B925" t="s">
        <v>563</v>
      </c>
      <c r="C925" s="1">
        <v>526071</v>
      </c>
    </row>
    <row r="926" spans="1:3" x14ac:dyDescent="0.25">
      <c r="A926">
        <v>2903036</v>
      </c>
      <c r="B926" t="s">
        <v>564</v>
      </c>
      <c r="C926" s="1">
        <v>569974</v>
      </c>
    </row>
    <row r="927" spans="1:3" x14ac:dyDescent="0.25">
      <c r="A927">
        <v>2903037</v>
      </c>
      <c r="B927" t="s">
        <v>565</v>
      </c>
      <c r="C927" s="1">
        <v>603983</v>
      </c>
    </row>
    <row r="928" spans="1:3" x14ac:dyDescent="0.25">
      <c r="A928">
        <v>2903038</v>
      </c>
      <c r="B928" t="s">
        <v>566</v>
      </c>
      <c r="C928" s="1">
        <v>652981</v>
      </c>
    </row>
    <row r="929" spans="1:3" x14ac:dyDescent="0.25">
      <c r="A929">
        <v>2903039</v>
      </c>
      <c r="B929" t="s">
        <v>567</v>
      </c>
      <c r="C929" s="1">
        <v>686987</v>
      </c>
    </row>
    <row r="930" spans="1:3" x14ac:dyDescent="0.25">
      <c r="A930">
        <v>2903040</v>
      </c>
      <c r="B930" t="s">
        <v>568</v>
      </c>
      <c r="C930" s="1">
        <v>745866</v>
      </c>
    </row>
    <row r="931" spans="1:3" x14ac:dyDescent="0.25">
      <c r="A931">
        <v>2903041</v>
      </c>
      <c r="B931" t="s">
        <v>569</v>
      </c>
      <c r="C931" s="1">
        <v>779875</v>
      </c>
    </row>
    <row r="932" spans="1:3" x14ac:dyDescent="0.25">
      <c r="A932">
        <v>2903042</v>
      </c>
      <c r="B932" t="s">
        <v>570</v>
      </c>
      <c r="C932" s="1">
        <v>517350</v>
      </c>
    </row>
    <row r="933" spans="1:3" x14ac:dyDescent="0.25">
      <c r="A933">
        <v>2903043</v>
      </c>
      <c r="B933" t="s">
        <v>571</v>
      </c>
      <c r="C933" s="1">
        <v>567189</v>
      </c>
    </row>
    <row r="934" spans="1:3" x14ac:dyDescent="0.25">
      <c r="A934">
        <v>2903044</v>
      </c>
      <c r="B934" t="s">
        <v>572</v>
      </c>
      <c r="C934" s="1">
        <v>696816</v>
      </c>
    </row>
    <row r="935" spans="1:3" x14ac:dyDescent="0.25">
      <c r="A935">
        <v>2903045</v>
      </c>
      <c r="B935" t="s">
        <v>573</v>
      </c>
      <c r="C935" s="1">
        <v>827977</v>
      </c>
    </row>
    <row r="936" spans="1:3" x14ac:dyDescent="0.25">
      <c r="A936">
        <v>2903046</v>
      </c>
      <c r="B936" t="s">
        <v>574</v>
      </c>
      <c r="C936" s="1">
        <v>957044</v>
      </c>
    </row>
    <row r="937" spans="1:3" x14ac:dyDescent="0.25">
      <c r="A937">
        <v>2903047</v>
      </c>
      <c r="B937" t="s">
        <v>8</v>
      </c>
      <c r="C937" s="1">
        <v>1071099</v>
      </c>
    </row>
    <row r="938" spans="1:3" x14ac:dyDescent="0.25">
      <c r="A938">
        <v>2903048</v>
      </c>
      <c r="B938" t="s">
        <v>575</v>
      </c>
      <c r="C938" s="1">
        <v>1210044</v>
      </c>
    </row>
    <row r="939" spans="1:3" x14ac:dyDescent="0.25">
      <c r="A939">
        <v>2903049</v>
      </c>
      <c r="B939" t="s">
        <v>3</v>
      </c>
      <c r="C939" s="1">
        <v>1324117</v>
      </c>
    </row>
    <row r="940" spans="1:3" x14ac:dyDescent="0.25">
      <c r="A940">
        <v>2903050</v>
      </c>
      <c r="B940" t="s">
        <v>576</v>
      </c>
      <c r="C940" s="1">
        <v>1488222</v>
      </c>
    </row>
    <row r="941" spans="1:3" x14ac:dyDescent="0.25">
      <c r="A941">
        <v>2903051</v>
      </c>
      <c r="B941" t="s">
        <v>577</v>
      </c>
      <c r="C941" s="1">
        <v>1601925</v>
      </c>
    </row>
    <row r="942" spans="1:3" x14ac:dyDescent="0.25">
      <c r="A942">
        <v>2903052</v>
      </c>
      <c r="B942" t="s">
        <v>578</v>
      </c>
      <c r="C942" s="1">
        <v>1716371</v>
      </c>
    </row>
    <row r="943" spans="1:3" x14ac:dyDescent="0.25">
      <c r="A943">
        <v>2903053</v>
      </c>
      <c r="B943" t="s">
        <v>579</v>
      </c>
      <c r="C943" s="1">
        <v>1830439</v>
      </c>
    </row>
    <row r="944" spans="1:3" x14ac:dyDescent="0.25">
      <c r="A944">
        <v>2903054</v>
      </c>
      <c r="B944" t="s">
        <v>580</v>
      </c>
      <c r="C944" s="1">
        <v>1944509</v>
      </c>
    </row>
    <row r="945" spans="1:3" x14ac:dyDescent="0.25">
      <c r="A945">
        <v>2903055</v>
      </c>
      <c r="B945" t="s">
        <v>581</v>
      </c>
      <c r="C945" s="1">
        <v>2208411</v>
      </c>
    </row>
    <row r="946" spans="1:3" x14ac:dyDescent="0.25">
      <c r="A946">
        <v>2903056</v>
      </c>
      <c r="B946" t="s">
        <v>582</v>
      </c>
      <c r="C946" s="1">
        <v>2322472</v>
      </c>
    </row>
    <row r="947" spans="1:3" x14ac:dyDescent="0.25">
      <c r="A947">
        <v>2903057</v>
      </c>
      <c r="B947" t="s">
        <v>2</v>
      </c>
      <c r="C947" s="1">
        <v>701796</v>
      </c>
    </row>
    <row r="948" spans="1:3" x14ac:dyDescent="0.25">
      <c r="A948">
        <v>2903058</v>
      </c>
      <c r="B948" t="s">
        <v>583</v>
      </c>
      <c r="C948" s="1">
        <v>685346</v>
      </c>
    </row>
    <row r="949" spans="1:3" x14ac:dyDescent="0.25">
      <c r="A949">
        <v>2903059</v>
      </c>
      <c r="B949" t="s">
        <v>584</v>
      </c>
      <c r="C949" s="1">
        <v>688105</v>
      </c>
    </row>
    <row r="950" spans="1:3" x14ac:dyDescent="0.25">
      <c r="A950">
        <v>2903061</v>
      </c>
      <c r="B950" t="s">
        <v>585</v>
      </c>
      <c r="C950" s="1">
        <v>891471</v>
      </c>
    </row>
    <row r="951" spans="1:3" x14ac:dyDescent="0.25">
      <c r="A951">
        <v>2903062</v>
      </c>
      <c r="B951" t="s">
        <v>586</v>
      </c>
      <c r="C951" s="1">
        <v>703177</v>
      </c>
    </row>
    <row r="952" spans="1:3" x14ac:dyDescent="0.25">
      <c r="A952">
        <v>2903066</v>
      </c>
      <c r="B952" t="s">
        <v>587</v>
      </c>
      <c r="C952" s="1">
        <v>68071</v>
      </c>
    </row>
    <row r="953" spans="1:3" x14ac:dyDescent="0.25">
      <c r="A953">
        <v>2903067</v>
      </c>
      <c r="B953" t="s">
        <v>588</v>
      </c>
      <c r="C953" s="1">
        <v>196769</v>
      </c>
    </row>
    <row r="954" spans="1:3" x14ac:dyDescent="0.25">
      <c r="A954">
        <v>2903069</v>
      </c>
      <c r="B954" t="s">
        <v>589</v>
      </c>
      <c r="C954" s="1">
        <v>268634</v>
      </c>
    </row>
    <row r="955" spans="1:3" x14ac:dyDescent="0.25">
      <c r="A955">
        <v>2903070</v>
      </c>
      <c r="B955" t="s">
        <v>590</v>
      </c>
      <c r="C955" s="1">
        <v>57014</v>
      </c>
    </row>
    <row r="956" spans="1:3" x14ac:dyDescent="0.25">
      <c r="A956">
        <v>2903071</v>
      </c>
      <c r="B956" t="s">
        <v>591</v>
      </c>
      <c r="C956" s="1">
        <v>364202</v>
      </c>
    </row>
    <row r="957" spans="1:3" x14ac:dyDescent="0.25">
      <c r="A957">
        <v>2903072</v>
      </c>
      <c r="B957" t="s">
        <v>592</v>
      </c>
      <c r="C957" s="1">
        <v>65581</v>
      </c>
    </row>
    <row r="958" spans="1:3" x14ac:dyDescent="0.25">
      <c r="A958">
        <v>2903073</v>
      </c>
      <c r="B958" t="s">
        <v>593</v>
      </c>
      <c r="C958" s="1">
        <v>1397250</v>
      </c>
    </row>
    <row r="959" spans="1:3" x14ac:dyDescent="0.25">
      <c r="A959">
        <v>2903074</v>
      </c>
      <c r="B959" t="s">
        <v>594</v>
      </c>
      <c r="C959" s="1">
        <v>1445646</v>
      </c>
    </row>
    <row r="960" spans="1:3" x14ac:dyDescent="0.25">
      <c r="A960">
        <v>2903075</v>
      </c>
      <c r="B960" t="s">
        <v>595</v>
      </c>
      <c r="C960" s="1">
        <v>1471820</v>
      </c>
    </row>
    <row r="961" spans="1:3" x14ac:dyDescent="0.25">
      <c r="A961">
        <v>2903080</v>
      </c>
      <c r="B961" t="s">
        <v>596</v>
      </c>
      <c r="C961" s="1">
        <v>678487</v>
      </c>
    </row>
    <row r="962" spans="1:3" x14ac:dyDescent="0.25">
      <c r="A962">
        <v>2903081</v>
      </c>
      <c r="B962" t="s">
        <v>597</v>
      </c>
      <c r="C962" s="1">
        <v>726751</v>
      </c>
    </row>
    <row r="963" spans="1:3" x14ac:dyDescent="0.25">
      <c r="A963">
        <v>2903082</v>
      </c>
      <c r="B963" t="s">
        <v>598</v>
      </c>
      <c r="C963" s="1">
        <v>822831</v>
      </c>
    </row>
    <row r="964" spans="1:3" x14ac:dyDescent="0.25">
      <c r="A964">
        <v>2903085</v>
      </c>
      <c r="B964" t="s">
        <v>599</v>
      </c>
      <c r="C964" s="1">
        <v>59267</v>
      </c>
    </row>
    <row r="965" spans="1:3" x14ac:dyDescent="0.25">
      <c r="A965">
        <v>2903086</v>
      </c>
      <c r="B965" t="s">
        <v>600</v>
      </c>
      <c r="C965" s="1">
        <v>65325</v>
      </c>
    </row>
    <row r="966" spans="1:3" x14ac:dyDescent="0.25">
      <c r="A966">
        <v>2903087</v>
      </c>
      <c r="B966" t="s">
        <v>601</v>
      </c>
      <c r="C966" s="1">
        <v>70539</v>
      </c>
    </row>
    <row r="967" spans="1:3" x14ac:dyDescent="0.25">
      <c r="A967">
        <v>2903092</v>
      </c>
      <c r="B967" t="s">
        <v>602</v>
      </c>
      <c r="C967" s="1">
        <v>42720</v>
      </c>
    </row>
    <row r="968" spans="1:3" x14ac:dyDescent="0.25">
      <c r="A968">
        <v>2903093</v>
      </c>
      <c r="B968" t="s">
        <v>603</v>
      </c>
      <c r="C968" s="1">
        <v>107455</v>
      </c>
    </row>
    <row r="969" spans="1:3" x14ac:dyDescent="0.25">
      <c r="A969">
        <v>2903094</v>
      </c>
      <c r="B969" t="s">
        <v>604</v>
      </c>
      <c r="C969" s="1">
        <v>176417</v>
      </c>
    </row>
    <row r="970" spans="1:3" x14ac:dyDescent="0.25">
      <c r="A970">
        <v>2903095</v>
      </c>
      <c r="B970" t="s">
        <v>605</v>
      </c>
      <c r="C970" s="1">
        <v>176417</v>
      </c>
    </row>
    <row r="971" spans="1:3" x14ac:dyDescent="0.25">
      <c r="A971">
        <v>2903096</v>
      </c>
      <c r="B971" t="s">
        <v>606</v>
      </c>
      <c r="C971" s="1">
        <v>215423</v>
      </c>
    </row>
    <row r="972" spans="1:3" x14ac:dyDescent="0.25">
      <c r="A972">
        <v>2903097</v>
      </c>
      <c r="B972" t="s">
        <v>607</v>
      </c>
      <c r="C972" s="1">
        <v>215423</v>
      </c>
    </row>
    <row r="973" spans="1:3" x14ac:dyDescent="0.25">
      <c r="A973">
        <v>2903098</v>
      </c>
      <c r="B973" t="s">
        <v>608</v>
      </c>
      <c r="C973" s="1">
        <v>343803</v>
      </c>
    </row>
    <row r="974" spans="1:3" x14ac:dyDescent="0.25">
      <c r="A974">
        <v>2903099</v>
      </c>
      <c r="B974" t="s">
        <v>609</v>
      </c>
      <c r="C974" s="1">
        <v>376438</v>
      </c>
    </row>
    <row r="975" spans="1:3" x14ac:dyDescent="0.25">
      <c r="A975">
        <v>2903100</v>
      </c>
      <c r="B975" t="s">
        <v>610</v>
      </c>
      <c r="C975" s="1">
        <v>414082</v>
      </c>
    </row>
    <row r="976" spans="1:3" x14ac:dyDescent="0.25">
      <c r="A976">
        <v>2903102</v>
      </c>
      <c r="B976" t="s">
        <v>1</v>
      </c>
      <c r="C976" s="1">
        <v>1016606</v>
      </c>
    </row>
    <row r="977" spans="1:3" x14ac:dyDescent="0.25">
      <c r="A977">
        <v>2903107</v>
      </c>
      <c r="B977" t="s">
        <v>611</v>
      </c>
      <c r="C977" s="1">
        <v>358131</v>
      </c>
    </row>
    <row r="978" spans="1:3" x14ac:dyDescent="0.25">
      <c r="A978">
        <v>2903108</v>
      </c>
      <c r="B978" t="s">
        <v>612</v>
      </c>
      <c r="C978" s="1">
        <v>334846</v>
      </c>
    </row>
    <row r="979" spans="1:3" x14ac:dyDescent="0.25">
      <c r="A979">
        <v>2903109</v>
      </c>
      <c r="B979" t="s">
        <v>613</v>
      </c>
      <c r="C979" s="1">
        <v>499967</v>
      </c>
    </row>
    <row r="980" spans="1:3" x14ac:dyDescent="0.25">
      <c r="A980">
        <v>2903110</v>
      </c>
      <c r="B980" t="s">
        <v>614</v>
      </c>
      <c r="C980" s="1">
        <v>552496</v>
      </c>
    </row>
    <row r="981" spans="1:3" x14ac:dyDescent="0.25">
      <c r="A981">
        <v>2903111</v>
      </c>
      <c r="B981" t="s">
        <v>615</v>
      </c>
      <c r="C981" s="1">
        <v>196470</v>
      </c>
    </row>
    <row r="982" spans="1:3" x14ac:dyDescent="0.25">
      <c r="A982">
        <v>2903112</v>
      </c>
      <c r="B982" t="s">
        <v>2013</v>
      </c>
      <c r="C982" s="1">
        <v>288516</v>
      </c>
    </row>
    <row r="983" spans="1:3" x14ac:dyDescent="0.25">
      <c r="A983">
        <v>2903113</v>
      </c>
      <c r="B983" t="s">
        <v>616</v>
      </c>
      <c r="C983" s="1">
        <v>124823</v>
      </c>
    </row>
    <row r="984" spans="1:3" x14ac:dyDescent="0.25">
      <c r="A984">
        <v>2903117</v>
      </c>
      <c r="B984" t="s">
        <v>1837</v>
      </c>
      <c r="C984" s="1">
        <v>4784</v>
      </c>
    </row>
    <row r="985" spans="1:3" x14ac:dyDescent="0.25">
      <c r="A985">
        <v>2903122</v>
      </c>
      <c r="B985" t="s">
        <v>617</v>
      </c>
      <c r="C985" s="1">
        <v>812271</v>
      </c>
    </row>
    <row r="986" spans="1:3" x14ac:dyDescent="0.25">
      <c r="A986">
        <v>2903125</v>
      </c>
      <c r="B986" t="s">
        <v>2014</v>
      </c>
      <c r="C986" s="1">
        <v>186742</v>
      </c>
    </row>
    <row r="987" spans="1:3" x14ac:dyDescent="0.25">
      <c r="A987">
        <v>2903134</v>
      </c>
      <c r="B987" t="s">
        <v>2015</v>
      </c>
      <c r="C987" s="1">
        <v>22825</v>
      </c>
    </row>
    <row r="988" spans="1:3" x14ac:dyDescent="0.25">
      <c r="A988">
        <v>2903135</v>
      </c>
      <c r="B988" t="s">
        <v>2016</v>
      </c>
      <c r="C988" s="1">
        <v>32921</v>
      </c>
    </row>
    <row r="989" spans="1:3" x14ac:dyDescent="0.25">
      <c r="A989">
        <v>2903136</v>
      </c>
      <c r="B989" t="s">
        <v>618</v>
      </c>
      <c r="C989" s="1">
        <v>103164</v>
      </c>
    </row>
    <row r="990" spans="1:3" x14ac:dyDescent="0.25">
      <c r="A990">
        <v>2903137</v>
      </c>
      <c r="B990" t="s">
        <v>2017</v>
      </c>
      <c r="C990" s="1">
        <v>22855</v>
      </c>
    </row>
    <row r="991" spans="1:3" x14ac:dyDescent="0.25">
      <c r="A991">
        <v>2903138</v>
      </c>
      <c r="B991" t="s">
        <v>2018</v>
      </c>
      <c r="C991" s="1">
        <v>34387</v>
      </c>
    </row>
    <row r="992" spans="1:3" x14ac:dyDescent="0.25">
      <c r="A992">
        <v>2903139</v>
      </c>
      <c r="B992" t="s">
        <v>2019</v>
      </c>
      <c r="C992" s="1">
        <v>103164</v>
      </c>
    </row>
    <row r="993" spans="1:3" x14ac:dyDescent="0.25">
      <c r="A993">
        <v>2903140</v>
      </c>
      <c r="B993" t="s">
        <v>1838</v>
      </c>
      <c r="C993" s="1">
        <v>2470</v>
      </c>
    </row>
    <row r="994" spans="1:3" x14ac:dyDescent="0.25">
      <c r="A994">
        <v>2903141</v>
      </c>
      <c r="B994" t="s">
        <v>1839</v>
      </c>
      <c r="C994" s="1">
        <v>11818</v>
      </c>
    </row>
    <row r="995" spans="1:3" x14ac:dyDescent="0.25">
      <c r="A995">
        <v>2903142</v>
      </c>
      <c r="B995" t="s">
        <v>1840</v>
      </c>
      <c r="C995" s="1">
        <v>8896</v>
      </c>
    </row>
    <row r="996" spans="1:3" x14ac:dyDescent="0.25">
      <c r="A996">
        <v>2903143</v>
      </c>
      <c r="B996" t="s">
        <v>1841</v>
      </c>
      <c r="C996" s="1">
        <v>8896</v>
      </c>
    </row>
    <row r="997" spans="1:3" x14ac:dyDescent="0.25">
      <c r="A997">
        <v>2903144</v>
      </c>
      <c r="B997" t="s">
        <v>1842</v>
      </c>
      <c r="C997" s="1">
        <v>2470</v>
      </c>
    </row>
    <row r="998" spans="1:3" x14ac:dyDescent="0.25">
      <c r="A998">
        <v>2903146</v>
      </c>
      <c r="B998" t="s">
        <v>619</v>
      </c>
      <c r="C998" s="1">
        <v>13887</v>
      </c>
    </row>
    <row r="999" spans="1:3" x14ac:dyDescent="0.25">
      <c r="A999">
        <v>2903147</v>
      </c>
      <c r="B999" t="s">
        <v>620</v>
      </c>
      <c r="C999" s="1">
        <v>4261</v>
      </c>
    </row>
    <row r="1000" spans="1:3" x14ac:dyDescent="0.25">
      <c r="A1000">
        <v>2903148</v>
      </c>
      <c r="B1000" t="s">
        <v>621</v>
      </c>
      <c r="C1000" s="1">
        <v>24017</v>
      </c>
    </row>
    <row r="1001" spans="1:3" x14ac:dyDescent="0.25">
      <c r="A1001">
        <v>2903149</v>
      </c>
      <c r="B1001" t="s">
        <v>622</v>
      </c>
      <c r="C1001" s="1">
        <v>3790</v>
      </c>
    </row>
    <row r="1002" spans="1:3" x14ac:dyDescent="0.25">
      <c r="A1002">
        <v>2903150</v>
      </c>
      <c r="B1002" t="s">
        <v>623</v>
      </c>
      <c r="C1002" s="1">
        <v>3996</v>
      </c>
    </row>
    <row r="1003" spans="1:3" x14ac:dyDescent="0.25">
      <c r="A1003">
        <v>2903153</v>
      </c>
      <c r="B1003" t="s">
        <v>624</v>
      </c>
      <c r="C1003" s="1">
        <v>5316</v>
      </c>
    </row>
    <row r="1004" spans="1:3" x14ac:dyDescent="0.25">
      <c r="A1004">
        <v>2903154</v>
      </c>
      <c r="B1004" t="s">
        <v>625</v>
      </c>
      <c r="C1004" s="1">
        <v>8107</v>
      </c>
    </row>
    <row r="1005" spans="1:3" x14ac:dyDescent="0.25">
      <c r="A1005">
        <v>2903155</v>
      </c>
      <c r="B1005" t="s">
        <v>626</v>
      </c>
      <c r="C1005" s="1">
        <v>25319</v>
      </c>
    </row>
    <row r="1006" spans="1:3" x14ac:dyDescent="0.25">
      <c r="A1006">
        <v>2903156</v>
      </c>
      <c r="B1006" t="s">
        <v>627</v>
      </c>
      <c r="C1006" s="1">
        <v>48884</v>
      </c>
    </row>
    <row r="1007" spans="1:3" x14ac:dyDescent="0.25">
      <c r="A1007">
        <v>2903162</v>
      </c>
      <c r="B1007" t="s">
        <v>628</v>
      </c>
      <c r="C1007" s="1">
        <v>4810</v>
      </c>
    </row>
    <row r="1008" spans="1:3" x14ac:dyDescent="0.25">
      <c r="A1008">
        <v>2903163</v>
      </c>
      <c r="B1008" t="s">
        <v>629</v>
      </c>
      <c r="C1008" s="1">
        <v>4810</v>
      </c>
    </row>
    <row r="1009" spans="1:3" x14ac:dyDescent="0.25">
      <c r="A1009">
        <v>2903166</v>
      </c>
      <c r="B1009" t="s">
        <v>1843</v>
      </c>
      <c r="C1009" s="1">
        <v>10588</v>
      </c>
    </row>
    <row r="1010" spans="1:3" x14ac:dyDescent="0.25">
      <c r="A1010">
        <v>2903167</v>
      </c>
      <c r="B1010" t="s">
        <v>1844</v>
      </c>
      <c r="C1010" s="1">
        <v>4659</v>
      </c>
    </row>
    <row r="1011" spans="1:3" x14ac:dyDescent="0.25">
      <c r="A1011">
        <v>2903168</v>
      </c>
      <c r="B1011" t="s">
        <v>2020</v>
      </c>
      <c r="C1011" s="1">
        <v>7353</v>
      </c>
    </row>
    <row r="1012" spans="1:3" x14ac:dyDescent="0.25">
      <c r="A1012">
        <v>2903169</v>
      </c>
      <c r="B1012" t="s">
        <v>630</v>
      </c>
      <c r="C1012" s="1">
        <v>51396</v>
      </c>
    </row>
    <row r="1013" spans="1:3" x14ac:dyDescent="0.25">
      <c r="A1013">
        <v>2903170</v>
      </c>
      <c r="B1013" t="s">
        <v>631</v>
      </c>
      <c r="C1013" s="1">
        <v>15158</v>
      </c>
    </row>
    <row r="1014" spans="1:3" x14ac:dyDescent="0.25">
      <c r="A1014">
        <v>2903171</v>
      </c>
      <c r="B1014" t="s">
        <v>632</v>
      </c>
      <c r="C1014" s="1">
        <v>31835</v>
      </c>
    </row>
    <row r="1015" spans="1:3" x14ac:dyDescent="0.25">
      <c r="A1015">
        <v>2903173</v>
      </c>
      <c r="B1015" t="s">
        <v>633</v>
      </c>
      <c r="C1015" s="1">
        <v>241473</v>
      </c>
    </row>
    <row r="1016" spans="1:3" x14ac:dyDescent="0.25">
      <c r="A1016">
        <v>2903182</v>
      </c>
      <c r="B1016" t="s">
        <v>634</v>
      </c>
      <c r="C1016" s="1">
        <v>3815</v>
      </c>
    </row>
    <row r="1017" spans="1:3" x14ac:dyDescent="0.25">
      <c r="A1017">
        <v>2903183</v>
      </c>
      <c r="B1017" t="s">
        <v>635</v>
      </c>
      <c r="C1017" s="1">
        <v>5422</v>
      </c>
    </row>
    <row r="1018" spans="1:3" x14ac:dyDescent="0.25">
      <c r="A1018">
        <v>2903187</v>
      </c>
      <c r="B1018" t="s">
        <v>636</v>
      </c>
      <c r="C1018" s="1">
        <v>76835</v>
      </c>
    </row>
    <row r="1019" spans="1:3" x14ac:dyDescent="0.25">
      <c r="A1019">
        <v>2903188</v>
      </c>
      <c r="B1019" t="s">
        <v>637</v>
      </c>
      <c r="C1019" s="1">
        <v>81433</v>
      </c>
    </row>
    <row r="1020" spans="1:3" x14ac:dyDescent="0.25">
      <c r="A1020">
        <v>2903189</v>
      </c>
      <c r="B1020" t="s">
        <v>638</v>
      </c>
      <c r="C1020" s="1">
        <v>159478</v>
      </c>
    </row>
    <row r="1021" spans="1:3" x14ac:dyDescent="0.25">
      <c r="A1021">
        <v>2903190</v>
      </c>
      <c r="B1021" t="s">
        <v>639</v>
      </c>
      <c r="C1021" s="1">
        <v>169037</v>
      </c>
    </row>
    <row r="1022" spans="1:3" x14ac:dyDescent="0.25">
      <c r="A1022">
        <v>2903191</v>
      </c>
      <c r="B1022" t="s">
        <v>640</v>
      </c>
      <c r="C1022" s="1">
        <v>229416</v>
      </c>
    </row>
    <row r="1023" spans="1:3" x14ac:dyDescent="0.25">
      <c r="A1023">
        <v>2903192</v>
      </c>
      <c r="B1023" t="s">
        <v>641</v>
      </c>
      <c r="C1023" s="1">
        <v>243210</v>
      </c>
    </row>
    <row r="1024" spans="1:3" x14ac:dyDescent="0.25">
      <c r="A1024">
        <v>2903193</v>
      </c>
      <c r="B1024" t="s">
        <v>642</v>
      </c>
      <c r="C1024" s="1">
        <v>547646</v>
      </c>
    </row>
    <row r="1025" spans="1:3" x14ac:dyDescent="0.25">
      <c r="A1025">
        <v>2903194</v>
      </c>
      <c r="B1025" t="s">
        <v>643</v>
      </c>
      <c r="C1025" s="1">
        <v>580558</v>
      </c>
    </row>
    <row r="1026" spans="1:3" x14ac:dyDescent="0.25">
      <c r="A1026">
        <v>2903196</v>
      </c>
      <c r="B1026" t="s">
        <v>644</v>
      </c>
      <c r="C1026" s="1">
        <v>35639</v>
      </c>
    </row>
    <row r="1027" spans="1:3" x14ac:dyDescent="0.25">
      <c r="A1027">
        <v>2903197</v>
      </c>
      <c r="B1027" t="s">
        <v>645</v>
      </c>
      <c r="C1027" s="1">
        <v>33154</v>
      </c>
    </row>
    <row r="1028" spans="1:3" x14ac:dyDescent="0.25">
      <c r="A1028">
        <v>2903198</v>
      </c>
      <c r="B1028" t="s">
        <v>646</v>
      </c>
      <c r="C1028" s="1">
        <v>38236</v>
      </c>
    </row>
    <row r="1029" spans="1:3" x14ac:dyDescent="0.25">
      <c r="A1029">
        <v>2903199</v>
      </c>
      <c r="B1029" t="s">
        <v>647</v>
      </c>
      <c r="C1029" s="1">
        <v>40535</v>
      </c>
    </row>
    <row r="1030" spans="1:3" x14ac:dyDescent="0.25">
      <c r="A1030">
        <v>2903201</v>
      </c>
      <c r="B1030" t="s">
        <v>648</v>
      </c>
      <c r="C1030" s="1">
        <v>81433</v>
      </c>
    </row>
    <row r="1031" spans="1:3" x14ac:dyDescent="0.25">
      <c r="A1031">
        <v>2903203</v>
      </c>
      <c r="B1031" t="s">
        <v>649</v>
      </c>
      <c r="C1031" s="1">
        <v>168432</v>
      </c>
    </row>
    <row r="1032" spans="1:3" x14ac:dyDescent="0.25">
      <c r="A1032">
        <v>2903204</v>
      </c>
      <c r="B1032" t="s">
        <v>650</v>
      </c>
      <c r="C1032" s="1">
        <v>229416</v>
      </c>
    </row>
    <row r="1033" spans="1:3" x14ac:dyDescent="0.25">
      <c r="A1033">
        <v>2903205</v>
      </c>
      <c r="B1033" t="s">
        <v>651</v>
      </c>
      <c r="C1033" s="1">
        <v>243089</v>
      </c>
    </row>
    <row r="1034" spans="1:3" x14ac:dyDescent="0.25">
      <c r="A1034">
        <v>2903206</v>
      </c>
      <c r="B1034" t="s">
        <v>652</v>
      </c>
      <c r="C1034" s="1">
        <v>547646</v>
      </c>
    </row>
    <row r="1035" spans="1:3" x14ac:dyDescent="0.25">
      <c r="A1035">
        <v>2903207</v>
      </c>
      <c r="B1035" t="s">
        <v>653</v>
      </c>
      <c r="C1035" s="1">
        <v>580437</v>
      </c>
    </row>
    <row r="1036" spans="1:3" x14ac:dyDescent="0.25">
      <c r="A1036">
        <v>2903209</v>
      </c>
      <c r="B1036" t="s">
        <v>654</v>
      </c>
      <c r="C1036" s="1">
        <v>30129</v>
      </c>
    </row>
    <row r="1037" spans="1:3" x14ac:dyDescent="0.25">
      <c r="A1037">
        <v>2903211</v>
      </c>
      <c r="B1037" t="s">
        <v>655</v>
      </c>
      <c r="C1037" s="1">
        <v>40535</v>
      </c>
    </row>
    <row r="1038" spans="1:3" x14ac:dyDescent="0.25">
      <c r="A1038">
        <v>2903212</v>
      </c>
      <c r="B1038" t="s">
        <v>656</v>
      </c>
      <c r="C1038" s="1">
        <v>6080</v>
      </c>
    </row>
    <row r="1039" spans="1:3" x14ac:dyDescent="0.25">
      <c r="A1039">
        <v>2903214</v>
      </c>
      <c r="B1039" t="s">
        <v>657</v>
      </c>
      <c r="C1039" s="1">
        <v>23528</v>
      </c>
    </row>
    <row r="1040" spans="1:3" x14ac:dyDescent="0.25">
      <c r="A1040">
        <v>2903216</v>
      </c>
      <c r="B1040" t="s">
        <v>658</v>
      </c>
      <c r="C1040" s="1">
        <v>23195</v>
      </c>
    </row>
    <row r="1041" spans="1:3" x14ac:dyDescent="0.25">
      <c r="A1041">
        <v>2903218</v>
      </c>
      <c r="B1041" t="s">
        <v>659</v>
      </c>
      <c r="C1041" s="1">
        <v>23418</v>
      </c>
    </row>
    <row r="1042" spans="1:3" x14ac:dyDescent="0.25">
      <c r="A1042">
        <v>2903220</v>
      </c>
      <c r="B1042" t="s">
        <v>660</v>
      </c>
      <c r="C1042" s="1">
        <v>69253</v>
      </c>
    </row>
    <row r="1043" spans="1:3" x14ac:dyDescent="0.25">
      <c r="A1043">
        <v>2903222</v>
      </c>
      <c r="B1043" t="s">
        <v>661</v>
      </c>
      <c r="C1043" s="1">
        <v>36374</v>
      </c>
    </row>
    <row r="1044" spans="1:3" x14ac:dyDescent="0.25">
      <c r="A1044">
        <v>2903224</v>
      </c>
      <c r="B1044" t="s">
        <v>662</v>
      </c>
      <c r="C1044" s="1">
        <v>69142</v>
      </c>
    </row>
    <row r="1045" spans="1:3" x14ac:dyDescent="0.25">
      <c r="A1045">
        <v>2903225</v>
      </c>
      <c r="B1045" t="s">
        <v>663</v>
      </c>
      <c r="C1045" s="1">
        <v>12984</v>
      </c>
    </row>
    <row r="1046" spans="1:3" x14ac:dyDescent="0.25">
      <c r="A1046">
        <v>2903226</v>
      </c>
      <c r="B1046" t="s">
        <v>664</v>
      </c>
      <c r="C1046" s="1">
        <v>11876</v>
      </c>
    </row>
    <row r="1047" spans="1:3" x14ac:dyDescent="0.25">
      <c r="A1047">
        <v>2903227</v>
      </c>
      <c r="B1047" t="s">
        <v>665</v>
      </c>
      <c r="C1047" s="1">
        <v>12873</v>
      </c>
    </row>
    <row r="1048" spans="1:3" x14ac:dyDescent="0.25">
      <c r="A1048">
        <v>2903228</v>
      </c>
      <c r="B1048" t="s">
        <v>666</v>
      </c>
      <c r="C1048" s="1">
        <v>17424</v>
      </c>
    </row>
    <row r="1049" spans="1:3" x14ac:dyDescent="0.25">
      <c r="A1049">
        <v>2903229</v>
      </c>
      <c r="B1049" t="s">
        <v>667</v>
      </c>
      <c r="C1049" s="1">
        <v>17978</v>
      </c>
    </row>
    <row r="1050" spans="1:3" x14ac:dyDescent="0.25">
      <c r="A1050">
        <v>2903236</v>
      </c>
      <c r="B1050" t="s">
        <v>1845</v>
      </c>
      <c r="C1050" s="1">
        <v>4213</v>
      </c>
    </row>
    <row r="1051" spans="1:3" x14ac:dyDescent="0.25">
      <c r="A1051">
        <v>2903239</v>
      </c>
      <c r="B1051" t="s">
        <v>668</v>
      </c>
      <c r="C1051" s="1">
        <v>74902</v>
      </c>
    </row>
    <row r="1052" spans="1:3" x14ac:dyDescent="0.25">
      <c r="A1052">
        <v>2903240</v>
      </c>
      <c r="B1052" t="s">
        <v>669</v>
      </c>
      <c r="C1052" s="1">
        <v>98909</v>
      </c>
    </row>
    <row r="1053" spans="1:3" x14ac:dyDescent="0.25">
      <c r="A1053">
        <v>2903241</v>
      </c>
      <c r="B1053" t="s">
        <v>670</v>
      </c>
      <c r="C1053" s="1">
        <v>131966</v>
      </c>
    </row>
    <row r="1054" spans="1:3" x14ac:dyDescent="0.25">
      <c r="A1054">
        <v>2903242</v>
      </c>
      <c r="B1054" t="s">
        <v>671</v>
      </c>
      <c r="C1054" s="1">
        <v>233082</v>
      </c>
    </row>
    <row r="1055" spans="1:3" x14ac:dyDescent="0.25">
      <c r="A1055">
        <v>2903243</v>
      </c>
      <c r="B1055" t="s">
        <v>672</v>
      </c>
      <c r="C1055" s="1">
        <v>49702</v>
      </c>
    </row>
    <row r="1056" spans="1:3" x14ac:dyDescent="0.25">
      <c r="A1056">
        <v>2903244</v>
      </c>
      <c r="B1056" t="s">
        <v>673</v>
      </c>
      <c r="C1056" s="1">
        <v>61698</v>
      </c>
    </row>
    <row r="1057" spans="1:3" x14ac:dyDescent="0.25">
      <c r="A1057">
        <v>2903246</v>
      </c>
      <c r="B1057" t="s">
        <v>674</v>
      </c>
      <c r="C1057" s="1">
        <v>24443</v>
      </c>
    </row>
    <row r="1058" spans="1:3" x14ac:dyDescent="0.25">
      <c r="A1058">
        <v>2903248</v>
      </c>
      <c r="B1058" t="s">
        <v>675</v>
      </c>
      <c r="C1058" s="1">
        <v>68607</v>
      </c>
    </row>
    <row r="1059" spans="1:3" x14ac:dyDescent="0.25">
      <c r="A1059">
        <v>2903249</v>
      </c>
      <c r="B1059" t="s">
        <v>676</v>
      </c>
      <c r="C1059" s="1">
        <v>110957</v>
      </c>
    </row>
    <row r="1060" spans="1:3" x14ac:dyDescent="0.25">
      <c r="A1060">
        <v>2903250</v>
      </c>
      <c r="B1060" t="s">
        <v>677</v>
      </c>
      <c r="C1060" s="1">
        <v>117733</v>
      </c>
    </row>
    <row r="1061" spans="1:3" x14ac:dyDescent="0.25">
      <c r="A1061">
        <v>2903251</v>
      </c>
      <c r="B1061" t="s">
        <v>678</v>
      </c>
      <c r="C1061" s="1">
        <v>177144</v>
      </c>
    </row>
    <row r="1062" spans="1:3" x14ac:dyDescent="0.25">
      <c r="A1062">
        <v>2903252</v>
      </c>
      <c r="B1062" t="s">
        <v>679</v>
      </c>
      <c r="C1062" s="1">
        <v>167101</v>
      </c>
    </row>
    <row r="1063" spans="1:3" x14ac:dyDescent="0.25">
      <c r="A1063">
        <v>2903253</v>
      </c>
      <c r="B1063" t="s">
        <v>680</v>
      </c>
      <c r="C1063" s="1">
        <v>29369</v>
      </c>
    </row>
    <row r="1064" spans="1:3" x14ac:dyDescent="0.25">
      <c r="A1064">
        <v>2903254</v>
      </c>
      <c r="B1064" t="s">
        <v>681</v>
      </c>
      <c r="C1064" s="1">
        <v>14374</v>
      </c>
    </row>
    <row r="1065" spans="1:3" x14ac:dyDescent="0.25">
      <c r="A1065">
        <v>2903255</v>
      </c>
      <c r="B1065" t="s">
        <v>682</v>
      </c>
      <c r="C1065" s="1">
        <v>19705</v>
      </c>
    </row>
    <row r="1066" spans="1:3" x14ac:dyDescent="0.25">
      <c r="A1066">
        <v>2903256</v>
      </c>
      <c r="B1066" t="s">
        <v>683</v>
      </c>
      <c r="C1066" s="1">
        <v>29403</v>
      </c>
    </row>
    <row r="1067" spans="1:3" x14ac:dyDescent="0.25">
      <c r="A1067">
        <v>2903257</v>
      </c>
      <c r="B1067" t="s">
        <v>684</v>
      </c>
      <c r="C1067" s="1">
        <v>38115</v>
      </c>
    </row>
    <row r="1068" spans="1:3" x14ac:dyDescent="0.25">
      <c r="A1068">
        <v>2903258</v>
      </c>
      <c r="B1068" t="s">
        <v>685</v>
      </c>
      <c r="C1068" s="1">
        <v>40414</v>
      </c>
    </row>
    <row r="1069" spans="1:3" x14ac:dyDescent="0.25">
      <c r="A1069">
        <v>2903260</v>
      </c>
      <c r="B1069" t="s">
        <v>686</v>
      </c>
      <c r="C1069" s="1">
        <v>40414</v>
      </c>
    </row>
    <row r="1070" spans="1:3" x14ac:dyDescent="0.25">
      <c r="A1070">
        <v>2903261</v>
      </c>
      <c r="B1070" t="s">
        <v>687</v>
      </c>
      <c r="C1070" s="1">
        <v>95106</v>
      </c>
    </row>
    <row r="1071" spans="1:3" x14ac:dyDescent="0.25">
      <c r="A1071">
        <v>2903264</v>
      </c>
      <c r="B1071" t="s">
        <v>688</v>
      </c>
      <c r="C1071" s="1">
        <v>95106</v>
      </c>
    </row>
    <row r="1072" spans="1:3" x14ac:dyDescent="0.25">
      <c r="A1072">
        <v>2903265</v>
      </c>
      <c r="B1072" t="s">
        <v>689</v>
      </c>
      <c r="C1072" s="1">
        <v>134189</v>
      </c>
    </row>
    <row r="1073" spans="1:3" x14ac:dyDescent="0.25">
      <c r="A1073">
        <v>2903266</v>
      </c>
      <c r="B1073" t="s">
        <v>690</v>
      </c>
      <c r="C1073" s="1">
        <v>142175</v>
      </c>
    </row>
    <row r="1074" spans="1:3" x14ac:dyDescent="0.25">
      <c r="A1074">
        <v>2903267</v>
      </c>
      <c r="B1074" t="s">
        <v>691</v>
      </c>
      <c r="C1074" s="1">
        <v>332992</v>
      </c>
    </row>
    <row r="1075" spans="1:3" x14ac:dyDescent="0.25">
      <c r="A1075">
        <v>2903268</v>
      </c>
      <c r="B1075" t="s">
        <v>692</v>
      </c>
      <c r="C1075" s="1">
        <v>352957</v>
      </c>
    </row>
    <row r="1076" spans="1:3" x14ac:dyDescent="0.25">
      <c r="A1076">
        <v>2903288</v>
      </c>
      <c r="B1076" t="s">
        <v>693</v>
      </c>
      <c r="C1076" s="1">
        <v>115355</v>
      </c>
    </row>
    <row r="1077" spans="1:3" x14ac:dyDescent="0.25">
      <c r="A1077">
        <v>2903289</v>
      </c>
      <c r="B1077" t="s">
        <v>1846</v>
      </c>
      <c r="C1077" s="1">
        <v>5153</v>
      </c>
    </row>
    <row r="1078" spans="1:3" x14ac:dyDescent="0.25">
      <c r="A1078">
        <v>2903290</v>
      </c>
      <c r="B1078" t="s">
        <v>1847</v>
      </c>
      <c r="C1078" s="1">
        <v>4904</v>
      </c>
    </row>
    <row r="1079" spans="1:3" x14ac:dyDescent="0.25">
      <c r="A1079">
        <v>2903299</v>
      </c>
      <c r="B1079" t="s">
        <v>694</v>
      </c>
      <c r="C1079" s="1">
        <v>14618</v>
      </c>
    </row>
    <row r="1080" spans="1:3" x14ac:dyDescent="0.25">
      <c r="A1080">
        <v>2903300</v>
      </c>
      <c r="B1080" t="s">
        <v>695</v>
      </c>
      <c r="C1080" s="1">
        <v>14618</v>
      </c>
    </row>
    <row r="1081" spans="1:3" x14ac:dyDescent="0.25">
      <c r="A1081">
        <v>2903301</v>
      </c>
      <c r="B1081" t="s">
        <v>696</v>
      </c>
      <c r="C1081" s="1">
        <v>14618</v>
      </c>
    </row>
    <row r="1082" spans="1:3" x14ac:dyDescent="0.25">
      <c r="A1082">
        <v>2903303</v>
      </c>
      <c r="B1082" t="s">
        <v>697</v>
      </c>
      <c r="C1082" s="1">
        <v>14618</v>
      </c>
    </row>
    <row r="1083" spans="1:3" x14ac:dyDescent="0.25">
      <c r="A1083">
        <v>2903304</v>
      </c>
      <c r="B1083" t="s">
        <v>1848</v>
      </c>
      <c r="C1083" s="1">
        <v>8429</v>
      </c>
    </row>
    <row r="1084" spans="1:3" x14ac:dyDescent="0.25">
      <c r="A1084">
        <v>2903305</v>
      </c>
      <c r="B1084" t="s">
        <v>1849</v>
      </c>
      <c r="C1084" s="1">
        <v>7394</v>
      </c>
    </row>
    <row r="1085" spans="1:3" x14ac:dyDescent="0.25">
      <c r="A1085">
        <v>2903308</v>
      </c>
      <c r="B1085" t="s">
        <v>698</v>
      </c>
      <c r="C1085" s="1">
        <v>21951</v>
      </c>
    </row>
    <row r="1086" spans="1:3" x14ac:dyDescent="0.25">
      <c r="A1086">
        <v>2903317</v>
      </c>
      <c r="B1086" t="s">
        <v>699</v>
      </c>
      <c r="C1086" s="1">
        <v>70543</v>
      </c>
    </row>
    <row r="1087" spans="1:3" x14ac:dyDescent="0.25">
      <c r="A1087">
        <v>2903318</v>
      </c>
      <c r="B1087" t="s">
        <v>700</v>
      </c>
      <c r="C1087" s="1">
        <v>103939</v>
      </c>
    </row>
    <row r="1088" spans="1:3" x14ac:dyDescent="0.25">
      <c r="A1088">
        <v>2903319</v>
      </c>
      <c r="B1088" t="s">
        <v>701</v>
      </c>
      <c r="C1088" s="1">
        <v>110231</v>
      </c>
    </row>
    <row r="1089" spans="1:3" x14ac:dyDescent="0.25">
      <c r="A1089">
        <v>2903320</v>
      </c>
      <c r="B1089" t="s">
        <v>702</v>
      </c>
      <c r="C1089" s="1">
        <v>160809</v>
      </c>
    </row>
    <row r="1090" spans="1:3" x14ac:dyDescent="0.25">
      <c r="A1090">
        <v>2903321</v>
      </c>
      <c r="B1090" t="s">
        <v>703</v>
      </c>
      <c r="C1090" s="1">
        <v>170489</v>
      </c>
    </row>
    <row r="1091" spans="1:3" x14ac:dyDescent="0.25">
      <c r="A1091">
        <v>2903322</v>
      </c>
      <c r="B1091" t="s">
        <v>704</v>
      </c>
      <c r="C1091" s="1">
        <v>267531</v>
      </c>
    </row>
    <row r="1092" spans="1:3" x14ac:dyDescent="0.25">
      <c r="A1092">
        <v>2903323</v>
      </c>
      <c r="B1092" t="s">
        <v>705</v>
      </c>
      <c r="C1092" s="1">
        <v>283624</v>
      </c>
    </row>
    <row r="1093" spans="1:3" x14ac:dyDescent="0.25">
      <c r="A1093">
        <v>2903325</v>
      </c>
      <c r="B1093" t="s">
        <v>706</v>
      </c>
      <c r="C1093" s="1">
        <v>16093</v>
      </c>
    </row>
    <row r="1094" spans="1:3" x14ac:dyDescent="0.25">
      <c r="A1094">
        <v>2903327</v>
      </c>
      <c r="B1094" t="s">
        <v>707</v>
      </c>
      <c r="C1094" s="1">
        <v>496100</v>
      </c>
    </row>
    <row r="1095" spans="1:3" x14ac:dyDescent="0.25">
      <c r="A1095">
        <v>2903329</v>
      </c>
      <c r="B1095" t="s">
        <v>1850</v>
      </c>
      <c r="C1095" s="1">
        <v>14716</v>
      </c>
    </row>
    <row r="1096" spans="1:3" x14ac:dyDescent="0.25">
      <c r="A1096">
        <v>2903337</v>
      </c>
      <c r="B1096" t="s">
        <v>1851</v>
      </c>
      <c r="C1096" s="1">
        <v>21139</v>
      </c>
    </row>
    <row r="1097" spans="1:3" x14ac:dyDescent="0.25">
      <c r="A1097">
        <v>2903338</v>
      </c>
      <c r="B1097" t="s">
        <v>1852</v>
      </c>
      <c r="C1097" s="1">
        <v>14716</v>
      </c>
    </row>
    <row r="1098" spans="1:3" x14ac:dyDescent="0.25">
      <c r="A1098">
        <v>2903339</v>
      </c>
      <c r="B1098" t="s">
        <v>1853</v>
      </c>
      <c r="C1098" s="1">
        <v>21139</v>
      </c>
    </row>
    <row r="1099" spans="1:3" x14ac:dyDescent="0.25">
      <c r="A1099">
        <v>2903343</v>
      </c>
      <c r="B1099" t="s">
        <v>708</v>
      </c>
      <c r="C1099" s="1">
        <v>93896</v>
      </c>
    </row>
    <row r="1100" spans="1:3" x14ac:dyDescent="0.25">
      <c r="A1100">
        <v>2903345</v>
      </c>
      <c r="B1100" t="s">
        <v>709</v>
      </c>
      <c r="C1100" s="1">
        <v>414183</v>
      </c>
    </row>
    <row r="1101" spans="1:3" x14ac:dyDescent="0.25">
      <c r="A1101">
        <v>2903346</v>
      </c>
      <c r="B1101" t="s">
        <v>710</v>
      </c>
      <c r="C1101" s="1">
        <v>438988</v>
      </c>
    </row>
    <row r="1102" spans="1:3" x14ac:dyDescent="0.25">
      <c r="A1102">
        <v>2903347</v>
      </c>
      <c r="B1102" t="s">
        <v>711</v>
      </c>
      <c r="C1102" s="1">
        <v>571120</v>
      </c>
    </row>
    <row r="1103" spans="1:3" x14ac:dyDescent="0.25">
      <c r="A1103">
        <v>2903353</v>
      </c>
      <c r="B1103" t="s">
        <v>2021</v>
      </c>
      <c r="C1103" s="1">
        <v>30613</v>
      </c>
    </row>
    <row r="1104" spans="1:3" x14ac:dyDescent="0.25">
      <c r="A1104">
        <v>2903355</v>
      </c>
      <c r="B1104" t="s">
        <v>712</v>
      </c>
      <c r="C1104" s="1">
        <v>47749</v>
      </c>
    </row>
    <row r="1105" spans="1:3" x14ac:dyDescent="0.25">
      <c r="A1105">
        <v>2903365</v>
      </c>
      <c r="B1105" t="s">
        <v>1854</v>
      </c>
      <c r="C1105">
        <v>179</v>
      </c>
    </row>
    <row r="1106" spans="1:3" x14ac:dyDescent="0.25">
      <c r="A1106">
        <v>2903366</v>
      </c>
      <c r="B1106" t="s">
        <v>713</v>
      </c>
      <c r="C1106" s="1">
        <v>25750</v>
      </c>
    </row>
    <row r="1107" spans="1:3" x14ac:dyDescent="0.25">
      <c r="A1107">
        <v>2903373</v>
      </c>
      <c r="B1107" t="s">
        <v>714</v>
      </c>
      <c r="C1107" s="1">
        <v>32591</v>
      </c>
    </row>
    <row r="1108" spans="1:3" x14ac:dyDescent="0.25">
      <c r="A1108">
        <v>2903374</v>
      </c>
      <c r="B1108" t="s">
        <v>715</v>
      </c>
      <c r="C1108" s="1">
        <v>60255</v>
      </c>
    </row>
    <row r="1109" spans="1:3" x14ac:dyDescent="0.25">
      <c r="A1109">
        <v>2903375</v>
      </c>
      <c r="B1109" t="s">
        <v>716</v>
      </c>
      <c r="C1109" s="1">
        <v>102034</v>
      </c>
    </row>
    <row r="1110" spans="1:3" x14ac:dyDescent="0.25">
      <c r="A1110">
        <v>2903376</v>
      </c>
      <c r="B1110" t="s">
        <v>717</v>
      </c>
      <c r="C1110" s="1">
        <v>26054</v>
      </c>
    </row>
    <row r="1111" spans="1:3" x14ac:dyDescent="0.25">
      <c r="A1111">
        <v>2903377</v>
      </c>
      <c r="B1111" t="s">
        <v>718</v>
      </c>
      <c r="C1111" s="1">
        <v>30032</v>
      </c>
    </row>
    <row r="1112" spans="1:3" x14ac:dyDescent="0.25">
      <c r="A1112">
        <v>2903378</v>
      </c>
      <c r="B1112" t="s">
        <v>719</v>
      </c>
      <c r="C1112" s="1">
        <v>169773</v>
      </c>
    </row>
    <row r="1113" spans="1:3" x14ac:dyDescent="0.25">
      <c r="A1113">
        <v>2903379</v>
      </c>
      <c r="B1113" t="s">
        <v>720</v>
      </c>
      <c r="C1113" s="1">
        <v>18878</v>
      </c>
    </row>
    <row r="1114" spans="1:3" x14ac:dyDescent="0.25">
      <c r="A1114">
        <v>2903382</v>
      </c>
      <c r="B1114" t="s">
        <v>721</v>
      </c>
      <c r="C1114" s="1">
        <v>127799</v>
      </c>
    </row>
    <row r="1115" spans="1:3" x14ac:dyDescent="0.25">
      <c r="A1115">
        <v>2903383</v>
      </c>
      <c r="B1115" t="s">
        <v>722</v>
      </c>
      <c r="C1115" s="1">
        <v>6896</v>
      </c>
    </row>
    <row r="1116" spans="1:3" x14ac:dyDescent="0.25">
      <c r="A1116">
        <v>2903384</v>
      </c>
      <c r="B1116" t="s">
        <v>723</v>
      </c>
      <c r="C1116" s="1">
        <v>4940</v>
      </c>
    </row>
    <row r="1117" spans="1:3" x14ac:dyDescent="0.25">
      <c r="A1117">
        <v>2903385</v>
      </c>
      <c r="B1117" t="s">
        <v>724</v>
      </c>
      <c r="C1117" s="1">
        <v>6618</v>
      </c>
    </row>
    <row r="1118" spans="1:3" x14ac:dyDescent="0.25">
      <c r="A1118">
        <v>2903386</v>
      </c>
      <c r="B1118" t="s">
        <v>725</v>
      </c>
      <c r="C1118" s="1">
        <v>17816</v>
      </c>
    </row>
    <row r="1119" spans="1:3" x14ac:dyDescent="0.25">
      <c r="A1119">
        <v>2903387</v>
      </c>
      <c r="B1119" t="s">
        <v>726</v>
      </c>
      <c r="C1119" s="1">
        <v>38609</v>
      </c>
    </row>
    <row r="1120" spans="1:3" x14ac:dyDescent="0.25">
      <c r="A1120">
        <v>2903388</v>
      </c>
      <c r="B1120" t="s">
        <v>727</v>
      </c>
      <c r="C1120" s="1">
        <v>78444</v>
      </c>
    </row>
    <row r="1121" spans="1:3" x14ac:dyDescent="0.25">
      <c r="A1121">
        <v>2903397</v>
      </c>
      <c r="B1121" t="s">
        <v>1855</v>
      </c>
      <c r="C1121" s="1">
        <v>11241</v>
      </c>
    </row>
    <row r="1122" spans="1:3" x14ac:dyDescent="0.25">
      <c r="A1122">
        <v>2903398</v>
      </c>
      <c r="B1122" t="s">
        <v>728</v>
      </c>
      <c r="C1122" s="1">
        <v>18240</v>
      </c>
    </row>
    <row r="1123" spans="1:3" x14ac:dyDescent="0.25">
      <c r="A1123">
        <v>2903399</v>
      </c>
      <c r="B1123" t="s">
        <v>1856</v>
      </c>
      <c r="C1123" s="1">
        <v>4889</v>
      </c>
    </row>
    <row r="1124" spans="1:3" x14ac:dyDescent="0.25">
      <c r="A1124">
        <v>2903400</v>
      </c>
      <c r="B1124" t="s">
        <v>729</v>
      </c>
      <c r="C1124" s="1">
        <v>34078</v>
      </c>
    </row>
    <row r="1125" spans="1:3" x14ac:dyDescent="0.25">
      <c r="A1125">
        <v>2903401</v>
      </c>
      <c r="B1125" t="s">
        <v>1857</v>
      </c>
      <c r="C1125" s="1">
        <v>5395</v>
      </c>
    </row>
    <row r="1126" spans="1:3" x14ac:dyDescent="0.25">
      <c r="A1126">
        <v>2903402</v>
      </c>
      <c r="B1126" t="s">
        <v>1858</v>
      </c>
      <c r="C1126" s="1">
        <v>34575</v>
      </c>
    </row>
    <row r="1127" spans="1:3" x14ac:dyDescent="0.25">
      <c r="A1127">
        <v>2903403</v>
      </c>
      <c r="B1127" t="s">
        <v>1859</v>
      </c>
      <c r="C1127" s="1">
        <v>29203</v>
      </c>
    </row>
    <row r="1128" spans="1:3" x14ac:dyDescent="0.25">
      <c r="A1128">
        <v>2903405</v>
      </c>
      <c r="B1128" t="s">
        <v>1860</v>
      </c>
      <c r="C1128" s="1">
        <v>59842</v>
      </c>
    </row>
    <row r="1129" spans="1:3" x14ac:dyDescent="0.25">
      <c r="A1129">
        <v>2903406</v>
      </c>
      <c r="B1129" t="s">
        <v>1861</v>
      </c>
      <c r="C1129" s="1">
        <v>57626</v>
      </c>
    </row>
    <row r="1130" spans="1:3" x14ac:dyDescent="0.25">
      <c r="A1130">
        <v>2903407</v>
      </c>
      <c r="B1130" t="s">
        <v>1862</v>
      </c>
      <c r="C1130" s="1">
        <v>20287</v>
      </c>
    </row>
    <row r="1131" spans="1:3" x14ac:dyDescent="0.25">
      <c r="A1131">
        <v>2903408</v>
      </c>
      <c r="B1131" t="s">
        <v>1863</v>
      </c>
      <c r="C1131" s="1">
        <v>19883</v>
      </c>
    </row>
    <row r="1132" spans="1:3" x14ac:dyDescent="0.25">
      <c r="A1132">
        <v>2903409</v>
      </c>
      <c r="B1132" t="s">
        <v>1864</v>
      </c>
      <c r="C1132" s="1">
        <v>87221</v>
      </c>
    </row>
    <row r="1133" spans="1:3" x14ac:dyDescent="0.25">
      <c r="A1133">
        <v>2903410</v>
      </c>
      <c r="B1133" t="s">
        <v>1865</v>
      </c>
      <c r="C1133" s="1">
        <v>78487</v>
      </c>
    </row>
    <row r="1134" spans="1:3" x14ac:dyDescent="0.25">
      <c r="A1134">
        <v>2903413</v>
      </c>
      <c r="B1134" t="s">
        <v>1866</v>
      </c>
      <c r="C1134" s="1">
        <v>25031</v>
      </c>
    </row>
    <row r="1135" spans="1:3" x14ac:dyDescent="0.25">
      <c r="A1135">
        <v>2903414</v>
      </c>
      <c r="B1135" t="s">
        <v>1867</v>
      </c>
      <c r="C1135" s="1">
        <v>23337</v>
      </c>
    </row>
    <row r="1136" spans="1:3" x14ac:dyDescent="0.25">
      <c r="A1136">
        <v>2903416</v>
      </c>
      <c r="B1136" t="s">
        <v>730</v>
      </c>
      <c r="C1136" s="1">
        <v>426746</v>
      </c>
    </row>
    <row r="1137" spans="1:3" x14ac:dyDescent="0.25">
      <c r="A1137">
        <v>2903417</v>
      </c>
      <c r="B1137" t="s">
        <v>731</v>
      </c>
      <c r="C1137" s="1">
        <v>424468</v>
      </c>
    </row>
    <row r="1138" spans="1:3" x14ac:dyDescent="0.25">
      <c r="A1138">
        <v>2903418</v>
      </c>
      <c r="B1138" t="s">
        <v>732</v>
      </c>
      <c r="C1138" s="1">
        <v>1391500</v>
      </c>
    </row>
    <row r="1139" spans="1:3" x14ac:dyDescent="0.25">
      <c r="A1139">
        <v>2903446</v>
      </c>
      <c r="B1139" t="s">
        <v>733</v>
      </c>
      <c r="C1139" s="1">
        <v>13283</v>
      </c>
    </row>
    <row r="1140" spans="1:3" x14ac:dyDescent="0.25">
      <c r="A1140">
        <v>2903450</v>
      </c>
      <c r="B1140" t="s">
        <v>734</v>
      </c>
      <c r="C1140" s="1">
        <v>115447</v>
      </c>
    </row>
    <row r="1141" spans="1:3" x14ac:dyDescent="0.25">
      <c r="A1141">
        <v>2903459</v>
      </c>
      <c r="B1141" t="s">
        <v>735</v>
      </c>
      <c r="C1141" s="1">
        <v>951668</v>
      </c>
    </row>
    <row r="1142" spans="1:3" x14ac:dyDescent="0.25">
      <c r="A1142">
        <v>2903460</v>
      </c>
      <c r="B1142" t="s">
        <v>736</v>
      </c>
      <c r="C1142" s="1">
        <v>538565</v>
      </c>
    </row>
    <row r="1143" spans="1:3" x14ac:dyDescent="0.25">
      <c r="A1143">
        <v>2903461</v>
      </c>
      <c r="B1143" t="s">
        <v>737</v>
      </c>
      <c r="C1143" s="1">
        <v>244874</v>
      </c>
    </row>
    <row r="1144" spans="1:3" x14ac:dyDescent="0.25">
      <c r="A1144">
        <v>2903462</v>
      </c>
      <c r="B1144" t="s">
        <v>738</v>
      </c>
      <c r="C1144" s="1">
        <v>156004</v>
      </c>
    </row>
    <row r="1145" spans="1:3" x14ac:dyDescent="0.25">
      <c r="A1145">
        <v>2903463</v>
      </c>
      <c r="B1145" t="s">
        <v>739</v>
      </c>
      <c r="C1145" s="1">
        <v>624849</v>
      </c>
    </row>
    <row r="1146" spans="1:3" x14ac:dyDescent="0.25">
      <c r="A1146">
        <v>2903464</v>
      </c>
      <c r="B1146" t="s">
        <v>740</v>
      </c>
      <c r="C1146" s="1">
        <v>320378</v>
      </c>
    </row>
    <row r="1147" spans="1:3" x14ac:dyDescent="0.25">
      <c r="A1147">
        <v>2903465</v>
      </c>
      <c r="B1147" t="s">
        <v>741</v>
      </c>
      <c r="C1147" s="1">
        <v>174541</v>
      </c>
    </row>
    <row r="1148" spans="1:3" x14ac:dyDescent="0.25">
      <c r="A1148">
        <v>2903466</v>
      </c>
      <c r="B1148" t="s">
        <v>742</v>
      </c>
      <c r="C1148" s="1">
        <v>102147</v>
      </c>
    </row>
    <row r="1149" spans="1:3" x14ac:dyDescent="0.25">
      <c r="A1149">
        <v>2903467</v>
      </c>
      <c r="B1149" t="s">
        <v>743</v>
      </c>
      <c r="C1149" s="1">
        <v>624849</v>
      </c>
    </row>
    <row r="1150" spans="1:3" x14ac:dyDescent="0.25">
      <c r="A1150">
        <v>2903468</v>
      </c>
      <c r="B1150" t="s">
        <v>744</v>
      </c>
      <c r="C1150" s="1">
        <v>320378</v>
      </c>
    </row>
    <row r="1151" spans="1:3" x14ac:dyDescent="0.25">
      <c r="A1151">
        <v>2903469</v>
      </c>
      <c r="B1151" t="s">
        <v>745</v>
      </c>
      <c r="C1151" s="1">
        <v>174541</v>
      </c>
    </row>
    <row r="1152" spans="1:3" x14ac:dyDescent="0.25">
      <c r="A1152">
        <v>2903470</v>
      </c>
      <c r="B1152" t="s">
        <v>746</v>
      </c>
      <c r="C1152" s="1">
        <v>102147</v>
      </c>
    </row>
    <row r="1153" spans="1:3" x14ac:dyDescent="0.25">
      <c r="A1153">
        <v>2903471</v>
      </c>
      <c r="B1153" t="s">
        <v>747</v>
      </c>
      <c r="C1153" s="1">
        <v>490317</v>
      </c>
    </row>
    <row r="1154" spans="1:3" x14ac:dyDescent="0.25">
      <c r="A1154">
        <v>2903472</v>
      </c>
      <c r="B1154" t="s">
        <v>748</v>
      </c>
      <c r="C1154" s="1">
        <v>288825</v>
      </c>
    </row>
    <row r="1155" spans="1:3" x14ac:dyDescent="0.25">
      <c r="A1155">
        <v>2903473</v>
      </c>
      <c r="B1155" t="s">
        <v>749</v>
      </c>
      <c r="C1155" s="1">
        <v>105040</v>
      </c>
    </row>
    <row r="1156" spans="1:3" x14ac:dyDescent="0.25">
      <c r="A1156">
        <v>2903474</v>
      </c>
      <c r="B1156" t="s">
        <v>750</v>
      </c>
      <c r="C1156" s="1">
        <v>286854</v>
      </c>
    </row>
    <row r="1157" spans="1:3" x14ac:dyDescent="0.25">
      <c r="A1157">
        <v>2903475</v>
      </c>
      <c r="B1157" t="s">
        <v>751</v>
      </c>
      <c r="C1157" s="1">
        <v>448555</v>
      </c>
    </row>
    <row r="1158" spans="1:3" x14ac:dyDescent="0.25">
      <c r="A1158">
        <v>2903476</v>
      </c>
      <c r="B1158" t="s">
        <v>752</v>
      </c>
      <c r="C1158" s="1">
        <v>196846</v>
      </c>
    </row>
    <row r="1159" spans="1:3" x14ac:dyDescent="0.25">
      <c r="A1159">
        <v>2903477</v>
      </c>
      <c r="B1159" t="s">
        <v>753</v>
      </c>
      <c r="C1159" s="1">
        <v>95618</v>
      </c>
    </row>
    <row r="1160" spans="1:3" x14ac:dyDescent="0.25">
      <c r="A1160">
        <v>2903478</v>
      </c>
      <c r="B1160" t="s">
        <v>754</v>
      </c>
      <c r="C1160" s="1">
        <v>184060</v>
      </c>
    </row>
    <row r="1161" spans="1:3" x14ac:dyDescent="0.25">
      <c r="A1161">
        <v>2903479</v>
      </c>
      <c r="B1161" t="s">
        <v>755</v>
      </c>
      <c r="C1161" s="1">
        <v>607753</v>
      </c>
    </row>
    <row r="1162" spans="1:3" x14ac:dyDescent="0.25">
      <c r="A1162">
        <v>2903480</v>
      </c>
      <c r="B1162" t="s">
        <v>756</v>
      </c>
      <c r="C1162" s="1">
        <v>3233</v>
      </c>
    </row>
    <row r="1163" spans="1:3" x14ac:dyDescent="0.25">
      <c r="A1163">
        <v>2903482</v>
      </c>
      <c r="B1163" t="s">
        <v>757</v>
      </c>
      <c r="C1163" s="1">
        <v>6155</v>
      </c>
    </row>
    <row r="1164" spans="1:3" x14ac:dyDescent="0.25">
      <c r="A1164">
        <v>2903489</v>
      </c>
      <c r="B1164" t="s">
        <v>1868</v>
      </c>
      <c r="C1164" s="1">
        <v>6336</v>
      </c>
    </row>
    <row r="1165" spans="1:3" x14ac:dyDescent="0.25">
      <c r="A1165">
        <v>2903490</v>
      </c>
      <c r="B1165" t="s">
        <v>1869</v>
      </c>
      <c r="C1165" s="1">
        <v>6336</v>
      </c>
    </row>
    <row r="1166" spans="1:3" x14ac:dyDescent="0.25">
      <c r="A1166">
        <v>2903491</v>
      </c>
      <c r="B1166" t="s">
        <v>1870</v>
      </c>
      <c r="C1166" s="1">
        <v>8759</v>
      </c>
    </row>
    <row r="1167" spans="1:3" x14ac:dyDescent="0.25">
      <c r="A1167">
        <v>2903492</v>
      </c>
      <c r="B1167" t="s">
        <v>1871</v>
      </c>
      <c r="C1167" s="1">
        <v>8759</v>
      </c>
    </row>
    <row r="1168" spans="1:3" x14ac:dyDescent="0.25">
      <c r="A1168">
        <v>2903493</v>
      </c>
      <c r="B1168" t="s">
        <v>1872</v>
      </c>
      <c r="C1168" s="1">
        <v>11737</v>
      </c>
    </row>
    <row r="1169" spans="1:3" x14ac:dyDescent="0.25">
      <c r="A1169">
        <v>2903494</v>
      </c>
      <c r="B1169" t="s">
        <v>1873</v>
      </c>
      <c r="C1169" s="1">
        <v>11737</v>
      </c>
    </row>
    <row r="1170" spans="1:3" x14ac:dyDescent="0.25">
      <c r="A1170">
        <v>2903523</v>
      </c>
      <c r="B1170" t="s">
        <v>758</v>
      </c>
      <c r="C1170" s="1">
        <v>84292</v>
      </c>
    </row>
    <row r="1171" spans="1:3" x14ac:dyDescent="0.25">
      <c r="A1171">
        <v>2903524</v>
      </c>
      <c r="B1171" t="s">
        <v>759</v>
      </c>
      <c r="C1171" s="1">
        <v>96700</v>
      </c>
    </row>
    <row r="1172" spans="1:3" x14ac:dyDescent="0.25">
      <c r="A1172">
        <v>2903526</v>
      </c>
      <c r="B1172" t="s">
        <v>760</v>
      </c>
      <c r="C1172" s="1">
        <v>94664</v>
      </c>
    </row>
    <row r="1173" spans="1:3" x14ac:dyDescent="0.25">
      <c r="A1173">
        <v>2903527</v>
      </c>
      <c r="B1173" t="s">
        <v>761</v>
      </c>
      <c r="C1173" s="1">
        <v>70640</v>
      </c>
    </row>
    <row r="1174" spans="1:3" x14ac:dyDescent="0.25">
      <c r="A1174">
        <v>2903528</v>
      </c>
      <c r="B1174" t="s">
        <v>762</v>
      </c>
      <c r="C1174" s="1">
        <v>94936</v>
      </c>
    </row>
    <row r="1175" spans="1:3" x14ac:dyDescent="0.25">
      <c r="A1175">
        <v>2903529</v>
      </c>
      <c r="B1175" t="s">
        <v>763</v>
      </c>
      <c r="C1175" s="1">
        <v>930327</v>
      </c>
    </row>
    <row r="1176" spans="1:3" x14ac:dyDescent="0.25">
      <c r="A1176">
        <v>2903530</v>
      </c>
      <c r="B1176" t="s">
        <v>764</v>
      </c>
      <c r="C1176" s="1">
        <v>908986</v>
      </c>
    </row>
    <row r="1177" spans="1:3" x14ac:dyDescent="0.25">
      <c r="A1177">
        <v>2903531</v>
      </c>
      <c r="B1177" t="s">
        <v>765</v>
      </c>
      <c r="C1177" s="1">
        <v>538565</v>
      </c>
    </row>
    <row r="1178" spans="1:3" x14ac:dyDescent="0.25">
      <c r="A1178">
        <v>2903532</v>
      </c>
      <c r="B1178" t="s">
        <v>766</v>
      </c>
      <c r="C1178" s="1">
        <v>538565</v>
      </c>
    </row>
    <row r="1179" spans="1:3" x14ac:dyDescent="0.25">
      <c r="A1179">
        <v>2903533</v>
      </c>
      <c r="B1179" t="s">
        <v>767</v>
      </c>
      <c r="C1179" s="1">
        <v>240491</v>
      </c>
    </row>
    <row r="1180" spans="1:3" x14ac:dyDescent="0.25">
      <c r="A1180">
        <v>2903534</v>
      </c>
      <c r="B1180" t="s">
        <v>768</v>
      </c>
      <c r="C1180" s="1">
        <v>240491</v>
      </c>
    </row>
    <row r="1181" spans="1:3" x14ac:dyDescent="0.25">
      <c r="A1181">
        <v>2903535</v>
      </c>
      <c r="B1181" t="s">
        <v>769</v>
      </c>
      <c r="C1181" s="1">
        <v>196846</v>
      </c>
    </row>
    <row r="1182" spans="1:3" x14ac:dyDescent="0.25">
      <c r="A1182">
        <v>2903536</v>
      </c>
      <c r="B1182" t="s">
        <v>770</v>
      </c>
      <c r="C1182" s="1">
        <v>156004</v>
      </c>
    </row>
    <row r="1183" spans="1:3" x14ac:dyDescent="0.25">
      <c r="A1183">
        <v>2903537</v>
      </c>
      <c r="B1183" t="s">
        <v>771</v>
      </c>
      <c r="C1183" s="1">
        <v>156004</v>
      </c>
    </row>
    <row r="1184" spans="1:3" x14ac:dyDescent="0.25">
      <c r="A1184">
        <v>2903538</v>
      </c>
      <c r="B1184" t="s">
        <v>772</v>
      </c>
      <c r="C1184" s="1">
        <v>147634</v>
      </c>
    </row>
    <row r="1185" spans="1:3" x14ac:dyDescent="0.25">
      <c r="A1185">
        <v>2903539</v>
      </c>
      <c r="B1185" t="s">
        <v>773</v>
      </c>
      <c r="C1185" s="1">
        <v>147634</v>
      </c>
    </row>
    <row r="1186" spans="1:3" x14ac:dyDescent="0.25">
      <c r="A1186">
        <v>2903540</v>
      </c>
      <c r="B1186" t="s">
        <v>774</v>
      </c>
      <c r="C1186" s="1">
        <v>139181</v>
      </c>
    </row>
    <row r="1187" spans="1:3" x14ac:dyDescent="0.25">
      <c r="A1187">
        <v>2903542</v>
      </c>
      <c r="B1187" t="s">
        <v>775</v>
      </c>
      <c r="C1187" s="1">
        <v>108539</v>
      </c>
    </row>
    <row r="1188" spans="1:3" x14ac:dyDescent="0.25">
      <c r="A1188">
        <v>2903543</v>
      </c>
      <c r="B1188" t="s">
        <v>776</v>
      </c>
      <c r="C1188" s="1">
        <v>132822</v>
      </c>
    </row>
    <row r="1189" spans="1:3" x14ac:dyDescent="0.25">
      <c r="A1189">
        <v>2903544</v>
      </c>
      <c r="B1189" t="s">
        <v>777</v>
      </c>
      <c r="C1189" s="1">
        <v>105040</v>
      </c>
    </row>
    <row r="1190" spans="1:3" x14ac:dyDescent="0.25">
      <c r="A1190">
        <v>2903545</v>
      </c>
      <c r="B1190" t="s">
        <v>778</v>
      </c>
      <c r="C1190" s="1">
        <v>100307</v>
      </c>
    </row>
    <row r="1191" spans="1:3" x14ac:dyDescent="0.25">
      <c r="A1191">
        <v>2903546</v>
      </c>
      <c r="B1191" t="s">
        <v>779</v>
      </c>
      <c r="C1191" s="1">
        <v>91017</v>
      </c>
    </row>
    <row r="1192" spans="1:3" x14ac:dyDescent="0.25">
      <c r="A1192">
        <v>2903547</v>
      </c>
      <c r="B1192" t="s">
        <v>780</v>
      </c>
      <c r="C1192" s="1">
        <v>86416</v>
      </c>
    </row>
    <row r="1193" spans="1:3" x14ac:dyDescent="0.25">
      <c r="A1193">
        <v>2903548</v>
      </c>
      <c r="B1193" t="s">
        <v>781</v>
      </c>
      <c r="C1193" s="1">
        <v>72481</v>
      </c>
    </row>
    <row r="1194" spans="1:3" x14ac:dyDescent="0.25">
      <c r="A1194">
        <v>2903549</v>
      </c>
      <c r="B1194" t="s">
        <v>782</v>
      </c>
      <c r="C1194" s="1">
        <v>63102</v>
      </c>
    </row>
    <row r="1195" spans="1:3" x14ac:dyDescent="0.25">
      <c r="A1195">
        <v>2903550</v>
      </c>
      <c r="B1195" t="s">
        <v>783</v>
      </c>
      <c r="C1195" s="1">
        <v>47514</v>
      </c>
    </row>
    <row r="1196" spans="1:3" x14ac:dyDescent="0.25">
      <c r="A1196">
        <v>2903551</v>
      </c>
      <c r="B1196" t="s">
        <v>784</v>
      </c>
      <c r="C1196" s="1">
        <v>88459</v>
      </c>
    </row>
    <row r="1197" spans="1:3" x14ac:dyDescent="0.25">
      <c r="A1197">
        <v>2903552</v>
      </c>
      <c r="B1197" t="s">
        <v>785</v>
      </c>
      <c r="C1197" s="1">
        <v>88459</v>
      </c>
    </row>
    <row r="1198" spans="1:3" x14ac:dyDescent="0.25">
      <c r="A1198">
        <v>2903553</v>
      </c>
      <c r="B1198" t="s">
        <v>786</v>
      </c>
      <c r="C1198" s="1">
        <v>249818</v>
      </c>
    </row>
    <row r="1199" spans="1:3" x14ac:dyDescent="0.25">
      <c r="A1199">
        <v>2903554</v>
      </c>
      <c r="B1199" t="s">
        <v>787</v>
      </c>
      <c r="C1199" s="1">
        <v>67955</v>
      </c>
    </row>
    <row r="1200" spans="1:3" x14ac:dyDescent="0.25">
      <c r="A1200">
        <v>2903555</v>
      </c>
      <c r="B1200" t="s">
        <v>788</v>
      </c>
      <c r="C1200" s="1">
        <v>61333</v>
      </c>
    </row>
    <row r="1201" spans="1:3" x14ac:dyDescent="0.25">
      <c r="A1201">
        <v>2903559</v>
      </c>
      <c r="B1201" t="s">
        <v>789</v>
      </c>
      <c r="C1201" s="1">
        <v>160357</v>
      </c>
    </row>
    <row r="1202" spans="1:3" x14ac:dyDescent="0.25">
      <c r="A1202">
        <v>2903560</v>
      </c>
      <c r="B1202" t="s">
        <v>790</v>
      </c>
      <c r="C1202" s="1">
        <v>192026</v>
      </c>
    </row>
    <row r="1203" spans="1:3" x14ac:dyDescent="0.25">
      <c r="A1203">
        <v>2903561</v>
      </c>
      <c r="B1203" t="s">
        <v>791</v>
      </c>
      <c r="C1203" s="1">
        <v>214618</v>
      </c>
    </row>
    <row r="1204" spans="1:3" x14ac:dyDescent="0.25">
      <c r="A1204">
        <v>2903562</v>
      </c>
      <c r="B1204" t="s">
        <v>4</v>
      </c>
      <c r="C1204" s="1">
        <v>478301</v>
      </c>
    </row>
    <row r="1205" spans="1:3" x14ac:dyDescent="0.25">
      <c r="A1205">
        <v>2903563</v>
      </c>
      <c r="B1205" t="s">
        <v>5</v>
      </c>
      <c r="C1205" s="1">
        <v>279296</v>
      </c>
    </row>
    <row r="1206" spans="1:3" x14ac:dyDescent="0.25">
      <c r="A1206">
        <v>2903634</v>
      </c>
      <c r="B1206" t="s">
        <v>792</v>
      </c>
      <c r="C1206" s="1">
        <v>196433</v>
      </c>
    </row>
    <row r="1207" spans="1:3" x14ac:dyDescent="0.25">
      <c r="A1207">
        <v>2903635</v>
      </c>
      <c r="B1207" t="s">
        <v>793</v>
      </c>
      <c r="C1207" s="1">
        <v>225906</v>
      </c>
    </row>
    <row r="1208" spans="1:3" x14ac:dyDescent="0.25">
      <c r="A1208">
        <v>2903639</v>
      </c>
      <c r="B1208" t="s">
        <v>1874</v>
      </c>
      <c r="C1208" s="1">
        <v>31827</v>
      </c>
    </row>
    <row r="1209" spans="1:3" x14ac:dyDescent="0.25">
      <c r="A1209">
        <v>2903640</v>
      </c>
      <c r="B1209" t="s">
        <v>1875</v>
      </c>
      <c r="C1209" s="1">
        <v>31827</v>
      </c>
    </row>
    <row r="1210" spans="1:3" x14ac:dyDescent="0.25">
      <c r="A1210">
        <v>2903641</v>
      </c>
      <c r="B1210" t="s">
        <v>794</v>
      </c>
      <c r="C1210" s="1">
        <v>960037</v>
      </c>
    </row>
    <row r="1211" spans="1:3" x14ac:dyDescent="0.25">
      <c r="A1211">
        <v>2903653</v>
      </c>
      <c r="B1211" t="s">
        <v>795</v>
      </c>
      <c r="C1211" s="1">
        <v>17296</v>
      </c>
    </row>
    <row r="1212" spans="1:3" x14ac:dyDescent="0.25">
      <c r="A1212">
        <v>2903655</v>
      </c>
      <c r="B1212" t="s">
        <v>796</v>
      </c>
      <c r="C1212" s="1">
        <v>5059</v>
      </c>
    </row>
    <row r="1213" spans="1:3" x14ac:dyDescent="0.25">
      <c r="A1213">
        <v>2903656</v>
      </c>
      <c r="B1213" t="s">
        <v>797</v>
      </c>
      <c r="C1213" s="1">
        <v>7146</v>
      </c>
    </row>
    <row r="1214" spans="1:3" x14ac:dyDescent="0.25">
      <c r="A1214">
        <v>2903657</v>
      </c>
      <c r="B1214" t="s">
        <v>798</v>
      </c>
      <c r="C1214" s="1">
        <v>7981</v>
      </c>
    </row>
    <row r="1215" spans="1:3" x14ac:dyDescent="0.25">
      <c r="A1215">
        <v>2903658</v>
      </c>
      <c r="B1215" t="s">
        <v>799</v>
      </c>
      <c r="C1215" s="1">
        <v>781717</v>
      </c>
    </row>
    <row r="1216" spans="1:3" x14ac:dyDescent="0.25">
      <c r="A1216">
        <v>2903659</v>
      </c>
      <c r="B1216" t="s">
        <v>800</v>
      </c>
      <c r="C1216" s="1">
        <v>1066066</v>
      </c>
    </row>
    <row r="1217" spans="1:3" x14ac:dyDescent="0.25">
      <c r="A1217">
        <v>2903660</v>
      </c>
      <c r="B1217" t="s">
        <v>801</v>
      </c>
      <c r="C1217" s="1">
        <v>1278123</v>
      </c>
    </row>
    <row r="1218" spans="1:3" x14ac:dyDescent="0.25">
      <c r="A1218">
        <v>2903661</v>
      </c>
      <c r="B1218" t="s">
        <v>802</v>
      </c>
      <c r="C1218" s="1">
        <v>1633800</v>
      </c>
    </row>
    <row r="1219" spans="1:3" x14ac:dyDescent="0.25">
      <c r="A1219">
        <v>2903701</v>
      </c>
      <c r="B1219" t="s">
        <v>6</v>
      </c>
      <c r="C1219" s="1">
        <v>32725</v>
      </c>
    </row>
    <row r="1220" spans="1:3" x14ac:dyDescent="0.25">
      <c r="A1220">
        <v>2903702</v>
      </c>
      <c r="B1220" t="s">
        <v>803</v>
      </c>
      <c r="C1220" s="1">
        <v>271095</v>
      </c>
    </row>
    <row r="1221" spans="1:3" x14ac:dyDescent="0.25">
      <c r="A1221">
        <v>2903703</v>
      </c>
      <c r="B1221" t="s">
        <v>804</v>
      </c>
      <c r="C1221" s="1">
        <v>229953</v>
      </c>
    </row>
    <row r="1222" spans="1:3" x14ac:dyDescent="0.25">
      <c r="A1222">
        <v>2903708</v>
      </c>
      <c r="B1222" t="s">
        <v>805</v>
      </c>
      <c r="C1222" s="1">
        <v>877411</v>
      </c>
    </row>
    <row r="1223" spans="1:3" x14ac:dyDescent="0.25">
      <c r="A1223">
        <v>2903732</v>
      </c>
      <c r="B1223" t="s">
        <v>806</v>
      </c>
      <c r="C1223" s="1">
        <v>17205</v>
      </c>
    </row>
    <row r="1224" spans="1:3" x14ac:dyDescent="0.25">
      <c r="A1224">
        <v>2903733</v>
      </c>
      <c r="B1224" t="s">
        <v>807</v>
      </c>
      <c r="C1224" s="1">
        <v>21368</v>
      </c>
    </row>
    <row r="1225" spans="1:3" x14ac:dyDescent="0.25">
      <c r="A1225">
        <v>2903734</v>
      </c>
      <c r="B1225" t="s">
        <v>808</v>
      </c>
      <c r="C1225" s="1">
        <v>37295</v>
      </c>
    </row>
    <row r="1226" spans="1:3" x14ac:dyDescent="0.25">
      <c r="A1226">
        <v>2903735</v>
      </c>
      <c r="B1226" t="s">
        <v>809</v>
      </c>
      <c r="C1226" s="1">
        <v>6997</v>
      </c>
    </row>
    <row r="1227" spans="1:3" x14ac:dyDescent="0.25">
      <c r="A1227">
        <v>2903736</v>
      </c>
      <c r="B1227" t="s">
        <v>810</v>
      </c>
      <c r="C1227" s="1">
        <v>6997</v>
      </c>
    </row>
    <row r="1228" spans="1:3" x14ac:dyDescent="0.25">
      <c r="A1228">
        <v>2903741</v>
      </c>
      <c r="B1228" t="s">
        <v>811</v>
      </c>
      <c r="C1228" s="1">
        <v>6145</v>
      </c>
    </row>
    <row r="1229" spans="1:3" x14ac:dyDescent="0.25">
      <c r="A1229">
        <v>2903742</v>
      </c>
      <c r="B1229" t="s">
        <v>812</v>
      </c>
      <c r="C1229" s="1">
        <v>8319</v>
      </c>
    </row>
    <row r="1230" spans="1:3" x14ac:dyDescent="0.25">
      <c r="A1230">
        <v>2903743</v>
      </c>
      <c r="B1230" t="s">
        <v>813</v>
      </c>
      <c r="C1230" s="1">
        <v>8319</v>
      </c>
    </row>
    <row r="1231" spans="1:3" x14ac:dyDescent="0.25">
      <c r="A1231">
        <v>2903744</v>
      </c>
      <c r="B1231" t="s">
        <v>814</v>
      </c>
      <c r="C1231" s="1">
        <v>8699</v>
      </c>
    </row>
    <row r="1232" spans="1:3" x14ac:dyDescent="0.25">
      <c r="A1232">
        <v>2903745</v>
      </c>
      <c r="B1232" t="s">
        <v>815</v>
      </c>
      <c r="C1232" s="1">
        <v>8699</v>
      </c>
    </row>
    <row r="1233" spans="1:3" x14ac:dyDescent="0.25">
      <c r="A1233">
        <v>2903746</v>
      </c>
      <c r="B1233" t="s">
        <v>816</v>
      </c>
      <c r="C1233" s="1">
        <v>19665</v>
      </c>
    </row>
    <row r="1234" spans="1:3" x14ac:dyDescent="0.25">
      <c r="A1234">
        <v>2903747</v>
      </c>
      <c r="B1234" t="s">
        <v>817</v>
      </c>
      <c r="C1234" s="1">
        <v>19665</v>
      </c>
    </row>
    <row r="1235" spans="1:3" x14ac:dyDescent="0.25">
      <c r="A1235">
        <v>2903748</v>
      </c>
      <c r="B1235" t="s">
        <v>818</v>
      </c>
      <c r="C1235" s="1">
        <v>19665</v>
      </c>
    </row>
    <row r="1236" spans="1:3" x14ac:dyDescent="0.25">
      <c r="A1236">
        <v>2903749</v>
      </c>
      <c r="B1236" t="s">
        <v>819</v>
      </c>
      <c r="C1236" s="1">
        <v>19665</v>
      </c>
    </row>
    <row r="1237" spans="1:3" x14ac:dyDescent="0.25">
      <c r="A1237">
        <v>2903750</v>
      </c>
      <c r="B1237" t="s">
        <v>820</v>
      </c>
      <c r="C1237" s="1">
        <v>19665</v>
      </c>
    </row>
    <row r="1238" spans="1:3" x14ac:dyDescent="0.25">
      <c r="A1238">
        <v>2903751</v>
      </c>
      <c r="B1238" t="s">
        <v>821</v>
      </c>
      <c r="C1238" s="1">
        <v>15693</v>
      </c>
    </row>
    <row r="1239" spans="1:3" x14ac:dyDescent="0.25">
      <c r="A1239">
        <v>2903752</v>
      </c>
      <c r="B1239" t="s">
        <v>822</v>
      </c>
      <c r="C1239" s="1">
        <v>22785</v>
      </c>
    </row>
    <row r="1240" spans="1:3" x14ac:dyDescent="0.25">
      <c r="A1240">
        <v>2903753</v>
      </c>
      <c r="B1240" t="s">
        <v>823</v>
      </c>
      <c r="C1240" s="1">
        <v>47836</v>
      </c>
    </row>
    <row r="1241" spans="1:3" x14ac:dyDescent="0.25">
      <c r="A1241">
        <v>2903754</v>
      </c>
      <c r="B1241" t="s">
        <v>824</v>
      </c>
      <c r="C1241" s="1">
        <v>13519</v>
      </c>
    </row>
    <row r="1242" spans="1:3" x14ac:dyDescent="0.25">
      <c r="A1242">
        <v>2903755</v>
      </c>
      <c r="B1242" t="s">
        <v>825</v>
      </c>
      <c r="C1242" s="1">
        <v>24675</v>
      </c>
    </row>
    <row r="1243" spans="1:3" x14ac:dyDescent="0.25">
      <c r="A1243">
        <v>2903756</v>
      </c>
      <c r="B1243" t="s">
        <v>826</v>
      </c>
      <c r="C1243" s="1">
        <v>47174</v>
      </c>
    </row>
    <row r="1244" spans="1:3" x14ac:dyDescent="0.25">
      <c r="A1244">
        <v>2903757</v>
      </c>
      <c r="B1244" t="s">
        <v>827</v>
      </c>
      <c r="C1244" s="1">
        <v>7090</v>
      </c>
    </row>
    <row r="1245" spans="1:3" x14ac:dyDescent="0.25">
      <c r="A1245">
        <v>2903758</v>
      </c>
      <c r="B1245" t="s">
        <v>828</v>
      </c>
      <c r="C1245" s="1">
        <v>10967</v>
      </c>
    </row>
    <row r="1246" spans="1:3" x14ac:dyDescent="0.25">
      <c r="A1246">
        <v>2903759</v>
      </c>
      <c r="B1246" t="s">
        <v>829</v>
      </c>
      <c r="C1246" s="1">
        <v>26629</v>
      </c>
    </row>
    <row r="1247" spans="1:3" x14ac:dyDescent="0.25">
      <c r="A1247">
        <v>2903760</v>
      </c>
      <c r="B1247" t="s">
        <v>2022</v>
      </c>
      <c r="C1247" s="1">
        <v>199143</v>
      </c>
    </row>
    <row r="1248" spans="1:3" x14ac:dyDescent="0.25">
      <c r="A1248">
        <v>2903761</v>
      </c>
      <c r="B1248" t="s">
        <v>2023</v>
      </c>
      <c r="C1248" s="1">
        <v>287021</v>
      </c>
    </row>
    <row r="1249" spans="1:3" x14ac:dyDescent="0.25">
      <c r="A1249">
        <v>2903762</v>
      </c>
      <c r="B1249" t="s">
        <v>830</v>
      </c>
      <c r="C1249" s="1">
        <v>488544</v>
      </c>
    </row>
    <row r="1250" spans="1:3" x14ac:dyDescent="0.25">
      <c r="A1250">
        <v>2903763</v>
      </c>
      <c r="B1250" t="s">
        <v>831</v>
      </c>
      <c r="C1250" s="1">
        <v>27511</v>
      </c>
    </row>
    <row r="1251" spans="1:3" x14ac:dyDescent="0.25">
      <c r="A1251">
        <v>2903764</v>
      </c>
      <c r="B1251" t="s">
        <v>832</v>
      </c>
      <c r="C1251" s="1">
        <v>35832</v>
      </c>
    </row>
    <row r="1252" spans="1:3" x14ac:dyDescent="0.25">
      <c r="A1252">
        <v>2903765</v>
      </c>
      <c r="B1252" t="s">
        <v>833</v>
      </c>
      <c r="C1252" s="1">
        <v>57954</v>
      </c>
    </row>
    <row r="1253" spans="1:3" x14ac:dyDescent="0.25">
      <c r="A1253">
        <v>2903766</v>
      </c>
      <c r="B1253" t="s">
        <v>834</v>
      </c>
      <c r="C1253" s="1">
        <v>10128</v>
      </c>
    </row>
    <row r="1254" spans="1:3" x14ac:dyDescent="0.25">
      <c r="A1254">
        <v>2903767</v>
      </c>
      <c r="B1254" t="s">
        <v>835</v>
      </c>
      <c r="C1254" s="1">
        <v>11817</v>
      </c>
    </row>
    <row r="1255" spans="1:3" x14ac:dyDescent="0.25">
      <c r="A1255">
        <v>2903768</v>
      </c>
      <c r="B1255" t="s">
        <v>836</v>
      </c>
      <c r="C1255" s="1">
        <v>24203</v>
      </c>
    </row>
    <row r="1256" spans="1:3" x14ac:dyDescent="0.25">
      <c r="A1256">
        <v>2903778</v>
      </c>
      <c r="B1256" t="s">
        <v>837</v>
      </c>
      <c r="C1256" s="1">
        <v>51415</v>
      </c>
    </row>
    <row r="1257" spans="1:3" x14ac:dyDescent="0.25">
      <c r="A1257">
        <v>2903782</v>
      </c>
      <c r="B1257" t="s">
        <v>1876</v>
      </c>
      <c r="C1257" s="1">
        <v>1812</v>
      </c>
    </row>
    <row r="1258" spans="1:3" x14ac:dyDescent="0.25">
      <c r="A1258">
        <v>2903783</v>
      </c>
      <c r="B1258" t="s">
        <v>1877</v>
      </c>
      <c r="C1258" s="1">
        <v>39216</v>
      </c>
    </row>
    <row r="1259" spans="1:3" x14ac:dyDescent="0.25">
      <c r="A1259">
        <v>2903784</v>
      </c>
      <c r="B1259" t="s">
        <v>1878</v>
      </c>
      <c r="C1259" s="1">
        <v>55242</v>
      </c>
    </row>
    <row r="1260" spans="1:3" x14ac:dyDescent="0.25">
      <c r="A1260">
        <v>2903785</v>
      </c>
      <c r="B1260" t="s">
        <v>838</v>
      </c>
      <c r="C1260" s="1">
        <v>77233</v>
      </c>
    </row>
    <row r="1261" spans="1:3" x14ac:dyDescent="0.25">
      <c r="A1261">
        <v>2903786</v>
      </c>
      <c r="B1261" t="s">
        <v>839</v>
      </c>
      <c r="C1261" s="1">
        <v>131241</v>
      </c>
    </row>
    <row r="1262" spans="1:3" x14ac:dyDescent="0.25">
      <c r="A1262">
        <v>2903787</v>
      </c>
      <c r="B1262" t="s">
        <v>840</v>
      </c>
      <c r="C1262" s="1">
        <v>326588</v>
      </c>
    </row>
    <row r="1263" spans="1:3" x14ac:dyDescent="0.25">
      <c r="A1263">
        <v>2903788</v>
      </c>
      <c r="B1263" t="s">
        <v>841</v>
      </c>
      <c r="C1263" s="1">
        <v>355879</v>
      </c>
    </row>
    <row r="1264" spans="1:3" x14ac:dyDescent="0.25">
      <c r="A1264">
        <v>2903792</v>
      </c>
      <c r="B1264" t="s">
        <v>842</v>
      </c>
      <c r="C1264" s="1">
        <v>216186</v>
      </c>
    </row>
    <row r="1265" spans="1:3" x14ac:dyDescent="0.25">
      <c r="A1265">
        <v>2903793</v>
      </c>
      <c r="B1265" t="s">
        <v>843</v>
      </c>
      <c r="C1265" s="1">
        <v>210173</v>
      </c>
    </row>
    <row r="1266" spans="1:3" x14ac:dyDescent="0.25">
      <c r="A1266">
        <v>2903794</v>
      </c>
      <c r="B1266" t="s">
        <v>844</v>
      </c>
      <c r="C1266" s="1">
        <v>278383</v>
      </c>
    </row>
    <row r="1267" spans="1:3" x14ac:dyDescent="0.25">
      <c r="A1267">
        <v>2903795</v>
      </c>
      <c r="B1267" t="s">
        <v>845</v>
      </c>
      <c r="C1267" s="1">
        <v>430401</v>
      </c>
    </row>
    <row r="1268" spans="1:3" x14ac:dyDescent="0.25">
      <c r="A1268">
        <v>2903796</v>
      </c>
      <c r="B1268" t="s">
        <v>846</v>
      </c>
      <c r="C1268" s="1">
        <v>558271</v>
      </c>
    </row>
    <row r="1269" spans="1:3" x14ac:dyDescent="0.25">
      <c r="A1269">
        <v>2903797</v>
      </c>
      <c r="B1269" t="s">
        <v>847</v>
      </c>
      <c r="C1269" s="1">
        <v>660679</v>
      </c>
    </row>
    <row r="1270" spans="1:3" x14ac:dyDescent="0.25">
      <c r="A1270">
        <v>2903798</v>
      </c>
      <c r="B1270" t="s">
        <v>848</v>
      </c>
      <c r="C1270" s="1">
        <v>793152</v>
      </c>
    </row>
    <row r="1271" spans="1:3" x14ac:dyDescent="0.25">
      <c r="A1271">
        <v>2903799</v>
      </c>
      <c r="B1271" t="s">
        <v>849</v>
      </c>
      <c r="C1271" s="1">
        <v>386805</v>
      </c>
    </row>
    <row r="1272" spans="1:3" x14ac:dyDescent="0.25">
      <c r="A1272">
        <v>2903800</v>
      </c>
      <c r="B1272" t="s">
        <v>850</v>
      </c>
      <c r="C1272" s="1">
        <v>610133</v>
      </c>
    </row>
    <row r="1273" spans="1:3" x14ac:dyDescent="0.25">
      <c r="A1273">
        <v>2903801</v>
      </c>
      <c r="B1273" t="s">
        <v>851</v>
      </c>
      <c r="C1273" s="1">
        <v>162163</v>
      </c>
    </row>
    <row r="1274" spans="1:3" x14ac:dyDescent="0.25">
      <c r="A1274">
        <v>2903802</v>
      </c>
      <c r="B1274" t="s">
        <v>852</v>
      </c>
      <c r="C1274" s="1">
        <v>499361</v>
      </c>
    </row>
    <row r="1275" spans="1:3" x14ac:dyDescent="0.25">
      <c r="A1275">
        <v>2903803</v>
      </c>
      <c r="B1275" t="s">
        <v>853</v>
      </c>
      <c r="C1275" s="1">
        <v>154430</v>
      </c>
    </row>
    <row r="1276" spans="1:3" x14ac:dyDescent="0.25">
      <c r="A1276">
        <v>2903804</v>
      </c>
      <c r="B1276" t="s">
        <v>854</v>
      </c>
      <c r="C1276" s="1">
        <v>444361</v>
      </c>
    </row>
    <row r="1277" spans="1:3" x14ac:dyDescent="0.25">
      <c r="A1277">
        <v>2903805</v>
      </c>
      <c r="B1277" t="s">
        <v>855</v>
      </c>
      <c r="C1277" s="1">
        <v>158124</v>
      </c>
    </row>
    <row r="1278" spans="1:3" x14ac:dyDescent="0.25">
      <c r="A1278">
        <v>2903806</v>
      </c>
      <c r="B1278" t="s">
        <v>856</v>
      </c>
      <c r="C1278" s="1">
        <v>419408</v>
      </c>
    </row>
    <row r="1279" spans="1:3" x14ac:dyDescent="0.25">
      <c r="A1279">
        <v>2903807</v>
      </c>
      <c r="B1279" t="s">
        <v>857</v>
      </c>
      <c r="C1279" s="1">
        <v>217499</v>
      </c>
    </row>
    <row r="1280" spans="1:3" x14ac:dyDescent="0.25">
      <c r="A1280">
        <v>2903808</v>
      </c>
      <c r="B1280" t="s">
        <v>858</v>
      </c>
      <c r="C1280" s="1">
        <v>401630</v>
      </c>
    </row>
    <row r="1281" spans="1:3" x14ac:dyDescent="0.25">
      <c r="A1281">
        <v>2903809</v>
      </c>
      <c r="B1281" t="s">
        <v>859</v>
      </c>
      <c r="C1281" s="1">
        <v>191478</v>
      </c>
    </row>
    <row r="1282" spans="1:3" x14ac:dyDescent="0.25">
      <c r="A1282">
        <v>2903810</v>
      </c>
      <c r="B1282" t="s">
        <v>860</v>
      </c>
      <c r="C1282" s="1">
        <v>268989</v>
      </c>
    </row>
    <row r="1283" spans="1:3" x14ac:dyDescent="0.25">
      <c r="A1283">
        <v>2903811</v>
      </c>
      <c r="B1283" t="s">
        <v>861</v>
      </c>
      <c r="C1283" s="1">
        <v>128507</v>
      </c>
    </row>
    <row r="1284" spans="1:3" x14ac:dyDescent="0.25">
      <c r="A1284">
        <v>2903812</v>
      </c>
      <c r="B1284" t="s">
        <v>862</v>
      </c>
      <c r="C1284" s="1">
        <v>102409</v>
      </c>
    </row>
    <row r="1285" spans="1:3" x14ac:dyDescent="0.25">
      <c r="A1285">
        <v>2903813</v>
      </c>
      <c r="B1285" t="s">
        <v>863</v>
      </c>
      <c r="C1285" s="1">
        <v>351009</v>
      </c>
    </row>
    <row r="1286" spans="1:3" x14ac:dyDescent="0.25">
      <c r="A1286">
        <v>2903814</v>
      </c>
      <c r="B1286" t="s">
        <v>864</v>
      </c>
      <c r="C1286" s="1">
        <v>389061</v>
      </c>
    </row>
    <row r="1287" spans="1:3" x14ac:dyDescent="0.25">
      <c r="A1287">
        <v>2903815</v>
      </c>
      <c r="B1287" t="s">
        <v>865</v>
      </c>
      <c r="C1287" s="1">
        <v>858169</v>
      </c>
    </row>
    <row r="1288" spans="1:3" x14ac:dyDescent="0.25">
      <c r="A1288">
        <v>2903816</v>
      </c>
      <c r="B1288" t="s">
        <v>866</v>
      </c>
      <c r="C1288" s="1">
        <v>78544</v>
      </c>
    </row>
    <row r="1289" spans="1:3" x14ac:dyDescent="0.25">
      <c r="A1289">
        <v>2903817</v>
      </c>
      <c r="B1289" t="s">
        <v>867</v>
      </c>
      <c r="C1289" s="1">
        <v>184335</v>
      </c>
    </row>
    <row r="1290" spans="1:3" x14ac:dyDescent="0.25">
      <c r="A1290">
        <v>2903820</v>
      </c>
      <c r="B1290" t="s">
        <v>868</v>
      </c>
      <c r="C1290" s="1">
        <v>213641</v>
      </c>
    </row>
    <row r="1291" spans="1:3" x14ac:dyDescent="0.25">
      <c r="A1291">
        <v>2903821</v>
      </c>
      <c r="B1291" t="s">
        <v>869</v>
      </c>
      <c r="C1291" s="1">
        <v>154770</v>
      </c>
    </row>
    <row r="1292" spans="1:3" x14ac:dyDescent="0.25">
      <c r="A1292">
        <v>2903822</v>
      </c>
      <c r="B1292" t="s">
        <v>870</v>
      </c>
      <c r="C1292" s="1">
        <v>98944</v>
      </c>
    </row>
    <row r="1293" spans="1:3" x14ac:dyDescent="0.25">
      <c r="A1293">
        <v>2903823</v>
      </c>
      <c r="B1293" t="s">
        <v>871</v>
      </c>
      <c r="C1293" s="1">
        <v>583232</v>
      </c>
    </row>
    <row r="1294" spans="1:3" x14ac:dyDescent="0.25">
      <c r="A1294">
        <v>2903824</v>
      </c>
      <c r="B1294" t="s">
        <v>872</v>
      </c>
      <c r="C1294" s="1">
        <v>320364</v>
      </c>
    </row>
    <row r="1295" spans="1:3" x14ac:dyDescent="0.25">
      <c r="A1295">
        <v>2903825</v>
      </c>
      <c r="B1295" t="s">
        <v>873</v>
      </c>
      <c r="C1295" s="1">
        <v>64209</v>
      </c>
    </row>
    <row r="1296" spans="1:3" x14ac:dyDescent="0.25">
      <c r="A1296">
        <v>2903826</v>
      </c>
      <c r="B1296" t="s">
        <v>874</v>
      </c>
      <c r="C1296" s="1">
        <v>886132</v>
      </c>
    </row>
    <row r="1297" spans="1:3" x14ac:dyDescent="0.25">
      <c r="A1297">
        <v>2903827</v>
      </c>
      <c r="B1297" t="s">
        <v>875</v>
      </c>
      <c r="C1297" s="1">
        <v>5194</v>
      </c>
    </row>
    <row r="1298" spans="1:3" x14ac:dyDescent="0.25">
      <c r="A1298">
        <v>2903828</v>
      </c>
      <c r="B1298" t="s">
        <v>876</v>
      </c>
      <c r="C1298" s="1">
        <v>6000</v>
      </c>
    </row>
    <row r="1299" spans="1:3" x14ac:dyDescent="0.25">
      <c r="A1299">
        <v>2903829</v>
      </c>
      <c r="B1299" t="s">
        <v>877</v>
      </c>
      <c r="C1299" s="1">
        <v>10268</v>
      </c>
    </row>
    <row r="1300" spans="1:3" x14ac:dyDescent="0.25">
      <c r="A1300">
        <v>2903830</v>
      </c>
      <c r="B1300" t="s">
        <v>878</v>
      </c>
      <c r="C1300" s="1">
        <v>14725</v>
      </c>
    </row>
    <row r="1301" spans="1:3" x14ac:dyDescent="0.25">
      <c r="A1301">
        <v>2903831</v>
      </c>
      <c r="B1301" t="s">
        <v>879</v>
      </c>
      <c r="C1301" s="1">
        <v>19861</v>
      </c>
    </row>
    <row r="1302" spans="1:3" x14ac:dyDescent="0.25">
      <c r="A1302">
        <v>2903832</v>
      </c>
      <c r="B1302" t="s">
        <v>880</v>
      </c>
      <c r="C1302" s="1">
        <v>30262</v>
      </c>
    </row>
    <row r="1303" spans="1:3" x14ac:dyDescent="0.25">
      <c r="A1303">
        <v>2903833</v>
      </c>
      <c r="B1303" t="s">
        <v>881</v>
      </c>
      <c r="C1303" s="1">
        <v>39314</v>
      </c>
    </row>
    <row r="1304" spans="1:3" x14ac:dyDescent="0.25">
      <c r="A1304">
        <v>2903834</v>
      </c>
      <c r="B1304" t="s">
        <v>882</v>
      </c>
      <c r="C1304" s="1">
        <v>23852</v>
      </c>
    </row>
    <row r="1305" spans="1:3" x14ac:dyDescent="0.25">
      <c r="A1305">
        <v>2903835</v>
      </c>
      <c r="B1305" t="s">
        <v>883</v>
      </c>
      <c r="C1305" s="1">
        <v>25585</v>
      </c>
    </row>
    <row r="1306" spans="1:3" x14ac:dyDescent="0.25">
      <c r="A1306">
        <v>2903836</v>
      </c>
      <c r="B1306" t="s">
        <v>884</v>
      </c>
      <c r="C1306" s="1">
        <v>29201</v>
      </c>
    </row>
    <row r="1307" spans="1:3" x14ac:dyDescent="0.25">
      <c r="A1307">
        <v>2903837</v>
      </c>
      <c r="B1307" t="s">
        <v>885</v>
      </c>
      <c r="C1307" s="1">
        <v>41199</v>
      </c>
    </row>
    <row r="1308" spans="1:3" x14ac:dyDescent="0.25">
      <c r="A1308">
        <v>2903838</v>
      </c>
      <c r="B1308" t="s">
        <v>886</v>
      </c>
      <c r="C1308" s="1">
        <v>47847</v>
      </c>
    </row>
    <row r="1309" spans="1:3" x14ac:dyDescent="0.25">
      <c r="A1309">
        <v>2903839</v>
      </c>
      <c r="B1309" t="s">
        <v>887</v>
      </c>
      <c r="C1309" s="1">
        <v>26166</v>
      </c>
    </row>
    <row r="1310" spans="1:3" x14ac:dyDescent="0.25">
      <c r="A1310">
        <v>2903840</v>
      </c>
      <c r="B1310" t="s">
        <v>888</v>
      </c>
      <c r="C1310" s="1">
        <v>35995</v>
      </c>
    </row>
    <row r="1311" spans="1:3" x14ac:dyDescent="0.25">
      <c r="A1311">
        <v>2903841</v>
      </c>
      <c r="B1311" t="s">
        <v>889</v>
      </c>
      <c r="C1311" s="1">
        <v>74784</v>
      </c>
    </row>
    <row r="1312" spans="1:3" x14ac:dyDescent="0.25">
      <c r="A1312">
        <v>2903842</v>
      </c>
      <c r="B1312" t="s">
        <v>890</v>
      </c>
      <c r="C1312" s="1">
        <v>97852</v>
      </c>
    </row>
    <row r="1313" spans="1:3" x14ac:dyDescent="0.25">
      <c r="A1313">
        <v>2903843</v>
      </c>
      <c r="B1313" t="s">
        <v>891</v>
      </c>
      <c r="C1313" s="1">
        <v>125257</v>
      </c>
    </row>
    <row r="1314" spans="1:3" x14ac:dyDescent="0.25">
      <c r="A1314">
        <v>2903844</v>
      </c>
      <c r="B1314" t="s">
        <v>892</v>
      </c>
      <c r="C1314" s="1">
        <v>14599</v>
      </c>
    </row>
    <row r="1315" spans="1:3" x14ac:dyDescent="0.25">
      <c r="A1315">
        <v>2903845</v>
      </c>
      <c r="B1315" t="s">
        <v>893</v>
      </c>
      <c r="C1315" s="1">
        <v>14023</v>
      </c>
    </row>
    <row r="1316" spans="1:3" x14ac:dyDescent="0.25">
      <c r="A1316">
        <v>2903846</v>
      </c>
      <c r="B1316" t="s">
        <v>894</v>
      </c>
      <c r="C1316" s="1">
        <v>26631</v>
      </c>
    </row>
    <row r="1317" spans="1:3" x14ac:dyDescent="0.25">
      <c r="A1317">
        <v>2903847</v>
      </c>
      <c r="B1317" t="s">
        <v>895</v>
      </c>
      <c r="C1317" s="1">
        <v>42578</v>
      </c>
    </row>
    <row r="1318" spans="1:3" x14ac:dyDescent="0.25">
      <c r="A1318">
        <v>2903848</v>
      </c>
      <c r="B1318" t="s">
        <v>896</v>
      </c>
      <c r="C1318" s="1">
        <v>51558</v>
      </c>
    </row>
    <row r="1319" spans="1:3" x14ac:dyDescent="0.25">
      <c r="A1319">
        <v>2903849</v>
      </c>
      <c r="B1319" t="s">
        <v>897</v>
      </c>
      <c r="C1319" s="1">
        <v>61468</v>
      </c>
    </row>
    <row r="1320" spans="1:3" x14ac:dyDescent="0.25">
      <c r="A1320">
        <v>2903850</v>
      </c>
      <c r="B1320" t="s">
        <v>898</v>
      </c>
      <c r="C1320" s="1">
        <v>69827</v>
      </c>
    </row>
    <row r="1321" spans="1:3" x14ac:dyDescent="0.25">
      <c r="A1321">
        <v>2903851</v>
      </c>
      <c r="B1321" t="s">
        <v>899</v>
      </c>
      <c r="C1321" s="1">
        <v>7325</v>
      </c>
    </row>
    <row r="1322" spans="1:3" x14ac:dyDescent="0.25">
      <c r="A1322">
        <v>2903852</v>
      </c>
      <c r="B1322" t="s">
        <v>900</v>
      </c>
      <c r="C1322" s="1">
        <v>9833</v>
      </c>
    </row>
    <row r="1323" spans="1:3" x14ac:dyDescent="0.25">
      <c r="A1323">
        <v>2903853</v>
      </c>
      <c r="B1323" t="s">
        <v>901</v>
      </c>
      <c r="C1323" s="1">
        <v>12970</v>
      </c>
    </row>
    <row r="1324" spans="1:3" x14ac:dyDescent="0.25">
      <c r="A1324">
        <v>2903854</v>
      </c>
      <c r="B1324" t="s">
        <v>902</v>
      </c>
      <c r="C1324" s="1">
        <v>17833</v>
      </c>
    </row>
    <row r="1325" spans="1:3" x14ac:dyDescent="0.25">
      <c r="A1325">
        <v>2903855</v>
      </c>
      <c r="B1325" t="s">
        <v>903</v>
      </c>
      <c r="C1325" s="1">
        <v>22561</v>
      </c>
    </row>
    <row r="1326" spans="1:3" x14ac:dyDescent="0.25">
      <c r="A1326">
        <v>2903856</v>
      </c>
      <c r="B1326" t="s">
        <v>904</v>
      </c>
      <c r="C1326" s="1">
        <v>40124</v>
      </c>
    </row>
    <row r="1327" spans="1:3" x14ac:dyDescent="0.25">
      <c r="A1327">
        <v>2903857</v>
      </c>
      <c r="B1327" t="s">
        <v>905</v>
      </c>
      <c r="C1327" s="1">
        <v>57957</v>
      </c>
    </row>
    <row r="1328" spans="1:3" x14ac:dyDescent="0.25">
      <c r="A1328">
        <v>2903858</v>
      </c>
      <c r="B1328" t="s">
        <v>906</v>
      </c>
      <c r="C1328" s="1">
        <v>5081</v>
      </c>
    </row>
    <row r="1329" spans="1:3" x14ac:dyDescent="0.25">
      <c r="A1329">
        <v>2903859</v>
      </c>
      <c r="B1329" t="s">
        <v>907</v>
      </c>
      <c r="C1329" s="1">
        <v>11178</v>
      </c>
    </row>
    <row r="1330" spans="1:3" x14ac:dyDescent="0.25">
      <c r="A1330">
        <v>2903860</v>
      </c>
      <c r="B1330" t="s">
        <v>908</v>
      </c>
      <c r="C1330" s="1">
        <v>14393</v>
      </c>
    </row>
    <row r="1331" spans="1:3" x14ac:dyDescent="0.25">
      <c r="A1331">
        <v>2903861</v>
      </c>
      <c r="B1331" t="s">
        <v>909</v>
      </c>
      <c r="C1331" s="1">
        <v>20086</v>
      </c>
    </row>
    <row r="1332" spans="1:3" x14ac:dyDescent="0.25">
      <c r="A1332">
        <v>2903862</v>
      </c>
      <c r="B1332" t="s">
        <v>910</v>
      </c>
      <c r="C1332" s="1">
        <v>26479</v>
      </c>
    </row>
    <row r="1333" spans="1:3" x14ac:dyDescent="0.25">
      <c r="A1333">
        <v>2903863</v>
      </c>
      <c r="B1333" t="s">
        <v>911</v>
      </c>
      <c r="C1333" s="1">
        <v>52148</v>
      </c>
    </row>
    <row r="1334" spans="1:3" x14ac:dyDescent="0.25">
      <c r="A1334">
        <v>2903864</v>
      </c>
      <c r="B1334" t="s">
        <v>912</v>
      </c>
      <c r="C1334" s="1">
        <v>71061</v>
      </c>
    </row>
    <row r="1335" spans="1:3" x14ac:dyDescent="0.25">
      <c r="A1335">
        <v>2903865</v>
      </c>
      <c r="B1335" t="s">
        <v>913</v>
      </c>
      <c r="C1335" s="1">
        <v>14549</v>
      </c>
    </row>
    <row r="1336" spans="1:3" x14ac:dyDescent="0.25">
      <c r="A1336">
        <v>2903866</v>
      </c>
      <c r="B1336" t="s">
        <v>914</v>
      </c>
      <c r="C1336" s="1">
        <v>19212</v>
      </c>
    </row>
    <row r="1337" spans="1:3" x14ac:dyDescent="0.25">
      <c r="A1337">
        <v>2903867</v>
      </c>
      <c r="B1337" t="s">
        <v>915</v>
      </c>
      <c r="C1337" s="1">
        <v>6787</v>
      </c>
    </row>
    <row r="1338" spans="1:3" x14ac:dyDescent="0.25">
      <c r="A1338">
        <v>2903868</v>
      </c>
      <c r="B1338" t="s">
        <v>916</v>
      </c>
      <c r="C1338" s="1">
        <v>13946</v>
      </c>
    </row>
    <row r="1339" spans="1:3" x14ac:dyDescent="0.25">
      <c r="A1339">
        <v>2903869</v>
      </c>
      <c r="B1339" t="s">
        <v>917</v>
      </c>
      <c r="C1339" s="1">
        <v>21908</v>
      </c>
    </row>
    <row r="1340" spans="1:3" x14ac:dyDescent="0.25">
      <c r="A1340">
        <v>2903870</v>
      </c>
      <c r="B1340" t="s">
        <v>918</v>
      </c>
      <c r="C1340" s="1">
        <v>32210</v>
      </c>
    </row>
    <row r="1341" spans="1:3" x14ac:dyDescent="0.25">
      <c r="A1341">
        <v>2903871</v>
      </c>
      <c r="B1341" t="s">
        <v>919</v>
      </c>
      <c r="C1341" s="1">
        <v>47627</v>
      </c>
    </row>
    <row r="1342" spans="1:3" x14ac:dyDescent="0.25">
      <c r="A1342">
        <v>2903872</v>
      </c>
      <c r="B1342" t="s">
        <v>920</v>
      </c>
      <c r="C1342" s="1">
        <v>79976</v>
      </c>
    </row>
    <row r="1343" spans="1:3" x14ac:dyDescent="0.25">
      <c r="A1343">
        <v>2903873</v>
      </c>
      <c r="B1343" t="s">
        <v>921</v>
      </c>
      <c r="C1343" s="1">
        <v>94296</v>
      </c>
    </row>
    <row r="1344" spans="1:3" x14ac:dyDescent="0.25">
      <c r="A1344">
        <v>2903874</v>
      </c>
      <c r="B1344" t="s">
        <v>922</v>
      </c>
      <c r="C1344" s="1">
        <v>12372</v>
      </c>
    </row>
    <row r="1345" spans="1:3" x14ac:dyDescent="0.25">
      <c r="A1345">
        <v>2903875</v>
      </c>
      <c r="B1345" t="s">
        <v>923</v>
      </c>
      <c r="C1345" s="1">
        <v>23236</v>
      </c>
    </row>
    <row r="1346" spans="1:3" x14ac:dyDescent="0.25">
      <c r="A1346">
        <v>2903876</v>
      </c>
      <c r="B1346" t="s">
        <v>924</v>
      </c>
      <c r="C1346" s="1">
        <v>22844</v>
      </c>
    </row>
    <row r="1347" spans="1:3" x14ac:dyDescent="0.25">
      <c r="A1347">
        <v>2903877</v>
      </c>
      <c r="B1347" t="s">
        <v>925</v>
      </c>
      <c r="C1347" s="1">
        <v>27964</v>
      </c>
    </row>
    <row r="1348" spans="1:3" x14ac:dyDescent="0.25">
      <c r="A1348">
        <v>2903878</v>
      </c>
      <c r="B1348" t="s">
        <v>926</v>
      </c>
      <c r="C1348" s="1">
        <v>27615</v>
      </c>
    </row>
    <row r="1349" spans="1:3" x14ac:dyDescent="0.25">
      <c r="A1349">
        <v>2903879</v>
      </c>
      <c r="B1349" t="s">
        <v>927</v>
      </c>
      <c r="C1349" s="1">
        <v>28506</v>
      </c>
    </row>
    <row r="1350" spans="1:3" x14ac:dyDescent="0.25">
      <c r="A1350">
        <v>2903880</v>
      </c>
      <c r="B1350" t="s">
        <v>928</v>
      </c>
      <c r="C1350" s="1">
        <v>45258</v>
      </c>
    </row>
    <row r="1351" spans="1:3" x14ac:dyDescent="0.25">
      <c r="A1351">
        <v>2903881</v>
      </c>
      <c r="B1351" t="s">
        <v>929</v>
      </c>
      <c r="C1351" s="1">
        <v>43826</v>
      </c>
    </row>
    <row r="1352" spans="1:3" x14ac:dyDescent="0.25">
      <c r="A1352">
        <v>2903882</v>
      </c>
      <c r="B1352" t="s">
        <v>930</v>
      </c>
      <c r="C1352" s="1">
        <v>45258</v>
      </c>
    </row>
    <row r="1353" spans="1:3" x14ac:dyDescent="0.25">
      <c r="A1353">
        <v>2903883</v>
      </c>
      <c r="B1353" t="s">
        <v>931</v>
      </c>
      <c r="C1353" s="1">
        <v>62144</v>
      </c>
    </row>
    <row r="1354" spans="1:3" x14ac:dyDescent="0.25">
      <c r="A1354">
        <v>2903884</v>
      </c>
      <c r="B1354" t="s">
        <v>932</v>
      </c>
      <c r="C1354" s="1">
        <v>62144</v>
      </c>
    </row>
    <row r="1355" spans="1:3" x14ac:dyDescent="0.25">
      <c r="A1355">
        <v>2903885</v>
      </c>
      <c r="B1355" t="s">
        <v>933</v>
      </c>
      <c r="C1355" s="1">
        <v>71737</v>
      </c>
    </row>
    <row r="1356" spans="1:3" x14ac:dyDescent="0.25">
      <c r="A1356">
        <v>2903886</v>
      </c>
      <c r="B1356" t="s">
        <v>934</v>
      </c>
      <c r="C1356" s="1">
        <v>71737</v>
      </c>
    </row>
    <row r="1357" spans="1:3" x14ac:dyDescent="0.25">
      <c r="A1357">
        <v>2903887</v>
      </c>
      <c r="B1357" t="s">
        <v>935</v>
      </c>
      <c r="C1357" s="1">
        <v>22010</v>
      </c>
    </row>
    <row r="1358" spans="1:3" x14ac:dyDescent="0.25">
      <c r="A1358">
        <v>2903888</v>
      </c>
      <c r="B1358" t="s">
        <v>936</v>
      </c>
      <c r="C1358" s="1">
        <v>21994</v>
      </c>
    </row>
    <row r="1359" spans="1:3" x14ac:dyDescent="0.25">
      <c r="A1359">
        <v>2903889</v>
      </c>
      <c r="B1359" t="s">
        <v>937</v>
      </c>
      <c r="C1359" s="1">
        <v>37333</v>
      </c>
    </row>
    <row r="1360" spans="1:3" x14ac:dyDescent="0.25">
      <c r="A1360">
        <v>2903890</v>
      </c>
      <c r="B1360" t="s">
        <v>938</v>
      </c>
      <c r="C1360" s="1">
        <v>56943</v>
      </c>
    </row>
    <row r="1361" spans="1:3" x14ac:dyDescent="0.25">
      <c r="A1361">
        <v>2903891</v>
      </c>
      <c r="B1361" t="s">
        <v>939</v>
      </c>
      <c r="C1361" s="1">
        <v>69456</v>
      </c>
    </row>
    <row r="1362" spans="1:3" x14ac:dyDescent="0.25">
      <c r="A1362">
        <v>2903892</v>
      </c>
      <c r="B1362" t="s">
        <v>940</v>
      </c>
      <c r="C1362" s="1">
        <v>3670</v>
      </c>
    </row>
    <row r="1363" spans="1:3" x14ac:dyDescent="0.25">
      <c r="A1363">
        <v>2903893</v>
      </c>
      <c r="B1363" t="s">
        <v>941</v>
      </c>
      <c r="C1363" s="1">
        <v>5043</v>
      </c>
    </row>
    <row r="1364" spans="1:3" x14ac:dyDescent="0.25">
      <c r="A1364">
        <v>2903894</v>
      </c>
      <c r="B1364" t="s">
        <v>942</v>
      </c>
      <c r="C1364" s="1">
        <v>7429</v>
      </c>
    </row>
    <row r="1365" spans="1:3" x14ac:dyDescent="0.25">
      <c r="A1365">
        <v>2903895</v>
      </c>
      <c r="B1365" t="s">
        <v>943</v>
      </c>
      <c r="C1365" s="1">
        <v>10268</v>
      </c>
    </row>
    <row r="1366" spans="1:3" x14ac:dyDescent="0.25">
      <c r="A1366">
        <v>2903896</v>
      </c>
      <c r="B1366" t="s">
        <v>944</v>
      </c>
      <c r="C1366" s="1">
        <v>15536</v>
      </c>
    </row>
    <row r="1367" spans="1:3" x14ac:dyDescent="0.25">
      <c r="A1367">
        <v>2903897</v>
      </c>
      <c r="B1367" t="s">
        <v>945</v>
      </c>
      <c r="C1367" s="1">
        <v>22156</v>
      </c>
    </row>
    <row r="1368" spans="1:3" x14ac:dyDescent="0.25">
      <c r="A1368">
        <v>2903898</v>
      </c>
      <c r="B1368" t="s">
        <v>946</v>
      </c>
      <c r="C1368" s="1">
        <v>36206</v>
      </c>
    </row>
    <row r="1369" spans="1:3" x14ac:dyDescent="0.25">
      <c r="A1369">
        <v>2903899</v>
      </c>
      <c r="B1369" t="s">
        <v>947</v>
      </c>
      <c r="C1369" s="1">
        <v>4188</v>
      </c>
    </row>
    <row r="1370" spans="1:3" x14ac:dyDescent="0.25">
      <c r="A1370">
        <v>2903900</v>
      </c>
      <c r="B1370" t="s">
        <v>948</v>
      </c>
      <c r="C1370" s="1">
        <v>6620</v>
      </c>
    </row>
    <row r="1371" spans="1:3" x14ac:dyDescent="0.25">
      <c r="A1371">
        <v>2903901</v>
      </c>
      <c r="B1371" t="s">
        <v>949</v>
      </c>
      <c r="C1371" s="1">
        <v>6620</v>
      </c>
    </row>
    <row r="1372" spans="1:3" x14ac:dyDescent="0.25">
      <c r="A1372">
        <v>2903902</v>
      </c>
      <c r="B1372" t="s">
        <v>950</v>
      </c>
      <c r="C1372" s="1">
        <v>8276</v>
      </c>
    </row>
    <row r="1373" spans="1:3" x14ac:dyDescent="0.25">
      <c r="A1373">
        <v>2903903</v>
      </c>
      <c r="B1373" t="s">
        <v>951</v>
      </c>
      <c r="C1373" s="1">
        <v>7151</v>
      </c>
    </row>
    <row r="1374" spans="1:3" x14ac:dyDescent="0.25">
      <c r="A1374">
        <v>2903904</v>
      </c>
      <c r="B1374" t="s">
        <v>952</v>
      </c>
      <c r="C1374" s="1">
        <v>7151</v>
      </c>
    </row>
    <row r="1375" spans="1:3" x14ac:dyDescent="0.25">
      <c r="A1375">
        <v>2903905</v>
      </c>
      <c r="B1375" t="s">
        <v>953</v>
      </c>
      <c r="C1375" s="1">
        <v>10956</v>
      </c>
    </row>
    <row r="1376" spans="1:3" x14ac:dyDescent="0.25">
      <c r="A1376">
        <v>2903906</v>
      </c>
      <c r="B1376" t="s">
        <v>954</v>
      </c>
      <c r="C1376" s="1">
        <v>10808</v>
      </c>
    </row>
    <row r="1377" spans="1:3" x14ac:dyDescent="0.25">
      <c r="A1377">
        <v>2903907</v>
      </c>
      <c r="B1377" t="s">
        <v>955</v>
      </c>
      <c r="C1377" s="1">
        <v>10808</v>
      </c>
    </row>
    <row r="1378" spans="1:3" x14ac:dyDescent="0.25">
      <c r="A1378">
        <v>2903908</v>
      </c>
      <c r="B1378" t="s">
        <v>956</v>
      </c>
      <c r="C1378" s="1">
        <v>10808</v>
      </c>
    </row>
    <row r="1379" spans="1:3" x14ac:dyDescent="0.25">
      <c r="A1379">
        <v>2903909</v>
      </c>
      <c r="B1379" t="s">
        <v>957</v>
      </c>
      <c r="C1379" s="1">
        <v>18779</v>
      </c>
    </row>
    <row r="1380" spans="1:3" x14ac:dyDescent="0.25">
      <c r="A1380">
        <v>2903910</v>
      </c>
      <c r="B1380" t="s">
        <v>958</v>
      </c>
      <c r="C1380" s="1">
        <v>27964</v>
      </c>
    </row>
    <row r="1381" spans="1:3" x14ac:dyDescent="0.25">
      <c r="A1381">
        <v>2903911</v>
      </c>
      <c r="B1381" t="s">
        <v>959</v>
      </c>
      <c r="C1381" s="1">
        <v>27964</v>
      </c>
    </row>
    <row r="1382" spans="1:3" x14ac:dyDescent="0.25">
      <c r="A1382">
        <v>2903912</v>
      </c>
      <c r="B1382" t="s">
        <v>960</v>
      </c>
      <c r="C1382" s="1">
        <v>74573</v>
      </c>
    </row>
    <row r="1383" spans="1:3" x14ac:dyDescent="0.25">
      <c r="A1383">
        <v>2903913</v>
      </c>
      <c r="B1383" t="s">
        <v>961</v>
      </c>
      <c r="C1383" s="1">
        <v>150867</v>
      </c>
    </row>
    <row r="1384" spans="1:3" x14ac:dyDescent="0.25">
      <c r="A1384">
        <v>2903914</v>
      </c>
      <c r="B1384" t="s">
        <v>962</v>
      </c>
      <c r="C1384" s="1">
        <v>15839</v>
      </c>
    </row>
    <row r="1385" spans="1:3" x14ac:dyDescent="0.25">
      <c r="A1385">
        <v>2903915</v>
      </c>
      <c r="B1385" t="s">
        <v>963</v>
      </c>
      <c r="C1385" s="1">
        <v>30417</v>
      </c>
    </row>
    <row r="1386" spans="1:3" x14ac:dyDescent="0.25">
      <c r="A1386">
        <v>2903916</v>
      </c>
      <c r="B1386" t="s">
        <v>964</v>
      </c>
      <c r="C1386" s="1">
        <v>2225681</v>
      </c>
    </row>
    <row r="1387" spans="1:3" x14ac:dyDescent="0.25">
      <c r="A1387">
        <v>2903918</v>
      </c>
      <c r="B1387" t="s">
        <v>965</v>
      </c>
      <c r="C1387" s="1">
        <v>50748</v>
      </c>
    </row>
    <row r="1388" spans="1:3" x14ac:dyDescent="0.25">
      <c r="A1388">
        <v>2903919</v>
      </c>
      <c r="B1388" t="s">
        <v>966</v>
      </c>
      <c r="C1388" s="1">
        <v>431064</v>
      </c>
    </row>
    <row r="1389" spans="1:3" x14ac:dyDescent="0.25">
      <c r="A1389">
        <v>2903920</v>
      </c>
      <c r="B1389" t="s">
        <v>967</v>
      </c>
      <c r="C1389" s="1">
        <v>397243</v>
      </c>
    </row>
    <row r="1390" spans="1:3" x14ac:dyDescent="0.25">
      <c r="A1390">
        <v>2903921</v>
      </c>
      <c r="B1390" t="s">
        <v>2024</v>
      </c>
      <c r="C1390" s="1">
        <v>2231</v>
      </c>
    </row>
    <row r="1391" spans="1:3" x14ac:dyDescent="0.25">
      <c r="A1391">
        <v>2903922</v>
      </c>
      <c r="B1391" t="s">
        <v>968</v>
      </c>
      <c r="C1391" s="1">
        <v>28766</v>
      </c>
    </row>
    <row r="1392" spans="1:3" x14ac:dyDescent="0.25">
      <c r="A1392">
        <v>2903956</v>
      </c>
      <c r="B1392" t="s">
        <v>969</v>
      </c>
      <c r="C1392" s="1">
        <v>33638</v>
      </c>
    </row>
    <row r="1393" spans="1:3" x14ac:dyDescent="0.25">
      <c r="A1393">
        <v>2903957</v>
      </c>
      <c r="B1393" t="s">
        <v>2025</v>
      </c>
      <c r="C1393" s="1">
        <v>60016</v>
      </c>
    </row>
    <row r="1394" spans="1:3" x14ac:dyDescent="0.25">
      <c r="A1394">
        <v>2903971</v>
      </c>
      <c r="B1394" t="s">
        <v>970</v>
      </c>
      <c r="C1394" s="1">
        <v>24532</v>
      </c>
    </row>
    <row r="1395" spans="1:3" x14ac:dyDescent="0.25">
      <c r="A1395">
        <v>2904523</v>
      </c>
      <c r="B1395" t="s">
        <v>971</v>
      </c>
      <c r="C1395" s="1">
        <v>12130</v>
      </c>
    </row>
    <row r="1396" spans="1:3" x14ac:dyDescent="0.25">
      <c r="A1396">
        <v>2904525</v>
      </c>
      <c r="B1396" t="s">
        <v>1879</v>
      </c>
      <c r="C1396" s="1">
        <v>2547</v>
      </c>
    </row>
    <row r="1397" spans="1:3" x14ac:dyDescent="0.25">
      <c r="A1397">
        <v>2904567</v>
      </c>
      <c r="B1397" t="s">
        <v>1880</v>
      </c>
      <c r="C1397" s="1">
        <v>9761</v>
      </c>
    </row>
    <row r="1398" spans="1:3" x14ac:dyDescent="0.25">
      <c r="A1398">
        <v>2904568</v>
      </c>
      <c r="B1398" t="s">
        <v>1881</v>
      </c>
      <c r="C1398" s="1">
        <v>10343</v>
      </c>
    </row>
    <row r="1399" spans="1:3" x14ac:dyDescent="0.25">
      <c r="A1399">
        <v>2904569</v>
      </c>
      <c r="B1399" t="s">
        <v>1882</v>
      </c>
      <c r="C1399" s="1">
        <v>14469</v>
      </c>
    </row>
    <row r="1400" spans="1:3" x14ac:dyDescent="0.25">
      <c r="A1400">
        <v>2904570</v>
      </c>
      <c r="B1400" t="s">
        <v>1883</v>
      </c>
      <c r="C1400" s="1">
        <v>16431</v>
      </c>
    </row>
    <row r="1401" spans="1:3" x14ac:dyDescent="0.25">
      <c r="A1401">
        <v>2904571</v>
      </c>
      <c r="B1401" t="s">
        <v>1884</v>
      </c>
      <c r="C1401" s="1">
        <v>20886</v>
      </c>
    </row>
    <row r="1402" spans="1:3" x14ac:dyDescent="0.25">
      <c r="A1402">
        <v>2904575</v>
      </c>
      <c r="B1402" t="s">
        <v>2026</v>
      </c>
      <c r="C1402" s="1">
        <v>353707</v>
      </c>
    </row>
    <row r="1403" spans="1:3" x14ac:dyDescent="0.25">
      <c r="A1403">
        <v>2904585</v>
      </c>
      <c r="B1403" t="s">
        <v>972</v>
      </c>
      <c r="C1403">
        <v>678</v>
      </c>
    </row>
    <row r="1404" spans="1:3" x14ac:dyDescent="0.25">
      <c r="A1404">
        <v>2904586</v>
      </c>
      <c r="B1404" t="s">
        <v>973</v>
      </c>
      <c r="C1404">
        <v>678</v>
      </c>
    </row>
    <row r="1405" spans="1:3" x14ac:dyDescent="0.25">
      <c r="A1405">
        <v>2904587</v>
      </c>
      <c r="B1405" t="s">
        <v>974</v>
      </c>
      <c r="C1405">
        <v>678</v>
      </c>
    </row>
    <row r="1406" spans="1:3" x14ac:dyDescent="0.25">
      <c r="A1406">
        <v>2904589</v>
      </c>
      <c r="B1406" t="s">
        <v>975</v>
      </c>
      <c r="C1406">
        <v>678</v>
      </c>
    </row>
    <row r="1407" spans="1:3" x14ac:dyDescent="0.25">
      <c r="A1407">
        <v>2904591</v>
      </c>
      <c r="B1407" t="s">
        <v>976</v>
      </c>
      <c r="C1407" s="1">
        <v>1096</v>
      </c>
    </row>
    <row r="1408" spans="1:3" x14ac:dyDescent="0.25">
      <c r="A1408">
        <v>2904592</v>
      </c>
      <c r="B1408" t="s">
        <v>977</v>
      </c>
      <c r="C1408" s="1">
        <v>1096</v>
      </c>
    </row>
    <row r="1409" spans="1:3" x14ac:dyDescent="0.25">
      <c r="A1409">
        <v>2904593</v>
      </c>
      <c r="B1409" t="s">
        <v>978</v>
      </c>
      <c r="C1409" s="1">
        <v>1096</v>
      </c>
    </row>
    <row r="1410" spans="1:3" x14ac:dyDescent="0.25">
      <c r="A1410">
        <v>2904595</v>
      </c>
      <c r="B1410" t="s">
        <v>979</v>
      </c>
      <c r="C1410" s="1">
        <v>1096</v>
      </c>
    </row>
    <row r="1411" spans="1:3" x14ac:dyDescent="0.25">
      <c r="A1411">
        <v>2904604</v>
      </c>
      <c r="B1411" t="s">
        <v>980</v>
      </c>
      <c r="C1411" s="1">
        <v>3809627</v>
      </c>
    </row>
    <row r="1412" spans="1:3" x14ac:dyDescent="0.25">
      <c r="A1412">
        <v>2904605</v>
      </c>
      <c r="B1412" t="s">
        <v>981</v>
      </c>
      <c r="C1412" s="1">
        <v>5547362</v>
      </c>
    </row>
    <row r="1413" spans="1:3" x14ac:dyDescent="0.25">
      <c r="A1413">
        <v>2904616</v>
      </c>
      <c r="B1413" t="s">
        <v>982</v>
      </c>
      <c r="C1413" s="1">
        <v>676425</v>
      </c>
    </row>
    <row r="1414" spans="1:3" x14ac:dyDescent="0.25">
      <c r="A1414">
        <v>2904619</v>
      </c>
      <c r="B1414" t="s">
        <v>983</v>
      </c>
      <c r="C1414" s="1">
        <v>2824613</v>
      </c>
    </row>
    <row r="1415" spans="1:3" x14ac:dyDescent="0.25">
      <c r="A1415">
        <v>2904620</v>
      </c>
      <c r="B1415" t="s">
        <v>984</v>
      </c>
      <c r="C1415" s="1">
        <v>1914069</v>
      </c>
    </row>
    <row r="1416" spans="1:3" x14ac:dyDescent="0.25">
      <c r="A1416">
        <v>2904621</v>
      </c>
      <c r="B1416" t="s">
        <v>985</v>
      </c>
      <c r="C1416" s="1">
        <v>2423370</v>
      </c>
    </row>
    <row r="1417" spans="1:3" x14ac:dyDescent="0.25">
      <c r="A1417">
        <v>2904623</v>
      </c>
      <c r="B1417" t="s">
        <v>986</v>
      </c>
      <c r="C1417" s="1">
        <v>3587727</v>
      </c>
    </row>
    <row r="1418" spans="1:3" x14ac:dyDescent="0.25">
      <c r="A1418">
        <v>2904633</v>
      </c>
      <c r="B1418" t="s">
        <v>987</v>
      </c>
      <c r="C1418" s="1">
        <v>8763</v>
      </c>
    </row>
    <row r="1419" spans="1:3" x14ac:dyDescent="0.25">
      <c r="A1419">
        <v>2904647</v>
      </c>
      <c r="B1419" t="s">
        <v>988</v>
      </c>
      <c r="C1419" s="1">
        <v>605363</v>
      </c>
    </row>
    <row r="1420" spans="1:3" x14ac:dyDescent="0.25">
      <c r="A1420">
        <v>2904649</v>
      </c>
      <c r="B1420" t="s">
        <v>989</v>
      </c>
      <c r="C1420" s="1">
        <v>1029347</v>
      </c>
    </row>
    <row r="1421" spans="1:3" x14ac:dyDescent="0.25">
      <c r="A1421">
        <v>2904650</v>
      </c>
      <c r="B1421" t="s">
        <v>990</v>
      </c>
      <c r="C1421" s="1">
        <v>5063102</v>
      </c>
    </row>
    <row r="1422" spans="1:3" x14ac:dyDescent="0.25">
      <c r="A1422">
        <v>2904651</v>
      </c>
      <c r="B1422" t="s">
        <v>991</v>
      </c>
      <c r="C1422" s="1">
        <v>6732241</v>
      </c>
    </row>
    <row r="1423" spans="1:3" x14ac:dyDescent="0.25">
      <c r="A1423">
        <v>2904652</v>
      </c>
      <c r="B1423" t="s">
        <v>992</v>
      </c>
      <c r="C1423" s="1">
        <v>1029347</v>
      </c>
    </row>
    <row r="1424" spans="1:3" x14ac:dyDescent="0.25">
      <c r="A1424">
        <v>2904653</v>
      </c>
      <c r="B1424" t="s">
        <v>993</v>
      </c>
      <c r="C1424" s="1">
        <v>1183743</v>
      </c>
    </row>
    <row r="1425" spans="1:3" x14ac:dyDescent="0.25">
      <c r="A1425">
        <v>2904654</v>
      </c>
      <c r="B1425" t="s">
        <v>994</v>
      </c>
      <c r="C1425" s="1">
        <v>1396703</v>
      </c>
    </row>
    <row r="1426" spans="1:3" x14ac:dyDescent="0.25">
      <c r="A1426">
        <v>2904655</v>
      </c>
      <c r="B1426" t="s">
        <v>995</v>
      </c>
      <c r="C1426" s="1">
        <v>526471</v>
      </c>
    </row>
    <row r="1427" spans="1:3" x14ac:dyDescent="0.25">
      <c r="A1427">
        <v>2904656</v>
      </c>
      <c r="B1427" t="s">
        <v>996</v>
      </c>
      <c r="C1427" s="1">
        <v>605363</v>
      </c>
    </row>
    <row r="1428" spans="1:3" x14ac:dyDescent="0.25">
      <c r="A1428">
        <v>2904657</v>
      </c>
      <c r="B1428" t="s">
        <v>997</v>
      </c>
      <c r="C1428" s="1">
        <v>484242</v>
      </c>
    </row>
    <row r="1429" spans="1:3" x14ac:dyDescent="0.25">
      <c r="A1429">
        <v>2904658</v>
      </c>
      <c r="B1429" t="s">
        <v>998</v>
      </c>
      <c r="C1429" s="1">
        <v>643478</v>
      </c>
    </row>
    <row r="1430" spans="1:3" x14ac:dyDescent="0.25">
      <c r="A1430">
        <v>2904659</v>
      </c>
      <c r="B1430" t="s">
        <v>999</v>
      </c>
      <c r="C1430" s="1">
        <v>604637</v>
      </c>
    </row>
    <row r="1431" spans="1:3" x14ac:dyDescent="0.25">
      <c r="A1431">
        <v>2904660</v>
      </c>
      <c r="B1431" t="s">
        <v>1000</v>
      </c>
      <c r="C1431" s="1">
        <v>701437</v>
      </c>
    </row>
    <row r="1432" spans="1:3" x14ac:dyDescent="0.25">
      <c r="A1432">
        <v>2904661</v>
      </c>
      <c r="B1432" t="s">
        <v>1001</v>
      </c>
      <c r="C1432" s="1">
        <v>1696178</v>
      </c>
    </row>
    <row r="1433" spans="1:3" x14ac:dyDescent="0.25">
      <c r="A1433">
        <v>2904662</v>
      </c>
      <c r="B1433" t="s">
        <v>1002</v>
      </c>
      <c r="C1433" s="1">
        <v>2001461</v>
      </c>
    </row>
    <row r="1434" spans="1:3" x14ac:dyDescent="0.25">
      <c r="A1434">
        <v>2904663</v>
      </c>
      <c r="B1434" t="s">
        <v>1003</v>
      </c>
      <c r="C1434" s="1">
        <v>328935</v>
      </c>
    </row>
    <row r="1435" spans="1:3" x14ac:dyDescent="0.25">
      <c r="A1435">
        <v>2904664</v>
      </c>
      <c r="B1435" t="s">
        <v>1004</v>
      </c>
      <c r="C1435" s="1">
        <v>787663</v>
      </c>
    </row>
    <row r="1436" spans="1:3" x14ac:dyDescent="0.25">
      <c r="A1436">
        <v>2904665</v>
      </c>
      <c r="B1436" t="s">
        <v>1005</v>
      </c>
      <c r="C1436" s="1">
        <v>1011057</v>
      </c>
    </row>
    <row r="1437" spans="1:3" x14ac:dyDescent="0.25">
      <c r="A1437">
        <v>2904666</v>
      </c>
      <c r="B1437" t="s">
        <v>1006</v>
      </c>
      <c r="C1437" s="1">
        <v>1091178</v>
      </c>
    </row>
    <row r="1438" spans="1:3" x14ac:dyDescent="0.25">
      <c r="A1438">
        <v>2904667</v>
      </c>
      <c r="B1438" t="s">
        <v>1007</v>
      </c>
      <c r="C1438" s="1">
        <v>3693316</v>
      </c>
    </row>
    <row r="1439" spans="1:3" x14ac:dyDescent="0.25">
      <c r="A1439">
        <v>2904668</v>
      </c>
      <c r="B1439" t="s">
        <v>1008</v>
      </c>
      <c r="C1439" s="1">
        <v>4050957</v>
      </c>
    </row>
    <row r="1440" spans="1:3" x14ac:dyDescent="0.25">
      <c r="A1440">
        <v>2904669</v>
      </c>
      <c r="B1440" t="s">
        <v>1009</v>
      </c>
      <c r="C1440" s="1">
        <v>1091057</v>
      </c>
    </row>
    <row r="1441" spans="1:3" x14ac:dyDescent="0.25">
      <c r="A1441">
        <v>2904670</v>
      </c>
      <c r="B1441" t="s">
        <v>1010</v>
      </c>
      <c r="C1441" s="1">
        <v>3638652</v>
      </c>
    </row>
    <row r="1442" spans="1:3" x14ac:dyDescent="0.25">
      <c r="A1442">
        <v>2904671</v>
      </c>
      <c r="B1442" t="s">
        <v>1011</v>
      </c>
      <c r="C1442" s="1">
        <v>4095485</v>
      </c>
    </row>
    <row r="1443" spans="1:3" x14ac:dyDescent="0.25">
      <c r="A1443">
        <v>2904672</v>
      </c>
      <c r="B1443" t="s">
        <v>1012</v>
      </c>
      <c r="C1443" s="1">
        <v>449999</v>
      </c>
    </row>
    <row r="1444" spans="1:3" x14ac:dyDescent="0.25">
      <c r="A1444">
        <v>2904673</v>
      </c>
      <c r="B1444" t="s">
        <v>1013</v>
      </c>
      <c r="C1444" s="1">
        <v>701558</v>
      </c>
    </row>
    <row r="1445" spans="1:3" x14ac:dyDescent="0.25">
      <c r="A1445">
        <v>2904674</v>
      </c>
      <c r="B1445" t="s">
        <v>1014</v>
      </c>
      <c r="C1445" s="1">
        <v>799447</v>
      </c>
    </row>
    <row r="1446" spans="1:3" x14ac:dyDescent="0.25">
      <c r="A1446">
        <v>2904675</v>
      </c>
      <c r="B1446" t="s">
        <v>1015</v>
      </c>
      <c r="C1446" s="1">
        <v>352957</v>
      </c>
    </row>
    <row r="1447" spans="1:3" x14ac:dyDescent="0.25">
      <c r="A1447">
        <v>2904676</v>
      </c>
      <c r="B1447" t="s">
        <v>1016</v>
      </c>
      <c r="C1447" s="1">
        <v>420959</v>
      </c>
    </row>
    <row r="1448" spans="1:3" x14ac:dyDescent="0.25">
      <c r="A1448">
        <v>2904677</v>
      </c>
      <c r="B1448" t="s">
        <v>1017</v>
      </c>
      <c r="C1448" s="1">
        <v>1645985</v>
      </c>
    </row>
    <row r="1449" spans="1:3" x14ac:dyDescent="0.25">
      <c r="A1449">
        <v>2904678</v>
      </c>
      <c r="B1449" t="s">
        <v>1018</v>
      </c>
      <c r="C1449" s="1">
        <v>629442</v>
      </c>
    </row>
    <row r="1450" spans="1:3" x14ac:dyDescent="0.25">
      <c r="A1450">
        <v>2904679</v>
      </c>
      <c r="B1450" t="s">
        <v>1019</v>
      </c>
      <c r="C1450" s="1">
        <v>525866</v>
      </c>
    </row>
    <row r="1451" spans="1:3" x14ac:dyDescent="0.25">
      <c r="A1451">
        <v>2904680</v>
      </c>
      <c r="B1451" t="s">
        <v>1020</v>
      </c>
      <c r="C1451" s="1">
        <v>1303746</v>
      </c>
    </row>
    <row r="1452" spans="1:3" x14ac:dyDescent="0.25">
      <c r="A1452">
        <v>2904681</v>
      </c>
      <c r="B1452" t="s">
        <v>1021</v>
      </c>
      <c r="C1452" s="1">
        <v>2288244</v>
      </c>
    </row>
    <row r="1453" spans="1:3" x14ac:dyDescent="0.25">
      <c r="A1453">
        <v>2904682</v>
      </c>
      <c r="B1453" t="s">
        <v>1022</v>
      </c>
      <c r="C1453" s="1">
        <v>259303</v>
      </c>
    </row>
    <row r="1454" spans="1:3" x14ac:dyDescent="0.25">
      <c r="A1454">
        <v>2904683</v>
      </c>
      <c r="B1454" t="s">
        <v>1023</v>
      </c>
      <c r="C1454" s="1">
        <v>2064938</v>
      </c>
    </row>
    <row r="1455" spans="1:3" x14ac:dyDescent="0.25">
      <c r="A1455">
        <v>2904684</v>
      </c>
      <c r="B1455" t="s">
        <v>1024</v>
      </c>
      <c r="C1455" s="1">
        <v>1474990</v>
      </c>
    </row>
    <row r="1456" spans="1:3" x14ac:dyDescent="0.25">
      <c r="A1456">
        <v>2904685</v>
      </c>
      <c r="B1456" t="s">
        <v>1025</v>
      </c>
      <c r="C1456" s="1">
        <v>4792481</v>
      </c>
    </row>
    <row r="1457" spans="1:3" x14ac:dyDescent="0.25">
      <c r="A1457">
        <v>2904686</v>
      </c>
      <c r="B1457" t="s">
        <v>1026</v>
      </c>
      <c r="C1457" s="1">
        <v>577536</v>
      </c>
    </row>
    <row r="1458" spans="1:3" x14ac:dyDescent="0.25">
      <c r="A1458">
        <v>2904687</v>
      </c>
      <c r="B1458" t="s">
        <v>1027</v>
      </c>
      <c r="C1458" s="1">
        <v>754086</v>
      </c>
    </row>
    <row r="1459" spans="1:3" x14ac:dyDescent="0.25">
      <c r="A1459">
        <v>2904695</v>
      </c>
      <c r="B1459" t="s">
        <v>1028</v>
      </c>
      <c r="C1459" s="1">
        <v>845538</v>
      </c>
    </row>
    <row r="1460" spans="1:3" x14ac:dyDescent="0.25">
      <c r="A1460">
        <v>2904701</v>
      </c>
      <c r="B1460" t="s">
        <v>2027</v>
      </c>
      <c r="C1460" s="1">
        <v>2231</v>
      </c>
    </row>
    <row r="1461" spans="1:3" x14ac:dyDescent="0.25">
      <c r="A1461">
        <v>2904722</v>
      </c>
      <c r="B1461" t="s">
        <v>2028</v>
      </c>
      <c r="C1461" s="1">
        <v>4214</v>
      </c>
    </row>
    <row r="1462" spans="1:3" x14ac:dyDescent="0.25">
      <c r="A1462">
        <v>2904724</v>
      </c>
      <c r="B1462" t="s">
        <v>1029</v>
      </c>
      <c r="C1462" s="1">
        <v>3718</v>
      </c>
    </row>
    <row r="1463" spans="1:3" x14ac:dyDescent="0.25">
      <c r="A1463">
        <v>2904732</v>
      </c>
      <c r="B1463" t="s">
        <v>1030</v>
      </c>
      <c r="C1463" s="1">
        <v>8873</v>
      </c>
    </row>
    <row r="1464" spans="1:3" x14ac:dyDescent="0.25">
      <c r="A1464">
        <v>2904737</v>
      </c>
      <c r="B1464" t="s">
        <v>1031</v>
      </c>
      <c r="C1464" s="1">
        <v>12193</v>
      </c>
    </row>
    <row r="1465" spans="1:3" x14ac:dyDescent="0.25">
      <c r="A1465">
        <v>2904738</v>
      </c>
      <c r="B1465" t="s">
        <v>1032</v>
      </c>
      <c r="C1465" s="1">
        <v>12193</v>
      </c>
    </row>
    <row r="1466" spans="1:3" x14ac:dyDescent="0.25">
      <c r="A1466">
        <v>2904755</v>
      </c>
      <c r="B1466" t="s">
        <v>1033</v>
      </c>
      <c r="C1466" s="1">
        <v>922067</v>
      </c>
    </row>
    <row r="1467" spans="1:3" x14ac:dyDescent="0.25">
      <c r="A1467">
        <v>2904900</v>
      </c>
      <c r="B1467" t="s">
        <v>1034</v>
      </c>
      <c r="C1467" s="1">
        <v>5795825</v>
      </c>
    </row>
    <row r="1468" spans="1:3" x14ac:dyDescent="0.25">
      <c r="A1468">
        <v>2904901</v>
      </c>
      <c r="B1468" t="s">
        <v>1035</v>
      </c>
      <c r="C1468" s="1">
        <v>1115510</v>
      </c>
    </row>
    <row r="1469" spans="1:3" x14ac:dyDescent="0.25">
      <c r="A1469">
        <v>2904914</v>
      </c>
      <c r="B1469" t="s">
        <v>1036</v>
      </c>
      <c r="C1469" s="1">
        <v>129562</v>
      </c>
    </row>
    <row r="1470" spans="1:3" x14ac:dyDescent="0.25">
      <c r="A1470">
        <v>2904915</v>
      </c>
      <c r="B1470" t="s">
        <v>1037</v>
      </c>
      <c r="C1470" s="1">
        <v>298014</v>
      </c>
    </row>
    <row r="1471" spans="1:3" x14ac:dyDescent="0.25">
      <c r="A1471">
        <v>2904917</v>
      </c>
      <c r="B1471" t="s">
        <v>1038</v>
      </c>
      <c r="C1471" s="1">
        <v>392504</v>
      </c>
    </row>
    <row r="1472" spans="1:3" x14ac:dyDescent="0.25">
      <c r="A1472">
        <v>2904918</v>
      </c>
      <c r="B1472" t="s">
        <v>1039</v>
      </c>
      <c r="C1472" s="1">
        <v>484905</v>
      </c>
    </row>
    <row r="1473" spans="1:3" x14ac:dyDescent="0.25">
      <c r="A1473">
        <v>2904919</v>
      </c>
      <c r="B1473" t="s">
        <v>1040</v>
      </c>
      <c r="C1473" s="1">
        <v>627411</v>
      </c>
    </row>
    <row r="1474" spans="1:3" x14ac:dyDescent="0.25">
      <c r="A1474">
        <v>2904926</v>
      </c>
      <c r="B1474" t="s">
        <v>1041</v>
      </c>
      <c r="C1474" s="1">
        <v>4889670</v>
      </c>
    </row>
    <row r="1475" spans="1:3" x14ac:dyDescent="0.25">
      <c r="A1475">
        <v>2904932</v>
      </c>
      <c r="B1475" t="s">
        <v>1042</v>
      </c>
      <c r="C1475" s="1">
        <v>92419</v>
      </c>
    </row>
    <row r="1476" spans="1:3" x14ac:dyDescent="0.25">
      <c r="A1476">
        <v>2904940</v>
      </c>
      <c r="B1476" t="s">
        <v>1043</v>
      </c>
      <c r="C1476" s="1">
        <v>4129</v>
      </c>
    </row>
    <row r="1477" spans="1:3" x14ac:dyDescent="0.25">
      <c r="A1477">
        <v>2904941</v>
      </c>
      <c r="B1477" t="s">
        <v>1044</v>
      </c>
      <c r="C1477" s="1">
        <v>4129</v>
      </c>
    </row>
    <row r="1478" spans="1:3" x14ac:dyDescent="0.25">
      <c r="A1478">
        <v>2904942</v>
      </c>
      <c r="B1478" t="s">
        <v>1045</v>
      </c>
      <c r="C1478" s="1">
        <v>10912</v>
      </c>
    </row>
    <row r="1479" spans="1:3" x14ac:dyDescent="0.25">
      <c r="A1479">
        <v>2904943</v>
      </c>
      <c r="B1479" t="s">
        <v>1046</v>
      </c>
      <c r="C1479" s="1">
        <v>9635</v>
      </c>
    </row>
    <row r="1480" spans="1:3" x14ac:dyDescent="0.25">
      <c r="A1480">
        <v>2904944</v>
      </c>
      <c r="B1480" t="s">
        <v>1047</v>
      </c>
      <c r="C1480" s="1">
        <v>11601</v>
      </c>
    </row>
    <row r="1481" spans="1:3" x14ac:dyDescent="0.25">
      <c r="A1481">
        <v>2904945</v>
      </c>
      <c r="B1481" t="s">
        <v>1048</v>
      </c>
      <c r="C1481" s="1">
        <v>11307</v>
      </c>
    </row>
    <row r="1482" spans="1:3" x14ac:dyDescent="0.25">
      <c r="A1482">
        <v>2904946</v>
      </c>
      <c r="B1482" t="s">
        <v>1049</v>
      </c>
      <c r="C1482" s="1">
        <v>9833</v>
      </c>
    </row>
    <row r="1483" spans="1:3" x14ac:dyDescent="0.25">
      <c r="A1483">
        <v>2904947</v>
      </c>
      <c r="B1483" t="s">
        <v>1050</v>
      </c>
      <c r="C1483" s="1">
        <v>12388</v>
      </c>
    </row>
    <row r="1484" spans="1:3" x14ac:dyDescent="0.25">
      <c r="A1484">
        <v>2904948</v>
      </c>
      <c r="B1484" t="s">
        <v>1051</v>
      </c>
      <c r="C1484" s="1">
        <v>19073</v>
      </c>
    </row>
    <row r="1485" spans="1:3" x14ac:dyDescent="0.25">
      <c r="A1485">
        <v>2904949</v>
      </c>
      <c r="B1485" t="s">
        <v>1052</v>
      </c>
      <c r="C1485" s="1">
        <v>18681</v>
      </c>
    </row>
    <row r="1486" spans="1:3" x14ac:dyDescent="0.25">
      <c r="A1486">
        <v>2904950</v>
      </c>
      <c r="B1486" t="s">
        <v>1053</v>
      </c>
      <c r="C1486" s="1">
        <v>41194</v>
      </c>
    </row>
    <row r="1487" spans="1:3" x14ac:dyDescent="0.25">
      <c r="A1487">
        <v>2904951</v>
      </c>
      <c r="B1487" t="s">
        <v>1054</v>
      </c>
      <c r="C1487" s="1">
        <v>48865</v>
      </c>
    </row>
    <row r="1488" spans="1:3" x14ac:dyDescent="0.25">
      <c r="A1488">
        <v>2904952</v>
      </c>
      <c r="B1488" t="s">
        <v>1055</v>
      </c>
      <c r="C1488" s="1">
        <v>56138</v>
      </c>
    </row>
    <row r="1489" spans="1:3" x14ac:dyDescent="0.25">
      <c r="A1489">
        <v>2904953</v>
      </c>
      <c r="B1489" t="s">
        <v>1056</v>
      </c>
      <c r="C1489" s="1">
        <v>69413</v>
      </c>
    </row>
    <row r="1490" spans="1:3" x14ac:dyDescent="0.25">
      <c r="A1490">
        <v>2904954</v>
      </c>
      <c r="B1490" t="s">
        <v>1057</v>
      </c>
      <c r="C1490" s="1">
        <v>64103</v>
      </c>
    </row>
    <row r="1491" spans="1:3" x14ac:dyDescent="0.25">
      <c r="A1491">
        <v>2904955</v>
      </c>
      <c r="B1491" t="s">
        <v>1058</v>
      </c>
      <c r="C1491" s="1">
        <v>84455</v>
      </c>
    </row>
    <row r="1492" spans="1:3" x14ac:dyDescent="0.25">
      <c r="A1492">
        <v>2904956</v>
      </c>
      <c r="B1492" t="s">
        <v>1059</v>
      </c>
      <c r="C1492" s="1">
        <v>232915</v>
      </c>
    </row>
    <row r="1493" spans="1:3" x14ac:dyDescent="0.25">
      <c r="A1493">
        <v>2904957</v>
      </c>
      <c r="B1493" t="s">
        <v>1060</v>
      </c>
      <c r="C1493" s="1">
        <v>144920</v>
      </c>
    </row>
    <row r="1494" spans="1:3" x14ac:dyDescent="0.25">
      <c r="A1494">
        <v>2904958</v>
      </c>
      <c r="B1494" t="s">
        <v>1061</v>
      </c>
      <c r="C1494" s="1">
        <v>153179</v>
      </c>
    </row>
    <row r="1495" spans="1:3" x14ac:dyDescent="0.25">
      <c r="A1495">
        <v>2904959</v>
      </c>
      <c r="B1495" t="s">
        <v>1062</v>
      </c>
      <c r="C1495" s="1">
        <v>27529</v>
      </c>
    </row>
    <row r="1496" spans="1:3" x14ac:dyDescent="0.25">
      <c r="A1496">
        <v>2904960</v>
      </c>
      <c r="B1496" t="s">
        <v>1063</v>
      </c>
      <c r="C1496" s="1">
        <v>24777</v>
      </c>
    </row>
    <row r="1497" spans="1:3" x14ac:dyDescent="0.25">
      <c r="A1497">
        <v>2904961</v>
      </c>
      <c r="B1497" t="s">
        <v>1064</v>
      </c>
      <c r="C1497" s="1">
        <v>38738</v>
      </c>
    </row>
    <row r="1498" spans="1:3" x14ac:dyDescent="0.25">
      <c r="A1498">
        <v>2904962</v>
      </c>
      <c r="B1498" t="s">
        <v>1065</v>
      </c>
      <c r="C1498" s="1">
        <v>50633</v>
      </c>
    </row>
    <row r="1499" spans="1:3" x14ac:dyDescent="0.25">
      <c r="A1499">
        <v>2904963</v>
      </c>
      <c r="B1499" t="s">
        <v>1066</v>
      </c>
      <c r="C1499" s="1">
        <v>234586</v>
      </c>
    </row>
    <row r="1500" spans="1:3" x14ac:dyDescent="0.25">
      <c r="A1500">
        <v>2904964</v>
      </c>
      <c r="B1500" t="s">
        <v>1067</v>
      </c>
      <c r="C1500" s="1">
        <v>299261</v>
      </c>
    </row>
    <row r="1501" spans="1:3" x14ac:dyDescent="0.25">
      <c r="A1501">
        <v>2904965</v>
      </c>
      <c r="B1501" t="s">
        <v>1068</v>
      </c>
      <c r="C1501" s="1">
        <v>361348</v>
      </c>
    </row>
    <row r="1502" spans="1:3" x14ac:dyDescent="0.25">
      <c r="A1502">
        <v>2904966</v>
      </c>
      <c r="B1502" t="s">
        <v>1069</v>
      </c>
      <c r="C1502" s="1">
        <v>8750</v>
      </c>
    </row>
    <row r="1503" spans="1:3" x14ac:dyDescent="0.25">
      <c r="A1503">
        <v>2904967</v>
      </c>
      <c r="B1503" t="s">
        <v>1070</v>
      </c>
      <c r="C1503" s="1">
        <v>11307</v>
      </c>
    </row>
    <row r="1504" spans="1:3" x14ac:dyDescent="0.25">
      <c r="A1504">
        <v>2904968</v>
      </c>
      <c r="B1504" t="s">
        <v>1071</v>
      </c>
      <c r="C1504" s="1">
        <v>11799</v>
      </c>
    </row>
    <row r="1505" spans="1:3" x14ac:dyDescent="0.25">
      <c r="A1505">
        <v>2904969</v>
      </c>
      <c r="B1505" t="s">
        <v>1072</v>
      </c>
      <c r="C1505" s="1">
        <v>10717</v>
      </c>
    </row>
    <row r="1506" spans="1:3" x14ac:dyDescent="0.25">
      <c r="A1506">
        <v>2904970</v>
      </c>
      <c r="B1506" t="s">
        <v>1073</v>
      </c>
      <c r="C1506" s="1">
        <v>11011</v>
      </c>
    </row>
    <row r="1507" spans="1:3" x14ac:dyDescent="0.25">
      <c r="A1507">
        <v>2904971</v>
      </c>
      <c r="B1507" t="s">
        <v>1074</v>
      </c>
      <c r="C1507" s="1">
        <v>6883</v>
      </c>
    </row>
    <row r="1508" spans="1:3" x14ac:dyDescent="0.25">
      <c r="A1508">
        <v>2904972</v>
      </c>
      <c r="B1508" t="s">
        <v>1075</v>
      </c>
      <c r="C1508" s="1">
        <v>12978</v>
      </c>
    </row>
    <row r="1509" spans="1:3" x14ac:dyDescent="0.25">
      <c r="A1509">
        <v>2904973</v>
      </c>
      <c r="B1509" t="s">
        <v>1076</v>
      </c>
      <c r="C1509" s="1">
        <v>16222</v>
      </c>
    </row>
    <row r="1510" spans="1:3" x14ac:dyDescent="0.25">
      <c r="A1510">
        <v>2904974</v>
      </c>
      <c r="B1510" t="s">
        <v>1077</v>
      </c>
      <c r="C1510" s="1">
        <v>10324</v>
      </c>
    </row>
    <row r="1511" spans="1:3" x14ac:dyDescent="0.25">
      <c r="A1511">
        <v>2904975</v>
      </c>
      <c r="B1511" t="s">
        <v>1078</v>
      </c>
      <c r="C1511" s="1">
        <v>17402</v>
      </c>
    </row>
    <row r="1512" spans="1:3" x14ac:dyDescent="0.25">
      <c r="A1512">
        <v>2904976</v>
      </c>
      <c r="B1512" t="s">
        <v>1079</v>
      </c>
      <c r="C1512" s="1">
        <v>35395</v>
      </c>
    </row>
    <row r="1513" spans="1:3" x14ac:dyDescent="0.25">
      <c r="A1513">
        <v>2904977</v>
      </c>
      <c r="B1513" t="s">
        <v>1080</v>
      </c>
      <c r="C1513" s="1">
        <v>28709</v>
      </c>
    </row>
    <row r="1514" spans="1:3" x14ac:dyDescent="0.25">
      <c r="A1514">
        <v>2904978</v>
      </c>
      <c r="B1514" t="s">
        <v>1081</v>
      </c>
      <c r="C1514" s="1">
        <v>27716</v>
      </c>
    </row>
    <row r="1515" spans="1:3" x14ac:dyDescent="0.25">
      <c r="A1515">
        <v>2904979</v>
      </c>
      <c r="B1515" t="s">
        <v>1082</v>
      </c>
      <c r="C1515" s="1">
        <v>11011</v>
      </c>
    </row>
    <row r="1516" spans="1:3" x14ac:dyDescent="0.25">
      <c r="A1516">
        <v>2904980</v>
      </c>
      <c r="B1516" t="s">
        <v>1083</v>
      </c>
      <c r="C1516" s="1">
        <v>12289</v>
      </c>
    </row>
    <row r="1517" spans="1:3" x14ac:dyDescent="0.25">
      <c r="A1517">
        <v>2904981</v>
      </c>
      <c r="B1517" t="s">
        <v>1084</v>
      </c>
      <c r="C1517" s="1">
        <v>12683</v>
      </c>
    </row>
    <row r="1518" spans="1:3" x14ac:dyDescent="0.25">
      <c r="A1518">
        <v>2904982</v>
      </c>
      <c r="B1518" t="s">
        <v>1085</v>
      </c>
      <c r="C1518" s="1">
        <v>13176</v>
      </c>
    </row>
    <row r="1519" spans="1:3" x14ac:dyDescent="0.25">
      <c r="A1519">
        <v>2904983</v>
      </c>
      <c r="B1519" t="s">
        <v>1086</v>
      </c>
      <c r="C1519" s="1">
        <v>14650</v>
      </c>
    </row>
    <row r="1520" spans="1:3" x14ac:dyDescent="0.25">
      <c r="A1520">
        <v>2904984</v>
      </c>
      <c r="B1520" t="s">
        <v>1087</v>
      </c>
      <c r="C1520" s="1">
        <v>34215</v>
      </c>
    </row>
    <row r="1521" spans="1:3" x14ac:dyDescent="0.25">
      <c r="A1521">
        <v>2904985</v>
      </c>
      <c r="B1521" t="s">
        <v>1088</v>
      </c>
      <c r="C1521" s="1">
        <v>73073</v>
      </c>
    </row>
    <row r="1522" spans="1:3" x14ac:dyDescent="0.25">
      <c r="A1522">
        <v>2904986</v>
      </c>
      <c r="B1522" t="s">
        <v>1089</v>
      </c>
      <c r="C1522" s="1">
        <v>95466</v>
      </c>
    </row>
    <row r="1523" spans="1:3" x14ac:dyDescent="0.25">
      <c r="A1523">
        <v>2904987</v>
      </c>
      <c r="B1523" t="s">
        <v>1090</v>
      </c>
      <c r="C1523" s="1">
        <v>129590</v>
      </c>
    </row>
    <row r="1524" spans="1:3" x14ac:dyDescent="0.25">
      <c r="A1524">
        <v>2904988</v>
      </c>
      <c r="B1524" t="s">
        <v>1091</v>
      </c>
      <c r="C1524" s="1">
        <v>134013</v>
      </c>
    </row>
    <row r="1525" spans="1:3" x14ac:dyDescent="0.25">
      <c r="A1525">
        <v>2904989</v>
      </c>
      <c r="B1525" t="s">
        <v>1092</v>
      </c>
      <c r="C1525" s="1">
        <v>22810</v>
      </c>
    </row>
    <row r="1526" spans="1:3" x14ac:dyDescent="0.25">
      <c r="A1526">
        <v>2904990</v>
      </c>
      <c r="B1526" t="s">
        <v>1093</v>
      </c>
      <c r="C1526" s="1">
        <v>12584</v>
      </c>
    </row>
    <row r="1527" spans="1:3" x14ac:dyDescent="0.25">
      <c r="A1527">
        <v>2904991</v>
      </c>
      <c r="B1527" t="s">
        <v>1094</v>
      </c>
      <c r="C1527" s="1">
        <v>14060</v>
      </c>
    </row>
    <row r="1528" spans="1:3" x14ac:dyDescent="0.25">
      <c r="A1528">
        <v>2904994</v>
      </c>
      <c r="B1528" t="s">
        <v>1095</v>
      </c>
      <c r="C1528" s="1">
        <v>38540</v>
      </c>
    </row>
    <row r="1529" spans="1:3" x14ac:dyDescent="0.25">
      <c r="A1529">
        <v>2904995</v>
      </c>
      <c r="B1529" t="s">
        <v>1096</v>
      </c>
      <c r="C1529" s="1">
        <v>4424</v>
      </c>
    </row>
    <row r="1530" spans="1:3" x14ac:dyDescent="0.25">
      <c r="A1530">
        <v>2904996</v>
      </c>
      <c r="B1530" t="s">
        <v>1097</v>
      </c>
      <c r="C1530" s="1">
        <v>5900</v>
      </c>
    </row>
    <row r="1531" spans="1:3" x14ac:dyDescent="0.25">
      <c r="A1531">
        <v>2904997</v>
      </c>
      <c r="B1531" t="s">
        <v>1098</v>
      </c>
      <c r="C1531" s="1">
        <v>5310</v>
      </c>
    </row>
    <row r="1532" spans="1:3" x14ac:dyDescent="0.25">
      <c r="A1532">
        <v>2904998</v>
      </c>
      <c r="B1532" t="s">
        <v>1099</v>
      </c>
      <c r="C1532" s="1">
        <v>5801</v>
      </c>
    </row>
    <row r="1533" spans="1:3" x14ac:dyDescent="0.25">
      <c r="A1533">
        <v>2904999</v>
      </c>
      <c r="B1533" t="s">
        <v>1100</v>
      </c>
      <c r="C1533" s="1">
        <v>15239</v>
      </c>
    </row>
    <row r="1534" spans="1:3" x14ac:dyDescent="0.25">
      <c r="A1534">
        <v>2905000</v>
      </c>
      <c r="B1534" t="s">
        <v>1101</v>
      </c>
      <c r="C1534" s="1">
        <v>24972</v>
      </c>
    </row>
    <row r="1535" spans="1:3" x14ac:dyDescent="0.25">
      <c r="A1535">
        <v>2905001</v>
      </c>
      <c r="B1535" t="s">
        <v>1102</v>
      </c>
      <c r="C1535" s="1">
        <v>26448</v>
      </c>
    </row>
    <row r="1536" spans="1:3" x14ac:dyDescent="0.25">
      <c r="A1536">
        <v>2905002</v>
      </c>
      <c r="B1536" t="s">
        <v>1103</v>
      </c>
      <c r="C1536" s="1">
        <v>16616</v>
      </c>
    </row>
    <row r="1537" spans="1:3" x14ac:dyDescent="0.25">
      <c r="A1537">
        <v>2905003</v>
      </c>
      <c r="B1537" t="s">
        <v>1104</v>
      </c>
      <c r="C1537" s="1">
        <v>18976</v>
      </c>
    </row>
    <row r="1538" spans="1:3" x14ac:dyDescent="0.25">
      <c r="A1538">
        <v>2905004</v>
      </c>
      <c r="B1538" t="s">
        <v>1105</v>
      </c>
      <c r="C1538" s="1">
        <v>39523</v>
      </c>
    </row>
    <row r="1539" spans="1:3" x14ac:dyDescent="0.25">
      <c r="A1539">
        <v>2905005</v>
      </c>
      <c r="B1539" t="s">
        <v>1106</v>
      </c>
      <c r="C1539" s="1">
        <v>43850</v>
      </c>
    </row>
    <row r="1540" spans="1:3" x14ac:dyDescent="0.25">
      <c r="A1540">
        <v>2905006</v>
      </c>
      <c r="B1540" t="s">
        <v>1107</v>
      </c>
      <c r="C1540" s="1">
        <v>151999</v>
      </c>
    </row>
    <row r="1541" spans="1:3" x14ac:dyDescent="0.25">
      <c r="A1541">
        <v>2905007</v>
      </c>
      <c r="B1541" t="s">
        <v>1108</v>
      </c>
      <c r="C1541" s="1">
        <v>57516</v>
      </c>
    </row>
    <row r="1542" spans="1:3" x14ac:dyDescent="0.25">
      <c r="A1542">
        <v>2905008</v>
      </c>
      <c r="B1542" t="s">
        <v>1109</v>
      </c>
      <c r="C1542" s="1">
        <v>1332597</v>
      </c>
    </row>
    <row r="1543" spans="1:3" x14ac:dyDescent="0.25">
      <c r="A1543">
        <v>2905010</v>
      </c>
      <c r="B1543" t="s">
        <v>1110</v>
      </c>
      <c r="C1543" s="1">
        <v>145511</v>
      </c>
    </row>
    <row r="1544" spans="1:3" x14ac:dyDescent="0.25">
      <c r="A1544">
        <v>2905011</v>
      </c>
      <c r="B1544" t="s">
        <v>1111</v>
      </c>
      <c r="C1544" s="1">
        <v>198111</v>
      </c>
    </row>
    <row r="1545" spans="1:3" x14ac:dyDescent="0.25">
      <c r="A1545">
        <v>2905012</v>
      </c>
      <c r="B1545" t="s">
        <v>1112</v>
      </c>
      <c r="C1545" s="1">
        <v>350502</v>
      </c>
    </row>
    <row r="1546" spans="1:3" x14ac:dyDescent="0.25">
      <c r="A1546">
        <v>2905013</v>
      </c>
      <c r="B1546" t="s">
        <v>1113</v>
      </c>
      <c r="C1546" s="1">
        <v>493259</v>
      </c>
    </row>
    <row r="1547" spans="1:3" x14ac:dyDescent="0.25">
      <c r="A1547">
        <v>2905014</v>
      </c>
      <c r="B1547" t="s">
        <v>1114</v>
      </c>
      <c r="C1547" s="1">
        <v>838157</v>
      </c>
    </row>
    <row r="1548" spans="1:3" x14ac:dyDescent="0.25">
      <c r="A1548">
        <v>2905015</v>
      </c>
      <c r="B1548" t="s">
        <v>1115</v>
      </c>
      <c r="C1548" s="1">
        <v>1147858</v>
      </c>
    </row>
    <row r="1549" spans="1:3" x14ac:dyDescent="0.25">
      <c r="A1549">
        <v>2905016</v>
      </c>
      <c r="B1549" t="s">
        <v>1116</v>
      </c>
      <c r="C1549" s="1">
        <v>18681</v>
      </c>
    </row>
    <row r="1550" spans="1:3" x14ac:dyDescent="0.25">
      <c r="A1550">
        <v>2905017</v>
      </c>
      <c r="B1550" t="s">
        <v>1117</v>
      </c>
      <c r="C1550" s="1">
        <v>48865</v>
      </c>
    </row>
    <row r="1551" spans="1:3" x14ac:dyDescent="0.25">
      <c r="A1551">
        <v>2905018</v>
      </c>
      <c r="B1551" t="s">
        <v>1118</v>
      </c>
      <c r="C1551" s="1">
        <v>56138</v>
      </c>
    </row>
    <row r="1552" spans="1:3" x14ac:dyDescent="0.25">
      <c r="A1552">
        <v>2905019</v>
      </c>
      <c r="B1552" t="s">
        <v>1119</v>
      </c>
      <c r="C1552" s="1">
        <v>103430</v>
      </c>
    </row>
    <row r="1553" spans="1:3" x14ac:dyDescent="0.25">
      <c r="A1553">
        <v>2905020</v>
      </c>
      <c r="B1553" t="s">
        <v>1120</v>
      </c>
      <c r="C1553" s="1">
        <v>159668</v>
      </c>
    </row>
    <row r="1554" spans="1:3" x14ac:dyDescent="0.25">
      <c r="A1554">
        <v>2905021</v>
      </c>
      <c r="B1554" t="s">
        <v>1121</v>
      </c>
      <c r="C1554" s="1">
        <v>28709</v>
      </c>
    </row>
    <row r="1555" spans="1:3" x14ac:dyDescent="0.25">
      <c r="A1555">
        <v>2905022</v>
      </c>
      <c r="B1555" t="s">
        <v>1122</v>
      </c>
      <c r="C1555" s="1">
        <v>102447</v>
      </c>
    </row>
    <row r="1556" spans="1:3" x14ac:dyDescent="0.25">
      <c r="A1556">
        <v>2905023</v>
      </c>
      <c r="B1556" t="s">
        <v>1123</v>
      </c>
      <c r="C1556" s="1">
        <v>155931</v>
      </c>
    </row>
    <row r="1557" spans="1:3" x14ac:dyDescent="0.25">
      <c r="A1557">
        <v>2905024</v>
      </c>
      <c r="B1557" t="s">
        <v>1124</v>
      </c>
      <c r="C1557" s="1">
        <v>9243</v>
      </c>
    </row>
    <row r="1558" spans="1:3" x14ac:dyDescent="0.25">
      <c r="A1558">
        <v>2905025</v>
      </c>
      <c r="B1558" t="s">
        <v>1125</v>
      </c>
      <c r="C1558" s="1">
        <v>15534</v>
      </c>
    </row>
    <row r="1559" spans="1:3" x14ac:dyDescent="0.25">
      <c r="A1559">
        <v>2905026</v>
      </c>
      <c r="B1559" t="s">
        <v>1126</v>
      </c>
      <c r="C1559" s="1">
        <v>22612</v>
      </c>
    </row>
    <row r="1560" spans="1:3" x14ac:dyDescent="0.25">
      <c r="A1560">
        <v>2905027</v>
      </c>
      <c r="B1560" t="s">
        <v>1127</v>
      </c>
      <c r="C1560" s="1">
        <v>47389</v>
      </c>
    </row>
    <row r="1561" spans="1:3" x14ac:dyDescent="0.25">
      <c r="A1561">
        <v>2905028</v>
      </c>
      <c r="B1561" t="s">
        <v>1128</v>
      </c>
      <c r="C1561" s="1">
        <v>109723</v>
      </c>
    </row>
    <row r="1562" spans="1:3" x14ac:dyDescent="0.25">
      <c r="A1562">
        <v>2905029</v>
      </c>
      <c r="B1562" t="s">
        <v>1129</v>
      </c>
      <c r="C1562" s="1">
        <v>163995</v>
      </c>
    </row>
    <row r="1563" spans="1:3" x14ac:dyDescent="0.25">
      <c r="A1563">
        <v>2905030</v>
      </c>
      <c r="B1563" t="s">
        <v>1130</v>
      </c>
      <c r="C1563" s="1">
        <v>9045</v>
      </c>
    </row>
    <row r="1564" spans="1:3" x14ac:dyDescent="0.25">
      <c r="A1564">
        <v>2905031</v>
      </c>
      <c r="B1564" t="s">
        <v>1131</v>
      </c>
      <c r="C1564" s="1">
        <v>14944</v>
      </c>
    </row>
    <row r="1565" spans="1:3" x14ac:dyDescent="0.25">
      <c r="A1565">
        <v>2905032</v>
      </c>
      <c r="B1565" t="s">
        <v>1132</v>
      </c>
      <c r="C1565" s="1">
        <v>22023</v>
      </c>
    </row>
    <row r="1566" spans="1:3" x14ac:dyDescent="0.25">
      <c r="A1566">
        <v>2905033</v>
      </c>
      <c r="B1566" t="s">
        <v>1133</v>
      </c>
      <c r="C1566" s="1">
        <v>45816</v>
      </c>
    </row>
    <row r="1567" spans="1:3" x14ac:dyDescent="0.25">
      <c r="A1567">
        <v>2905034</v>
      </c>
      <c r="B1567" t="s">
        <v>1134</v>
      </c>
      <c r="C1567" s="1">
        <v>89272</v>
      </c>
    </row>
    <row r="1568" spans="1:3" x14ac:dyDescent="0.25">
      <c r="A1568">
        <v>2905035</v>
      </c>
      <c r="B1568" t="s">
        <v>1135</v>
      </c>
      <c r="C1568" s="1">
        <v>149050</v>
      </c>
    </row>
    <row r="1569" spans="1:3" x14ac:dyDescent="0.25">
      <c r="A1569">
        <v>2905037</v>
      </c>
      <c r="B1569" t="s">
        <v>1136</v>
      </c>
      <c r="C1569" s="1">
        <v>2610729</v>
      </c>
    </row>
    <row r="1570" spans="1:3" x14ac:dyDescent="0.25">
      <c r="A1570">
        <v>2905038</v>
      </c>
      <c r="B1570" t="s">
        <v>1137</v>
      </c>
      <c r="C1570" s="1">
        <v>2565219</v>
      </c>
    </row>
    <row r="1571" spans="1:3" x14ac:dyDescent="0.25">
      <c r="A1571">
        <v>2905044</v>
      </c>
      <c r="B1571" t="s">
        <v>1138</v>
      </c>
      <c r="C1571" s="1">
        <v>2037090</v>
      </c>
    </row>
    <row r="1572" spans="1:3" x14ac:dyDescent="0.25">
      <c r="A1572">
        <v>2905056</v>
      </c>
      <c r="B1572" t="s">
        <v>1139</v>
      </c>
      <c r="C1572" s="1">
        <v>1402255</v>
      </c>
    </row>
    <row r="1573" spans="1:3" x14ac:dyDescent="0.25">
      <c r="A1573">
        <v>2905079</v>
      </c>
      <c r="B1573" t="s">
        <v>1140</v>
      </c>
      <c r="C1573" s="1">
        <v>112131</v>
      </c>
    </row>
    <row r="1574" spans="1:3" x14ac:dyDescent="0.25">
      <c r="A1574">
        <v>2905080</v>
      </c>
      <c r="B1574" t="s">
        <v>1141</v>
      </c>
      <c r="C1574" s="1">
        <v>93517</v>
      </c>
    </row>
    <row r="1575" spans="1:3" x14ac:dyDescent="0.25">
      <c r="A1575">
        <v>2905104</v>
      </c>
      <c r="B1575" t="s">
        <v>1142</v>
      </c>
      <c r="C1575" s="1">
        <v>25464</v>
      </c>
    </row>
    <row r="1576" spans="1:3" x14ac:dyDescent="0.25">
      <c r="A1576">
        <v>2905105</v>
      </c>
      <c r="B1576" t="s">
        <v>1143</v>
      </c>
      <c r="C1576" s="1">
        <v>26153</v>
      </c>
    </row>
    <row r="1577" spans="1:3" x14ac:dyDescent="0.25">
      <c r="A1577">
        <v>2905106</v>
      </c>
      <c r="B1577" t="s">
        <v>1144</v>
      </c>
      <c r="C1577" s="1">
        <v>74230</v>
      </c>
    </row>
    <row r="1578" spans="1:3" x14ac:dyDescent="0.25">
      <c r="A1578">
        <v>2905107</v>
      </c>
      <c r="B1578" t="s">
        <v>1145</v>
      </c>
      <c r="C1578" s="1">
        <v>70691</v>
      </c>
    </row>
    <row r="1579" spans="1:3" x14ac:dyDescent="0.25">
      <c r="A1579">
        <v>2905108</v>
      </c>
      <c r="B1579" t="s">
        <v>1146</v>
      </c>
      <c r="C1579" s="1">
        <v>12584</v>
      </c>
    </row>
    <row r="1580" spans="1:3" x14ac:dyDescent="0.25">
      <c r="A1580">
        <v>2905109</v>
      </c>
      <c r="B1580" t="s">
        <v>1147</v>
      </c>
      <c r="C1580" s="1">
        <v>23794</v>
      </c>
    </row>
    <row r="1581" spans="1:3" x14ac:dyDescent="0.25">
      <c r="A1581">
        <v>2905110</v>
      </c>
      <c r="B1581" t="s">
        <v>1148</v>
      </c>
      <c r="C1581" s="1">
        <v>12584</v>
      </c>
    </row>
    <row r="1582" spans="1:3" x14ac:dyDescent="0.25">
      <c r="A1582">
        <v>2905111</v>
      </c>
      <c r="B1582" t="s">
        <v>1149</v>
      </c>
      <c r="C1582" s="1">
        <v>10324</v>
      </c>
    </row>
    <row r="1583" spans="1:3" x14ac:dyDescent="0.25">
      <c r="A1583">
        <v>2905112</v>
      </c>
      <c r="B1583" t="s">
        <v>1150</v>
      </c>
      <c r="C1583" s="1">
        <v>17402</v>
      </c>
    </row>
    <row r="1584" spans="1:3" x14ac:dyDescent="0.25">
      <c r="A1584">
        <v>2905113</v>
      </c>
      <c r="B1584" t="s">
        <v>1151</v>
      </c>
      <c r="C1584" s="1">
        <v>11405</v>
      </c>
    </row>
    <row r="1585" spans="1:3" x14ac:dyDescent="0.25">
      <c r="A1585">
        <v>2905114</v>
      </c>
      <c r="B1585" t="s">
        <v>1152</v>
      </c>
      <c r="C1585" s="1">
        <v>17697</v>
      </c>
    </row>
    <row r="1586" spans="1:3" x14ac:dyDescent="0.25">
      <c r="A1586">
        <v>2905115</v>
      </c>
      <c r="B1586" t="s">
        <v>1153</v>
      </c>
      <c r="C1586" s="1">
        <v>44734</v>
      </c>
    </row>
    <row r="1587" spans="1:3" x14ac:dyDescent="0.25">
      <c r="A1587">
        <v>2905116</v>
      </c>
      <c r="B1587" t="s">
        <v>1154</v>
      </c>
      <c r="C1587" s="1">
        <v>52207</v>
      </c>
    </row>
    <row r="1588" spans="1:3" x14ac:dyDescent="0.25">
      <c r="A1588">
        <v>2905117</v>
      </c>
      <c r="B1588" t="s">
        <v>1155</v>
      </c>
      <c r="C1588" s="1">
        <v>11799</v>
      </c>
    </row>
    <row r="1589" spans="1:3" x14ac:dyDescent="0.25">
      <c r="A1589">
        <v>2905118</v>
      </c>
      <c r="B1589" t="s">
        <v>1156</v>
      </c>
      <c r="C1589" s="1">
        <v>18188</v>
      </c>
    </row>
    <row r="1590" spans="1:3" x14ac:dyDescent="0.25">
      <c r="A1590">
        <v>2905119</v>
      </c>
      <c r="B1590" t="s">
        <v>1157</v>
      </c>
      <c r="C1590" s="1">
        <v>46700</v>
      </c>
    </row>
    <row r="1591" spans="1:3" x14ac:dyDescent="0.25">
      <c r="A1591">
        <v>2905120</v>
      </c>
      <c r="B1591" t="s">
        <v>1158</v>
      </c>
      <c r="C1591" s="1">
        <v>53780</v>
      </c>
    </row>
    <row r="1592" spans="1:3" x14ac:dyDescent="0.25">
      <c r="A1592">
        <v>2905121</v>
      </c>
      <c r="B1592" t="s">
        <v>1159</v>
      </c>
      <c r="C1592" s="1">
        <v>13371</v>
      </c>
    </row>
    <row r="1593" spans="1:3" x14ac:dyDescent="0.25">
      <c r="A1593">
        <v>2905122</v>
      </c>
      <c r="B1593" t="s">
        <v>1160</v>
      </c>
      <c r="C1593" s="1">
        <v>19467</v>
      </c>
    </row>
    <row r="1594" spans="1:3" x14ac:dyDescent="0.25">
      <c r="A1594">
        <v>2905123</v>
      </c>
      <c r="B1594" t="s">
        <v>1161</v>
      </c>
      <c r="C1594" s="1">
        <v>49650</v>
      </c>
    </row>
    <row r="1595" spans="1:3" x14ac:dyDescent="0.25">
      <c r="A1595">
        <v>2905124</v>
      </c>
      <c r="B1595" t="s">
        <v>1162</v>
      </c>
      <c r="C1595" s="1">
        <v>56926</v>
      </c>
    </row>
    <row r="1596" spans="1:3" x14ac:dyDescent="0.25">
      <c r="A1596">
        <v>2905361</v>
      </c>
      <c r="B1596" t="s">
        <v>1163</v>
      </c>
      <c r="C1596" s="1">
        <v>13356</v>
      </c>
    </row>
    <row r="1597" spans="1:3" x14ac:dyDescent="0.25">
      <c r="A1597">
        <v>2905362</v>
      </c>
      <c r="B1597" t="s">
        <v>1164</v>
      </c>
      <c r="C1597" s="1">
        <v>19626</v>
      </c>
    </row>
    <row r="1598" spans="1:3" x14ac:dyDescent="0.25">
      <c r="A1598">
        <v>2905387</v>
      </c>
      <c r="B1598" t="s">
        <v>1165</v>
      </c>
      <c r="C1598" s="1">
        <v>2038890</v>
      </c>
    </row>
    <row r="1599" spans="1:3" x14ac:dyDescent="0.25">
      <c r="A1599">
        <v>2905388</v>
      </c>
      <c r="B1599" t="s">
        <v>1166</v>
      </c>
      <c r="C1599" s="1">
        <v>2453235</v>
      </c>
    </row>
    <row r="1600" spans="1:3" x14ac:dyDescent="0.25">
      <c r="A1600">
        <v>2905389</v>
      </c>
      <c r="B1600" t="s">
        <v>1167</v>
      </c>
      <c r="C1600" s="1">
        <v>558804</v>
      </c>
    </row>
    <row r="1601" spans="1:3" x14ac:dyDescent="0.25">
      <c r="A1601">
        <v>2905390</v>
      </c>
      <c r="B1601" t="s">
        <v>1168</v>
      </c>
      <c r="C1601" s="1">
        <v>1521964</v>
      </c>
    </row>
    <row r="1602" spans="1:3" x14ac:dyDescent="0.25">
      <c r="A1602">
        <v>2905391</v>
      </c>
      <c r="B1602" t="s">
        <v>1169</v>
      </c>
      <c r="C1602" s="1">
        <v>36905</v>
      </c>
    </row>
    <row r="1603" spans="1:3" x14ac:dyDescent="0.25">
      <c r="A1603">
        <v>2905392</v>
      </c>
      <c r="B1603" t="s">
        <v>1170</v>
      </c>
      <c r="C1603" s="1">
        <v>2613435</v>
      </c>
    </row>
    <row r="1604" spans="1:3" x14ac:dyDescent="0.25">
      <c r="A1604">
        <v>2905393</v>
      </c>
      <c r="B1604" t="s">
        <v>1171</v>
      </c>
      <c r="C1604" s="1">
        <v>3148684</v>
      </c>
    </row>
    <row r="1605" spans="1:3" x14ac:dyDescent="0.25">
      <c r="A1605">
        <v>2905394</v>
      </c>
      <c r="B1605" t="s">
        <v>1172</v>
      </c>
      <c r="C1605" s="1">
        <v>3367195</v>
      </c>
    </row>
    <row r="1606" spans="1:3" x14ac:dyDescent="0.25">
      <c r="A1606">
        <v>2905395</v>
      </c>
      <c r="B1606" t="s">
        <v>1173</v>
      </c>
      <c r="C1606" s="1">
        <v>3922046</v>
      </c>
    </row>
    <row r="1607" spans="1:3" x14ac:dyDescent="0.25">
      <c r="A1607">
        <v>2905412</v>
      </c>
      <c r="B1607" t="s">
        <v>1174</v>
      </c>
      <c r="C1607" s="1">
        <v>3215905</v>
      </c>
    </row>
    <row r="1608" spans="1:3" x14ac:dyDescent="0.25">
      <c r="A1608">
        <v>2905419</v>
      </c>
      <c r="B1608" t="s">
        <v>1175</v>
      </c>
      <c r="C1608" s="1">
        <v>162855</v>
      </c>
    </row>
    <row r="1609" spans="1:3" x14ac:dyDescent="0.25">
      <c r="A1609">
        <v>2905420</v>
      </c>
      <c r="B1609" t="s">
        <v>1176</v>
      </c>
      <c r="C1609" s="1">
        <v>321552</v>
      </c>
    </row>
    <row r="1610" spans="1:3" x14ac:dyDescent="0.25">
      <c r="A1610">
        <v>2905471</v>
      </c>
      <c r="B1610" t="s">
        <v>1177</v>
      </c>
      <c r="C1610" s="1">
        <v>78458</v>
      </c>
    </row>
    <row r="1611" spans="1:3" x14ac:dyDescent="0.25">
      <c r="A1611">
        <v>2905472</v>
      </c>
      <c r="B1611" t="s">
        <v>1178</v>
      </c>
      <c r="C1611" s="1">
        <v>3441</v>
      </c>
    </row>
    <row r="1612" spans="1:3" x14ac:dyDescent="0.25">
      <c r="A1612">
        <v>2905473</v>
      </c>
      <c r="B1612" t="s">
        <v>1179</v>
      </c>
      <c r="C1612" s="1">
        <v>3244</v>
      </c>
    </row>
    <row r="1613" spans="1:3" x14ac:dyDescent="0.25">
      <c r="A1613">
        <v>2905474</v>
      </c>
      <c r="B1613" t="s">
        <v>1180</v>
      </c>
      <c r="C1613" s="1">
        <v>53812</v>
      </c>
    </row>
    <row r="1614" spans="1:3" x14ac:dyDescent="0.25">
      <c r="A1614">
        <v>2905478</v>
      </c>
      <c r="B1614" t="s">
        <v>1181</v>
      </c>
      <c r="C1614" s="1">
        <v>228883</v>
      </c>
    </row>
    <row r="1615" spans="1:3" x14ac:dyDescent="0.25">
      <c r="A1615">
        <v>2905479</v>
      </c>
      <c r="B1615" t="s">
        <v>1182</v>
      </c>
      <c r="C1615" s="1">
        <v>14551</v>
      </c>
    </row>
    <row r="1616" spans="1:3" x14ac:dyDescent="0.25">
      <c r="A1616">
        <v>2905480</v>
      </c>
      <c r="B1616" t="s">
        <v>1183</v>
      </c>
      <c r="C1616" s="1">
        <v>15141</v>
      </c>
    </row>
    <row r="1617" spans="1:3" x14ac:dyDescent="0.25">
      <c r="A1617">
        <v>2905481</v>
      </c>
      <c r="B1617" t="s">
        <v>1184</v>
      </c>
      <c r="C1617" s="1">
        <v>221856</v>
      </c>
    </row>
    <row r="1618" spans="1:3" x14ac:dyDescent="0.25">
      <c r="A1618">
        <v>2905482</v>
      </c>
      <c r="B1618" t="s">
        <v>1185</v>
      </c>
      <c r="C1618" s="1">
        <v>3735</v>
      </c>
    </row>
    <row r="1619" spans="1:3" x14ac:dyDescent="0.25">
      <c r="A1619">
        <v>2905483</v>
      </c>
      <c r="B1619" t="s">
        <v>1186</v>
      </c>
      <c r="C1619" s="1">
        <v>8750</v>
      </c>
    </row>
    <row r="1620" spans="1:3" x14ac:dyDescent="0.25">
      <c r="A1620">
        <v>2905484</v>
      </c>
      <c r="B1620" t="s">
        <v>1187</v>
      </c>
      <c r="C1620" s="1">
        <v>10618</v>
      </c>
    </row>
    <row r="1621" spans="1:3" x14ac:dyDescent="0.25">
      <c r="A1621">
        <v>2905485</v>
      </c>
      <c r="B1621" t="s">
        <v>1188</v>
      </c>
      <c r="C1621" s="1">
        <v>8849</v>
      </c>
    </row>
    <row r="1622" spans="1:3" x14ac:dyDescent="0.25">
      <c r="A1622">
        <v>2905487</v>
      </c>
      <c r="B1622" t="s">
        <v>1189</v>
      </c>
      <c r="C1622" s="1">
        <v>11209</v>
      </c>
    </row>
    <row r="1623" spans="1:3" x14ac:dyDescent="0.25">
      <c r="A1623">
        <v>2905488</v>
      </c>
      <c r="B1623" t="s">
        <v>1190</v>
      </c>
      <c r="C1623" s="1">
        <v>11011</v>
      </c>
    </row>
    <row r="1624" spans="1:3" x14ac:dyDescent="0.25">
      <c r="A1624">
        <v>2905489</v>
      </c>
      <c r="B1624" t="s">
        <v>1191</v>
      </c>
      <c r="C1624" s="1">
        <v>49552</v>
      </c>
    </row>
    <row r="1625" spans="1:3" x14ac:dyDescent="0.25">
      <c r="A1625">
        <v>2905490</v>
      </c>
      <c r="B1625" t="s">
        <v>1192</v>
      </c>
      <c r="C1625" s="1">
        <v>68822</v>
      </c>
    </row>
    <row r="1626" spans="1:3" x14ac:dyDescent="0.25">
      <c r="A1626">
        <v>2905491</v>
      </c>
      <c r="B1626" t="s">
        <v>1193</v>
      </c>
      <c r="C1626" s="1">
        <v>8651</v>
      </c>
    </row>
    <row r="1627" spans="1:3" x14ac:dyDescent="0.25">
      <c r="A1627">
        <v>2905492</v>
      </c>
      <c r="B1627" t="s">
        <v>1194</v>
      </c>
      <c r="C1627" s="1">
        <v>10226</v>
      </c>
    </row>
    <row r="1628" spans="1:3" x14ac:dyDescent="0.25">
      <c r="A1628">
        <v>2905493</v>
      </c>
      <c r="B1628" t="s">
        <v>1195</v>
      </c>
      <c r="C1628" s="1">
        <v>2654</v>
      </c>
    </row>
    <row r="1629" spans="1:3" x14ac:dyDescent="0.25">
      <c r="A1629">
        <v>2905494</v>
      </c>
      <c r="B1629" t="s">
        <v>1196</v>
      </c>
      <c r="C1629" s="1">
        <v>5900</v>
      </c>
    </row>
    <row r="1630" spans="1:3" x14ac:dyDescent="0.25">
      <c r="A1630">
        <v>2905495</v>
      </c>
      <c r="B1630" t="s">
        <v>1197</v>
      </c>
      <c r="C1630" s="1">
        <v>10816</v>
      </c>
    </row>
    <row r="1631" spans="1:3" x14ac:dyDescent="0.25">
      <c r="A1631">
        <v>2905496</v>
      </c>
      <c r="B1631" t="s">
        <v>1198</v>
      </c>
      <c r="C1631" s="1">
        <v>11799</v>
      </c>
    </row>
    <row r="1632" spans="1:3" x14ac:dyDescent="0.25">
      <c r="A1632">
        <v>2905497</v>
      </c>
      <c r="B1632" t="s">
        <v>1199</v>
      </c>
      <c r="C1632" s="1">
        <v>13858</v>
      </c>
    </row>
    <row r="1633" spans="1:3" x14ac:dyDescent="0.25">
      <c r="A1633">
        <v>2905503</v>
      </c>
      <c r="B1633" t="s">
        <v>1200</v>
      </c>
      <c r="C1633" s="1">
        <v>524515</v>
      </c>
    </row>
    <row r="1634" spans="1:3" x14ac:dyDescent="0.25">
      <c r="A1634">
        <v>2905504</v>
      </c>
      <c r="B1634" t="s">
        <v>1201</v>
      </c>
      <c r="C1634" s="1">
        <v>572606</v>
      </c>
    </row>
    <row r="1635" spans="1:3" x14ac:dyDescent="0.25">
      <c r="A1635">
        <v>2905512</v>
      </c>
      <c r="B1635" t="s">
        <v>1202</v>
      </c>
      <c r="C1635" s="1">
        <v>472934</v>
      </c>
    </row>
    <row r="1636" spans="1:3" x14ac:dyDescent="0.25">
      <c r="A1636">
        <v>2905549</v>
      </c>
      <c r="B1636" t="s">
        <v>1203</v>
      </c>
      <c r="C1636" s="1">
        <v>53724</v>
      </c>
    </row>
    <row r="1637" spans="1:3" x14ac:dyDescent="0.25">
      <c r="A1637">
        <v>2905550</v>
      </c>
      <c r="B1637" t="s">
        <v>1204</v>
      </c>
      <c r="C1637" s="1">
        <v>1403638</v>
      </c>
    </row>
    <row r="1638" spans="1:3" x14ac:dyDescent="0.25">
      <c r="A1638">
        <v>2905551</v>
      </c>
      <c r="B1638" t="s">
        <v>1205</v>
      </c>
      <c r="C1638" s="1">
        <v>1826879</v>
      </c>
    </row>
    <row r="1639" spans="1:3" x14ac:dyDescent="0.25">
      <c r="A1639">
        <v>2905552</v>
      </c>
      <c r="B1639" t="s">
        <v>1206</v>
      </c>
      <c r="C1639" s="1">
        <v>2126622</v>
      </c>
    </row>
    <row r="1640" spans="1:3" x14ac:dyDescent="0.25">
      <c r="A1640">
        <v>2905553</v>
      </c>
      <c r="B1640" t="s">
        <v>1207</v>
      </c>
      <c r="C1640" s="1">
        <v>2238775</v>
      </c>
    </row>
    <row r="1641" spans="1:3" x14ac:dyDescent="0.25">
      <c r="A1641">
        <v>2905554</v>
      </c>
      <c r="B1641" t="s">
        <v>1208</v>
      </c>
      <c r="C1641" s="1">
        <v>2337831</v>
      </c>
    </row>
    <row r="1642" spans="1:3" x14ac:dyDescent="0.25">
      <c r="A1642">
        <v>2905555</v>
      </c>
      <c r="B1642" t="s">
        <v>1209</v>
      </c>
      <c r="C1642" s="1">
        <v>2648096</v>
      </c>
    </row>
    <row r="1643" spans="1:3" x14ac:dyDescent="0.25">
      <c r="A1643">
        <v>2905556</v>
      </c>
      <c r="B1643" t="s">
        <v>1210</v>
      </c>
      <c r="C1643" s="1">
        <v>2847719</v>
      </c>
    </row>
    <row r="1644" spans="1:3" x14ac:dyDescent="0.25">
      <c r="A1644">
        <v>2905557</v>
      </c>
      <c r="B1644" t="s">
        <v>1211</v>
      </c>
      <c r="C1644" s="1">
        <v>489386</v>
      </c>
    </row>
    <row r="1645" spans="1:3" x14ac:dyDescent="0.25">
      <c r="A1645">
        <v>2905558</v>
      </c>
      <c r="B1645" t="s">
        <v>1212</v>
      </c>
      <c r="C1645" s="1">
        <v>492322</v>
      </c>
    </row>
    <row r="1646" spans="1:3" x14ac:dyDescent="0.25">
      <c r="A1646">
        <v>2905559</v>
      </c>
      <c r="B1646" t="s">
        <v>1885</v>
      </c>
      <c r="C1646" s="1">
        <v>11467</v>
      </c>
    </row>
    <row r="1647" spans="1:3" x14ac:dyDescent="0.25">
      <c r="A1647">
        <v>2905561</v>
      </c>
      <c r="B1647" t="s">
        <v>1213</v>
      </c>
      <c r="C1647" s="1">
        <v>313581</v>
      </c>
    </row>
    <row r="1648" spans="1:3" x14ac:dyDescent="0.25">
      <c r="A1648">
        <v>2905562</v>
      </c>
      <c r="B1648" t="s">
        <v>1214</v>
      </c>
      <c r="C1648" s="1">
        <v>363059</v>
      </c>
    </row>
    <row r="1649" spans="1:3" x14ac:dyDescent="0.25">
      <c r="A1649">
        <v>2905563</v>
      </c>
      <c r="B1649" t="s">
        <v>1215</v>
      </c>
      <c r="C1649" s="1">
        <v>580670</v>
      </c>
    </row>
    <row r="1650" spans="1:3" x14ac:dyDescent="0.25">
      <c r="A1650">
        <v>2905564</v>
      </c>
      <c r="B1650" t="s">
        <v>1216</v>
      </c>
      <c r="C1650" s="1">
        <v>1163617</v>
      </c>
    </row>
    <row r="1651" spans="1:3" x14ac:dyDescent="0.25">
      <c r="A1651">
        <v>2905565</v>
      </c>
      <c r="B1651" t="s">
        <v>1217</v>
      </c>
      <c r="C1651" s="1">
        <v>1331047</v>
      </c>
    </row>
    <row r="1652" spans="1:3" x14ac:dyDescent="0.25">
      <c r="A1652">
        <v>2905566</v>
      </c>
      <c r="B1652" t="s">
        <v>1218</v>
      </c>
      <c r="C1652" s="1">
        <v>477641</v>
      </c>
    </row>
    <row r="1653" spans="1:3" x14ac:dyDescent="0.25">
      <c r="A1653">
        <v>2905660</v>
      </c>
      <c r="B1653" t="s">
        <v>1219</v>
      </c>
      <c r="C1653" s="1">
        <v>33638</v>
      </c>
    </row>
    <row r="1654" spans="1:3" x14ac:dyDescent="0.25">
      <c r="A1654">
        <v>2905661</v>
      </c>
      <c r="B1654" t="s">
        <v>1220</v>
      </c>
      <c r="C1654" s="1">
        <v>829815</v>
      </c>
    </row>
    <row r="1655" spans="1:3" x14ac:dyDescent="0.25">
      <c r="A1655">
        <v>2905663</v>
      </c>
      <c r="B1655" t="s">
        <v>1221</v>
      </c>
      <c r="C1655" s="1">
        <v>14037</v>
      </c>
    </row>
    <row r="1656" spans="1:3" x14ac:dyDescent="0.25">
      <c r="A1656">
        <v>2905664</v>
      </c>
      <c r="B1656" t="s">
        <v>1222</v>
      </c>
      <c r="C1656" s="1">
        <v>5627</v>
      </c>
    </row>
    <row r="1657" spans="1:3" x14ac:dyDescent="0.25">
      <c r="A1657">
        <v>2905671</v>
      </c>
      <c r="B1657" t="s">
        <v>1223</v>
      </c>
      <c r="C1657" s="1">
        <v>574107</v>
      </c>
    </row>
    <row r="1658" spans="1:3" x14ac:dyDescent="0.25">
      <c r="A1658">
        <v>2905681</v>
      </c>
      <c r="B1658" t="s">
        <v>1224</v>
      </c>
      <c r="C1658" s="1">
        <v>252674</v>
      </c>
    </row>
    <row r="1659" spans="1:3" x14ac:dyDescent="0.25">
      <c r="A1659">
        <v>2905685</v>
      </c>
      <c r="B1659" t="s">
        <v>1225</v>
      </c>
      <c r="C1659" s="1">
        <v>114811</v>
      </c>
    </row>
    <row r="1660" spans="1:3" x14ac:dyDescent="0.25">
      <c r="A1660">
        <v>2905686</v>
      </c>
      <c r="B1660" t="s">
        <v>1226</v>
      </c>
      <c r="C1660" s="1">
        <v>1091193</v>
      </c>
    </row>
    <row r="1661" spans="1:3" x14ac:dyDescent="0.25">
      <c r="A1661">
        <v>2905688</v>
      </c>
      <c r="B1661" t="s">
        <v>1227</v>
      </c>
      <c r="C1661" s="1">
        <v>1646821</v>
      </c>
    </row>
    <row r="1662" spans="1:3" x14ac:dyDescent="0.25">
      <c r="A1662">
        <v>2905689</v>
      </c>
      <c r="B1662" t="s">
        <v>1228</v>
      </c>
      <c r="C1662" s="1">
        <v>287265</v>
      </c>
    </row>
    <row r="1663" spans="1:3" x14ac:dyDescent="0.25">
      <c r="A1663">
        <v>2905690</v>
      </c>
      <c r="B1663" t="s">
        <v>1229</v>
      </c>
      <c r="C1663" s="1">
        <v>297098</v>
      </c>
    </row>
    <row r="1664" spans="1:3" x14ac:dyDescent="0.25">
      <c r="A1664">
        <v>2905691</v>
      </c>
      <c r="B1664" t="s">
        <v>1886</v>
      </c>
      <c r="C1664" s="1">
        <v>7399</v>
      </c>
    </row>
    <row r="1665" spans="1:3" x14ac:dyDescent="0.25">
      <c r="A1665">
        <v>2905692</v>
      </c>
      <c r="B1665" t="s">
        <v>1887</v>
      </c>
      <c r="C1665" s="1">
        <v>1901</v>
      </c>
    </row>
    <row r="1666" spans="1:3" x14ac:dyDescent="0.25">
      <c r="A1666">
        <v>2905693</v>
      </c>
      <c r="B1666" t="s">
        <v>1888</v>
      </c>
      <c r="C1666" s="1">
        <v>1901</v>
      </c>
    </row>
    <row r="1667" spans="1:3" x14ac:dyDescent="0.25">
      <c r="A1667">
        <v>2905694</v>
      </c>
      <c r="B1667" t="s">
        <v>1889</v>
      </c>
      <c r="C1667" s="1">
        <v>1779</v>
      </c>
    </row>
    <row r="1668" spans="1:3" x14ac:dyDescent="0.25">
      <c r="A1668">
        <v>2905695</v>
      </c>
      <c r="B1668" t="s">
        <v>1890</v>
      </c>
      <c r="C1668" s="1">
        <v>1868</v>
      </c>
    </row>
    <row r="1669" spans="1:3" x14ac:dyDescent="0.25">
      <c r="A1669">
        <v>2905696</v>
      </c>
      <c r="B1669" t="s">
        <v>1891</v>
      </c>
      <c r="C1669" s="1">
        <v>1663</v>
      </c>
    </row>
    <row r="1670" spans="1:3" x14ac:dyDescent="0.25">
      <c r="A1670">
        <v>2905697</v>
      </c>
      <c r="B1670" t="s">
        <v>1892</v>
      </c>
      <c r="C1670" s="1">
        <v>1676</v>
      </c>
    </row>
    <row r="1671" spans="1:3" x14ac:dyDescent="0.25">
      <c r="A1671">
        <v>2905698</v>
      </c>
      <c r="B1671" t="s">
        <v>1893</v>
      </c>
      <c r="C1671" s="1">
        <v>3596</v>
      </c>
    </row>
    <row r="1672" spans="1:3" x14ac:dyDescent="0.25">
      <c r="A1672">
        <v>2905699</v>
      </c>
      <c r="B1672" t="s">
        <v>1894</v>
      </c>
      <c r="C1672" s="1">
        <v>1868</v>
      </c>
    </row>
    <row r="1673" spans="1:3" x14ac:dyDescent="0.25">
      <c r="A1673">
        <v>2905700</v>
      </c>
      <c r="B1673" t="s">
        <v>1895</v>
      </c>
      <c r="C1673" s="1">
        <v>1473</v>
      </c>
    </row>
    <row r="1674" spans="1:3" x14ac:dyDescent="0.25">
      <c r="A1674">
        <v>2905701</v>
      </c>
      <c r="B1674" t="s">
        <v>1896</v>
      </c>
      <c r="C1674" s="1">
        <v>1676</v>
      </c>
    </row>
    <row r="1675" spans="1:3" x14ac:dyDescent="0.25">
      <c r="A1675">
        <v>2905702</v>
      </c>
      <c r="B1675" t="s">
        <v>1897</v>
      </c>
      <c r="C1675" s="1">
        <v>2629</v>
      </c>
    </row>
    <row r="1676" spans="1:3" x14ac:dyDescent="0.25">
      <c r="A1676">
        <v>2905703</v>
      </c>
      <c r="B1676" t="s">
        <v>1898</v>
      </c>
      <c r="C1676" s="1">
        <v>3622</v>
      </c>
    </row>
    <row r="1677" spans="1:3" x14ac:dyDescent="0.25">
      <c r="A1677">
        <v>2905704</v>
      </c>
      <c r="B1677" t="s">
        <v>1899</v>
      </c>
      <c r="C1677" s="1">
        <v>4190</v>
      </c>
    </row>
    <row r="1678" spans="1:3" x14ac:dyDescent="0.25">
      <c r="A1678">
        <v>2905705</v>
      </c>
      <c r="B1678" t="s">
        <v>1900</v>
      </c>
      <c r="C1678" s="1">
        <v>3468</v>
      </c>
    </row>
    <row r="1679" spans="1:3" x14ac:dyDescent="0.25">
      <c r="A1679">
        <v>2905706</v>
      </c>
      <c r="B1679" t="s">
        <v>1901</v>
      </c>
      <c r="C1679" s="1">
        <v>2978</v>
      </c>
    </row>
    <row r="1680" spans="1:3" x14ac:dyDescent="0.25">
      <c r="A1680">
        <v>2905707</v>
      </c>
      <c r="B1680" t="s">
        <v>1902</v>
      </c>
      <c r="C1680" s="1">
        <v>4512</v>
      </c>
    </row>
    <row r="1681" spans="1:3" x14ac:dyDescent="0.25">
      <c r="A1681">
        <v>2905708</v>
      </c>
      <c r="B1681" t="s">
        <v>1903</v>
      </c>
      <c r="C1681" s="1">
        <v>4384</v>
      </c>
    </row>
    <row r="1682" spans="1:3" x14ac:dyDescent="0.25">
      <c r="A1682">
        <v>2905709</v>
      </c>
      <c r="B1682" t="s">
        <v>1904</v>
      </c>
      <c r="C1682" s="1">
        <v>5130</v>
      </c>
    </row>
    <row r="1683" spans="1:3" x14ac:dyDescent="0.25">
      <c r="A1683">
        <v>2905710</v>
      </c>
      <c r="B1683" t="s">
        <v>1905</v>
      </c>
      <c r="C1683" s="1">
        <v>1611</v>
      </c>
    </row>
    <row r="1684" spans="1:3" x14ac:dyDescent="0.25">
      <c r="A1684">
        <v>2905711</v>
      </c>
      <c r="B1684" t="s">
        <v>1906</v>
      </c>
      <c r="C1684" s="1">
        <v>1263</v>
      </c>
    </row>
    <row r="1685" spans="1:3" x14ac:dyDescent="0.25">
      <c r="A1685">
        <v>2905743</v>
      </c>
      <c r="B1685" t="s">
        <v>1907</v>
      </c>
      <c r="C1685" s="1">
        <v>84245</v>
      </c>
    </row>
    <row r="1686" spans="1:3" x14ac:dyDescent="0.25">
      <c r="A1686">
        <v>2905744</v>
      </c>
      <c r="B1686" t="s">
        <v>1908</v>
      </c>
      <c r="C1686" s="1">
        <v>43533</v>
      </c>
    </row>
    <row r="1687" spans="1:3" x14ac:dyDescent="0.25">
      <c r="A1687">
        <v>2905745</v>
      </c>
      <c r="B1687" t="s">
        <v>1909</v>
      </c>
      <c r="C1687" s="1">
        <v>26911</v>
      </c>
    </row>
    <row r="1688" spans="1:3" x14ac:dyDescent="0.25">
      <c r="A1688">
        <v>2905746</v>
      </c>
      <c r="B1688" t="s">
        <v>1910</v>
      </c>
      <c r="C1688" s="1">
        <v>84245</v>
      </c>
    </row>
    <row r="1689" spans="1:3" x14ac:dyDescent="0.25">
      <c r="A1689">
        <v>2905747</v>
      </c>
      <c r="B1689" t="s">
        <v>1911</v>
      </c>
      <c r="C1689" s="1">
        <v>43533</v>
      </c>
    </row>
    <row r="1690" spans="1:3" x14ac:dyDescent="0.25">
      <c r="A1690">
        <v>2905748</v>
      </c>
      <c r="B1690" t="s">
        <v>1912</v>
      </c>
      <c r="C1690" s="1">
        <v>90330</v>
      </c>
    </row>
    <row r="1691" spans="1:3" x14ac:dyDescent="0.25">
      <c r="A1691">
        <v>2905749</v>
      </c>
      <c r="B1691" t="s">
        <v>1913</v>
      </c>
      <c r="C1691" s="1">
        <v>50353</v>
      </c>
    </row>
    <row r="1692" spans="1:3" x14ac:dyDescent="0.25">
      <c r="A1692">
        <v>2905750</v>
      </c>
      <c r="B1692" t="s">
        <v>1914</v>
      </c>
      <c r="C1692" s="1">
        <v>30389</v>
      </c>
    </row>
    <row r="1693" spans="1:3" x14ac:dyDescent="0.25">
      <c r="A1693">
        <v>2905812</v>
      </c>
      <c r="B1693" t="s">
        <v>2029</v>
      </c>
      <c r="C1693" s="1">
        <v>26096</v>
      </c>
    </row>
    <row r="1694" spans="1:3" x14ac:dyDescent="0.25">
      <c r="A1694">
        <v>2905813</v>
      </c>
      <c r="B1694" t="s">
        <v>2030</v>
      </c>
      <c r="C1694" s="1">
        <v>35208</v>
      </c>
    </row>
    <row r="1695" spans="1:3" x14ac:dyDescent="0.25">
      <c r="A1695">
        <v>2905814</v>
      </c>
      <c r="B1695" t="s">
        <v>2031</v>
      </c>
      <c r="C1695" s="1">
        <v>43800</v>
      </c>
    </row>
    <row r="1696" spans="1:3" x14ac:dyDescent="0.25">
      <c r="A1696">
        <v>2905815</v>
      </c>
      <c r="B1696" t="s">
        <v>1230</v>
      </c>
      <c r="C1696" s="1">
        <v>57191</v>
      </c>
    </row>
    <row r="1697" spans="1:3" x14ac:dyDescent="0.25">
      <c r="A1697">
        <v>2905816</v>
      </c>
      <c r="B1697" t="s">
        <v>1231</v>
      </c>
      <c r="C1697" s="1">
        <v>87700</v>
      </c>
    </row>
    <row r="1698" spans="1:3" x14ac:dyDescent="0.25">
      <c r="A1698">
        <v>2905818</v>
      </c>
      <c r="B1698" t="s">
        <v>2032</v>
      </c>
      <c r="C1698" s="1">
        <v>19599</v>
      </c>
    </row>
    <row r="1699" spans="1:3" x14ac:dyDescent="0.25">
      <c r="A1699">
        <v>2905826</v>
      </c>
      <c r="B1699" t="s">
        <v>1232</v>
      </c>
      <c r="C1699" s="1">
        <v>177767</v>
      </c>
    </row>
    <row r="1700" spans="1:3" x14ac:dyDescent="0.25">
      <c r="A1700">
        <v>2905865</v>
      </c>
      <c r="B1700" t="s">
        <v>1233</v>
      </c>
      <c r="C1700" s="1">
        <v>7634196</v>
      </c>
    </row>
    <row r="1701" spans="1:3" x14ac:dyDescent="0.25">
      <c r="A1701">
        <v>2905866</v>
      </c>
      <c r="B1701" t="s">
        <v>1234</v>
      </c>
      <c r="C1701" s="1">
        <v>8732666</v>
      </c>
    </row>
    <row r="1702" spans="1:3" x14ac:dyDescent="0.25">
      <c r="A1702">
        <v>2905874</v>
      </c>
      <c r="B1702" t="s">
        <v>1235</v>
      </c>
      <c r="C1702" s="1">
        <v>23716</v>
      </c>
    </row>
    <row r="1703" spans="1:3" x14ac:dyDescent="0.25">
      <c r="A1703">
        <v>2905875</v>
      </c>
      <c r="B1703" t="s">
        <v>1236</v>
      </c>
      <c r="C1703" s="1">
        <v>40414</v>
      </c>
    </row>
    <row r="1704" spans="1:3" x14ac:dyDescent="0.25">
      <c r="A1704">
        <v>2905876</v>
      </c>
      <c r="B1704" t="s">
        <v>1237</v>
      </c>
      <c r="C1704" s="1">
        <v>55938</v>
      </c>
    </row>
    <row r="1705" spans="1:3" x14ac:dyDescent="0.25">
      <c r="A1705">
        <v>2905940</v>
      </c>
      <c r="B1705" t="s">
        <v>1238</v>
      </c>
      <c r="C1705" s="1">
        <v>214217</v>
      </c>
    </row>
    <row r="1706" spans="1:3" x14ac:dyDescent="0.25">
      <c r="A1706">
        <v>2906084</v>
      </c>
      <c r="B1706" t="s">
        <v>1239</v>
      </c>
      <c r="C1706" s="1">
        <v>556376</v>
      </c>
    </row>
    <row r="1707" spans="1:3" x14ac:dyDescent="0.25">
      <c r="A1707">
        <v>2906089</v>
      </c>
      <c r="B1707" t="s">
        <v>1240</v>
      </c>
      <c r="C1707" s="1">
        <v>1560430</v>
      </c>
    </row>
    <row r="1708" spans="1:3" x14ac:dyDescent="0.25">
      <c r="A1708">
        <v>2906116</v>
      </c>
      <c r="B1708" t="s">
        <v>1241</v>
      </c>
      <c r="C1708" s="1">
        <v>273670</v>
      </c>
    </row>
    <row r="1709" spans="1:3" x14ac:dyDescent="0.25">
      <c r="A1709">
        <v>2906117</v>
      </c>
      <c r="B1709" t="s">
        <v>1242</v>
      </c>
      <c r="C1709" s="1">
        <v>256667</v>
      </c>
    </row>
    <row r="1710" spans="1:3" x14ac:dyDescent="0.25">
      <c r="A1710">
        <v>2906120</v>
      </c>
      <c r="B1710" t="s">
        <v>1915</v>
      </c>
      <c r="C1710" s="1">
        <v>120382</v>
      </c>
    </row>
    <row r="1711" spans="1:3" x14ac:dyDescent="0.25">
      <c r="A1711">
        <v>2906122</v>
      </c>
      <c r="B1711" t="s">
        <v>1243</v>
      </c>
      <c r="C1711" s="1">
        <v>396144</v>
      </c>
    </row>
    <row r="1712" spans="1:3" x14ac:dyDescent="0.25">
      <c r="A1712">
        <v>2906134</v>
      </c>
      <c r="B1712" t="s">
        <v>1244</v>
      </c>
      <c r="C1712" s="1">
        <v>373938</v>
      </c>
    </row>
    <row r="1713" spans="1:3" x14ac:dyDescent="0.25">
      <c r="A1713">
        <v>2906135</v>
      </c>
      <c r="B1713" t="s">
        <v>1245</v>
      </c>
      <c r="C1713" s="1">
        <v>420868</v>
      </c>
    </row>
    <row r="1714" spans="1:3" x14ac:dyDescent="0.25">
      <c r="A1714">
        <v>2906159</v>
      </c>
      <c r="B1714" t="s">
        <v>1246</v>
      </c>
      <c r="C1714" s="1">
        <v>389699</v>
      </c>
    </row>
    <row r="1715" spans="1:3" x14ac:dyDescent="0.25">
      <c r="A1715">
        <v>2906170</v>
      </c>
      <c r="B1715" t="s">
        <v>1247</v>
      </c>
      <c r="C1715" s="1">
        <v>3964759</v>
      </c>
    </row>
    <row r="1716" spans="1:3" x14ac:dyDescent="0.25">
      <c r="A1716">
        <v>2906203</v>
      </c>
      <c r="B1716" t="s">
        <v>1248</v>
      </c>
      <c r="C1716" s="1">
        <v>307533</v>
      </c>
    </row>
    <row r="1717" spans="1:3" x14ac:dyDescent="0.25">
      <c r="A1717">
        <v>2906205</v>
      </c>
      <c r="B1717" t="s">
        <v>1249</v>
      </c>
      <c r="C1717" s="1">
        <v>31702</v>
      </c>
    </row>
    <row r="1718" spans="1:3" x14ac:dyDescent="0.25">
      <c r="A1718">
        <v>2906218</v>
      </c>
      <c r="B1718" t="s">
        <v>1250</v>
      </c>
      <c r="C1718" s="1">
        <v>803844</v>
      </c>
    </row>
    <row r="1719" spans="1:3" x14ac:dyDescent="0.25">
      <c r="A1719">
        <v>2906313</v>
      </c>
      <c r="B1719" t="s">
        <v>1251</v>
      </c>
      <c r="C1719" s="1">
        <v>2057325</v>
      </c>
    </row>
    <row r="1720" spans="1:3" x14ac:dyDescent="0.25">
      <c r="A1720">
        <v>2906320</v>
      </c>
      <c r="B1720" t="s">
        <v>7</v>
      </c>
      <c r="C1720" s="1">
        <v>76248</v>
      </c>
    </row>
    <row r="1721" spans="1:3" x14ac:dyDescent="0.25">
      <c r="A1721">
        <v>2906333</v>
      </c>
      <c r="B1721" t="s">
        <v>1252</v>
      </c>
      <c r="C1721" s="1">
        <v>1552114</v>
      </c>
    </row>
    <row r="1722" spans="1:3" x14ac:dyDescent="0.25">
      <c r="A1722">
        <v>2906334</v>
      </c>
      <c r="B1722" t="s">
        <v>1253</v>
      </c>
      <c r="C1722" s="1">
        <v>58267</v>
      </c>
    </row>
    <row r="1723" spans="1:3" x14ac:dyDescent="0.25">
      <c r="A1723">
        <v>2906336</v>
      </c>
      <c r="B1723" t="s">
        <v>1254</v>
      </c>
      <c r="C1723" s="1">
        <v>37233</v>
      </c>
    </row>
    <row r="1724" spans="1:3" x14ac:dyDescent="0.25">
      <c r="A1724">
        <v>2906337</v>
      </c>
      <c r="B1724" t="s">
        <v>1255</v>
      </c>
      <c r="C1724" s="1">
        <v>27588</v>
      </c>
    </row>
    <row r="1725" spans="1:3" x14ac:dyDescent="0.25">
      <c r="A1725">
        <v>2906378</v>
      </c>
      <c r="B1725" t="s">
        <v>1256</v>
      </c>
      <c r="C1725" s="1">
        <v>3074072</v>
      </c>
    </row>
    <row r="1726" spans="1:3" x14ac:dyDescent="0.25">
      <c r="A1726">
        <v>2906396</v>
      </c>
      <c r="B1726" t="s">
        <v>1257</v>
      </c>
      <c r="C1726" s="1">
        <v>150542</v>
      </c>
    </row>
    <row r="1727" spans="1:3" x14ac:dyDescent="0.25">
      <c r="A1727">
        <v>2906463</v>
      </c>
      <c r="B1727" t="s">
        <v>1258</v>
      </c>
      <c r="C1727" s="1">
        <v>95957</v>
      </c>
    </row>
    <row r="1728" spans="1:3" x14ac:dyDescent="0.25">
      <c r="A1728">
        <v>2906474</v>
      </c>
      <c r="B1728" t="s">
        <v>1259</v>
      </c>
      <c r="C1728" s="1">
        <v>569958</v>
      </c>
    </row>
    <row r="1729" spans="1:3" x14ac:dyDescent="0.25">
      <c r="A1729">
        <v>2906508</v>
      </c>
      <c r="B1729" t="s">
        <v>1260</v>
      </c>
      <c r="C1729" s="1">
        <v>41507</v>
      </c>
    </row>
    <row r="1730" spans="1:3" x14ac:dyDescent="0.25">
      <c r="A1730">
        <v>2906509</v>
      </c>
      <c r="B1730" t="s">
        <v>1261</v>
      </c>
      <c r="C1730" s="1">
        <v>38236</v>
      </c>
    </row>
    <row r="1731" spans="1:3" x14ac:dyDescent="0.25">
      <c r="A1731">
        <v>2906510</v>
      </c>
      <c r="B1731" t="s">
        <v>1916</v>
      </c>
      <c r="C1731" s="1">
        <v>46509</v>
      </c>
    </row>
    <row r="1732" spans="1:3" x14ac:dyDescent="0.25">
      <c r="A1732">
        <v>2906511</v>
      </c>
      <c r="B1732" t="s">
        <v>1917</v>
      </c>
      <c r="C1732" s="1">
        <v>101324</v>
      </c>
    </row>
    <row r="1733" spans="1:3" x14ac:dyDescent="0.25">
      <c r="A1733">
        <v>2906515</v>
      </c>
      <c r="B1733" t="s">
        <v>1918</v>
      </c>
      <c r="C1733" s="1">
        <v>56681</v>
      </c>
    </row>
    <row r="1734" spans="1:3" x14ac:dyDescent="0.25">
      <c r="A1734">
        <v>2906516</v>
      </c>
      <c r="B1734" t="s">
        <v>1919</v>
      </c>
      <c r="C1734" s="1">
        <v>37681</v>
      </c>
    </row>
    <row r="1735" spans="1:3" x14ac:dyDescent="0.25">
      <c r="A1735">
        <v>2906517</v>
      </c>
      <c r="B1735" t="s">
        <v>1920</v>
      </c>
      <c r="C1735" s="1">
        <v>39675</v>
      </c>
    </row>
    <row r="1736" spans="1:3" x14ac:dyDescent="0.25">
      <c r="A1736">
        <v>2906518</v>
      </c>
      <c r="B1736" t="s">
        <v>1921</v>
      </c>
      <c r="C1736" s="1">
        <v>50625</v>
      </c>
    </row>
    <row r="1737" spans="1:3" x14ac:dyDescent="0.25">
      <c r="A1737">
        <v>2906519</v>
      </c>
      <c r="B1737" t="s">
        <v>1262</v>
      </c>
      <c r="C1737" s="1">
        <v>89782</v>
      </c>
    </row>
    <row r="1738" spans="1:3" x14ac:dyDescent="0.25">
      <c r="A1738">
        <v>2906523</v>
      </c>
      <c r="B1738" t="s">
        <v>1922</v>
      </c>
      <c r="C1738" s="1">
        <v>18648</v>
      </c>
    </row>
    <row r="1739" spans="1:3" x14ac:dyDescent="0.25">
      <c r="A1739">
        <v>2906524</v>
      </c>
      <c r="B1739" t="s">
        <v>1923</v>
      </c>
      <c r="C1739" s="1">
        <v>30412</v>
      </c>
    </row>
    <row r="1740" spans="1:3" x14ac:dyDescent="0.25">
      <c r="A1740">
        <v>2906525</v>
      </c>
      <c r="B1740" t="s">
        <v>2033</v>
      </c>
      <c r="C1740" s="1">
        <v>22765</v>
      </c>
    </row>
    <row r="1741" spans="1:3" x14ac:dyDescent="0.25">
      <c r="A1741">
        <v>2906526</v>
      </c>
      <c r="B1741" t="s">
        <v>1924</v>
      </c>
      <c r="C1741" s="1">
        <v>39195</v>
      </c>
    </row>
    <row r="1742" spans="1:3" x14ac:dyDescent="0.25">
      <c r="A1742">
        <v>2906528</v>
      </c>
      <c r="B1742" t="s">
        <v>1925</v>
      </c>
      <c r="C1742" s="1">
        <v>64172</v>
      </c>
    </row>
    <row r="1743" spans="1:3" x14ac:dyDescent="0.25">
      <c r="A1743">
        <v>2906529</v>
      </c>
      <c r="B1743" t="s">
        <v>1263</v>
      </c>
      <c r="C1743" s="1">
        <v>244662</v>
      </c>
    </row>
    <row r="1744" spans="1:3" x14ac:dyDescent="0.25">
      <c r="A1744">
        <v>2906600</v>
      </c>
      <c r="B1744" t="s">
        <v>1926</v>
      </c>
      <c r="C1744" s="1">
        <v>2991</v>
      </c>
    </row>
    <row r="1745" spans="1:3" x14ac:dyDescent="0.25">
      <c r="A1745">
        <v>2906601</v>
      </c>
      <c r="B1745" t="s">
        <v>1927</v>
      </c>
      <c r="C1745" s="1">
        <v>8494</v>
      </c>
    </row>
    <row r="1746" spans="1:3" x14ac:dyDescent="0.25">
      <c r="A1746">
        <v>2906602</v>
      </c>
      <c r="B1746" t="s">
        <v>1928</v>
      </c>
      <c r="C1746" s="1">
        <v>3983</v>
      </c>
    </row>
    <row r="1747" spans="1:3" x14ac:dyDescent="0.25">
      <c r="A1747">
        <v>2906643</v>
      </c>
      <c r="B1747" t="s">
        <v>1264</v>
      </c>
      <c r="C1747" s="1">
        <v>109384</v>
      </c>
    </row>
    <row r="1748" spans="1:3" x14ac:dyDescent="0.25">
      <c r="A1748">
        <v>2906644</v>
      </c>
      <c r="B1748" t="s">
        <v>1265</v>
      </c>
      <c r="C1748" s="1">
        <v>61952</v>
      </c>
    </row>
    <row r="1749" spans="1:3" x14ac:dyDescent="0.25">
      <c r="A1749">
        <v>2906648</v>
      </c>
      <c r="B1749" t="s">
        <v>1266</v>
      </c>
      <c r="C1749" s="1">
        <v>29085</v>
      </c>
    </row>
    <row r="1750" spans="1:3" x14ac:dyDescent="0.25">
      <c r="A1750">
        <v>2906649</v>
      </c>
      <c r="B1750" t="s">
        <v>1267</v>
      </c>
      <c r="C1750" s="1">
        <v>127776</v>
      </c>
    </row>
    <row r="1751" spans="1:3" x14ac:dyDescent="0.25">
      <c r="A1751">
        <v>2906650</v>
      </c>
      <c r="B1751" t="s">
        <v>1268</v>
      </c>
      <c r="C1751" s="1">
        <v>39507</v>
      </c>
    </row>
    <row r="1752" spans="1:3" x14ac:dyDescent="0.25">
      <c r="A1752">
        <v>2906692</v>
      </c>
      <c r="B1752" t="s">
        <v>1269</v>
      </c>
      <c r="C1752" s="1">
        <v>4224</v>
      </c>
    </row>
    <row r="1753" spans="1:3" x14ac:dyDescent="0.25">
      <c r="A1753">
        <v>2906693</v>
      </c>
      <c r="B1753" t="s">
        <v>1270</v>
      </c>
      <c r="C1753" s="1">
        <v>7085</v>
      </c>
    </row>
    <row r="1754" spans="1:3" x14ac:dyDescent="0.25">
      <c r="A1754">
        <v>2906753</v>
      </c>
      <c r="B1754" t="s">
        <v>1271</v>
      </c>
      <c r="C1754" s="1">
        <v>375085</v>
      </c>
    </row>
    <row r="1755" spans="1:3" x14ac:dyDescent="0.25">
      <c r="A1755">
        <v>2906796</v>
      </c>
      <c r="B1755" t="s">
        <v>1272</v>
      </c>
      <c r="C1755" s="1">
        <v>575035</v>
      </c>
    </row>
    <row r="1756" spans="1:3" x14ac:dyDescent="0.25">
      <c r="A1756">
        <v>2906797</v>
      </c>
      <c r="B1756" t="s">
        <v>1273</v>
      </c>
      <c r="C1756" s="1">
        <v>202778</v>
      </c>
    </row>
    <row r="1757" spans="1:3" x14ac:dyDescent="0.25">
      <c r="A1757">
        <v>2906798</v>
      </c>
      <c r="B1757" t="s">
        <v>1274</v>
      </c>
      <c r="C1757" s="1">
        <v>120581</v>
      </c>
    </row>
    <row r="1758" spans="1:3" x14ac:dyDescent="0.25">
      <c r="A1758">
        <v>2906799</v>
      </c>
      <c r="B1758" t="s">
        <v>1275</v>
      </c>
      <c r="C1758" s="1">
        <v>144909</v>
      </c>
    </row>
    <row r="1759" spans="1:3" x14ac:dyDescent="0.25">
      <c r="A1759">
        <v>2906800</v>
      </c>
      <c r="B1759" t="s">
        <v>1276</v>
      </c>
      <c r="C1759" s="1">
        <v>100424</v>
      </c>
    </row>
    <row r="1760" spans="1:3" x14ac:dyDescent="0.25">
      <c r="A1760">
        <v>2906801</v>
      </c>
      <c r="B1760" t="s">
        <v>1277</v>
      </c>
      <c r="C1760" s="1">
        <v>80117</v>
      </c>
    </row>
    <row r="1761" spans="1:3" x14ac:dyDescent="0.25">
      <c r="A1761">
        <v>2906802</v>
      </c>
      <c r="B1761" t="s">
        <v>1278</v>
      </c>
      <c r="C1761" s="1">
        <v>128360</v>
      </c>
    </row>
    <row r="1762" spans="1:3" x14ac:dyDescent="0.25">
      <c r="A1762">
        <v>2906803</v>
      </c>
      <c r="B1762" t="s">
        <v>1279</v>
      </c>
      <c r="C1762" s="1">
        <v>10171</v>
      </c>
    </row>
    <row r="1763" spans="1:3" x14ac:dyDescent="0.25">
      <c r="A1763">
        <v>2906817</v>
      </c>
      <c r="B1763" t="s">
        <v>1280</v>
      </c>
      <c r="C1763" s="1">
        <v>674327</v>
      </c>
    </row>
    <row r="1764" spans="1:3" x14ac:dyDescent="0.25">
      <c r="A1764">
        <v>2906838</v>
      </c>
      <c r="B1764" t="s">
        <v>1281</v>
      </c>
      <c r="C1764" s="1">
        <v>231610</v>
      </c>
    </row>
    <row r="1765" spans="1:3" x14ac:dyDescent="0.25">
      <c r="A1765">
        <v>2906856</v>
      </c>
      <c r="B1765" t="s">
        <v>1282</v>
      </c>
      <c r="C1765" s="1">
        <v>176313</v>
      </c>
    </row>
    <row r="1766" spans="1:3" x14ac:dyDescent="0.25">
      <c r="A1766">
        <v>2906859</v>
      </c>
      <c r="B1766" t="s">
        <v>1283</v>
      </c>
      <c r="C1766" s="1">
        <v>752193</v>
      </c>
    </row>
    <row r="1767" spans="1:3" x14ac:dyDescent="0.25">
      <c r="A1767">
        <v>2906860</v>
      </c>
      <c r="B1767" t="s">
        <v>1284</v>
      </c>
      <c r="C1767" s="1">
        <v>928634</v>
      </c>
    </row>
    <row r="1768" spans="1:3" x14ac:dyDescent="0.25">
      <c r="A1768">
        <v>2906861</v>
      </c>
      <c r="B1768" t="s">
        <v>1285</v>
      </c>
      <c r="C1768" s="1">
        <v>1327946</v>
      </c>
    </row>
    <row r="1769" spans="1:3" x14ac:dyDescent="0.25">
      <c r="A1769">
        <v>2906862</v>
      </c>
      <c r="B1769" t="s">
        <v>1286</v>
      </c>
      <c r="C1769" s="1">
        <v>8208</v>
      </c>
    </row>
    <row r="1770" spans="1:3" x14ac:dyDescent="0.25">
      <c r="A1770">
        <v>2906863</v>
      </c>
      <c r="B1770" t="s">
        <v>1287</v>
      </c>
      <c r="C1770" s="1">
        <v>33570</v>
      </c>
    </row>
    <row r="1771" spans="1:3" x14ac:dyDescent="0.25">
      <c r="A1771">
        <v>2906864</v>
      </c>
      <c r="B1771" t="s">
        <v>1288</v>
      </c>
      <c r="C1771" s="1">
        <v>45560</v>
      </c>
    </row>
    <row r="1772" spans="1:3" x14ac:dyDescent="0.25">
      <c r="A1772">
        <v>2906865</v>
      </c>
      <c r="B1772" t="s">
        <v>1289</v>
      </c>
      <c r="C1772" s="1">
        <v>10517</v>
      </c>
    </row>
    <row r="1773" spans="1:3" x14ac:dyDescent="0.25">
      <c r="A1773">
        <v>2906866</v>
      </c>
      <c r="B1773" t="s">
        <v>1290</v>
      </c>
      <c r="C1773" s="1">
        <v>40784</v>
      </c>
    </row>
    <row r="1774" spans="1:3" x14ac:dyDescent="0.25">
      <c r="A1774">
        <v>2906867</v>
      </c>
      <c r="B1774" t="s">
        <v>1291</v>
      </c>
      <c r="C1774" s="1">
        <v>70065</v>
      </c>
    </row>
    <row r="1775" spans="1:3" x14ac:dyDescent="0.25">
      <c r="A1775">
        <v>2906868</v>
      </c>
      <c r="B1775" t="s">
        <v>1292</v>
      </c>
      <c r="C1775" s="1">
        <v>49629</v>
      </c>
    </row>
    <row r="1776" spans="1:3" x14ac:dyDescent="0.25">
      <c r="A1776">
        <v>2906869</v>
      </c>
      <c r="B1776" t="s">
        <v>1293</v>
      </c>
      <c r="C1776" s="1">
        <v>75598</v>
      </c>
    </row>
    <row r="1777" spans="1:3" x14ac:dyDescent="0.25">
      <c r="A1777">
        <v>2906870</v>
      </c>
      <c r="B1777" t="s">
        <v>1294</v>
      </c>
      <c r="C1777" s="1">
        <v>83548</v>
      </c>
    </row>
    <row r="1778" spans="1:3" x14ac:dyDescent="0.25">
      <c r="A1778">
        <v>2906871</v>
      </c>
      <c r="B1778" t="s">
        <v>1295</v>
      </c>
      <c r="C1778" s="1">
        <v>81677</v>
      </c>
    </row>
    <row r="1779" spans="1:3" x14ac:dyDescent="0.25">
      <c r="A1779">
        <v>2906872</v>
      </c>
      <c r="B1779" t="s">
        <v>1296</v>
      </c>
      <c r="C1779" s="1">
        <v>92481</v>
      </c>
    </row>
    <row r="1780" spans="1:3" x14ac:dyDescent="0.25">
      <c r="A1780">
        <v>2906873</v>
      </c>
      <c r="B1780" t="s">
        <v>1297</v>
      </c>
      <c r="C1780" s="1">
        <v>167652</v>
      </c>
    </row>
    <row r="1781" spans="1:3" x14ac:dyDescent="0.25">
      <c r="A1781">
        <v>2906874</v>
      </c>
      <c r="B1781" t="s">
        <v>1298</v>
      </c>
      <c r="C1781" s="1">
        <v>96820</v>
      </c>
    </row>
    <row r="1782" spans="1:3" x14ac:dyDescent="0.25">
      <c r="A1782">
        <v>2906875</v>
      </c>
      <c r="B1782" t="s">
        <v>1299</v>
      </c>
      <c r="C1782" s="1">
        <v>105864</v>
      </c>
    </row>
    <row r="1783" spans="1:3" x14ac:dyDescent="0.25">
      <c r="A1783">
        <v>2906876</v>
      </c>
      <c r="B1783" t="s">
        <v>1300</v>
      </c>
      <c r="C1783" s="1">
        <v>107954</v>
      </c>
    </row>
    <row r="1784" spans="1:3" x14ac:dyDescent="0.25">
      <c r="A1784">
        <v>2906877</v>
      </c>
      <c r="B1784" t="s">
        <v>1301</v>
      </c>
      <c r="C1784" s="1">
        <v>119396</v>
      </c>
    </row>
    <row r="1785" spans="1:3" x14ac:dyDescent="0.25">
      <c r="A1785">
        <v>2906878</v>
      </c>
      <c r="B1785" t="s">
        <v>1302</v>
      </c>
      <c r="C1785" s="1">
        <v>119396</v>
      </c>
    </row>
    <row r="1786" spans="1:3" x14ac:dyDescent="0.25">
      <c r="A1786">
        <v>2906879</v>
      </c>
      <c r="B1786" t="s">
        <v>1303</v>
      </c>
      <c r="C1786" s="1">
        <v>159194</v>
      </c>
    </row>
    <row r="1787" spans="1:3" x14ac:dyDescent="0.25">
      <c r="A1787">
        <v>2906880</v>
      </c>
      <c r="B1787" t="s">
        <v>1304</v>
      </c>
      <c r="C1787" s="1">
        <v>58255</v>
      </c>
    </row>
    <row r="1788" spans="1:3" x14ac:dyDescent="0.25">
      <c r="A1788">
        <v>2906881</v>
      </c>
      <c r="B1788" t="s">
        <v>1305</v>
      </c>
      <c r="C1788" s="1">
        <v>63340</v>
      </c>
    </row>
    <row r="1789" spans="1:3" x14ac:dyDescent="0.25">
      <c r="A1789">
        <v>2906882</v>
      </c>
      <c r="B1789" t="s">
        <v>1306</v>
      </c>
      <c r="C1789" s="1">
        <v>83029</v>
      </c>
    </row>
    <row r="1790" spans="1:3" x14ac:dyDescent="0.25">
      <c r="A1790">
        <v>2906914</v>
      </c>
      <c r="B1790" t="s">
        <v>1307</v>
      </c>
      <c r="C1790" s="1">
        <v>481075</v>
      </c>
    </row>
    <row r="1791" spans="1:3" x14ac:dyDescent="0.25">
      <c r="A1791">
        <v>2906919</v>
      </c>
      <c r="B1791" t="s">
        <v>1308</v>
      </c>
      <c r="C1791" s="1">
        <v>432775</v>
      </c>
    </row>
    <row r="1792" spans="1:3" x14ac:dyDescent="0.25">
      <c r="A1792">
        <v>2906920</v>
      </c>
      <c r="B1792" t="s">
        <v>1309</v>
      </c>
      <c r="C1792" s="1">
        <v>482004</v>
      </c>
    </row>
    <row r="1793" spans="1:3" x14ac:dyDescent="0.25">
      <c r="A1793">
        <v>2906923</v>
      </c>
      <c r="B1793" t="s">
        <v>2034</v>
      </c>
      <c r="C1793" s="1">
        <v>81210</v>
      </c>
    </row>
    <row r="1794" spans="1:3" x14ac:dyDescent="0.25">
      <c r="A1794">
        <v>2906924</v>
      </c>
      <c r="B1794" t="s">
        <v>2035</v>
      </c>
      <c r="C1794" s="1">
        <v>83275</v>
      </c>
    </row>
    <row r="1795" spans="1:3" x14ac:dyDescent="0.25">
      <c r="A1795">
        <v>2906925</v>
      </c>
      <c r="B1795" t="s">
        <v>1929</v>
      </c>
      <c r="C1795" s="1">
        <v>145511</v>
      </c>
    </row>
    <row r="1796" spans="1:3" x14ac:dyDescent="0.25">
      <c r="A1796">
        <v>2906926</v>
      </c>
      <c r="B1796" t="s">
        <v>1930</v>
      </c>
      <c r="C1796" s="1">
        <v>198111</v>
      </c>
    </row>
    <row r="1797" spans="1:3" x14ac:dyDescent="0.25">
      <c r="A1797">
        <v>2906927</v>
      </c>
      <c r="B1797" t="s">
        <v>1931</v>
      </c>
      <c r="C1797" s="1">
        <v>350502</v>
      </c>
    </row>
    <row r="1798" spans="1:3" x14ac:dyDescent="0.25">
      <c r="A1798">
        <v>2906928</v>
      </c>
      <c r="B1798" t="s">
        <v>1932</v>
      </c>
      <c r="C1798" s="1">
        <v>493259</v>
      </c>
    </row>
    <row r="1799" spans="1:3" x14ac:dyDescent="0.25">
      <c r="A1799">
        <v>2906932</v>
      </c>
      <c r="B1799" t="s">
        <v>1310</v>
      </c>
      <c r="C1799" s="1">
        <v>295300</v>
      </c>
    </row>
    <row r="1800" spans="1:3" x14ac:dyDescent="0.25">
      <c r="A1800">
        <v>2906933</v>
      </c>
      <c r="B1800" t="s">
        <v>1311</v>
      </c>
      <c r="C1800" s="1">
        <v>376917</v>
      </c>
    </row>
    <row r="1801" spans="1:3" x14ac:dyDescent="0.25">
      <c r="A1801">
        <v>2906934</v>
      </c>
      <c r="B1801" t="s">
        <v>1312</v>
      </c>
      <c r="C1801" s="1">
        <v>303881</v>
      </c>
    </row>
    <row r="1802" spans="1:3" x14ac:dyDescent="0.25">
      <c r="A1802">
        <v>2906935</v>
      </c>
      <c r="B1802" t="s">
        <v>1313</v>
      </c>
      <c r="C1802" s="1">
        <v>400335</v>
      </c>
    </row>
    <row r="1803" spans="1:3" x14ac:dyDescent="0.25">
      <c r="A1803">
        <v>2906942</v>
      </c>
      <c r="B1803" t="s">
        <v>1314</v>
      </c>
      <c r="C1803" s="1">
        <v>364992</v>
      </c>
    </row>
    <row r="1804" spans="1:3" x14ac:dyDescent="0.25">
      <c r="A1804">
        <v>2906943</v>
      </c>
      <c r="B1804" t="s">
        <v>1315</v>
      </c>
      <c r="C1804" s="1">
        <v>292179</v>
      </c>
    </row>
    <row r="1805" spans="1:3" x14ac:dyDescent="0.25">
      <c r="A1805">
        <v>2906944</v>
      </c>
      <c r="B1805" t="s">
        <v>1316</v>
      </c>
      <c r="C1805" s="1">
        <v>363146</v>
      </c>
    </row>
    <row r="1806" spans="1:3" x14ac:dyDescent="0.25">
      <c r="A1806">
        <v>2906968</v>
      </c>
      <c r="B1806" t="s">
        <v>1317</v>
      </c>
      <c r="C1806" s="1">
        <v>34122</v>
      </c>
    </row>
    <row r="1807" spans="1:3" x14ac:dyDescent="0.25">
      <c r="A1807">
        <v>2906969</v>
      </c>
      <c r="B1807" t="s">
        <v>1318</v>
      </c>
      <c r="C1807" s="1">
        <v>37026</v>
      </c>
    </row>
    <row r="1808" spans="1:3" x14ac:dyDescent="0.25">
      <c r="A1808">
        <v>2906970</v>
      </c>
      <c r="B1808" t="s">
        <v>1319</v>
      </c>
      <c r="C1808" s="1">
        <v>31097</v>
      </c>
    </row>
    <row r="1809" spans="1:3" x14ac:dyDescent="0.25">
      <c r="A1809">
        <v>2906989</v>
      </c>
      <c r="B1809" t="s">
        <v>1320</v>
      </c>
      <c r="C1809" s="1">
        <v>382148</v>
      </c>
    </row>
    <row r="1810" spans="1:3" x14ac:dyDescent="0.25">
      <c r="A1810">
        <v>2906990</v>
      </c>
      <c r="B1810" t="s">
        <v>1321</v>
      </c>
      <c r="C1810" s="1">
        <v>512073</v>
      </c>
    </row>
    <row r="1811" spans="1:3" x14ac:dyDescent="0.25">
      <c r="A1811">
        <v>2906991</v>
      </c>
      <c r="B1811" t="s">
        <v>1322</v>
      </c>
      <c r="C1811" s="1">
        <v>477994</v>
      </c>
    </row>
    <row r="1812" spans="1:3" x14ac:dyDescent="0.25">
      <c r="A1812">
        <v>2906992</v>
      </c>
      <c r="B1812" t="s">
        <v>1323</v>
      </c>
      <c r="C1812" s="1">
        <v>643100</v>
      </c>
    </row>
    <row r="1813" spans="1:3" x14ac:dyDescent="0.25">
      <c r="A1813">
        <v>2906996</v>
      </c>
      <c r="B1813" t="s">
        <v>1324</v>
      </c>
      <c r="C1813" s="1">
        <v>249069</v>
      </c>
    </row>
    <row r="1814" spans="1:3" x14ac:dyDescent="0.25">
      <c r="A1814">
        <v>2906997</v>
      </c>
      <c r="B1814" t="s">
        <v>1325</v>
      </c>
      <c r="C1814" s="1">
        <v>338531</v>
      </c>
    </row>
    <row r="1815" spans="1:3" x14ac:dyDescent="0.25">
      <c r="A1815">
        <v>2906999</v>
      </c>
      <c r="B1815" t="s">
        <v>1326</v>
      </c>
      <c r="C1815" s="1">
        <v>540496</v>
      </c>
    </row>
    <row r="1816" spans="1:3" x14ac:dyDescent="0.25">
      <c r="A1816">
        <v>2907000</v>
      </c>
      <c r="B1816" t="s">
        <v>1327</v>
      </c>
      <c r="C1816" s="1">
        <v>9827</v>
      </c>
    </row>
    <row r="1817" spans="1:3" x14ac:dyDescent="0.25">
      <c r="A1817">
        <v>2907011</v>
      </c>
      <c r="B1817" t="s">
        <v>1328</v>
      </c>
      <c r="C1817" s="1">
        <v>137769</v>
      </c>
    </row>
    <row r="1818" spans="1:3" x14ac:dyDescent="0.25">
      <c r="A1818">
        <v>2907012</v>
      </c>
      <c r="B1818" t="s">
        <v>1329</v>
      </c>
      <c r="C1818" s="1">
        <v>158398</v>
      </c>
    </row>
    <row r="1819" spans="1:3" x14ac:dyDescent="0.25">
      <c r="A1819">
        <v>2907013</v>
      </c>
      <c r="B1819" t="s">
        <v>1330</v>
      </c>
      <c r="C1819" s="1">
        <v>173819</v>
      </c>
    </row>
    <row r="1820" spans="1:3" x14ac:dyDescent="0.25">
      <c r="A1820">
        <v>2907014</v>
      </c>
      <c r="B1820" t="s">
        <v>1331</v>
      </c>
      <c r="C1820" s="1">
        <v>233271</v>
      </c>
    </row>
    <row r="1821" spans="1:3" x14ac:dyDescent="0.25">
      <c r="A1821">
        <v>2907015</v>
      </c>
      <c r="B1821" t="s">
        <v>1332</v>
      </c>
      <c r="C1821" s="1">
        <v>285525</v>
      </c>
    </row>
    <row r="1822" spans="1:3" x14ac:dyDescent="0.25">
      <c r="A1822">
        <v>2907016</v>
      </c>
      <c r="B1822" t="s">
        <v>1333</v>
      </c>
      <c r="C1822" s="1">
        <v>214371</v>
      </c>
    </row>
    <row r="1823" spans="1:3" x14ac:dyDescent="0.25">
      <c r="A1823">
        <v>2907017</v>
      </c>
      <c r="B1823" t="s">
        <v>1334</v>
      </c>
      <c r="C1823" s="1">
        <v>249308</v>
      </c>
    </row>
    <row r="1824" spans="1:3" x14ac:dyDescent="0.25">
      <c r="A1824">
        <v>2907177</v>
      </c>
      <c r="B1824" t="s">
        <v>1335</v>
      </c>
      <c r="C1824" s="1">
        <v>2460475</v>
      </c>
    </row>
    <row r="1825" spans="1:3" x14ac:dyDescent="0.25">
      <c r="A1825">
        <v>2907180</v>
      </c>
      <c r="B1825" t="s">
        <v>1336</v>
      </c>
      <c r="C1825" s="1">
        <v>75598</v>
      </c>
    </row>
    <row r="1826" spans="1:3" x14ac:dyDescent="0.25">
      <c r="A1826">
        <v>2907181</v>
      </c>
      <c r="B1826" t="s">
        <v>1337</v>
      </c>
      <c r="C1826" s="1">
        <v>83548</v>
      </c>
    </row>
    <row r="1827" spans="1:3" x14ac:dyDescent="0.25">
      <c r="A1827">
        <v>2907182</v>
      </c>
      <c r="B1827" t="s">
        <v>1338</v>
      </c>
      <c r="C1827" s="1">
        <v>100292</v>
      </c>
    </row>
    <row r="1828" spans="1:3" x14ac:dyDescent="0.25">
      <c r="A1828">
        <v>2907183</v>
      </c>
      <c r="B1828" t="s">
        <v>1339</v>
      </c>
      <c r="C1828" s="1">
        <v>137205</v>
      </c>
    </row>
    <row r="1829" spans="1:3" x14ac:dyDescent="0.25">
      <c r="A1829">
        <v>2907224</v>
      </c>
      <c r="B1829" t="s">
        <v>1340</v>
      </c>
      <c r="C1829" s="1">
        <v>2339326</v>
      </c>
    </row>
    <row r="1830" spans="1:3" x14ac:dyDescent="0.25">
      <c r="A1830">
        <v>2907225</v>
      </c>
      <c r="B1830" t="s">
        <v>1341</v>
      </c>
      <c r="C1830" s="1">
        <v>2981743</v>
      </c>
    </row>
    <row r="1831" spans="1:3" x14ac:dyDescent="0.25">
      <c r="A1831">
        <v>2907229</v>
      </c>
      <c r="B1831" t="s">
        <v>1342</v>
      </c>
      <c r="C1831" s="1">
        <v>17269</v>
      </c>
    </row>
    <row r="1832" spans="1:3" x14ac:dyDescent="0.25">
      <c r="A1832">
        <v>2907230</v>
      </c>
      <c r="B1832" t="s">
        <v>1343</v>
      </c>
      <c r="C1832" s="1">
        <v>20037</v>
      </c>
    </row>
    <row r="1833" spans="1:3" x14ac:dyDescent="0.25">
      <c r="A1833">
        <v>2907231</v>
      </c>
      <c r="B1833" t="s">
        <v>1344</v>
      </c>
      <c r="C1833" s="1">
        <v>60445</v>
      </c>
    </row>
    <row r="1834" spans="1:3" x14ac:dyDescent="0.25">
      <c r="A1834">
        <v>2907232</v>
      </c>
      <c r="B1834" t="s">
        <v>1345</v>
      </c>
      <c r="C1834" s="1">
        <v>88279</v>
      </c>
    </row>
    <row r="1835" spans="1:3" x14ac:dyDescent="0.25">
      <c r="A1835">
        <v>2907233</v>
      </c>
      <c r="B1835" t="s">
        <v>1346</v>
      </c>
      <c r="C1835" s="1">
        <v>144448</v>
      </c>
    </row>
    <row r="1836" spans="1:3" x14ac:dyDescent="0.25">
      <c r="A1836">
        <v>2907234</v>
      </c>
      <c r="B1836" t="s">
        <v>1347</v>
      </c>
      <c r="C1836" s="1">
        <v>173623</v>
      </c>
    </row>
    <row r="1837" spans="1:3" x14ac:dyDescent="0.25">
      <c r="A1837">
        <v>2907235</v>
      </c>
      <c r="B1837" t="s">
        <v>1348</v>
      </c>
      <c r="C1837" s="1">
        <v>14169</v>
      </c>
    </row>
    <row r="1838" spans="1:3" x14ac:dyDescent="0.25">
      <c r="A1838">
        <v>2907236</v>
      </c>
      <c r="B1838" t="s">
        <v>1349</v>
      </c>
      <c r="C1838" s="1">
        <v>25403</v>
      </c>
    </row>
    <row r="1839" spans="1:3" x14ac:dyDescent="0.25">
      <c r="A1839">
        <v>2907237</v>
      </c>
      <c r="B1839" t="s">
        <v>1350</v>
      </c>
      <c r="C1839" s="1">
        <v>44014</v>
      </c>
    </row>
    <row r="1840" spans="1:3" x14ac:dyDescent="0.25">
      <c r="A1840">
        <v>2907238</v>
      </c>
      <c r="B1840" t="s">
        <v>1351</v>
      </c>
      <c r="C1840" s="1">
        <v>121393</v>
      </c>
    </row>
    <row r="1841" spans="1:3" x14ac:dyDescent="0.25">
      <c r="A1841">
        <v>2907239</v>
      </c>
      <c r="B1841" t="s">
        <v>1352</v>
      </c>
      <c r="C1841" s="1">
        <v>160293</v>
      </c>
    </row>
    <row r="1842" spans="1:3" x14ac:dyDescent="0.25">
      <c r="A1842">
        <v>2907240</v>
      </c>
      <c r="B1842" t="s">
        <v>1353</v>
      </c>
      <c r="C1842" s="1">
        <v>251589</v>
      </c>
    </row>
    <row r="1843" spans="1:3" x14ac:dyDescent="0.25">
      <c r="A1843">
        <v>2907299</v>
      </c>
      <c r="B1843" t="s">
        <v>1354</v>
      </c>
      <c r="C1843" s="1">
        <v>3148711</v>
      </c>
    </row>
    <row r="1844" spans="1:3" x14ac:dyDescent="0.25">
      <c r="A1844">
        <v>2907313</v>
      </c>
      <c r="B1844" t="s">
        <v>2036</v>
      </c>
      <c r="C1844" s="1">
        <v>59534</v>
      </c>
    </row>
    <row r="1845" spans="1:3" x14ac:dyDescent="0.25">
      <c r="A1845">
        <v>2907320</v>
      </c>
      <c r="B1845" t="s">
        <v>1355</v>
      </c>
      <c r="C1845" s="1">
        <v>1423</v>
      </c>
    </row>
    <row r="1846" spans="1:3" x14ac:dyDescent="0.25">
      <c r="A1846">
        <v>2907368</v>
      </c>
      <c r="B1846" t="s">
        <v>1933</v>
      </c>
      <c r="C1846" s="1">
        <v>10325</v>
      </c>
    </row>
    <row r="1847" spans="1:3" x14ac:dyDescent="0.25">
      <c r="A1847">
        <v>2907372</v>
      </c>
      <c r="B1847" t="s">
        <v>1934</v>
      </c>
      <c r="C1847" s="1">
        <v>6788</v>
      </c>
    </row>
    <row r="1848" spans="1:3" x14ac:dyDescent="0.25">
      <c r="A1848">
        <v>2907373</v>
      </c>
      <c r="B1848" t="s">
        <v>1935</v>
      </c>
      <c r="C1848" s="1">
        <v>4399</v>
      </c>
    </row>
    <row r="1849" spans="1:3" x14ac:dyDescent="0.25">
      <c r="A1849">
        <v>2907374</v>
      </c>
      <c r="B1849" t="s">
        <v>1936</v>
      </c>
      <c r="C1849" s="1">
        <v>15420</v>
      </c>
    </row>
    <row r="1850" spans="1:3" x14ac:dyDescent="0.25">
      <c r="A1850">
        <v>2907375</v>
      </c>
      <c r="B1850" t="s">
        <v>1356</v>
      </c>
      <c r="C1850" s="1">
        <v>6050</v>
      </c>
    </row>
    <row r="1851" spans="1:3" x14ac:dyDescent="0.25">
      <c r="A1851">
        <v>2907413</v>
      </c>
      <c r="B1851" t="s">
        <v>1357</v>
      </c>
      <c r="C1851" s="1">
        <v>102150</v>
      </c>
    </row>
    <row r="1852" spans="1:3" x14ac:dyDescent="0.25">
      <c r="A1852">
        <v>2907414</v>
      </c>
      <c r="B1852" t="s">
        <v>1937</v>
      </c>
      <c r="C1852" s="1">
        <v>139295</v>
      </c>
    </row>
    <row r="1853" spans="1:3" x14ac:dyDescent="0.25">
      <c r="A1853">
        <v>2907415</v>
      </c>
      <c r="B1853" t="s">
        <v>1938</v>
      </c>
      <c r="C1853" s="1">
        <v>215443</v>
      </c>
    </row>
    <row r="1854" spans="1:3" x14ac:dyDescent="0.25">
      <c r="A1854">
        <v>2907416</v>
      </c>
      <c r="B1854" t="s">
        <v>1939</v>
      </c>
      <c r="C1854" s="1">
        <v>282304</v>
      </c>
    </row>
    <row r="1855" spans="1:3" x14ac:dyDescent="0.25">
      <c r="A1855">
        <v>2907417</v>
      </c>
      <c r="B1855" t="s">
        <v>1940</v>
      </c>
      <c r="C1855" s="1">
        <v>336165</v>
      </c>
    </row>
    <row r="1856" spans="1:3" x14ac:dyDescent="0.25">
      <c r="A1856">
        <v>2907418</v>
      </c>
      <c r="B1856" t="s">
        <v>1941</v>
      </c>
      <c r="C1856" s="1">
        <v>514463</v>
      </c>
    </row>
    <row r="1857" spans="1:3" x14ac:dyDescent="0.25">
      <c r="A1857">
        <v>2907419</v>
      </c>
      <c r="B1857" t="s">
        <v>1942</v>
      </c>
      <c r="C1857" s="1">
        <v>10268</v>
      </c>
    </row>
    <row r="1858" spans="1:3" x14ac:dyDescent="0.25">
      <c r="A1858">
        <v>2907420</v>
      </c>
      <c r="B1858" t="s">
        <v>1943</v>
      </c>
      <c r="C1858" s="1">
        <v>10825</v>
      </c>
    </row>
    <row r="1859" spans="1:3" x14ac:dyDescent="0.25">
      <c r="A1859">
        <v>2907421</v>
      </c>
      <c r="B1859" t="s">
        <v>1944</v>
      </c>
      <c r="C1859" s="1">
        <v>25043</v>
      </c>
    </row>
    <row r="1860" spans="1:3" x14ac:dyDescent="0.25">
      <c r="A1860">
        <v>2907422</v>
      </c>
      <c r="B1860" t="s">
        <v>1945</v>
      </c>
      <c r="C1860" s="1">
        <v>25671</v>
      </c>
    </row>
    <row r="1861" spans="1:3" x14ac:dyDescent="0.25">
      <c r="A1861">
        <v>2907423</v>
      </c>
      <c r="B1861" t="s">
        <v>1946</v>
      </c>
      <c r="C1861" s="1">
        <v>29879</v>
      </c>
    </row>
    <row r="1862" spans="1:3" x14ac:dyDescent="0.25">
      <c r="A1862">
        <v>2907424</v>
      </c>
      <c r="B1862" t="s">
        <v>1947</v>
      </c>
      <c r="C1862" s="1">
        <v>51479</v>
      </c>
    </row>
    <row r="1863" spans="1:3" x14ac:dyDescent="0.25">
      <c r="A1863">
        <v>2907425</v>
      </c>
      <c r="B1863" t="s">
        <v>1948</v>
      </c>
      <c r="C1863" s="1">
        <v>98750</v>
      </c>
    </row>
    <row r="1864" spans="1:3" x14ac:dyDescent="0.25">
      <c r="A1864">
        <v>2907426</v>
      </c>
      <c r="B1864" t="s">
        <v>1949</v>
      </c>
      <c r="C1864" s="1">
        <v>202177</v>
      </c>
    </row>
    <row r="1865" spans="1:3" x14ac:dyDescent="0.25">
      <c r="A1865">
        <v>2907427</v>
      </c>
      <c r="B1865" t="s">
        <v>1950</v>
      </c>
      <c r="C1865" s="1">
        <v>338288</v>
      </c>
    </row>
    <row r="1866" spans="1:3" x14ac:dyDescent="0.25">
      <c r="A1866">
        <v>2907428</v>
      </c>
      <c r="B1866" t="s">
        <v>1951</v>
      </c>
      <c r="C1866" s="1">
        <v>10009</v>
      </c>
    </row>
    <row r="1867" spans="1:3" x14ac:dyDescent="0.25">
      <c r="A1867">
        <v>2907429</v>
      </c>
      <c r="B1867" t="s">
        <v>1952</v>
      </c>
      <c r="C1867" s="1">
        <v>16854</v>
      </c>
    </row>
    <row r="1868" spans="1:3" x14ac:dyDescent="0.25">
      <c r="A1868">
        <v>2907430</v>
      </c>
      <c r="B1868" t="s">
        <v>1953</v>
      </c>
      <c r="C1868" s="1">
        <v>24844</v>
      </c>
    </row>
    <row r="1869" spans="1:3" x14ac:dyDescent="0.25">
      <c r="A1869">
        <v>2907431</v>
      </c>
      <c r="B1869" t="s">
        <v>1954</v>
      </c>
      <c r="C1869" s="1">
        <v>124669</v>
      </c>
    </row>
    <row r="1870" spans="1:3" x14ac:dyDescent="0.25">
      <c r="A1870">
        <v>2907432</v>
      </c>
      <c r="B1870" t="s">
        <v>1955</v>
      </c>
      <c r="C1870" s="1">
        <v>167652</v>
      </c>
    </row>
    <row r="1871" spans="1:3" x14ac:dyDescent="0.25">
      <c r="A1871">
        <v>2907433</v>
      </c>
      <c r="B1871" t="s">
        <v>1956</v>
      </c>
      <c r="C1871" s="1">
        <v>281774</v>
      </c>
    </row>
    <row r="1872" spans="1:3" x14ac:dyDescent="0.25">
      <c r="A1872">
        <v>2907434</v>
      </c>
      <c r="B1872" t="s">
        <v>1957</v>
      </c>
      <c r="C1872" s="1">
        <v>45092</v>
      </c>
    </row>
    <row r="1873" spans="1:3" x14ac:dyDescent="0.25">
      <c r="A1873">
        <v>2907435</v>
      </c>
      <c r="B1873" t="s">
        <v>1958</v>
      </c>
      <c r="C1873" s="1">
        <v>54504</v>
      </c>
    </row>
    <row r="1874" spans="1:3" x14ac:dyDescent="0.25">
      <c r="A1874">
        <v>2907436</v>
      </c>
      <c r="B1874" t="s">
        <v>1959</v>
      </c>
      <c r="C1874" s="1">
        <v>113028</v>
      </c>
    </row>
    <row r="1875" spans="1:3" x14ac:dyDescent="0.25">
      <c r="A1875">
        <v>2907437</v>
      </c>
      <c r="B1875" t="s">
        <v>1960</v>
      </c>
      <c r="C1875" s="1">
        <v>106860</v>
      </c>
    </row>
    <row r="1876" spans="1:3" x14ac:dyDescent="0.25">
      <c r="A1876">
        <v>2907438</v>
      </c>
      <c r="B1876" t="s">
        <v>1961</v>
      </c>
      <c r="C1876" s="1">
        <v>144569</v>
      </c>
    </row>
    <row r="1877" spans="1:3" x14ac:dyDescent="0.25">
      <c r="A1877">
        <v>2907439</v>
      </c>
      <c r="B1877" t="s">
        <v>1962</v>
      </c>
      <c r="C1877" s="1">
        <v>246155</v>
      </c>
    </row>
    <row r="1878" spans="1:3" x14ac:dyDescent="0.25">
      <c r="A1878">
        <v>2907440</v>
      </c>
      <c r="B1878" t="s">
        <v>1358</v>
      </c>
      <c r="C1878" s="1">
        <v>6766</v>
      </c>
    </row>
    <row r="1879" spans="1:3" x14ac:dyDescent="0.25">
      <c r="A1879">
        <v>2907441</v>
      </c>
      <c r="B1879" t="s">
        <v>1359</v>
      </c>
      <c r="C1879" s="1">
        <v>10517</v>
      </c>
    </row>
    <row r="1880" spans="1:3" x14ac:dyDescent="0.25">
      <c r="A1880">
        <v>2907442</v>
      </c>
      <c r="B1880" t="s">
        <v>1360</v>
      </c>
      <c r="C1880" s="1">
        <v>27929</v>
      </c>
    </row>
    <row r="1881" spans="1:3" x14ac:dyDescent="0.25">
      <c r="A1881">
        <v>2907443</v>
      </c>
      <c r="B1881" t="s">
        <v>1361</v>
      </c>
      <c r="C1881" s="1">
        <v>27929</v>
      </c>
    </row>
    <row r="1882" spans="1:3" x14ac:dyDescent="0.25">
      <c r="A1882">
        <v>2907444</v>
      </c>
      <c r="B1882" t="s">
        <v>1362</v>
      </c>
      <c r="C1882" s="1">
        <v>27929</v>
      </c>
    </row>
    <row r="1883" spans="1:3" x14ac:dyDescent="0.25">
      <c r="A1883">
        <v>2907445</v>
      </c>
      <c r="B1883" t="s">
        <v>1363</v>
      </c>
      <c r="C1883" s="1">
        <v>31571</v>
      </c>
    </row>
    <row r="1884" spans="1:3" x14ac:dyDescent="0.25">
      <c r="A1884">
        <v>2907446</v>
      </c>
      <c r="B1884" t="s">
        <v>1364</v>
      </c>
      <c r="C1884" s="1">
        <v>31571</v>
      </c>
    </row>
    <row r="1885" spans="1:3" x14ac:dyDescent="0.25">
      <c r="A1885">
        <v>2907447</v>
      </c>
      <c r="B1885" t="s">
        <v>1365</v>
      </c>
      <c r="C1885" s="1">
        <v>31571</v>
      </c>
    </row>
    <row r="1886" spans="1:3" x14ac:dyDescent="0.25">
      <c r="A1886">
        <v>2907448</v>
      </c>
      <c r="B1886" t="s">
        <v>1366</v>
      </c>
      <c r="C1886" s="1">
        <v>31571</v>
      </c>
    </row>
    <row r="1887" spans="1:3" x14ac:dyDescent="0.25">
      <c r="A1887">
        <v>2907449</v>
      </c>
      <c r="B1887" t="s">
        <v>1367</v>
      </c>
      <c r="C1887" s="1">
        <v>40784</v>
      </c>
    </row>
    <row r="1888" spans="1:3" x14ac:dyDescent="0.25">
      <c r="A1888">
        <v>2907450</v>
      </c>
      <c r="B1888" t="s">
        <v>1368</v>
      </c>
      <c r="C1888" s="1">
        <v>40784</v>
      </c>
    </row>
    <row r="1889" spans="1:3" x14ac:dyDescent="0.25">
      <c r="A1889">
        <v>2907451</v>
      </c>
      <c r="B1889" t="s">
        <v>1369</v>
      </c>
      <c r="C1889" s="1">
        <v>40784</v>
      </c>
    </row>
    <row r="1890" spans="1:3" x14ac:dyDescent="0.25">
      <c r="A1890">
        <v>2907452</v>
      </c>
      <c r="B1890" t="s">
        <v>1370</v>
      </c>
      <c r="C1890" s="1">
        <v>40784</v>
      </c>
    </row>
    <row r="1891" spans="1:3" x14ac:dyDescent="0.25">
      <c r="A1891">
        <v>2907453</v>
      </c>
      <c r="B1891" t="s">
        <v>1371</v>
      </c>
      <c r="C1891" s="1">
        <v>49629</v>
      </c>
    </row>
    <row r="1892" spans="1:3" x14ac:dyDescent="0.25">
      <c r="A1892">
        <v>2907454</v>
      </c>
      <c r="B1892" t="s">
        <v>1372</v>
      </c>
      <c r="C1892" s="1">
        <v>159194</v>
      </c>
    </row>
    <row r="1893" spans="1:3" x14ac:dyDescent="0.25">
      <c r="A1893">
        <v>2907455</v>
      </c>
      <c r="B1893" t="s">
        <v>1373</v>
      </c>
      <c r="C1893" s="1">
        <v>179093</v>
      </c>
    </row>
    <row r="1894" spans="1:3" x14ac:dyDescent="0.25">
      <c r="A1894">
        <v>2907456</v>
      </c>
      <c r="B1894" t="s">
        <v>1374</v>
      </c>
      <c r="C1894" s="1">
        <v>7353</v>
      </c>
    </row>
    <row r="1895" spans="1:3" x14ac:dyDescent="0.25">
      <c r="A1895">
        <v>2907457</v>
      </c>
      <c r="B1895" t="s">
        <v>1375</v>
      </c>
      <c r="C1895" s="1">
        <v>10626</v>
      </c>
    </row>
    <row r="1896" spans="1:3" x14ac:dyDescent="0.25">
      <c r="A1896">
        <v>2907458</v>
      </c>
      <c r="B1896" t="s">
        <v>1376</v>
      </c>
      <c r="C1896" s="1">
        <v>16904</v>
      </c>
    </row>
    <row r="1897" spans="1:3" x14ac:dyDescent="0.25">
      <c r="A1897">
        <v>2907459</v>
      </c>
      <c r="B1897" t="s">
        <v>1377</v>
      </c>
      <c r="C1897" s="1">
        <v>33162</v>
      </c>
    </row>
    <row r="1898" spans="1:3" x14ac:dyDescent="0.25">
      <c r="A1898">
        <v>2907460</v>
      </c>
      <c r="B1898" t="s">
        <v>1378</v>
      </c>
      <c r="C1898" s="1">
        <v>34018</v>
      </c>
    </row>
    <row r="1899" spans="1:3" x14ac:dyDescent="0.25">
      <c r="A1899">
        <v>2907461</v>
      </c>
      <c r="B1899" t="s">
        <v>1379</v>
      </c>
      <c r="C1899" s="1">
        <v>38187</v>
      </c>
    </row>
    <row r="1900" spans="1:3" x14ac:dyDescent="0.25">
      <c r="A1900">
        <v>2907462</v>
      </c>
      <c r="B1900" t="s">
        <v>1380</v>
      </c>
      <c r="C1900" s="1">
        <v>78045</v>
      </c>
    </row>
    <row r="1901" spans="1:3" x14ac:dyDescent="0.25">
      <c r="A1901">
        <v>2907463</v>
      </c>
      <c r="B1901" t="s">
        <v>1381</v>
      </c>
      <c r="C1901" s="1">
        <v>422163</v>
      </c>
    </row>
    <row r="1902" spans="1:3" x14ac:dyDescent="0.25">
      <c r="A1902">
        <v>2907464</v>
      </c>
      <c r="B1902" t="s">
        <v>1382</v>
      </c>
      <c r="C1902" s="1">
        <v>6020</v>
      </c>
    </row>
    <row r="1903" spans="1:3" x14ac:dyDescent="0.25">
      <c r="A1903">
        <v>2907465</v>
      </c>
      <c r="B1903" t="s">
        <v>1383</v>
      </c>
      <c r="C1903" s="1">
        <v>7671</v>
      </c>
    </row>
    <row r="1904" spans="1:3" x14ac:dyDescent="0.25">
      <c r="A1904">
        <v>2907466</v>
      </c>
      <c r="B1904" t="s">
        <v>1384</v>
      </c>
      <c r="C1904" s="1">
        <v>12188</v>
      </c>
    </row>
    <row r="1905" spans="1:3" x14ac:dyDescent="0.25">
      <c r="A1905">
        <v>2907467</v>
      </c>
      <c r="B1905" t="s">
        <v>1385</v>
      </c>
      <c r="C1905" s="1">
        <v>26356</v>
      </c>
    </row>
    <row r="1906" spans="1:3" x14ac:dyDescent="0.25">
      <c r="A1906">
        <v>2907468</v>
      </c>
      <c r="B1906" t="s">
        <v>1386</v>
      </c>
      <c r="C1906" s="1">
        <v>29381</v>
      </c>
    </row>
    <row r="1907" spans="1:3" x14ac:dyDescent="0.25">
      <c r="A1907">
        <v>2907469</v>
      </c>
      <c r="B1907" t="s">
        <v>1387</v>
      </c>
      <c r="C1907" s="1">
        <v>35480</v>
      </c>
    </row>
    <row r="1908" spans="1:3" x14ac:dyDescent="0.25">
      <c r="A1908">
        <v>2907470</v>
      </c>
      <c r="B1908" t="s">
        <v>1388</v>
      </c>
      <c r="C1908" s="1">
        <v>334109</v>
      </c>
    </row>
    <row r="1909" spans="1:3" x14ac:dyDescent="0.25">
      <c r="A1909">
        <v>2907471</v>
      </c>
      <c r="B1909" t="s">
        <v>1389</v>
      </c>
      <c r="C1909" s="1">
        <v>9920</v>
      </c>
    </row>
    <row r="1910" spans="1:3" x14ac:dyDescent="0.25">
      <c r="A1910">
        <v>2907472</v>
      </c>
      <c r="B1910" t="s">
        <v>1390</v>
      </c>
      <c r="C1910" s="1">
        <v>14089</v>
      </c>
    </row>
    <row r="1911" spans="1:3" x14ac:dyDescent="0.25">
      <c r="A1911">
        <v>2907473</v>
      </c>
      <c r="B1911" t="s">
        <v>1391</v>
      </c>
      <c r="C1911" s="1">
        <v>24934</v>
      </c>
    </row>
    <row r="1912" spans="1:3" x14ac:dyDescent="0.25">
      <c r="A1912">
        <v>2907474</v>
      </c>
      <c r="B1912" t="s">
        <v>1392</v>
      </c>
      <c r="C1912" s="1">
        <v>27292</v>
      </c>
    </row>
    <row r="1913" spans="1:3" x14ac:dyDescent="0.25">
      <c r="A1913">
        <v>2907475</v>
      </c>
      <c r="B1913" t="s">
        <v>1393</v>
      </c>
      <c r="C1913" s="1">
        <v>27292</v>
      </c>
    </row>
    <row r="1914" spans="1:3" x14ac:dyDescent="0.25">
      <c r="A1914">
        <v>2907476</v>
      </c>
      <c r="B1914" t="s">
        <v>1394</v>
      </c>
      <c r="C1914" s="1">
        <v>28774</v>
      </c>
    </row>
    <row r="1915" spans="1:3" x14ac:dyDescent="0.25">
      <c r="A1915">
        <v>2907477</v>
      </c>
      <c r="B1915" t="s">
        <v>1395</v>
      </c>
      <c r="C1915" s="1">
        <v>356098</v>
      </c>
    </row>
    <row r="1916" spans="1:3" x14ac:dyDescent="0.25">
      <c r="A1916">
        <v>2907478</v>
      </c>
      <c r="B1916" t="s">
        <v>1396</v>
      </c>
      <c r="C1916" s="1">
        <v>14089</v>
      </c>
    </row>
    <row r="1917" spans="1:3" x14ac:dyDescent="0.25">
      <c r="A1917">
        <v>2907479</v>
      </c>
      <c r="B1917" t="s">
        <v>1397</v>
      </c>
      <c r="C1917" s="1">
        <v>14348</v>
      </c>
    </row>
    <row r="1918" spans="1:3" x14ac:dyDescent="0.25">
      <c r="A1918">
        <v>2907480</v>
      </c>
      <c r="B1918" t="s">
        <v>1398</v>
      </c>
      <c r="C1918" s="1">
        <v>17572</v>
      </c>
    </row>
    <row r="1919" spans="1:3" x14ac:dyDescent="0.25">
      <c r="A1919">
        <v>2907481</v>
      </c>
      <c r="B1919" t="s">
        <v>1399</v>
      </c>
      <c r="C1919" s="1">
        <v>37072</v>
      </c>
    </row>
    <row r="1920" spans="1:3" x14ac:dyDescent="0.25">
      <c r="A1920">
        <v>2907482</v>
      </c>
      <c r="B1920" t="s">
        <v>1400</v>
      </c>
      <c r="C1920" s="1">
        <v>42466</v>
      </c>
    </row>
    <row r="1921" spans="1:3" x14ac:dyDescent="0.25">
      <c r="A1921">
        <v>2907483</v>
      </c>
      <c r="B1921" t="s">
        <v>1401</v>
      </c>
      <c r="C1921" s="1">
        <v>47291</v>
      </c>
    </row>
    <row r="1922" spans="1:3" x14ac:dyDescent="0.25">
      <c r="A1922">
        <v>2907484</v>
      </c>
      <c r="B1922" t="s">
        <v>1402</v>
      </c>
      <c r="C1922" s="1">
        <v>415796</v>
      </c>
    </row>
    <row r="1923" spans="1:3" x14ac:dyDescent="0.25">
      <c r="A1923">
        <v>2907485</v>
      </c>
      <c r="B1923" t="s">
        <v>1403</v>
      </c>
      <c r="C1923" s="1">
        <v>6328</v>
      </c>
    </row>
    <row r="1924" spans="1:3" x14ac:dyDescent="0.25">
      <c r="A1924">
        <v>2907486</v>
      </c>
      <c r="B1924" t="s">
        <v>1404</v>
      </c>
      <c r="C1924" s="1">
        <v>8885</v>
      </c>
    </row>
    <row r="1925" spans="1:3" x14ac:dyDescent="0.25">
      <c r="A1925">
        <v>2907487</v>
      </c>
      <c r="B1925" t="s">
        <v>1405</v>
      </c>
      <c r="C1925" s="1">
        <v>11930</v>
      </c>
    </row>
    <row r="1926" spans="1:3" x14ac:dyDescent="0.25">
      <c r="A1926">
        <v>2907488</v>
      </c>
      <c r="B1926" t="s">
        <v>1406</v>
      </c>
      <c r="C1926" s="1">
        <v>17900</v>
      </c>
    </row>
    <row r="1927" spans="1:3" x14ac:dyDescent="0.25">
      <c r="A1927">
        <v>2907489</v>
      </c>
      <c r="B1927" t="s">
        <v>1407</v>
      </c>
      <c r="C1927" s="1">
        <v>22536</v>
      </c>
    </row>
    <row r="1928" spans="1:3" x14ac:dyDescent="0.25">
      <c r="A1928">
        <v>2907490</v>
      </c>
      <c r="B1928" t="s">
        <v>1408</v>
      </c>
      <c r="C1928" s="1">
        <v>26177</v>
      </c>
    </row>
    <row r="1929" spans="1:3" x14ac:dyDescent="0.25">
      <c r="A1929">
        <v>2907491</v>
      </c>
      <c r="B1929" t="s">
        <v>1409</v>
      </c>
      <c r="C1929" s="1">
        <v>196903</v>
      </c>
    </row>
    <row r="1930" spans="1:3" x14ac:dyDescent="0.25">
      <c r="A1930">
        <v>2907492</v>
      </c>
      <c r="B1930" t="s">
        <v>2037</v>
      </c>
      <c r="C1930" s="1">
        <v>27163</v>
      </c>
    </row>
    <row r="1931" spans="1:3" x14ac:dyDescent="0.25">
      <c r="A1931">
        <v>2907493</v>
      </c>
      <c r="B1931" t="s">
        <v>2038</v>
      </c>
      <c r="C1931" s="1">
        <v>28147</v>
      </c>
    </row>
    <row r="1932" spans="1:3" x14ac:dyDescent="0.25">
      <c r="A1932">
        <v>2907494</v>
      </c>
      <c r="B1932" t="s">
        <v>1963</v>
      </c>
      <c r="C1932" s="1">
        <v>33699</v>
      </c>
    </row>
    <row r="1933" spans="1:3" x14ac:dyDescent="0.25">
      <c r="A1933">
        <v>2907495</v>
      </c>
      <c r="B1933" t="s">
        <v>2039</v>
      </c>
      <c r="C1933" s="1">
        <v>68228</v>
      </c>
    </row>
    <row r="1934" spans="1:3" x14ac:dyDescent="0.25">
      <c r="A1934">
        <v>2907496</v>
      </c>
      <c r="B1934" t="s">
        <v>1964</v>
      </c>
      <c r="C1934" s="1">
        <v>69528</v>
      </c>
    </row>
    <row r="1935" spans="1:3" x14ac:dyDescent="0.25">
      <c r="A1935">
        <v>2907497</v>
      </c>
      <c r="B1935" t="s">
        <v>1965</v>
      </c>
      <c r="C1935" s="1">
        <v>115217</v>
      </c>
    </row>
    <row r="1936" spans="1:3" x14ac:dyDescent="0.25">
      <c r="A1936">
        <v>2907499</v>
      </c>
      <c r="B1936" t="s">
        <v>1410</v>
      </c>
      <c r="C1936" s="1">
        <v>2340157</v>
      </c>
    </row>
    <row r="1937" spans="1:3" x14ac:dyDescent="0.25">
      <c r="A1937">
        <v>2907500</v>
      </c>
      <c r="B1937" t="s">
        <v>1411</v>
      </c>
      <c r="C1937" s="1">
        <v>82251</v>
      </c>
    </row>
    <row r="1938" spans="1:3" x14ac:dyDescent="0.25">
      <c r="A1938">
        <v>2907501</v>
      </c>
      <c r="B1938" t="s">
        <v>1412</v>
      </c>
      <c r="C1938" s="1">
        <v>90476</v>
      </c>
    </row>
    <row r="1939" spans="1:3" x14ac:dyDescent="0.25">
      <c r="A1939">
        <v>2907502</v>
      </c>
      <c r="B1939" t="s">
        <v>1413</v>
      </c>
      <c r="C1939" s="1">
        <v>127489</v>
      </c>
    </row>
    <row r="1940" spans="1:3" x14ac:dyDescent="0.25">
      <c r="A1940">
        <v>2907503</v>
      </c>
      <c r="B1940" t="s">
        <v>1414</v>
      </c>
      <c r="C1940" s="1">
        <v>209738</v>
      </c>
    </row>
    <row r="1941" spans="1:3" x14ac:dyDescent="0.25">
      <c r="A1941">
        <v>2907504</v>
      </c>
      <c r="B1941" t="s">
        <v>1415</v>
      </c>
      <c r="C1941" s="1">
        <v>257444</v>
      </c>
    </row>
    <row r="1942" spans="1:3" x14ac:dyDescent="0.25">
      <c r="A1942">
        <v>2907505</v>
      </c>
      <c r="B1942" t="s">
        <v>1416</v>
      </c>
      <c r="C1942" s="1">
        <v>370950</v>
      </c>
    </row>
    <row r="1943" spans="1:3" x14ac:dyDescent="0.25">
      <c r="A1943">
        <v>2907506</v>
      </c>
      <c r="B1943" t="s">
        <v>1417</v>
      </c>
      <c r="C1943" s="1">
        <v>714756</v>
      </c>
    </row>
    <row r="1944" spans="1:3" x14ac:dyDescent="0.25">
      <c r="A1944">
        <v>2907507</v>
      </c>
      <c r="B1944" t="s">
        <v>1418</v>
      </c>
      <c r="C1944" s="1">
        <v>1077480</v>
      </c>
    </row>
    <row r="1945" spans="1:3" x14ac:dyDescent="0.25">
      <c r="A1945">
        <v>2907508</v>
      </c>
      <c r="B1945" t="s">
        <v>1419</v>
      </c>
      <c r="C1945" s="1">
        <v>17849</v>
      </c>
    </row>
    <row r="1946" spans="1:3" x14ac:dyDescent="0.25">
      <c r="A1946">
        <v>2907509</v>
      </c>
      <c r="B1946" t="s">
        <v>1420</v>
      </c>
      <c r="C1946" s="1">
        <v>21879</v>
      </c>
    </row>
    <row r="1947" spans="1:3" x14ac:dyDescent="0.25">
      <c r="A1947">
        <v>2907510</v>
      </c>
      <c r="B1947" t="s">
        <v>1421</v>
      </c>
      <c r="C1947" s="1">
        <v>38176</v>
      </c>
    </row>
    <row r="1948" spans="1:3" x14ac:dyDescent="0.25">
      <c r="A1948">
        <v>2907511</v>
      </c>
      <c r="B1948" t="s">
        <v>1422</v>
      </c>
      <c r="C1948" s="1">
        <v>60272</v>
      </c>
    </row>
    <row r="1949" spans="1:3" x14ac:dyDescent="0.25">
      <c r="A1949">
        <v>2907512</v>
      </c>
      <c r="B1949" t="s">
        <v>1423</v>
      </c>
      <c r="C1949" s="1">
        <v>67848</v>
      </c>
    </row>
    <row r="1950" spans="1:3" x14ac:dyDescent="0.25">
      <c r="A1950">
        <v>2907513</v>
      </c>
      <c r="B1950" t="s">
        <v>1424</v>
      </c>
      <c r="C1950" s="1">
        <v>116608</v>
      </c>
    </row>
    <row r="1951" spans="1:3" x14ac:dyDescent="0.25">
      <c r="A1951">
        <v>2907514</v>
      </c>
      <c r="B1951" t="s">
        <v>1425</v>
      </c>
      <c r="C1951" s="1">
        <v>14018</v>
      </c>
    </row>
    <row r="1952" spans="1:3" x14ac:dyDescent="0.25">
      <c r="A1952">
        <v>2907515</v>
      </c>
      <c r="B1952" t="s">
        <v>1426</v>
      </c>
      <c r="C1952" s="1">
        <v>20138</v>
      </c>
    </row>
    <row r="1953" spans="1:3" x14ac:dyDescent="0.25">
      <c r="A1953">
        <v>2907516</v>
      </c>
      <c r="B1953" t="s">
        <v>1427</v>
      </c>
      <c r="C1953" s="1">
        <v>29123</v>
      </c>
    </row>
    <row r="1954" spans="1:3" x14ac:dyDescent="0.25">
      <c r="A1954">
        <v>2907517</v>
      </c>
      <c r="B1954" t="s">
        <v>1428</v>
      </c>
      <c r="C1954" s="1">
        <v>33106</v>
      </c>
    </row>
    <row r="1955" spans="1:3" x14ac:dyDescent="0.25">
      <c r="A1955">
        <v>2907518</v>
      </c>
      <c r="B1955" t="s">
        <v>1429</v>
      </c>
      <c r="C1955" s="1">
        <v>36747</v>
      </c>
    </row>
    <row r="1956" spans="1:3" x14ac:dyDescent="0.25">
      <c r="A1956">
        <v>2907519</v>
      </c>
      <c r="B1956" t="s">
        <v>1430</v>
      </c>
      <c r="C1956" s="1">
        <v>65379</v>
      </c>
    </row>
    <row r="1957" spans="1:3" x14ac:dyDescent="0.25">
      <c r="A1957">
        <v>2907520</v>
      </c>
      <c r="B1957" t="s">
        <v>1966</v>
      </c>
      <c r="C1957" s="1">
        <v>20336</v>
      </c>
    </row>
    <row r="1958" spans="1:3" x14ac:dyDescent="0.25">
      <c r="A1958">
        <v>2907521</v>
      </c>
      <c r="B1958" t="s">
        <v>1967</v>
      </c>
      <c r="C1958" s="1">
        <v>27081</v>
      </c>
    </row>
    <row r="1959" spans="1:3" x14ac:dyDescent="0.25">
      <c r="A1959">
        <v>2907522</v>
      </c>
      <c r="B1959" t="s">
        <v>1431</v>
      </c>
      <c r="C1959" s="1">
        <v>7775</v>
      </c>
    </row>
    <row r="1960" spans="1:3" x14ac:dyDescent="0.25">
      <c r="A1960">
        <v>2907523</v>
      </c>
      <c r="B1960" t="s">
        <v>1432</v>
      </c>
      <c r="C1960" s="1">
        <v>7775</v>
      </c>
    </row>
    <row r="1961" spans="1:3" x14ac:dyDescent="0.25">
      <c r="A1961">
        <v>2907524</v>
      </c>
      <c r="B1961" t="s">
        <v>1433</v>
      </c>
      <c r="C1961" s="1">
        <v>7775</v>
      </c>
    </row>
    <row r="1962" spans="1:3" x14ac:dyDescent="0.25">
      <c r="A1962">
        <v>2907525</v>
      </c>
      <c r="B1962" t="s">
        <v>1434</v>
      </c>
      <c r="C1962" s="1">
        <v>10594</v>
      </c>
    </row>
    <row r="1963" spans="1:3" x14ac:dyDescent="0.25">
      <c r="A1963">
        <v>2907526</v>
      </c>
      <c r="B1963" t="s">
        <v>1435</v>
      </c>
      <c r="C1963" s="1">
        <v>10594</v>
      </c>
    </row>
    <row r="1964" spans="1:3" x14ac:dyDescent="0.25">
      <c r="A1964">
        <v>2907527</v>
      </c>
      <c r="B1964" t="s">
        <v>1436</v>
      </c>
      <c r="C1964" s="1">
        <v>10594</v>
      </c>
    </row>
    <row r="1965" spans="1:3" x14ac:dyDescent="0.25">
      <c r="A1965">
        <v>2907528</v>
      </c>
      <c r="B1965" t="s">
        <v>1437</v>
      </c>
      <c r="C1965" s="1">
        <v>10594</v>
      </c>
    </row>
    <row r="1966" spans="1:3" x14ac:dyDescent="0.25">
      <c r="A1966">
        <v>2907529</v>
      </c>
      <c r="B1966" t="s">
        <v>1438</v>
      </c>
      <c r="C1966" s="1">
        <v>15106</v>
      </c>
    </row>
    <row r="1967" spans="1:3" x14ac:dyDescent="0.25">
      <c r="A1967">
        <v>2907530</v>
      </c>
      <c r="B1967" t="s">
        <v>1439</v>
      </c>
      <c r="C1967" s="1">
        <v>15106</v>
      </c>
    </row>
    <row r="1968" spans="1:3" x14ac:dyDescent="0.25">
      <c r="A1968">
        <v>2907531</v>
      </c>
      <c r="B1968" t="s">
        <v>1440</v>
      </c>
      <c r="C1968" s="1">
        <v>15106</v>
      </c>
    </row>
    <row r="1969" spans="1:3" x14ac:dyDescent="0.25">
      <c r="A1969">
        <v>2907532</v>
      </c>
      <c r="B1969" t="s">
        <v>1441</v>
      </c>
      <c r="C1969" s="1">
        <v>15106</v>
      </c>
    </row>
    <row r="1970" spans="1:3" x14ac:dyDescent="0.25">
      <c r="A1970">
        <v>2907533</v>
      </c>
      <c r="B1970" t="s">
        <v>1442</v>
      </c>
      <c r="C1970" s="1">
        <v>15106</v>
      </c>
    </row>
    <row r="1971" spans="1:3" x14ac:dyDescent="0.25">
      <c r="A1971">
        <v>2907534</v>
      </c>
      <c r="B1971" t="s">
        <v>1443</v>
      </c>
      <c r="C1971" s="1">
        <v>35083</v>
      </c>
    </row>
    <row r="1972" spans="1:3" x14ac:dyDescent="0.25">
      <c r="A1972">
        <v>2907535</v>
      </c>
      <c r="B1972" t="s">
        <v>1444</v>
      </c>
      <c r="C1972" s="1">
        <v>26229</v>
      </c>
    </row>
    <row r="1973" spans="1:3" x14ac:dyDescent="0.25">
      <c r="A1973">
        <v>2907536</v>
      </c>
      <c r="B1973" t="s">
        <v>1445</v>
      </c>
      <c r="C1973" s="1">
        <v>26229</v>
      </c>
    </row>
    <row r="1974" spans="1:3" x14ac:dyDescent="0.25">
      <c r="A1974">
        <v>2907537</v>
      </c>
      <c r="B1974" t="s">
        <v>1446</v>
      </c>
      <c r="C1974" s="1">
        <v>26229</v>
      </c>
    </row>
    <row r="1975" spans="1:3" x14ac:dyDescent="0.25">
      <c r="A1975">
        <v>2907538</v>
      </c>
      <c r="B1975" t="s">
        <v>1447</v>
      </c>
      <c r="C1975" s="1">
        <v>41609</v>
      </c>
    </row>
    <row r="1976" spans="1:3" x14ac:dyDescent="0.25">
      <c r="A1976">
        <v>2907539</v>
      </c>
      <c r="B1976" t="s">
        <v>1448</v>
      </c>
      <c r="C1976" s="1">
        <v>41609</v>
      </c>
    </row>
    <row r="1977" spans="1:3" x14ac:dyDescent="0.25">
      <c r="A1977">
        <v>2907540</v>
      </c>
      <c r="B1977" t="s">
        <v>1449</v>
      </c>
      <c r="C1977" s="1">
        <v>41609</v>
      </c>
    </row>
    <row r="1978" spans="1:3" x14ac:dyDescent="0.25">
      <c r="A1978">
        <v>2907541</v>
      </c>
      <c r="B1978" t="s">
        <v>1450</v>
      </c>
      <c r="C1978" s="1">
        <v>41609</v>
      </c>
    </row>
    <row r="1979" spans="1:3" x14ac:dyDescent="0.25">
      <c r="A1979">
        <v>2907542</v>
      </c>
      <c r="B1979" t="s">
        <v>1451</v>
      </c>
      <c r="C1979" s="1">
        <v>41609</v>
      </c>
    </row>
    <row r="1980" spans="1:3" x14ac:dyDescent="0.25">
      <c r="A1980">
        <v>2907543</v>
      </c>
      <c r="B1980" t="s">
        <v>1452</v>
      </c>
      <c r="C1980" s="1">
        <v>57614</v>
      </c>
    </row>
    <row r="1981" spans="1:3" x14ac:dyDescent="0.25">
      <c r="A1981">
        <v>2907544</v>
      </c>
      <c r="B1981" t="s">
        <v>1453</v>
      </c>
      <c r="C1981" s="1">
        <v>57614</v>
      </c>
    </row>
    <row r="1982" spans="1:3" x14ac:dyDescent="0.25">
      <c r="A1982">
        <v>2907545</v>
      </c>
      <c r="B1982" t="s">
        <v>1454</v>
      </c>
      <c r="C1982" s="1">
        <v>80117</v>
      </c>
    </row>
    <row r="1983" spans="1:3" x14ac:dyDescent="0.25">
      <c r="A1983">
        <v>2907546</v>
      </c>
      <c r="B1983" t="s">
        <v>1455</v>
      </c>
      <c r="C1983" s="1">
        <v>194899</v>
      </c>
    </row>
    <row r="1984" spans="1:3" x14ac:dyDescent="0.25">
      <c r="A1984">
        <v>2907547</v>
      </c>
      <c r="B1984" t="s">
        <v>2040</v>
      </c>
      <c r="C1984" s="1">
        <v>11610</v>
      </c>
    </row>
    <row r="1985" spans="1:3" x14ac:dyDescent="0.25">
      <c r="A1985">
        <v>2907548</v>
      </c>
      <c r="B1985" t="s">
        <v>1456</v>
      </c>
      <c r="C1985" s="1">
        <v>19287</v>
      </c>
    </row>
    <row r="1986" spans="1:3" x14ac:dyDescent="0.25">
      <c r="A1986">
        <v>2907549</v>
      </c>
      <c r="B1986" t="s">
        <v>1457</v>
      </c>
      <c r="C1986" s="1">
        <v>25010</v>
      </c>
    </row>
    <row r="1987" spans="1:3" x14ac:dyDescent="0.25">
      <c r="A1987">
        <v>2907550</v>
      </c>
      <c r="B1987" t="s">
        <v>1458</v>
      </c>
      <c r="C1987" s="1">
        <v>52497</v>
      </c>
    </row>
    <row r="1988" spans="1:3" x14ac:dyDescent="0.25">
      <c r="A1988">
        <v>2907551</v>
      </c>
      <c r="B1988" t="s">
        <v>1459</v>
      </c>
      <c r="C1988" s="1">
        <v>63894</v>
      </c>
    </row>
    <row r="1989" spans="1:3" x14ac:dyDescent="0.25">
      <c r="A1989">
        <v>2907552</v>
      </c>
      <c r="B1989" t="s">
        <v>1460</v>
      </c>
      <c r="C1989" s="1">
        <v>115066</v>
      </c>
    </row>
    <row r="1990" spans="1:3" x14ac:dyDescent="0.25">
      <c r="A1990">
        <v>2907553</v>
      </c>
      <c r="B1990" t="s">
        <v>1461</v>
      </c>
      <c r="C1990" s="1">
        <v>314174</v>
      </c>
    </row>
    <row r="1991" spans="1:3" x14ac:dyDescent="0.25">
      <c r="A1991">
        <v>2907554</v>
      </c>
      <c r="B1991" t="s">
        <v>1462</v>
      </c>
      <c r="C1991" s="1">
        <v>8182</v>
      </c>
    </row>
    <row r="1992" spans="1:3" x14ac:dyDescent="0.25">
      <c r="A1992">
        <v>2907555</v>
      </c>
      <c r="B1992" t="s">
        <v>1463</v>
      </c>
      <c r="C1992" s="1">
        <v>8769</v>
      </c>
    </row>
    <row r="1993" spans="1:3" x14ac:dyDescent="0.25">
      <c r="A1993">
        <v>2907556</v>
      </c>
      <c r="B1993" t="s">
        <v>1464</v>
      </c>
      <c r="C1993" s="1">
        <v>10594</v>
      </c>
    </row>
    <row r="1994" spans="1:3" x14ac:dyDescent="0.25">
      <c r="A1994">
        <v>2907557</v>
      </c>
      <c r="B1994" t="s">
        <v>1465</v>
      </c>
      <c r="C1994" s="1">
        <v>24791</v>
      </c>
    </row>
    <row r="1995" spans="1:3" x14ac:dyDescent="0.25">
      <c r="A1995">
        <v>2907558</v>
      </c>
      <c r="B1995" t="s">
        <v>1466</v>
      </c>
      <c r="C1995" s="1">
        <v>27866</v>
      </c>
    </row>
    <row r="1996" spans="1:3" x14ac:dyDescent="0.25">
      <c r="A1996">
        <v>2907559</v>
      </c>
      <c r="B1996" t="s">
        <v>1467</v>
      </c>
      <c r="C1996" s="1">
        <v>42375</v>
      </c>
    </row>
    <row r="1997" spans="1:3" x14ac:dyDescent="0.25">
      <c r="A1997">
        <v>2907560</v>
      </c>
      <c r="B1997" t="s">
        <v>1468</v>
      </c>
      <c r="C1997" s="1">
        <v>332354</v>
      </c>
    </row>
    <row r="1998" spans="1:3" x14ac:dyDescent="0.25">
      <c r="A1998">
        <v>2907561</v>
      </c>
      <c r="B1998" t="s">
        <v>1469</v>
      </c>
      <c r="C1998" s="1">
        <v>11880</v>
      </c>
    </row>
    <row r="1999" spans="1:3" x14ac:dyDescent="0.25">
      <c r="A1999">
        <v>2907562</v>
      </c>
      <c r="B1999" t="s">
        <v>1470</v>
      </c>
      <c r="C1999" s="1">
        <v>11880</v>
      </c>
    </row>
    <row r="2000" spans="1:3" x14ac:dyDescent="0.25">
      <c r="A2000">
        <v>2907563</v>
      </c>
      <c r="B2000" t="s">
        <v>1471</v>
      </c>
      <c r="C2000" s="1">
        <v>14250</v>
      </c>
    </row>
    <row r="2001" spans="1:3" x14ac:dyDescent="0.25">
      <c r="A2001">
        <v>2907564</v>
      </c>
      <c r="B2001" t="s">
        <v>1472</v>
      </c>
      <c r="C2001" s="1">
        <v>25152</v>
      </c>
    </row>
    <row r="2002" spans="1:3" x14ac:dyDescent="0.25">
      <c r="A2002">
        <v>2907565</v>
      </c>
      <c r="B2002" t="s">
        <v>1473</v>
      </c>
      <c r="C2002" s="1">
        <v>36235</v>
      </c>
    </row>
    <row r="2003" spans="1:3" x14ac:dyDescent="0.25">
      <c r="A2003">
        <v>2907566</v>
      </c>
      <c r="B2003" t="s">
        <v>1474</v>
      </c>
      <c r="C2003" s="1">
        <v>49671</v>
      </c>
    </row>
    <row r="2004" spans="1:3" x14ac:dyDescent="0.25">
      <c r="A2004">
        <v>2907567</v>
      </c>
      <c r="B2004" t="s">
        <v>1475</v>
      </c>
      <c r="C2004" s="1">
        <v>241286</v>
      </c>
    </row>
    <row r="2005" spans="1:3" x14ac:dyDescent="0.25">
      <c r="A2005">
        <v>2907568</v>
      </c>
      <c r="B2005" t="s">
        <v>1476</v>
      </c>
      <c r="C2005" s="1">
        <v>30164</v>
      </c>
    </row>
    <row r="2006" spans="1:3" x14ac:dyDescent="0.25">
      <c r="A2006">
        <v>2907569</v>
      </c>
      <c r="B2006" t="s">
        <v>1477</v>
      </c>
      <c r="C2006" s="1">
        <v>30164</v>
      </c>
    </row>
    <row r="2007" spans="1:3" x14ac:dyDescent="0.25">
      <c r="A2007">
        <v>2907570</v>
      </c>
      <c r="B2007" t="s">
        <v>1478</v>
      </c>
      <c r="C2007" s="1">
        <v>37713</v>
      </c>
    </row>
    <row r="2008" spans="1:3" x14ac:dyDescent="0.25">
      <c r="A2008">
        <v>2907571</v>
      </c>
      <c r="B2008" t="s">
        <v>1479</v>
      </c>
      <c r="C2008" s="1">
        <v>41013</v>
      </c>
    </row>
    <row r="2009" spans="1:3" x14ac:dyDescent="0.25">
      <c r="A2009">
        <v>2907572</v>
      </c>
      <c r="B2009" t="s">
        <v>1480</v>
      </c>
      <c r="C2009" s="1">
        <v>51257</v>
      </c>
    </row>
    <row r="2010" spans="1:3" x14ac:dyDescent="0.25">
      <c r="A2010">
        <v>2907573</v>
      </c>
      <c r="B2010" t="s">
        <v>1481</v>
      </c>
      <c r="C2010" s="1">
        <v>59391</v>
      </c>
    </row>
    <row r="2011" spans="1:3" x14ac:dyDescent="0.25">
      <c r="A2011">
        <v>2907574</v>
      </c>
      <c r="B2011" t="s">
        <v>1482</v>
      </c>
      <c r="C2011" s="1">
        <v>470291</v>
      </c>
    </row>
    <row r="2012" spans="1:3" x14ac:dyDescent="0.25">
      <c r="A2012">
        <v>2907575</v>
      </c>
      <c r="B2012" t="s">
        <v>1483</v>
      </c>
      <c r="C2012" s="1">
        <v>11389</v>
      </c>
    </row>
    <row r="2013" spans="1:3" x14ac:dyDescent="0.25">
      <c r="A2013">
        <v>2907576</v>
      </c>
      <c r="B2013" t="s">
        <v>1484</v>
      </c>
      <c r="C2013" s="1">
        <v>12277</v>
      </c>
    </row>
    <row r="2014" spans="1:3" x14ac:dyDescent="0.25">
      <c r="A2014">
        <v>2907577</v>
      </c>
      <c r="B2014" t="s">
        <v>1485</v>
      </c>
      <c r="C2014" s="1">
        <v>13186</v>
      </c>
    </row>
    <row r="2015" spans="1:3" x14ac:dyDescent="0.25">
      <c r="A2015">
        <v>2907578</v>
      </c>
      <c r="B2015" t="s">
        <v>1486</v>
      </c>
      <c r="C2015" s="1">
        <v>32443</v>
      </c>
    </row>
    <row r="2016" spans="1:3" x14ac:dyDescent="0.25">
      <c r="A2016">
        <v>2907579</v>
      </c>
      <c r="B2016" t="s">
        <v>1487</v>
      </c>
      <c r="C2016" s="1">
        <v>37258</v>
      </c>
    </row>
    <row r="2017" spans="1:3" x14ac:dyDescent="0.25">
      <c r="A2017">
        <v>2907580</v>
      </c>
      <c r="B2017" t="s">
        <v>1488</v>
      </c>
      <c r="C2017" s="1">
        <v>46660</v>
      </c>
    </row>
    <row r="2018" spans="1:3" x14ac:dyDescent="0.25">
      <c r="A2018">
        <v>2907581</v>
      </c>
      <c r="B2018" t="s">
        <v>1489</v>
      </c>
      <c r="C2018" s="1">
        <v>136670</v>
      </c>
    </row>
    <row r="2019" spans="1:3" x14ac:dyDescent="0.25">
      <c r="A2019">
        <v>2907582</v>
      </c>
      <c r="B2019" t="s">
        <v>1490</v>
      </c>
      <c r="C2019" s="1">
        <v>31356</v>
      </c>
    </row>
    <row r="2020" spans="1:3" x14ac:dyDescent="0.25">
      <c r="A2020">
        <v>2907583</v>
      </c>
      <c r="B2020" t="s">
        <v>1491</v>
      </c>
      <c r="C2020" s="1">
        <v>35480</v>
      </c>
    </row>
    <row r="2021" spans="1:3" x14ac:dyDescent="0.25">
      <c r="A2021">
        <v>2907584</v>
      </c>
      <c r="B2021" t="s">
        <v>1492</v>
      </c>
      <c r="C2021" s="1">
        <v>48136</v>
      </c>
    </row>
    <row r="2022" spans="1:3" x14ac:dyDescent="0.25">
      <c r="A2022">
        <v>2907715</v>
      </c>
      <c r="B2022" t="s">
        <v>2041</v>
      </c>
      <c r="C2022" s="1">
        <v>18896</v>
      </c>
    </row>
    <row r="2023" spans="1:3" x14ac:dyDescent="0.25">
      <c r="A2023">
        <v>2907716</v>
      </c>
      <c r="B2023" t="s">
        <v>2042</v>
      </c>
      <c r="C2023" s="1">
        <v>30535</v>
      </c>
    </row>
    <row r="2024" spans="1:3" x14ac:dyDescent="0.25">
      <c r="A2024">
        <v>2907717</v>
      </c>
      <c r="B2024" t="s">
        <v>2043</v>
      </c>
      <c r="C2024" s="1">
        <v>25575</v>
      </c>
    </row>
    <row r="2025" spans="1:3" x14ac:dyDescent="0.25">
      <c r="A2025">
        <v>2907718</v>
      </c>
      <c r="B2025" t="s">
        <v>2044</v>
      </c>
      <c r="C2025" s="1">
        <v>9590</v>
      </c>
    </row>
    <row r="2026" spans="1:3" x14ac:dyDescent="0.25">
      <c r="A2026">
        <v>2907719</v>
      </c>
      <c r="B2026" t="s">
        <v>1493</v>
      </c>
      <c r="C2026" s="1">
        <v>41028</v>
      </c>
    </row>
    <row r="2027" spans="1:3" x14ac:dyDescent="0.25">
      <c r="A2027">
        <v>2907720</v>
      </c>
      <c r="B2027" t="s">
        <v>2045</v>
      </c>
      <c r="C2027" s="1">
        <v>12706</v>
      </c>
    </row>
    <row r="2028" spans="1:3" x14ac:dyDescent="0.25">
      <c r="A2028">
        <v>2907740</v>
      </c>
      <c r="B2028" t="s">
        <v>1968</v>
      </c>
      <c r="C2028" s="1">
        <v>5018</v>
      </c>
    </row>
    <row r="2029" spans="1:3" x14ac:dyDescent="0.25">
      <c r="A2029">
        <v>2907741</v>
      </c>
      <c r="B2029" t="s">
        <v>1969</v>
      </c>
      <c r="C2029" s="1">
        <v>10664</v>
      </c>
    </row>
    <row r="2030" spans="1:3" x14ac:dyDescent="0.25">
      <c r="A2030">
        <v>2907742</v>
      </c>
      <c r="B2030" t="s">
        <v>1970</v>
      </c>
      <c r="C2030" s="1">
        <v>7698</v>
      </c>
    </row>
    <row r="2031" spans="1:3" x14ac:dyDescent="0.25">
      <c r="A2031">
        <v>2907743</v>
      </c>
      <c r="B2031" t="s">
        <v>1971</v>
      </c>
      <c r="C2031" s="1">
        <v>1596</v>
      </c>
    </row>
    <row r="2032" spans="1:3" x14ac:dyDescent="0.25">
      <c r="A2032">
        <v>2907744</v>
      </c>
      <c r="B2032" t="s">
        <v>1972</v>
      </c>
      <c r="C2032" s="1">
        <v>17193</v>
      </c>
    </row>
    <row r="2033" spans="1:3" x14ac:dyDescent="0.25">
      <c r="A2033">
        <v>2907745</v>
      </c>
      <c r="B2033" t="s">
        <v>1973</v>
      </c>
      <c r="C2033" s="1">
        <v>2937</v>
      </c>
    </row>
    <row r="2034" spans="1:3" x14ac:dyDescent="0.25">
      <c r="A2034">
        <v>2907844</v>
      </c>
      <c r="B2034" t="s">
        <v>1974</v>
      </c>
      <c r="C2034" s="1">
        <v>130499</v>
      </c>
    </row>
    <row r="2035" spans="1:3" x14ac:dyDescent="0.25">
      <c r="A2035">
        <v>2907845</v>
      </c>
      <c r="B2035" t="s">
        <v>1975</v>
      </c>
      <c r="C2035" s="1">
        <v>215423</v>
      </c>
    </row>
    <row r="2036" spans="1:3" x14ac:dyDescent="0.25">
      <c r="A2036">
        <v>2907849</v>
      </c>
      <c r="B2036" t="s">
        <v>1976</v>
      </c>
      <c r="C2036" s="1">
        <v>193177</v>
      </c>
    </row>
    <row r="2037" spans="1:3" x14ac:dyDescent="0.25">
      <c r="A2037">
        <v>2907850</v>
      </c>
      <c r="B2037" t="s">
        <v>1977</v>
      </c>
      <c r="C2037" s="1">
        <v>193177</v>
      </c>
    </row>
    <row r="2038" spans="1:3" x14ac:dyDescent="0.25">
      <c r="A2038">
        <v>2907870</v>
      </c>
      <c r="B2038" t="s">
        <v>2046</v>
      </c>
      <c r="C2038" s="1">
        <v>36983</v>
      </c>
    </row>
    <row r="2039" spans="1:3" x14ac:dyDescent="0.25">
      <c r="A2039">
        <v>2907871</v>
      </c>
      <c r="B2039" t="s">
        <v>2047</v>
      </c>
      <c r="C2039" s="1">
        <v>29310</v>
      </c>
    </row>
    <row r="2040" spans="1:3" x14ac:dyDescent="0.25">
      <c r="A2040">
        <v>2907872</v>
      </c>
      <c r="B2040" t="s">
        <v>2048</v>
      </c>
      <c r="C2040" s="1">
        <v>8621</v>
      </c>
    </row>
    <row r="2041" spans="1:3" x14ac:dyDescent="0.25">
      <c r="A2041">
        <v>2907873</v>
      </c>
      <c r="B2041" t="s">
        <v>2049</v>
      </c>
      <c r="C2041" s="1">
        <v>39397</v>
      </c>
    </row>
    <row r="2042" spans="1:3" x14ac:dyDescent="0.25">
      <c r="A2042">
        <v>2907874</v>
      </c>
      <c r="B2042" t="s">
        <v>2050</v>
      </c>
      <c r="C2042" s="1">
        <v>8621</v>
      </c>
    </row>
    <row r="2043" spans="1:3" x14ac:dyDescent="0.25">
      <c r="A2043">
        <v>2907875</v>
      </c>
      <c r="B2043" t="s">
        <v>2051</v>
      </c>
      <c r="C2043" s="1">
        <v>9267</v>
      </c>
    </row>
    <row r="2044" spans="1:3" x14ac:dyDescent="0.25">
      <c r="A2044">
        <v>2907876</v>
      </c>
      <c r="B2044" t="s">
        <v>2052</v>
      </c>
      <c r="C2044" s="1">
        <v>6897</v>
      </c>
    </row>
    <row r="2045" spans="1:3" x14ac:dyDescent="0.25">
      <c r="A2045">
        <v>2907877</v>
      </c>
      <c r="B2045" t="s">
        <v>2053</v>
      </c>
      <c r="C2045" s="1">
        <v>1724</v>
      </c>
    </row>
    <row r="2046" spans="1:3" x14ac:dyDescent="0.25">
      <c r="A2046">
        <v>2907878</v>
      </c>
      <c r="B2046" t="s">
        <v>2054</v>
      </c>
      <c r="C2046" s="1">
        <v>4310</v>
      </c>
    </row>
    <row r="2047" spans="1:3" x14ac:dyDescent="0.25">
      <c r="A2047">
        <v>2907879</v>
      </c>
      <c r="B2047" t="s">
        <v>2055</v>
      </c>
      <c r="C2047" s="1">
        <v>6035</v>
      </c>
    </row>
    <row r="2048" spans="1:3" x14ac:dyDescent="0.25">
      <c r="A2048">
        <v>2907997</v>
      </c>
      <c r="B2048" t="s">
        <v>2056</v>
      </c>
      <c r="C2048" s="1">
        <v>40245</v>
      </c>
    </row>
    <row r="2049" spans="1:3" x14ac:dyDescent="0.25">
      <c r="A2049">
        <v>2908186</v>
      </c>
      <c r="B2049" t="s">
        <v>2057</v>
      </c>
      <c r="C2049" s="1">
        <v>1706</v>
      </c>
    </row>
    <row r="2050" spans="1:3" x14ac:dyDescent="0.25">
      <c r="A2050">
        <v>2908187</v>
      </c>
      <c r="B2050" t="s">
        <v>2058</v>
      </c>
      <c r="C2050" s="1">
        <v>3587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CAL. HIDROLÓGICO TANQUES ALMA. </vt:lpstr>
      <vt:lpstr>CAL. HIDROLÓGICO PARA REBOSE</vt:lpstr>
      <vt:lpstr>EQUIPO PRESION EYECTOR REBOSE </vt:lpstr>
      <vt:lpstr>CONSUMO DE AGUA POTABLE</vt:lpstr>
      <vt:lpstr>BIORETENEDORES</vt:lpstr>
      <vt:lpstr>Precios</vt:lpstr>
      <vt:lpstr>BIORETENEDORES!Área_de_impresión</vt:lpstr>
      <vt:lpstr>'CAL. HIDROLÓGICO PARA REBOSE'!Área_de_impresión</vt:lpstr>
      <vt:lpstr>'CAL. HIDROLÓGICO TANQUES ALMA. '!Área_de_impresión</vt:lpstr>
      <vt:lpstr>'CONSUMO DE AGUA POTABLE'!Área_de_impresión</vt:lpstr>
      <vt:lpstr>'EQUIPO PRESION EYECTOR REBOSE '!Área_de_impresión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Stella Solano Lopez</dc:creator>
  <cp:lastModifiedBy>Andrea Prado</cp:lastModifiedBy>
  <cp:lastPrinted>2017-09-28T14:29:25Z</cp:lastPrinted>
  <dcterms:created xsi:type="dcterms:W3CDTF">2015-06-25T18:29:39Z</dcterms:created>
  <dcterms:modified xsi:type="dcterms:W3CDTF">2017-09-28T14:30:19Z</dcterms:modified>
</cp:coreProperties>
</file>