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D:\AMGIRALDO\Documents\TRABAJO EN CASA\GERENCIA DE INFRAESTRUCTURA\CORMAGDALENA\CANAL DE ACCESO\INTERVENTORIA\"/>
    </mc:Choice>
  </mc:AlternateContent>
  <xr:revisionPtr revIDLastSave="0" documentId="8_{5277B0D8-9E39-4501-989E-AA75D911695C}" xr6:coauthVersionLast="45" xr6:coauthVersionMax="45" xr10:uidLastSave="{00000000-0000-0000-0000-000000000000}"/>
  <bookViews>
    <workbookView xWindow="-120" yWindow="-120" windowWidth="24240" windowHeight="1314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Matriz'!$B$6:$T$47</definedName>
    <definedName name="_xlnm.Print_Area" localSheetId="2">'Formato Matriz'!$A$1:$Q$57</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9" i="7" l="1"/>
  <c r="P49" i="7" s="1"/>
  <c r="O49" i="7"/>
  <c r="O45" i="7"/>
  <c r="O46" i="7"/>
  <c r="N46" i="7"/>
  <c r="P46" i="7" s="1"/>
  <c r="O29" i="7"/>
  <c r="N29" i="7"/>
  <c r="P29" i="7" s="1"/>
  <c r="M29" i="7"/>
  <c r="O24" i="7"/>
  <c r="N24" i="7"/>
  <c r="P24" i="7" s="1"/>
  <c r="M24" i="7"/>
  <c r="M25" i="7"/>
  <c r="N25" i="7"/>
  <c r="O25" i="7"/>
  <c r="P25" i="7"/>
  <c r="N45" i="7" l="1"/>
  <c r="P45" i="7" s="1"/>
  <c r="M37" i="7" l="1"/>
  <c r="N37" i="7"/>
  <c r="P37" i="7" s="1"/>
  <c r="O37" i="7"/>
  <c r="O50" i="7" l="1"/>
  <c r="N50" i="7"/>
  <c r="P50" i="7" s="1"/>
  <c r="M50" i="7"/>
  <c r="O48" i="7"/>
  <c r="N48" i="7"/>
  <c r="P48" i="7" s="1"/>
  <c r="M48" i="7"/>
  <c r="O20" i="7"/>
  <c r="N20" i="7"/>
  <c r="P20" i="7" s="1"/>
  <c r="M20" i="7"/>
  <c r="M22" i="7" l="1"/>
  <c r="N22" i="7"/>
  <c r="P22" i="7" s="1"/>
  <c r="O22" i="7"/>
  <c r="O18" i="7" l="1"/>
  <c r="N18" i="7"/>
  <c r="P18" i="7" s="1"/>
  <c r="M18" i="7"/>
  <c r="N16" i="7" l="1"/>
  <c r="P16" i="7" s="1"/>
  <c r="O16" i="7"/>
  <c r="N7" i="7" l="1"/>
  <c r="P7" i="7" s="1"/>
  <c r="O36" i="7" l="1"/>
  <c r="N36" i="7"/>
  <c r="P36" i="7" s="1"/>
  <c r="M36" i="7"/>
  <c r="O42" i="7"/>
  <c r="N42" i="7"/>
  <c r="P42" i="7" s="1"/>
  <c r="M42" i="7"/>
  <c r="N28" i="7" l="1"/>
  <c r="T5" i="7" l="1"/>
  <c r="M13" i="7"/>
  <c r="N13" i="7"/>
  <c r="P13" i="7" s="1"/>
  <c r="O13" i="7"/>
  <c r="M14" i="7"/>
  <c r="N14" i="7"/>
  <c r="P14" i="7" s="1"/>
  <c r="O14" i="7"/>
  <c r="M15" i="7"/>
  <c r="N15" i="7"/>
  <c r="P15" i="7" s="1"/>
  <c r="O15" i="7"/>
  <c r="M17" i="7"/>
  <c r="N17" i="7"/>
  <c r="P17" i="7" s="1"/>
  <c r="O17" i="7"/>
  <c r="M19" i="7"/>
  <c r="N19" i="7"/>
  <c r="P19" i="7" s="1"/>
  <c r="O19" i="7"/>
  <c r="M21" i="7"/>
  <c r="N21" i="7"/>
  <c r="P21" i="7" s="1"/>
  <c r="O21" i="7"/>
  <c r="M23" i="7"/>
  <c r="N23" i="7"/>
  <c r="P23" i="7" s="1"/>
  <c r="O23" i="7"/>
  <c r="M26" i="7"/>
  <c r="N26" i="7"/>
  <c r="P26" i="7" s="1"/>
  <c r="O26" i="7"/>
  <c r="M27" i="7"/>
  <c r="N27" i="7"/>
  <c r="P27" i="7" s="1"/>
  <c r="O27" i="7"/>
  <c r="M28" i="7"/>
  <c r="P28" i="7"/>
  <c r="O28" i="7"/>
  <c r="M30" i="7"/>
  <c r="N30" i="7"/>
  <c r="P30" i="7" s="1"/>
  <c r="O30" i="7"/>
  <c r="M31" i="7"/>
  <c r="N31" i="7"/>
  <c r="P31" i="7" s="1"/>
  <c r="O31" i="7"/>
  <c r="M32" i="7"/>
  <c r="N32" i="7"/>
  <c r="P32" i="7" s="1"/>
  <c r="O32" i="7"/>
  <c r="M33" i="7"/>
  <c r="N33" i="7"/>
  <c r="P33" i="7" s="1"/>
  <c r="O33" i="7"/>
  <c r="M34" i="7"/>
  <c r="N34" i="7"/>
  <c r="P34" i="7" s="1"/>
  <c r="O34" i="7"/>
  <c r="M35" i="7"/>
  <c r="N35" i="7"/>
  <c r="P35" i="7" s="1"/>
  <c r="O35" i="7"/>
  <c r="M38" i="7"/>
  <c r="N38" i="7"/>
  <c r="P38" i="7" s="1"/>
  <c r="O38" i="7"/>
  <c r="M39" i="7"/>
  <c r="N39" i="7"/>
  <c r="P39" i="7" s="1"/>
  <c r="O39" i="7"/>
  <c r="M40" i="7"/>
  <c r="N40" i="7"/>
  <c r="P40" i="7" s="1"/>
  <c r="O40" i="7"/>
  <c r="M41" i="7"/>
  <c r="N41" i="7"/>
  <c r="P41" i="7" s="1"/>
  <c r="O41" i="7"/>
  <c r="M43" i="7"/>
  <c r="N43" i="7"/>
  <c r="P43" i="7" s="1"/>
  <c r="O43" i="7"/>
  <c r="M44" i="7"/>
  <c r="N44" i="7"/>
  <c r="P44" i="7" s="1"/>
  <c r="O44" i="7"/>
  <c r="M47" i="7"/>
  <c r="N47" i="7"/>
  <c r="P47" i="7" s="1"/>
  <c r="O47" i="7"/>
  <c r="N11" i="7"/>
  <c r="P11" i="7" s="1"/>
  <c r="O11" i="7"/>
  <c r="M11" i="7"/>
  <c r="M12" i="7"/>
  <c r="M8" i="7"/>
  <c r="M9" i="7"/>
  <c r="M10" i="7"/>
  <c r="M7" i="7"/>
  <c r="O7" i="7"/>
  <c r="T3" i="7" l="1"/>
  <c r="T12" i="7"/>
  <c r="T6" i="7" l="1"/>
  <c r="N8" i="7"/>
  <c r="O8" i="7"/>
  <c r="O9" i="7"/>
  <c r="O10" i="7"/>
  <c r="O12" i="7"/>
  <c r="T4" i="7" l="1"/>
  <c r="P8" i="7"/>
  <c r="N12" i="7"/>
  <c r="N10" i="7"/>
  <c r="N9" i="7"/>
  <c r="P9" i="7" l="1"/>
  <c r="P10" i="7"/>
  <c r="P12"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<sst xmlns="http://schemas.openxmlformats.org/spreadsheetml/2006/main" count="345" uniqueCount="233">
  <si>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</si>
  <si>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</si>
  <si>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</si>
  <si>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</si>
  <si>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</si>
  <si>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</si>
  <si>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</si>
  <si>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</si>
  <si>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</si>
  <si>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</si>
  <si>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</si>
  <si>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</si>
  <si>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</si>
  <si>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</si>
  <si>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</si>
  <si>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</si>
  <si>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</si>
  <si>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</si>
  <si>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</si>
  <si>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</si>
  <si>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</si>
  <si>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</si>
  <si>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</si>
  <si>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</si>
  <si>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</si>
  <si>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</si>
  <si>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</si>
  <si>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</si>
  <si>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</si>
  <si>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</si>
  <si>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</si>
  <si>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</si>
  <si>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</si>
  <si>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</si>
  <si>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</si>
  <si>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</si>
  <si>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</si>
  <si>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</si>
  <si>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</si>
  <si>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</si>
  <si>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</si>
  <si>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</si>
  <si>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</si>
  <si>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</si>
  <si>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</si>
  <si>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</si>
  <si>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</si>
  <si>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</si>
  <si>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</si>
  <si>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</si>
  <si>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</si>
  <si>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</si>
  <si>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</si>
  <si>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</si>
  <si>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</si>
  <si>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</si>
  <si>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</si>
  <si>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</si>
  <si>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</si>
  <si>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</si>
  <si>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</si>
  <si>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</si>
  <si>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</si>
  <si>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</si>
  <si>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</si>
  <si>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</si>
  <si>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</si>
  <si>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</si>
  <si>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</si>
  <si>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</si>
  <si>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</si>
  <si>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</si>
  <si>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</si>
  <si>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</si>
  <si>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</si>
  <si>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</si>
  <si>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</si>
  <si>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</si>
  <si>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</si>
  <si>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</si>
  <si>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</si>
  <si>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</si>
  <si>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</si>
  <si>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</si>
  <si>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</si>
  <si>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</si>
  <si>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</si>
  <si>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</si>
  <si>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</si>
  <si>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</si>
  <si>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</si>
  <si>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</si>
  <si>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</si>
  <si>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</si>
  <si>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</si>
  <si>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</si>
  <si>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</si>
  <si>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</si>
  <si>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</si>
  <si>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</si>
  <si>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</si>
  <si>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</si>
  <si>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</si>
  <si>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</si>
  <si>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</si>
  <si>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</si>
  <si>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</si>
  <si>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</si>
  <si>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</si>
  <si>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</si>
  <si>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</si>
  <si>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</si>
  <si>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</si>
  <si>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</si>
  <si>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</si>
  <si>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</si>
  <si>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</si>
  <si>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</si>
  <si>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</si>
  <si>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</si>
  <si>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</si>
  <si>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</si>
  <si>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</si>
  <si>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</si>
  <si>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</si>
  <si>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</si>
  <si>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</si>
  <si>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</si>
  <si>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</si>
  <si>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</si>
  <si>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</si>
  <si>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</si>
  <si>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</si>
  <si>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</si>
  <si>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</si>
  <si>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</si>
  <si>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</si>
  <si>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</si>
  <si>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</si>
  <si>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</si>
  <si>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</si>
  <si>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</si>
  <si>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</si>
  <si>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</si>
  <si>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</si>
  <si>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</si>
  <si>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</si>
  <si>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</si>
  <si>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</si>
  <si>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</si>
  <si>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</si>
  <si>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</si>
  <si>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</si>
  <si>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</si>
  <si>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</si>
  <si>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</si>
  <si>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</si>
  <si>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</si>
  <si>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</si>
  <si>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</si>
  <si>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</si>
  <si>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</si>
  <si>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</si>
  <si>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</si>
  <si>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</si>
  <si>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</si>
  <si>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</si>
  <si>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</si>
  <si>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</si>
  <si>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</si>
  <si>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</si>
  <si>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</si>
  <si>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</si>
  <si>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</si>
  <si>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</si>
  <si>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</si>
  <si>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</si>
  <si>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</si>
  <si>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</si>
  <si>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</si>
  <si>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</si>
  <si>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</si>
  <si>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</si>
  <si>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</si>
  <si>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</si>
  <si>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</si>
  <si>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</si>
  <si>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</si>
  <si>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</si>
  <si>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</si>
  <si>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Afectacion de la calidad de los productos o retraso  en la ejecucion del contrato debido a variación de los precios de los servicios a ofertar..</t>
  </si>
  <si>
    <t xml:space="preserve">Dificultad de acceso y/o transporte de las personas o los bienes requeridos para el cumplimiento del objeto contractual </t>
  </si>
  <si>
    <t xml:space="preserve">Contratista </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</si>
  <si>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</si>
  <si>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</si>
  <si>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</si>
  <si>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</si>
  <si>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</si>
  <si>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Seguimiento en materia  ambiental a la ejecución del contrato y emisión de alertas tempranas.</t>
  </si>
  <si>
    <t>Afectación en el inicio  del contrato debido a la demora de trámites ante las entidades competentes.</t>
  </si>
  <si>
    <t>Daños ambientales por inadecuadas prácticas del proceso de dragado.</t>
  </si>
  <si>
    <t>El contratista implementará diferentes mecanismos con las autoridades competentes que permitan obtener los permisos necesarios para la ejecución de los trabajos y establecer las medidas de mitigación ambiental que se requieran para mitigar daños ambientales.</t>
  </si>
  <si>
    <t>Paros sociales ocasionados por las comunidades por inadecuada disposición del material dragado.</t>
  </si>
  <si>
    <t xml:space="preserve">Deberá realizar sus actividades de conformidad con las normatividades ambientales aplicables y vigentes . Por lo cual deberá estar informado sobre cada una de ellas, para efectos de evitar que sus actividades se encuentren en contravía de ellas.Así mismo el contratista deberá obtener los permisos y autorizaciones requeridas para el desarrollo de su actividad. </t>
  </si>
  <si>
    <t>Terremotos, huracanes, tornados, volcanes, inundaciones fluviales, deslizamientos exorbitantes, vientos exorbitantes, incendios no provocados y/o demás fuerzas de la naturaleza que afecten los bienes, equipos, maquinaria, personal, insumos, materiales, etc. De propiedad del contratista.</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</si>
  <si>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</si>
  <si>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</si>
  <si>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</si>
  <si>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</si>
  <si>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</si>
  <si>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Retraso en el inicio del contrato debido a la falta de cumplimiento de los requisitos previos a la firma del acta de inicio por causas no imputables al contratista</t>
  </si>
  <si>
    <t>Disminución de la disponibilidad del material a remover en caso de que no se obtengan los niveles de profundidad requeridos.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</si>
  <si>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</si>
  <si>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sumir el costo de los mayores tiempos ocasionados por estas demoras.</t>
  </si>
  <si>
    <t>Deberá asumir el costo de los mayores tiempos ocasionados por estas demoras.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</si>
  <si>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</si>
  <si>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</si>
  <si>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</si>
  <si>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</si>
  <si>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</si>
  <si>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</si>
  <si>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</si>
  <si>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Afectación a la ejecución del contrato debido a declaratorias de estado de emergencia de cualquier indole en el territorio nacional</t>
  </si>
  <si>
    <t>compatido</t>
  </si>
  <si>
    <t>Se deberá adoptar las medidas contractules necesarias para ajustar la ejecución del contrato a la situación y los hechos que generaron la necesidad de modificación de las condiciones inicialmente pactadas.</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</si>
  <si>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</si>
  <si>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</si>
  <si>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 xml:space="preserve">Afectación a la ejecución del contrato ante la falta de  coordinación con los navieros y Ecopetrol para dar paso a las embarcaciones durante la ejecución del dragado, que genere la necesidad de retiro de las dragas del canal navegable y detención de las mismas </t>
  </si>
  <si>
    <t>El contratista y el interventro deberan realizar una adecuada coordinación de los trabajos y los horarios de paso segun se requiera. 
El contratista deberá contemplar la posible ocurrencia del riesgo en la configuración de su modelo económico</t>
  </si>
  <si>
    <t>1 Matriz de Riesgo
OBJETO: 
 INTERVENTORÍA INTEGRAL (TÉCNICA, ADMINISTRATIVA, FINANCIERA, CONTABLE, AMBIENTAL, SOCIAL Y JURÍDICA) PARA LA EJECUCIÓN DEL PROYECTO DENOMINADO: “MANTENIMIENTO DEL CANAL NAVEGABLE MEDIANTE DRAGADO DEL CANAL DE ACCESO AL PUERTO DE BARRANQUILLA – DEPARTAMENTO DEL ATLÁNTICO,2021”.</t>
  </si>
  <si>
    <t xml:space="preserve">Variación  del valor del contrato por mayores y menores cantidades de dragado en el plazo contractual o ejeucción del contrato de obra en un plazo menor al pactado. 
</t>
  </si>
  <si>
    <t>Solicitud de pago de prebendas para permitir el desarrollo del contrato debido a presencia de grupos al margen de la ley en la zona.</t>
  </si>
  <si>
    <t xml:space="preserve">Deberá contemplar dentro de su metodologia y plan te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</si>
</sst>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i/>
      <sz val="1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44">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7" fillId="0" borderId="0" xfId="0" applyFont="1" applyBorder="1" applyAlignment="1">
      <alignment horizontal="center" vertical="center" wrapText="1"/>
    </xf>
    <xf numFmtId="0" fontId="13" fillId="0" borderId="0" xfId="0" applyFont="1" applyAlignment="1">
      <alignment vertical="center"/>
    </xf>
    <xf numFmtId="0" fontId="4" fillId="13"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5" fillId="1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4" fillId="0" borderId="1" xfId="0" applyFont="1" applyBorder="1" applyAlignment="1">
      <alignment vertical="center" wrapText="1"/>
    </xf>
    <xf numFmtId="0" fontId="4" fillId="3" borderId="12" xfId="0" applyFont="1" applyFill="1" applyBorder="1" applyAlignment="1">
      <alignment horizontal="left" vertical="center" wrapText="1"/>
    </xf>
    <xf numFmtId="0" fontId="4" fillId="0" borderId="12" xfId="0" applyFont="1" applyBorder="1" applyAlignment="1">
      <alignment horizontal="left" vertical="center" wrapText="1"/>
    </xf>
    <xf numFmtId="0" fontId="7"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14" borderId="1"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2580</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J43" sqref="J43"/>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6" t="s">
        <v>120</v>
      </c>
      <c r="C1" s="37"/>
    </row>
    <row r="2" spans="1:17" x14ac:dyDescent="0.25">
      <c r="A2" s="37"/>
      <c r="B2" s="51" t="s">
        <v>88</v>
      </c>
      <c r="C2" s="37"/>
    </row>
    <row r="3" spans="1:17" x14ac:dyDescent="0.25">
      <c r="A3" s="37"/>
      <c r="B3" s="53" t="s">
        <v>87</v>
      </c>
      <c r="C3" s="37"/>
    </row>
    <row r="4" spans="1:17" x14ac:dyDescent="0.25">
      <c r="A4" s="37"/>
      <c r="B4" s="53" t="s">
        <v>89</v>
      </c>
      <c r="C4" s="37"/>
    </row>
    <row r="5" spans="1:17" x14ac:dyDescent="0.25">
      <c r="A5" s="37"/>
      <c r="B5" s="53" t="s">
        <v>121</v>
      </c>
      <c r="C5" s="37"/>
    </row>
    <row r="6" spans="1:17" ht="15.75" thickBot="1" x14ac:dyDescent="0.3">
      <c r="B6" s="52" t="s">
        <v>122</v>
      </c>
    </row>
    <row r="7" spans="1:17" ht="15.75" thickBot="1" x14ac:dyDescent="0.3">
      <c r="B7" s="53" t="s">
        <v>157</v>
      </c>
    </row>
    <row r="8" spans="1:17" ht="15" customHeight="1" x14ac:dyDescent="0.25">
      <c r="B8" s="82" t="s">
        <v>188</v>
      </c>
      <c r="C8" s="43"/>
      <c r="D8" s="43"/>
      <c r="E8" s="43"/>
      <c r="F8" s="43"/>
      <c r="G8" s="43"/>
      <c r="H8" s="43"/>
      <c r="I8" s="43"/>
      <c r="J8" s="43"/>
      <c r="K8" s="43"/>
      <c r="L8" s="43"/>
      <c r="M8" s="43"/>
      <c r="N8" s="43"/>
      <c r="O8" s="43"/>
      <c r="P8" s="43"/>
      <c r="Q8" s="43"/>
    </row>
    <row r="9" spans="1:17" x14ac:dyDescent="0.25">
      <c r="B9" s="83"/>
    </row>
    <row r="10" spans="1:17" x14ac:dyDescent="0.25">
      <c r="B10" s="83"/>
    </row>
    <row r="11" spans="1:17" x14ac:dyDescent="0.25">
      <c r="B11" s="83"/>
    </row>
    <row r="12" spans="1:17" x14ac:dyDescent="0.25">
      <c r="B12" s="83"/>
    </row>
    <row r="13" spans="1:17" x14ac:dyDescent="0.25">
      <c r="B13" s="83"/>
    </row>
    <row r="14" spans="1:17" x14ac:dyDescent="0.25">
      <c r="B14" s="83"/>
    </row>
    <row r="15" spans="1:17" x14ac:dyDescent="0.25">
      <c r="B15" s="83"/>
    </row>
    <row r="16" spans="1:17" x14ac:dyDescent="0.25">
      <c r="B16" s="83"/>
    </row>
    <row r="17" spans="2:2" x14ac:dyDescent="0.25">
      <c r="B17" s="83"/>
    </row>
    <row r="18" spans="2:2" x14ac:dyDescent="0.25">
      <c r="B18" s="83"/>
    </row>
    <row r="19" spans="2:2" x14ac:dyDescent="0.25">
      <c r="B19" s="83"/>
    </row>
    <row r="20" spans="2:2" x14ac:dyDescent="0.25">
      <c r="B20" s="83"/>
    </row>
    <row r="21" spans="2:2" x14ac:dyDescent="0.25">
      <c r="B21" s="83"/>
    </row>
    <row r="22" spans="2:2" x14ac:dyDescent="0.25">
      <c r="B22" s="83"/>
    </row>
    <row r="23" spans="2:2" x14ac:dyDescent="0.25">
      <c r="B23" s="83"/>
    </row>
    <row r="24" spans="2:2" x14ac:dyDescent="0.25">
      <c r="B24" s="83"/>
    </row>
    <row r="25" spans="2:2" ht="15.75" thickBot="1" x14ac:dyDescent="0.3">
      <c r="B25" s="84"/>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26" sqref="B26"/>
    </sheetView>
  </sheetViews>
  <sheetFormatPr baseColWidth="10" defaultRowHeight="15" x14ac:dyDescent="0.25"/>
  <cols>
    <col min="2" max="2" width="39" bestFit="1" customWidth="1"/>
    <col min="3" max="3" width="25.42578125" bestFit="1" customWidth="1"/>
  </cols>
  <sheetData>
    <row r="1" spans="1:8" ht="15.75" thickBot="1" x14ac:dyDescent="0.3">
      <c r="A1" s="54" t="s">
        <v>130</v>
      </c>
      <c r="B1" s="54" t="s">
        <v>128</v>
      </c>
      <c r="C1" s="54" t="s">
        <v>129</v>
      </c>
    </row>
    <row r="2" spans="1:8" x14ac:dyDescent="0.25">
      <c r="A2" s="55">
        <v>1</v>
      </c>
      <c r="B2" s="60" t="s">
        <v>134</v>
      </c>
      <c r="C2" s="58" t="s">
        <v>132</v>
      </c>
      <c r="E2" s="85" t="s">
        <v>133</v>
      </c>
      <c r="F2" s="86"/>
      <c r="G2" s="86"/>
      <c r="H2" s="87"/>
    </row>
    <row r="3" spans="1:8" x14ac:dyDescent="0.25">
      <c r="A3" s="55">
        <v>2</v>
      </c>
      <c r="B3" s="60" t="s">
        <v>135</v>
      </c>
      <c r="C3" s="58" t="s">
        <v>132</v>
      </c>
      <c r="E3" s="88"/>
      <c r="F3" s="89"/>
      <c r="G3" s="89"/>
      <c r="H3" s="90"/>
    </row>
    <row r="4" spans="1:8" x14ac:dyDescent="0.25">
      <c r="A4" s="55">
        <v>3</v>
      </c>
      <c r="B4" s="60" t="s">
        <v>136</v>
      </c>
      <c r="C4" s="58" t="s">
        <v>132</v>
      </c>
      <c r="E4" s="88"/>
      <c r="F4" s="89"/>
      <c r="G4" s="89"/>
      <c r="H4" s="90"/>
    </row>
    <row r="5" spans="1:8" x14ac:dyDescent="0.25">
      <c r="A5" s="55">
        <v>4</v>
      </c>
      <c r="B5" s="60" t="s">
        <v>137</v>
      </c>
      <c r="C5" s="58" t="s">
        <v>132</v>
      </c>
      <c r="E5" s="88"/>
      <c r="F5" s="89"/>
      <c r="G5" s="89"/>
      <c r="H5" s="90"/>
    </row>
    <row r="6" spans="1:8" x14ac:dyDescent="0.25">
      <c r="A6" s="55">
        <v>5</v>
      </c>
      <c r="B6" s="60" t="s">
        <v>138</v>
      </c>
      <c r="C6" s="58" t="s">
        <v>132</v>
      </c>
      <c r="E6" s="88"/>
      <c r="F6" s="89"/>
      <c r="G6" s="89"/>
      <c r="H6" s="90"/>
    </row>
    <row r="7" spans="1:8" ht="15.75" thickBot="1" x14ac:dyDescent="0.3">
      <c r="A7" s="55">
        <v>6</v>
      </c>
      <c r="B7" s="60" t="s">
        <v>139</v>
      </c>
      <c r="C7" s="58" t="s">
        <v>132</v>
      </c>
      <c r="E7" s="91"/>
      <c r="F7" s="92"/>
      <c r="G7" s="92"/>
      <c r="H7" s="93"/>
    </row>
    <row r="8" spans="1:8" x14ac:dyDescent="0.25">
      <c r="A8" s="55">
        <v>7</v>
      </c>
      <c r="B8" s="60" t="s">
        <v>140</v>
      </c>
      <c r="C8" s="58" t="s">
        <v>132</v>
      </c>
    </row>
    <row r="9" spans="1:8" x14ac:dyDescent="0.25">
      <c r="A9" s="55">
        <v>8</v>
      </c>
      <c r="B9" s="60" t="s">
        <v>141</v>
      </c>
      <c r="C9" s="58"/>
    </row>
    <row r="10" spans="1:8" x14ac:dyDescent="0.25">
      <c r="A10" s="55">
        <v>9</v>
      </c>
      <c r="B10" s="60" t="s">
        <v>142</v>
      </c>
      <c r="C10" s="58" t="s">
        <v>131</v>
      </c>
    </row>
    <row r="11" spans="1:8" x14ac:dyDescent="0.25">
      <c r="A11" s="55">
        <v>10</v>
      </c>
      <c r="B11" s="60" t="s">
        <v>143</v>
      </c>
      <c r="C11" s="58" t="s">
        <v>131</v>
      </c>
    </row>
    <row r="12" spans="1:8" x14ac:dyDescent="0.25">
      <c r="A12" s="55">
        <v>11</v>
      </c>
      <c r="B12" s="60" t="s">
        <v>144</v>
      </c>
      <c r="C12" s="58" t="s">
        <v>131</v>
      </c>
    </row>
    <row r="13" spans="1:8" x14ac:dyDescent="0.25">
      <c r="A13" s="55">
        <v>12</v>
      </c>
      <c r="B13" s="60" t="s">
        <v>145</v>
      </c>
      <c r="C13" s="58" t="s">
        <v>131</v>
      </c>
    </row>
    <row r="14" spans="1:8" x14ac:dyDescent="0.25">
      <c r="A14" s="55">
        <v>13</v>
      </c>
      <c r="B14" s="60" t="s">
        <v>146</v>
      </c>
      <c r="C14" s="58" t="s">
        <v>131</v>
      </c>
    </row>
    <row r="15" spans="1:8" x14ac:dyDescent="0.25">
      <c r="A15" s="55">
        <v>14</v>
      </c>
      <c r="B15" s="60" t="s">
        <v>147</v>
      </c>
      <c r="C15" s="58" t="s">
        <v>132</v>
      </c>
    </row>
    <row r="16" spans="1:8" x14ac:dyDescent="0.25">
      <c r="A16" s="55">
        <v>15</v>
      </c>
      <c r="B16" s="60" t="s">
        <v>148</v>
      </c>
      <c r="C16" s="58" t="s">
        <v>132</v>
      </c>
    </row>
    <row r="17" spans="1:3" x14ac:dyDescent="0.25">
      <c r="A17" s="55">
        <v>16</v>
      </c>
      <c r="B17" s="60" t="s">
        <v>149</v>
      </c>
      <c r="C17" s="58" t="s">
        <v>131</v>
      </c>
    </row>
    <row r="18" spans="1:3" x14ac:dyDescent="0.25">
      <c r="A18" s="55">
        <v>17</v>
      </c>
      <c r="B18" s="60" t="s">
        <v>150</v>
      </c>
      <c r="C18" s="58" t="s">
        <v>132</v>
      </c>
    </row>
    <row r="19" spans="1:3" x14ac:dyDescent="0.25">
      <c r="A19" s="55">
        <v>18</v>
      </c>
      <c r="B19" s="60" t="s">
        <v>151</v>
      </c>
      <c r="C19" s="58" t="s">
        <v>132</v>
      </c>
    </row>
    <row r="20" spans="1:3" x14ac:dyDescent="0.25">
      <c r="A20" s="55">
        <v>19</v>
      </c>
      <c r="B20" s="60" t="s">
        <v>152</v>
      </c>
      <c r="C20" s="58" t="s">
        <v>132</v>
      </c>
    </row>
    <row r="21" spans="1:3" x14ac:dyDescent="0.25">
      <c r="A21" s="55">
        <v>20</v>
      </c>
      <c r="B21" s="60" t="s">
        <v>153</v>
      </c>
      <c r="C21" s="58" t="s">
        <v>132</v>
      </c>
    </row>
    <row r="22" spans="1:3" x14ac:dyDescent="0.25">
      <c r="A22" s="55">
        <v>21</v>
      </c>
      <c r="B22" s="60" t="s">
        <v>154</v>
      </c>
      <c r="C22" s="58" t="s">
        <v>132</v>
      </c>
    </row>
    <row r="23" spans="1:3" x14ac:dyDescent="0.25">
      <c r="A23" s="59">
        <v>22</v>
      </c>
      <c r="B23" s="60" t="s">
        <v>155</v>
      </c>
      <c r="C23" s="58" t="s">
        <v>132</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7"/>
  <sheetViews>
    <sheetView showGridLines="0" tabSelected="1" view="pageBreakPreview" topLeftCell="B1" zoomScale="84" zoomScaleNormal="84" zoomScaleSheetLayoutView="84" zoomScalePageLayoutView="85" workbookViewId="0">
      <pane ySplit="6" topLeftCell="A46" activePane="bottomLeft" state="frozen"/>
      <selection activeCell="B1" sqref="B1"/>
      <selection pane="bottomLeft" activeCell="B51" sqref="B51:Q51"/>
    </sheetView>
  </sheetViews>
  <sheetFormatPr baseColWidth="10" defaultColWidth="11.42578125" defaultRowHeight="12.75" x14ac:dyDescent="0.25"/>
  <cols>
    <col min="1" max="1" width="4.140625" style="24" hidden="1" customWidth="1"/>
    <col min="2" max="2" width="5.28515625" style="24" customWidth="1"/>
    <col min="3" max="3" width="14.42578125" style="24" customWidth="1"/>
    <col min="4" max="4" width="44.42578125" style="24" customWidth="1"/>
    <col min="5" max="5" width="17" style="24" customWidth="1"/>
    <col min="6" max="11" width="15.42578125" style="24" customWidth="1"/>
    <col min="12" max="12" width="11" style="24" bestFit="1" customWidth="1"/>
    <col min="13" max="13" width="7.7109375" style="42" customWidth="1"/>
    <col min="14" max="14" width="15.140625" style="24" customWidth="1"/>
    <col min="15" max="15" width="4.28515625" style="42" customWidth="1"/>
    <col min="16" max="16" width="11.42578125" style="24" customWidth="1"/>
    <col min="17" max="17" width="41.28515625" style="24" customWidth="1"/>
    <col min="18" max="18" width="4.140625" style="24" customWidth="1"/>
    <col min="19" max="19" width="30.42578125" style="24" customWidth="1"/>
    <col min="20" max="16384" width="11.42578125" style="24"/>
  </cols>
  <sheetData>
    <row r="1" spans="2:20" ht="17.25" customHeight="1" x14ac:dyDescent="0.25"/>
    <row r="2" spans="2:20" ht="15.75" customHeight="1" x14ac:dyDescent="0.25">
      <c r="B2" s="119"/>
      <c r="C2" s="120"/>
      <c r="D2" s="112" t="s">
        <v>229</v>
      </c>
      <c r="E2" s="112"/>
      <c r="F2" s="112"/>
      <c r="G2" s="112"/>
      <c r="H2" s="112"/>
      <c r="I2" s="112"/>
      <c r="J2" s="112"/>
      <c r="K2" s="112"/>
      <c r="L2" s="112"/>
      <c r="M2" s="112"/>
      <c r="N2" s="112"/>
      <c r="O2" s="112"/>
      <c r="P2" s="112"/>
      <c r="Q2" s="61"/>
    </row>
    <row r="3" spans="2:20" ht="24.75" customHeight="1" x14ac:dyDescent="0.25">
      <c r="B3" s="121"/>
      <c r="C3" s="122"/>
      <c r="D3" s="112"/>
      <c r="E3" s="112"/>
      <c r="F3" s="112"/>
      <c r="G3" s="112"/>
      <c r="H3" s="112"/>
      <c r="I3" s="112"/>
      <c r="J3" s="112"/>
      <c r="K3" s="112"/>
      <c r="L3" s="112"/>
      <c r="M3" s="112"/>
      <c r="N3" s="112"/>
      <c r="O3" s="112"/>
      <c r="P3" s="112"/>
      <c r="Q3" s="61"/>
      <c r="S3" s="50" t="s">
        <v>182</v>
      </c>
      <c r="T3" s="3">
        <f>INT(AVERAGE(M7:M110))</f>
        <v>2</v>
      </c>
    </row>
    <row r="4" spans="2:20" ht="23.25" customHeight="1" x14ac:dyDescent="0.25">
      <c r="B4" s="123"/>
      <c r="C4" s="124"/>
      <c r="D4" s="112"/>
      <c r="E4" s="112"/>
      <c r="F4" s="112"/>
      <c r="G4" s="112"/>
      <c r="H4" s="112"/>
      <c r="I4" s="112"/>
      <c r="J4" s="112"/>
      <c r="K4" s="112"/>
      <c r="L4" s="112"/>
      <c r="M4" s="112"/>
      <c r="N4" s="112"/>
      <c r="O4" s="112"/>
      <c r="P4" s="112"/>
      <c r="Q4" s="78"/>
      <c r="S4" s="50" t="s">
        <v>183</v>
      </c>
      <c r="T4" s="3">
        <f>INT(AVERAGE(O7:O110))</f>
        <v>2</v>
      </c>
    </row>
    <row r="5" spans="2:20" ht="12.75" customHeight="1" x14ac:dyDescent="0.25">
      <c r="B5" s="114" t="s">
        <v>3</v>
      </c>
      <c r="C5" s="125" t="s">
        <v>84</v>
      </c>
      <c r="D5" s="126"/>
      <c r="E5" s="114" t="s">
        <v>63</v>
      </c>
      <c r="F5" s="116" t="s">
        <v>2</v>
      </c>
      <c r="G5" s="117"/>
      <c r="H5" s="117"/>
      <c r="I5" s="117"/>
      <c r="J5" s="117"/>
      <c r="K5" s="118"/>
      <c r="L5" s="100" t="s">
        <v>103</v>
      </c>
      <c r="M5" s="100" t="s">
        <v>105</v>
      </c>
      <c r="N5" s="100" t="s">
        <v>2</v>
      </c>
      <c r="O5" s="100" t="s">
        <v>106</v>
      </c>
      <c r="P5" s="100" t="s">
        <v>64</v>
      </c>
      <c r="Q5" s="104" t="s">
        <v>163</v>
      </c>
      <c r="S5" s="50" t="s">
        <v>184</v>
      </c>
      <c r="T5" s="3" t="e">
        <f>+INT(AVERAGE(#REF!))</f>
        <v>#REF!</v>
      </c>
    </row>
    <row r="6" spans="2:20" ht="25.5" x14ac:dyDescent="0.25">
      <c r="B6" s="115"/>
      <c r="C6" s="127"/>
      <c r="D6" s="128"/>
      <c r="E6" s="115"/>
      <c r="F6" s="38" t="s">
        <v>72</v>
      </c>
      <c r="G6" s="38" t="s">
        <v>73</v>
      </c>
      <c r="H6" s="38" t="s">
        <v>65</v>
      </c>
      <c r="I6" s="38" t="s">
        <v>66</v>
      </c>
      <c r="J6" s="38" t="s">
        <v>67</v>
      </c>
      <c r="K6" s="38" t="s">
        <v>68</v>
      </c>
      <c r="L6" s="105"/>
      <c r="M6" s="101"/>
      <c r="N6" s="105"/>
      <c r="O6" s="101"/>
      <c r="P6" s="105"/>
      <c r="Q6" s="104"/>
      <c r="S6" s="50" t="s">
        <v>185</v>
      </c>
      <c r="T6" s="3" t="e">
        <f>+INT(AVERAGE(#REF!))</f>
        <v>#REF!</v>
      </c>
    </row>
    <row r="7" spans="2:20" ht="72.75" customHeight="1" x14ac:dyDescent="0.25">
      <c r="B7" s="26">
        <v>1</v>
      </c>
      <c r="C7" s="102" t="s">
        <v>99</v>
      </c>
      <c r="D7" s="64" t="s">
        <v>86</v>
      </c>
      <c r="E7" s="65" t="s">
        <v>0</v>
      </c>
      <c r="F7" s="57">
        <v>3</v>
      </c>
      <c r="G7" s="57">
        <v>1</v>
      </c>
      <c r="H7" s="57">
        <v>1</v>
      </c>
      <c r="I7" s="57">
        <v>3</v>
      </c>
      <c r="J7" s="57">
        <v>2</v>
      </c>
      <c r="K7" s="57">
        <v>2</v>
      </c>
      <c r="L7" s="57" t="s">
        <v>124</v>
      </c>
      <c r="M7" s="71">
        <f t="shared" ref="M7:M12" si="0">IF(L7="Raro",1,IF(L7="Improbable",2,IF(L7="Posible",3,IF(L7="Probable",4,IF(L7="Certeza","5")))))</f>
        <v>2</v>
      </c>
      <c r="N7" s="71" t="str">
        <f>IF(MAX(F7:K7)=1,"Insignificante",IF(MAX(F7:K7)=2,"Menor",IF(MAX(F7:K7)=3,"Moderado",IF(MAX(F7:K7)=4,"Mayor",IF(MAX(F7:K7)=5,"Catastrofico","0")))))</f>
        <v>Moderado</v>
      </c>
      <c r="O7" s="71">
        <f>MAX(F7:K7)</f>
        <v>3</v>
      </c>
      <c r="P7" s="69"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64" t="s">
        <v>181</v>
      </c>
      <c r="S7" s="62"/>
      <c r="T7" s="62"/>
    </row>
    <row r="8" spans="2:20" ht="36" customHeight="1" x14ac:dyDescent="0.25">
      <c r="B8" s="26">
        <v>2</v>
      </c>
      <c r="C8" s="102"/>
      <c r="D8" s="64" t="s">
        <v>108</v>
      </c>
      <c r="E8" s="65" t="s">
        <v>162</v>
      </c>
      <c r="F8" s="57">
        <v>1</v>
      </c>
      <c r="G8" s="57">
        <v>1</v>
      </c>
      <c r="H8" s="57">
        <v>1</v>
      </c>
      <c r="I8" s="57">
        <v>1</v>
      </c>
      <c r="J8" s="57">
        <v>2</v>
      </c>
      <c r="K8" s="57">
        <v>1</v>
      </c>
      <c r="L8" s="57" t="s">
        <v>125</v>
      </c>
      <c r="M8" s="71">
        <f t="shared" si="0"/>
        <v>3</v>
      </c>
      <c r="N8" s="71" t="str">
        <f t="shared" ref="N8:N12" si="1">IF(MAX(F8:K8)=1,"Insignificante",IF(MAX(F8:K8)=2,"Menor",IF(MAX(F8:K8)=3,"Moderado",IF(MAX(F8:K8)=4,"Mayor",IF(MAX(F8:K8)=5,"Catastrofico","0")))))</f>
        <v>Menor</v>
      </c>
      <c r="O8" s="71">
        <f>MAX(F8:K8)</f>
        <v>2</v>
      </c>
      <c r="P8" s="69"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64" t="s">
        <v>165</v>
      </c>
      <c r="S8" s="62">
        <v>3</v>
      </c>
      <c r="T8" s="62" t="s">
        <v>125</v>
      </c>
    </row>
    <row r="9" spans="2:20" ht="89.25" x14ac:dyDescent="0.25">
      <c r="B9" s="26">
        <v>3</v>
      </c>
      <c r="C9" s="103"/>
      <c r="D9" s="64" t="s">
        <v>210</v>
      </c>
      <c r="E9" s="65" t="s">
        <v>192</v>
      </c>
      <c r="F9" s="57">
        <v>1</v>
      </c>
      <c r="G9" s="57">
        <v>2</v>
      </c>
      <c r="H9" s="57">
        <v>1</v>
      </c>
      <c r="I9" s="57">
        <v>3</v>
      </c>
      <c r="J9" s="57">
        <v>2</v>
      </c>
      <c r="K9" s="57">
        <v>2</v>
      </c>
      <c r="L9" s="57" t="s">
        <v>126</v>
      </c>
      <c r="M9" s="71">
        <f t="shared" si="0"/>
        <v>4</v>
      </c>
      <c r="N9" s="71" t="str">
        <f t="shared" si="1"/>
        <v>Moderado</v>
      </c>
      <c r="O9" s="71">
        <f t="shared" ref="O9:O12" si="2">MAX(F9:K9)</f>
        <v>3</v>
      </c>
      <c r="P9" s="69"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Alto</v>
      </c>
      <c r="Q9" s="64" t="s">
        <v>212</v>
      </c>
      <c r="S9" s="62">
        <v>4</v>
      </c>
      <c r="T9" s="62" t="s">
        <v>126</v>
      </c>
    </row>
    <row r="10" spans="2:20" ht="51" x14ac:dyDescent="0.25">
      <c r="B10" s="26">
        <v>4</v>
      </c>
      <c r="C10" s="113" t="s">
        <v>100</v>
      </c>
      <c r="D10" s="64" t="s">
        <v>119</v>
      </c>
      <c r="E10" s="65" t="s">
        <v>0</v>
      </c>
      <c r="F10" s="57">
        <v>3</v>
      </c>
      <c r="G10" s="57">
        <v>3</v>
      </c>
      <c r="H10" s="57">
        <v>3</v>
      </c>
      <c r="I10" s="57">
        <v>3</v>
      </c>
      <c r="J10" s="57">
        <v>3</v>
      </c>
      <c r="K10" s="57">
        <v>3</v>
      </c>
      <c r="L10" s="57" t="s">
        <v>125</v>
      </c>
      <c r="M10" s="71">
        <f t="shared" si="0"/>
        <v>3</v>
      </c>
      <c r="N10" s="71" t="str">
        <f t="shared" si="1"/>
        <v>Moderado</v>
      </c>
      <c r="O10" s="71">
        <f t="shared" si="2"/>
        <v>3</v>
      </c>
      <c r="P10" s="69" t="str">
        <f t="shared" si="3"/>
        <v>Medio</v>
      </c>
      <c r="Q10" s="64" t="s">
        <v>186</v>
      </c>
      <c r="S10" s="62">
        <v>5</v>
      </c>
      <c r="T10" s="62" t="s">
        <v>127</v>
      </c>
    </row>
    <row r="11" spans="2:20" ht="38.25" x14ac:dyDescent="0.25">
      <c r="B11" s="26">
        <v>5</v>
      </c>
      <c r="C11" s="113"/>
      <c r="D11" s="64" t="s">
        <v>160</v>
      </c>
      <c r="E11" s="65" t="s">
        <v>0</v>
      </c>
      <c r="F11" s="57">
        <v>3</v>
      </c>
      <c r="G11" s="57">
        <v>2</v>
      </c>
      <c r="H11" s="57">
        <v>2</v>
      </c>
      <c r="I11" s="57">
        <v>2</v>
      </c>
      <c r="J11" s="57">
        <v>2</v>
      </c>
      <c r="K11" s="57">
        <v>2</v>
      </c>
      <c r="L11" s="57" t="s">
        <v>125</v>
      </c>
      <c r="M11" s="71">
        <f t="shared" si="0"/>
        <v>3</v>
      </c>
      <c r="N11" s="71" t="str">
        <f t="shared" si="1"/>
        <v>Moderado</v>
      </c>
      <c r="O11" s="71">
        <f t="shared" si="2"/>
        <v>3</v>
      </c>
      <c r="P11" s="69" t="str">
        <f t="shared" si="3"/>
        <v>Medio</v>
      </c>
      <c r="Q11" s="64" t="s">
        <v>169</v>
      </c>
      <c r="S11" s="62"/>
      <c r="T11" s="62"/>
    </row>
    <row r="12" spans="2:20" ht="51" x14ac:dyDescent="0.25">
      <c r="B12" s="26">
        <v>6</v>
      </c>
      <c r="C12" s="113"/>
      <c r="D12" s="64" t="s">
        <v>116</v>
      </c>
      <c r="E12" s="65" t="s">
        <v>0</v>
      </c>
      <c r="F12" s="57">
        <v>3</v>
      </c>
      <c r="G12" s="57">
        <v>3</v>
      </c>
      <c r="H12" s="57">
        <v>3</v>
      </c>
      <c r="I12" s="57">
        <v>3</v>
      </c>
      <c r="J12" s="57">
        <v>3</v>
      </c>
      <c r="K12" s="57">
        <v>3</v>
      </c>
      <c r="L12" s="57" t="s">
        <v>125</v>
      </c>
      <c r="M12" s="71">
        <f t="shared" si="0"/>
        <v>3</v>
      </c>
      <c r="N12" s="71" t="str">
        <f t="shared" si="1"/>
        <v>Moderado</v>
      </c>
      <c r="O12" s="71">
        <f t="shared" si="2"/>
        <v>3</v>
      </c>
      <c r="P12" s="69" t="str">
        <f t="shared" si="3"/>
        <v>Medio</v>
      </c>
      <c r="Q12" s="64" t="s">
        <v>170</v>
      </c>
      <c r="S12" s="62"/>
      <c r="T12" s="62" t="str">
        <f ca="1">VLOOKUP(RANDBETWEEN(1,5),$S$7:$T$10,2,FALSE)</f>
        <v>Probable</v>
      </c>
    </row>
    <row r="13" spans="2:20" ht="51" x14ac:dyDescent="0.25">
      <c r="B13" s="26">
        <v>7</v>
      </c>
      <c r="C13" s="110" t="s">
        <v>91</v>
      </c>
      <c r="D13" s="64" t="s">
        <v>117</v>
      </c>
      <c r="E13" s="65" t="s">
        <v>0</v>
      </c>
      <c r="F13" s="57">
        <v>1</v>
      </c>
      <c r="G13" s="57">
        <v>1</v>
      </c>
      <c r="H13" s="57">
        <v>2</v>
      </c>
      <c r="I13" s="57">
        <v>1</v>
      </c>
      <c r="J13" s="57">
        <v>3</v>
      </c>
      <c r="K13" s="57">
        <v>1</v>
      </c>
      <c r="L13" s="57" t="s">
        <v>124</v>
      </c>
      <c r="M13" s="71">
        <f t="shared" ref="M13:M50" si="4">IF(L13="Raro",1,IF(L13="Improbable",2,IF(L13="Posible",3,IF(L13="Probable",4,IF(L13="Certeza","5")))))</f>
        <v>2</v>
      </c>
      <c r="N13" s="71" t="str">
        <f t="shared" ref="N13:N50" si="5">IF(MAX(F13:K13)=1,"Insignificante",IF(MAX(F13:K13)=2,"Menor",IF(MAX(F13:K13)=3,"Moderado",IF(MAX(F13:K13)=4,"Mayor",IF(MAX(F13:K13)=5,"Catastrofico","0")))))</f>
        <v>Moderado</v>
      </c>
      <c r="O13" s="71">
        <f t="shared" ref="O13:O50" si="6">MAX(F13:K13)</f>
        <v>3</v>
      </c>
      <c r="P13" s="69" t="str">
        <f t="shared" ref="P13:P50"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Medio</v>
      </c>
      <c r="Q13" s="64" t="s">
        <v>180</v>
      </c>
    </row>
    <row r="14" spans="2:20" ht="40.5" customHeight="1" x14ac:dyDescent="0.25">
      <c r="B14" s="26">
        <v>8</v>
      </c>
      <c r="C14" s="111"/>
      <c r="D14" s="64" t="s">
        <v>83</v>
      </c>
      <c r="E14" s="65" t="s">
        <v>0</v>
      </c>
      <c r="F14" s="57">
        <v>1</v>
      </c>
      <c r="G14" s="57">
        <v>1</v>
      </c>
      <c r="H14" s="57">
        <v>1</v>
      </c>
      <c r="I14" s="57">
        <v>2</v>
      </c>
      <c r="J14" s="57">
        <v>2</v>
      </c>
      <c r="K14" s="57">
        <v>1</v>
      </c>
      <c r="L14" s="57" t="s">
        <v>125</v>
      </c>
      <c r="M14" s="71">
        <f t="shared" si="4"/>
        <v>3</v>
      </c>
      <c r="N14" s="71" t="str">
        <f t="shared" si="5"/>
        <v>Menor</v>
      </c>
      <c r="O14" s="71">
        <f t="shared" si="6"/>
        <v>2</v>
      </c>
      <c r="P14" s="69" t="str">
        <f t="shared" si="7"/>
        <v>Bajo</v>
      </c>
      <c r="Q14" s="64" t="s">
        <v>178</v>
      </c>
    </row>
    <row r="15" spans="2:20" ht="38.25" x14ac:dyDescent="0.25">
      <c r="B15" s="26">
        <v>9</v>
      </c>
      <c r="C15" s="109" t="s">
        <v>93</v>
      </c>
      <c r="D15" s="64" t="s">
        <v>193</v>
      </c>
      <c r="E15" s="65" t="s">
        <v>0</v>
      </c>
      <c r="F15" s="57">
        <v>3</v>
      </c>
      <c r="G15" s="57">
        <v>3</v>
      </c>
      <c r="H15" s="57">
        <v>3</v>
      </c>
      <c r="I15" s="57">
        <v>1</v>
      </c>
      <c r="J15" s="57">
        <v>2</v>
      </c>
      <c r="K15" s="57">
        <v>1</v>
      </c>
      <c r="L15" s="57" t="s">
        <v>126</v>
      </c>
      <c r="M15" s="71">
        <f t="shared" si="4"/>
        <v>4</v>
      </c>
      <c r="N15" s="71" t="str">
        <f t="shared" si="5"/>
        <v>Moderado</v>
      </c>
      <c r="O15" s="71">
        <f t="shared" si="6"/>
        <v>3</v>
      </c>
      <c r="P15" s="69" t="str">
        <f t="shared" si="7"/>
        <v>Alto</v>
      </c>
      <c r="Q15" s="64" t="s">
        <v>166</v>
      </c>
    </row>
    <row r="16" spans="2:20" ht="82.5" customHeight="1" x14ac:dyDescent="0.25">
      <c r="B16" s="26">
        <v>10</v>
      </c>
      <c r="C16" s="102"/>
      <c r="D16" s="64" t="s">
        <v>204</v>
      </c>
      <c r="E16" s="65" t="s">
        <v>0</v>
      </c>
      <c r="F16" s="68">
        <v>3</v>
      </c>
      <c r="G16" s="68">
        <v>3</v>
      </c>
      <c r="H16" s="68">
        <v>1</v>
      </c>
      <c r="I16" s="68">
        <v>1</v>
      </c>
      <c r="J16" s="68">
        <v>2</v>
      </c>
      <c r="K16" s="68">
        <v>2</v>
      </c>
      <c r="L16" s="68" t="s">
        <v>126</v>
      </c>
      <c r="M16" s="72">
        <v>4</v>
      </c>
      <c r="N16" s="71" t="str">
        <f t="shared" ref="N16" si="8">IF(MAX(F16:K16)=1,"Insignificante",IF(MAX(F16:K16)=2,"Menor",IF(MAX(F16:K16)=3,"Moderado",IF(MAX(F16:K16)=4,"Mayor",IF(MAX(F16:K16)=5,"Catastrofico","0")))))</f>
        <v>Moderado</v>
      </c>
      <c r="O16" s="71">
        <f t="shared" ref="O16" si="9">MAX(F16:K16)</f>
        <v>3</v>
      </c>
      <c r="P16" s="69" t="str">
        <f t="shared" ref="P16" si="10">IF(AND(L16="Raro",N16="Insignificante"),"Inusual",IF(AND(L16="Raro",N16="Menor"),"Bajo",IF(AND(L16="Raro",N16="Moderado"),"Medio",IF(AND(L16="Raro",N16="Mayor"),"Medio",IF(AND(L16="Raro",N16="Catastrofico"),"Alto",IF(AND(L16="Improbable",N16="Insignificante"),"Bajo",IF(AND(L16="Improbable",N16="Menor"),"Bajo",IF(AND(L16="Improbable",N16="Moderado"),"Medio",IF(AND(L16="Improbable",N16="Mayor"),"Alto",IF(AND(L16="Improbable",N16="Catastrofico"),"Alto",IF(AND(L16="Posible",N16="Insignificante"),"Bajo",IF(AND(L16="Posible",N16="Menor"),"Bajo",IF(AND(L16="Posible",N16="Moderado"),"Medio",IF(AND(L16="Posible",N16="Mayor"),"Alto",IF(AND(L16="Posible",N16="Catastrofico"),"Extremo",IF(AND(L16="Probable",N16="Insignificante"),"Medio",IF(AND(L16="Probable",N16="Menor"),"Medio",IF(AND(L16="Probable",N16="Moderado"),"Alto",IF(AND(L16="Probable",N16="Mayor"),"Extremo",IF(AND(L16="Probable",N16="Catastrofico"),"Extremo",IF(AND(L16="Certeza",N16="Insignificante"),"Medio",IF(AND(L16="Certeza",N16="Menor"),"Alto",IF(AND(L16="Certeza",N16="Moderado"),"Alto",IF(AND(L16="Certeza",N16="Mayor"),"Extremo",IF(AND(L16="Certeza",N16="Catastrofico"),"Extremo",0)))))))))))))))))))))))))</f>
        <v>Alto</v>
      </c>
      <c r="Q16" s="73" t="s">
        <v>198</v>
      </c>
    </row>
    <row r="17" spans="1:17" ht="63.75" x14ac:dyDescent="0.25">
      <c r="B17" s="26">
        <v>11</v>
      </c>
      <c r="C17" s="102"/>
      <c r="D17" s="64" t="s">
        <v>109</v>
      </c>
      <c r="E17" s="65" t="s">
        <v>0</v>
      </c>
      <c r="F17" s="57">
        <v>3</v>
      </c>
      <c r="G17" s="57">
        <v>3</v>
      </c>
      <c r="H17" s="57">
        <v>2</v>
      </c>
      <c r="I17" s="57">
        <v>2</v>
      </c>
      <c r="J17" s="57">
        <v>1</v>
      </c>
      <c r="K17" s="57">
        <v>1</v>
      </c>
      <c r="L17" s="57" t="s">
        <v>125</v>
      </c>
      <c r="M17" s="71">
        <f t="shared" si="4"/>
        <v>3</v>
      </c>
      <c r="N17" s="71" t="str">
        <f t="shared" si="5"/>
        <v>Moderado</v>
      </c>
      <c r="O17" s="71">
        <f t="shared" si="6"/>
        <v>3</v>
      </c>
      <c r="P17" s="69" t="str">
        <f t="shared" si="7"/>
        <v>Medio</v>
      </c>
      <c r="Q17" s="64" t="s">
        <v>195</v>
      </c>
    </row>
    <row r="18" spans="1:17" ht="48" customHeight="1" x14ac:dyDescent="0.25">
      <c r="B18" s="26">
        <v>12</v>
      </c>
      <c r="C18" s="102"/>
      <c r="D18" s="64" t="s">
        <v>200</v>
      </c>
      <c r="E18" s="65" t="s">
        <v>0</v>
      </c>
      <c r="F18" s="57">
        <v>3</v>
      </c>
      <c r="G18" s="57">
        <v>3</v>
      </c>
      <c r="H18" s="57">
        <v>1</v>
      </c>
      <c r="I18" s="57">
        <v>1</v>
      </c>
      <c r="J18" s="57">
        <v>3</v>
      </c>
      <c r="K18" s="57">
        <v>3</v>
      </c>
      <c r="L18" s="57" t="s">
        <v>125</v>
      </c>
      <c r="M18" s="71">
        <f t="shared" ref="M18" si="11">IF(L18="Raro",1,IF(L18="Improbable",2,IF(L18="Posible",3,IF(L18="Probable",4,IF(L18="Certeza","5")))))</f>
        <v>3</v>
      </c>
      <c r="N18" s="71" t="str">
        <f t="shared" ref="N18" si="12">IF(MAX(F18:K18)=1,"Insignificante",IF(MAX(F18:K18)=2,"Menor",IF(MAX(F18:K18)=3,"Moderado",IF(MAX(F18:K18)=4,"Mayor",IF(MAX(F18:K18)=5,"Catastrofico","0")))))</f>
        <v>Moderado</v>
      </c>
      <c r="O18" s="71">
        <f t="shared" ref="O18" si="13">MAX(F18:K18)</f>
        <v>3</v>
      </c>
      <c r="P18" s="69" t="str">
        <f t="shared" ref="P18" si="14">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Medio</v>
      </c>
      <c r="Q18" s="64" t="s">
        <v>201</v>
      </c>
    </row>
    <row r="19" spans="1:17" ht="66" customHeight="1" x14ac:dyDescent="0.25">
      <c r="A19" s="63"/>
      <c r="B19" s="26">
        <v>13</v>
      </c>
      <c r="C19" s="106" t="s">
        <v>94</v>
      </c>
      <c r="D19" s="64" t="s">
        <v>118</v>
      </c>
      <c r="E19" s="65" t="s">
        <v>0</v>
      </c>
      <c r="F19" s="57">
        <v>2</v>
      </c>
      <c r="G19" s="57">
        <v>4</v>
      </c>
      <c r="H19" s="57">
        <v>1</v>
      </c>
      <c r="I19" s="57">
        <v>1</v>
      </c>
      <c r="J19" s="57">
        <v>3</v>
      </c>
      <c r="K19" s="57">
        <v>2</v>
      </c>
      <c r="L19" s="57" t="s">
        <v>125</v>
      </c>
      <c r="M19" s="71">
        <f t="shared" si="4"/>
        <v>3</v>
      </c>
      <c r="N19" s="71" t="str">
        <f t="shared" si="5"/>
        <v>Mayor</v>
      </c>
      <c r="O19" s="71">
        <f t="shared" si="6"/>
        <v>4</v>
      </c>
      <c r="P19" s="69" t="str">
        <f t="shared" si="7"/>
        <v>Alto</v>
      </c>
      <c r="Q19" s="64" t="s">
        <v>164</v>
      </c>
    </row>
    <row r="20" spans="1:17" ht="75" customHeight="1" x14ac:dyDescent="0.25">
      <c r="B20" s="26">
        <v>14</v>
      </c>
      <c r="C20" s="107"/>
      <c r="D20" s="64" t="s">
        <v>189</v>
      </c>
      <c r="E20" s="65" t="s">
        <v>0</v>
      </c>
      <c r="F20" s="57">
        <v>2</v>
      </c>
      <c r="G20" s="57">
        <v>4</v>
      </c>
      <c r="H20" s="57">
        <v>3</v>
      </c>
      <c r="I20" s="57">
        <v>1</v>
      </c>
      <c r="J20" s="57">
        <v>3</v>
      </c>
      <c r="K20" s="57">
        <v>3</v>
      </c>
      <c r="L20" s="57" t="s">
        <v>125</v>
      </c>
      <c r="M20" s="71">
        <f t="shared" ref="M20" si="15">IF(L20="Raro",1,IF(L20="Improbable",2,IF(L20="Posible",3,IF(L20="Probable",4,IF(L20="Certeza","5")))))</f>
        <v>3</v>
      </c>
      <c r="N20" s="71" t="str">
        <f t="shared" ref="N20" si="16">IF(MAX(F20:K20)=1,"Insignificante",IF(MAX(F20:K20)=2,"Menor",IF(MAX(F20:K20)=3,"Moderado",IF(MAX(F20:K20)=4,"Mayor",IF(MAX(F20:K20)=5,"Catastrofico","0")))))</f>
        <v>Mayor</v>
      </c>
      <c r="O20" s="71">
        <f t="shared" ref="O20" si="17">MAX(F20:K20)</f>
        <v>4</v>
      </c>
      <c r="P20" s="70" t="str">
        <f t="shared" ref="P20" si="18">IF(AND(L20="Raro",N20="Insignificante"),"Inusual",IF(AND(L20="Raro",N20="Menor"),"Bajo",IF(AND(L20="Raro",N20="Moderado"),"Medio",IF(AND(L20="Raro",N20="Mayor"),"Medio",IF(AND(L20="Raro",N20="Catastrofico"),"Alto",IF(AND(L20="Improbable",N20="Insignificante"),"Bajo",IF(AND(L20="Improbable",N20="Menor"),"Bajo",IF(AND(L20="Improbable",N20="Moderado"),"Medio",IF(AND(L20="Improbable",N20="Mayor"),"Alto",IF(AND(L20="Improbable",N20="Catastrofico"),"Alto",IF(AND(L20="Posible",N20="Insignificante"),"Bajo",IF(AND(L20="Posible",N20="Menor"),"Bajo",IF(AND(L20="Posible",N20="Moderado"),"Medio",IF(AND(L20="Posible",N20="Mayor"),"Alto",IF(AND(L20="Posible",N20="Catastrofico"),"Extremo",IF(AND(L20="Probable",N20="Insignificante"),"Medio",IF(AND(L20="Probable",N20="Menor"),"Medio",IF(AND(L20="Probable",N20="Moderado"),"Alto",IF(AND(L20="Probable",N20="Mayor"),"Extremo",IF(AND(L20="Probable",N20="Catastrofico"),"Extremo",IF(AND(L20="Certeza",N20="Insignificante"),"Medio",IF(AND(L20="Certeza",N20="Menor"),"Alto",IF(AND(L20="Certeza",N20="Moderado"),"Alto",IF(AND(L20="Certeza",N20="Mayor"),"Extremo",IF(AND(L20="Certeza",N20="Catastrofico"),"Extremo",0)))))))))))))))))))))))))</f>
        <v>Alto</v>
      </c>
      <c r="Q20" s="64" t="s">
        <v>213</v>
      </c>
    </row>
    <row r="21" spans="1:17" ht="41.25" customHeight="1" x14ac:dyDescent="0.25">
      <c r="B21" s="26">
        <v>15</v>
      </c>
      <c r="C21" s="107"/>
      <c r="D21" s="64" t="s">
        <v>110</v>
      </c>
      <c r="E21" s="65" t="s">
        <v>0</v>
      </c>
      <c r="F21" s="57">
        <v>3</v>
      </c>
      <c r="G21" s="57">
        <v>3</v>
      </c>
      <c r="H21" s="57">
        <v>1</v>
      </c>
      <c r="I21" s="57">
        <v>1</v>
      </c>
      <c r="J21" s="57">
        <v>1</v>
      </c>
      <c r="K21" s="57">
        <v>1</v>
      </c>
      <c r="L21" s="57" t="s">
        <v>124</v>
      </c>
      <c r="M21" s="71">
        <f t="shared" si="4"/>
        <v>2</v>
      </c>
      <c r="N21" s="71" t="str">
        <f t="shared" si="5"/>
        <v>Moderado</v>
      </c>
      <c r="O21" s="71">
        <f t="shared" si="6"/>
        <v>3</v>
      </c>
      <c r="P21" s="69" t="str">
        <f t="shared" si="7"/>
        <v>Medio</v>
      </c>
      <c r="Q21" s="64" t="s">
        <v>214</v>
      </c>
    </row>
    <row r="22" spans="1:17" ht="102" x14ac:dyDescent="0.25">
      <c r="B22" s="26">
        <v>16</v>
      </c>
      <c r="C22" s="107"/>
      <c r="D22" s="64" t="s">
        <v>202</v>
      </c>
      <c r="E22" s="65" t="s">
        <v>0</v>
      </c>
      <c r="F22" s="57">
        <v>4</v>
      </c>
      <c r="G22" s="57">
        <v>4</v>
      </c>
      <c r="H22" s="57">
        <v>1</v>
      </c>
      <c r="I22" s="57">
        <v>2</v>
      </c>
      <c r="J22" s="57">
        <v>4</v>
      </c>
      <c r="K22" s="57">
        <v>4</v>
      </c>
      <c r="L22" s="57" t="s">
        <v>125</v>
      </c>
      <c r="M22" s="71">
        <f t="shared" si="4"/>
        <v>3</v>
      </c>
      <c r="N22" s="71" t="str">
        <f t="shared" si="5"/>
        <v>Mayor</v>
      </c>
      <c r="O22" s="71">
        <f t="shared" si="6"/>
        <v>4</v>
      </c>
      <c r="P22" s="69" t="str">
        <f t="shared" si="7"/>
        <v>Alto</v>
      </c>
      <c r="Q22" s="64" t="s">
        <v>203</v>
      </c>
    </row>
    <row r="23" spans="1:17" ht="61.5" customHeight="1" x14ac:dyDescent="0.25">
      <c r="B23" s="26">
        <v>17</v>
      </c>
      <c r="C23" s="107"/>
      <c r="D23" s="64" t="s">
        <v>69</v>
      </c>
      <c r="E23" s="65" t="s">
        <v>0</v>
      </c>
      <c r="F23" s="57">
        <v>1</v>
      </c>
      <c r="G23" s="57">
        <v>3</v>
      </c>
      <c r="H23" s="57">
        <v>1</v>
      </c>
      <c r="I23" s="57">
        <v>1</v>
      </c>
      <c r="J23" s="57">
        <v>2</v>
      </c>
      <c r="K23" s="57">
        <v>3</v>
      </c>
      <c r="L23" s="57" t="s">
        <v>124</v>
      </c>
      <c r="M23" s="71">
        <f t="shared" si="4"/>
        <v>2</v>
      </c>
      <c r="N23" s="71" t="str">
        <f t="shared" si="5"/>
        <v>Moderado</v>
      </c>
      <c r="O23" s="71">
        <f t="shared" si="6"/>
        <v>3</v>
      </c>
      <c r="P23" s="69" t="str">
        <f t="shared" si="7"/>
        <v>Medio</v>
      </c>
      <c r="Q23" s="64" t="s">
        <v>168</v>
      </c>
    </row>
    <row r="24" spans="1:17" ht="39" customHeight="1" x14ac:dyDescent="0.25">
      <c r="B24" s="26">
        <v>18</v>
      </c>
      <c r="C24" s="107"/>
      <c r="D24" s="64" t="s">
        <v>199</v>
      </c>
      <c r="E24" s="65" t="s">
        <v>0</v>
      </c>
      <c r="F24" s="57">
        <v>2</v>
      </c>
      <c r="G24" s="57">
        <v>3</v>
      </c>
      <c r="H24" s="57">
        <v>1</v>
      </c>
      <c r="I24" s="57">
        <v>1</v>
      </c>
      <c r="J24" s="57">
        <v>3</v>
      </c>
      <c r="K24" s="57">
        <v>2</v>
      </c>
      <c r="L24" s="57" t="s">
        <v>125</v>
      </c>
      <c r="M24" s="71">
        <f t="shared" ref="M24" si="19">IF(L24="Raro",1,IF(L24="Improbable",2,IF(L24="Posible",3,IF(L24="Probable",4,IF(L24="Certeza","5")))))</f>
        <v>3</v>
      </c>
      <c r="N24" s="71" t="str">
        <f t="shared" ref="N24" si="20">IF(MAX(F24:K24)=1,"Insignificante",IF(MAX(F24:K24)=2,"Menor",IF(MAX(F24:K24)=3,"Moderado",IF(MAX(F24:K24)=4,"Mayor",IF(MAX(F24:K24)=5,"Catastrofico","0")))))</f>
        <v>Moderado</v>
      </c>
      <c r="O24" s="71">
        <f t="shared" ref="O24" si="21">MAX(F24:K24)</f>
        <v>3</v>
      </c>
      <c r="P24" s="79" t="str">
        <f t="shared" ref="P24" si="22">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64" t="s">
        <v>214</v>
      </c>
    </row>
    <row r="25" spans="1:17" ht="106.5" customHeight="1" x14ac:dyDescent="0.25">
      <c r="B25" s="26">
        <v>19</v>
      </c>
      <c r="C25" s="107"/>
      <c r="D25" s="64" t="s">
        <v>85</v>
      </c>
      <c r="E25" s="65" t="s">
        <v>0</v>
      </c>
      <c r="F25" s="57">
        <v>3</v>
      </c>
      <c r="G25" s="57">
        <v>3</v>
      </c>
      <c r="H25" s="57">
        <v>1</v>
      </c>
      <c r="I25" s="57">
        <v>1</v>
      </c>
      <c r="J25" s="57">
        <v>1</v>
      </c>
      <c r="K25" s="57">
        <v>1</v>
      </c>
      <c r="L25" s="57" t="s">
        <v>125</v>
      </c>
      <c r="M25" s="71">
        <f t="shared" si="4"/>
        <v>3</v>
      </c>
      <c r="N25" s="71" t="str">
        <f t="shared" si="5"/>
        <v>Moderado</v>
      </c>
      <c r="O25" s="71">
        <f t="shared" si="6"/>
        <v>3</v>
      </c>
      <c r="P25" s="69" t="str">
        <f t="shared" si="7"/>
        <v>Medio</v>
      </c>
      <c r="Q25" s="80" t="s">
        <v>232</v>
      </c>
    </row>
    <row r="26" spans="1:17" ht="102" customHeight="1" x14ac:dyDescent="0.25">
      <c r="B26" s="26">
        <v>20</v>
      </c>
      <c r="C26" s="108"/>
      <c r="D26" s="64" t="s">
        <v>231</v>
      </c>
      <c r="E26" s="65" t="s">
        <v>0</v>
      </c>
      <c r="F26" s="57">
        <v>3</v>
      </c>
      <c r="G26" s="57">
        <v>3</v>
      </c>
      <c r="H26" s="57">
        <v>1</v>
      </c>
      <c r="I26" s="57">
        <v>1</v>
      </c>
      <c r="J26" s="57">
        <v>1</v>
      </c>
      <c r="K26" s="57">
        <v>1</v>
      </c>
      <c r="L26" s="57" t="s">
        <v>125</v>
      </c>
      <c r="M26" s="71">
        <f t="shared" si="4"/>
        <v>3</v>
      </c>
      <c r="N26" s="71" t="str">
        <f t="shared" si="5"/>
        <v>Moderado</v>
      </c>
      <c r="O26" s="71">
        <f t="shared" si="6"/>
        <v>3</v>
      </c>
      <c r="P26" s="69" t="str">
        <f t="shared" si="7"/>
        <v>Medio</v>
      </c>
      <c r="Q26" s="80" t="s">
        <v>232</v>
      </c>
    </row>
    <row r="27" spans="1:17" ht="60" customHeight="1" x14ac:dyDescent="0.25">
      <c r="B27" s="26">
        <v>21</v>
      </c>
      <c r="C27" s="76" t="s">
        <v>92</v>
      </c>
      <c r="D27" s="64" t="s">
        <v>161</v>
      </c>
      <c r="E27" s="65" t="s">
        <v>0</v>
      </c>
      <c r="F27" s="57">
        <v>2</v>
      </c>
      <c r="G27" s="57">
        <v>1</v>
      </c>
      <c r="H27" s="57">
        <v>1</v>
      </c>
      <c r="I27" s="57">
        <v>1</v>
      </c>
      <c r="J27" s="57">
        <v>3</v>
      </c>
      <c r="K27" s="57">
        <v>3</v>
      </c>
      <c r="L27" s="57" t="s">
        <v>124</v>
      </c>
      <c r="M27" s="71">
        <f t="shared" si="4"/>
        <v>2</v>
      </c>
      <c r="N27" s="71" t="str">
        <f t="shared" si="5"/>
        <v>Moderado</v>
      </c>
      <c r="O27" s="71">
        <f t="shared" si="6"/>
        <v>3</v>
      </c>
      <c r="P27" s="69" t="str">
        <f t="shared" si="7"/>
        <v>Medio</v>
      </c>
      <c r="Q27" s="64" t="s">
        <v>187</v>
      </c>
    </row>
    <row r="28" spans="1:17" ht="83.25" customHeight="1" x14ac:dyDescent="0.25">
      <c r="B28" s="26">
        <v>22</v>
      </c>
      <c r="C28" s="109" t="s">
        <v>104</v>
      </c>
      <c r="D28" s="64" t="s">
        <v>194</v>
      </c>
      <c r="E28" s="65" t="s">
        <v>0</v>
      </c>
      <c r="F28" s="57">
        <v>2</v>
      </c>
      <c r="G28" s="57">
        <v>1</v>
      </c>
      <c r="H28" s="57">
        <v>1</v>
      </c>
      <c r="I28" s="57">
        <v>1</v>
      </c>
      <c r="J28" s="57">
        <v>1</v>
      </c>
      <c r="K28" s="57">
        <v>2</v>
      </c>
      <c r="L28" s="57" t="s">
        <v>123</v>
      </c>
      <c r="M28" s="71">
        <f t="shared" si="4"/>
        <v>1</v>
      </c>
      <c r="N28" s="71" t="str">
        <f>IF(MAX(F28:K28)=1,"Insignificante",IF(MAX(F28:K28)=2,"Menor",IF(MAX(F28:K28)=3,"Moderado",IF(MAX(F28:K28)=4,"Mayor",IF(MAX(F28:K28)=5,"Catastrofico","0")))))</f>
        <v>Menor</v>
      </c>
      <c r="O28" s="71">
        <f t="shared" si="6"/>
        <v>2</v>
      </c>
      <c r="P28" s="69" t="str">
        <f t="shared" si="7"/>
        <v>Bajo</v>
      </c>
      <c r="Q28" s="64" t="s">
        <v>196</v>
      </c>
    </row>
    <row r="29" spans="1:17" ht="62.25" customHeight="1" x14ac:dyDescent="0.25">
      <c r="B29" s="26">
        <v>23</v>
      </c>
      <c r="C29" s="102"/>
      <c r="D29" s="64" t="s">
        <v>222</v>
      </c>
      <c r="E29" s="65" t="s">
        <v>223</v>
      </c>
      <c r="F29" s="57">
        <v>3</v>
      </c>
      <c r="G29" s="57">
        <v>3</v>
      </c>
      <c r="H29" s="57">
        <v>3</v>
      </c>
      <c r="I29" s="57">
        <v>1</v>
      </c>
      <c r="J29" s="57">
        <v>1</v>
      </c>
      <c r="K29" s="57">
        <v>2</v>
      </c>
      <c r="L29" s="57" t="s">
        <v>126</v>
      </c>
      <c r="M29" s="66">
        <f t="shared" si="4"/>
        <v>4</v>
      </c>
      <c r="N29" s="66" t="str">
        <f t="shared" ref="N29" si="23">IF(MAX(F29:K29)=1,"Insignificante",IF(MAX(F29:K29)=2,"Menor",IF(MAX(F29:K29)=3,"Moderado",IF(MAX(F29:K29)=4,"Mayor",IF(MAX(F29:K29)=5,"Catastrofico","0")))))</f>
        <v>Moderado</v>
      </c>
      <c r="O29" s="66">
        <f t="shared" si="6"/>
        <v>3</v>
      </c>
      <c r="P29" s="67" t="str">
        <f t="shared" si="7"/>
        <v>Alto</v>
      </c>
      <c r="Q29" s="81" t="s">
        <v>224</v>
      </c>
    </row>
    <row r="30" spans="1:17" ht="66" customHeight="1" x14ac:dyDescent="0.25">
      <c r="B30" s="26">
        <v>24</v>
      </c>
      <c r="C30" s="102"/>
      <c r="D30" s="64" t="s">
        <v>156</v>
      </c>
      <c r="E30" s="65" t="s">
        <v>101</v>
      </c>
      <c r="F30" s="57">
        <v>1</v>
      </c>
      <c r="G30" s="57">
        <v>2</v>
      </c>
      <c r="H30" s="57">
        <v>1</v>
      </c>
      <c r="I30" s="57">
        <v>1</v>
      </c>
      <c r="J30" s="57">
        <v>3</v>
      </c>
      <c r="K30" s="57">
        <v>2</v>
      </c>
      <c r="L30" s="57" t="s">
        <v>125</v>
      </c>
      <c r="M30" s="71">
        <f t="shared" si="4"/>
        <v>3</v>
      </c>
      <c r="N30" s="71" t="str">
        <f t="shared" si="5"/>
        <v>Moderado</v>
      </c>
      <c r="O30" s="71">
        <f t="shared" si="6"/>
        <v>3</v>
      </c>
      <c r="P30" s="69" t="str">
        <f t="shared" si="7"/>
        <v>Medio</v>
      </c>
      <c r="Q30" s="64" t="s">
        <v>176</v>
      </c>
    </row>
    <row r="31" spans="1:17" ht="38.25" x14ac:dyDescent="0.25">
      <c r="B31" s="26">
        <v>25</v>
      </c>
      <c r="C31" s="103"/>
      <c r="D31" s="64" t="s">
        <v>111</v>
      </c>
      <c r="E31" s="65" t="s">
        <v>0</v>
      </c>
      <c r="F31" s="57">
        <v>1</v>
      </c>
      <c r="G31" s="57">
        <v>3</v>
      </c>
      <c r="H31" s="57">
        <v>2</v>
      </c>
      <c r="I31" s="57">
        <v>1</v>
      </c>
      <c r="J31" s="57">
        <v>3</v>
      </c>
      <c r="K31" s="57">
        <v>2</v>
      </c>
      <c r="L31" s="57" t="s">
        <v>125</v>
      </c>
      <c r="M31" s="71">
        <f t="shared" si="4"/>
        <v>3</v>
      </c>
      <c r="N31" s="71" t="str">
        <f t="shared" si="5"/>
        <v>Moderado</v>
      </c>
      <c r="O31" s="71">
        <f t="shared" si="6"/>
        <v>3</v>
      </c>
      <c r="P31" s="69" t="str">
        <f t="shared" si="7"/>
        <v>Medio</v>
      </c>
      <c r="Q31" s="64" t="s">
        <v>177</v>
      </c>
    </row>
    <row r="32" spans="1:17" ht="57" customHeight="1" x14ac:dyDescent="0.25">
      <c r="B32" s="26">
        <v>26</v>
      </c>
      <c r="C32" s="109" t="s">
        <v>98</v>
      </c>
      <c r="D32" s="64" t="s">
        <v>112</v>
      </c>
      <c r="E32" s="65" t="s">
        <v>0</v>
      </c>
      <c r="F32" s="57">
        <v>2</v>
      </c>
      <c r="G32" s="57">
        <v>2</v>
      </c>
      <c r="H32" s="57">
        <v>1</v>
      </c>
      <c r="I32" s="57">
        <v>2</v>
      </c>
      <c r="J32" s="57">
        <v>1</v>
      </c>
      <c r="K32" s="57">
        <v>2</v>
      </c>
      <c r="L32" s="57" t="s">
        <v>125</v>
      </c>
      <c r="M32" s="71">
        <f t="shared" si="4"/>
        <v>3</v>
      </c>
      <c r="N32" s="71" t="str">
        <f t="shared" si="5"/>
        <v>Menor</v>
      </c>
      <c r="O32" s="71">
        <f t="shared" si="6"/>
        <v>2</v>
      </c>
      <c r="P32" s="69" t="str">
        <f t="shared" si="7"/>
        <v>Bajo</v>
      </c>
      <c r="Q32" s="64" t="s">
        <v>197</v>
      </c>
    </row>
    <row r="33" spans="2:17" ht="59.25" customHeight="1" x14ac:dyDescent="0.25">
      <c r="B33" s="26">
        <v>27</v>
      </c>
      <c r="C33" s="102"/>
      <c r="D33" s="64" t="s">
        <v>167</v>
      </c>
      <c r="E33" s="65" t="s">
        <v>0</v>
      </c>
      <c r="F33" s="57">
        <v>2</v>
      </c>
      <c r="G33" s="57">
        <v>1</v>
      </c>
      <c r="H33" s="57">
        <v>1</v>
      </c>
      <c r="I33" s="57">
        <v>2</v>
      </c>
      <c r="J33" s="57">
        <v>1</v>
      </c>
      <c r="K33" s="57">
        <v>1</v>
      </c>
      <c r="L33" s="57" t="s">
        <v>123</v>
      </c>
      <c r="M33" s="71">
        <f t="shared" si="4"/>
        <v>1</v>
      </c>
      <c r="N33" s="71" t="str">
        <f t="shared" si="5"/>
        <v>Menor</v>
      </c>
      <c r="O33" s="71">
        <f t="shared" si="6"/>
        <v>2</v>
      </c>
      <c r="P33" s="69" t="str">
        <f t="shared" si="7"/>
        <v>Bajo</v>
      </c>
      <c r="Q33" s="64" t="s">
        <v>197</v>
      </c>
    </row>
    <row r="34" spans="2:17" ht="62.25" customHeight="1" x14ac:dyDescent="0.25">
      <c r="B34" s="26">
        <v>28</v>
      </c>
      <c r="C34" s="102"/>
      <c r="D34" s="64" t="s">
        <v>158</v>
      </c>
      <c r="E34" s="65" t="s">
        <v>0</v>
      </c>
      <c r="F34" s="57">
        <v>3</v>
      </c>
      <c r="G34" s="57">
        <v>3</v>
      </c>
      <c r="H34" s="57">
        <v>1</v>
      </c>
      <c r="I34" s="57">
        <v>1</v>
      </c>
      <c r="J34" s="57">
        <v>3</v>
      </c>
      <c r="K34" s="57">
        <v>3</v>
      </c>
      <c r="L34" s="57" t="s">
        <v>125</v>
      </c>
      <c r="M34" s="71">
        <f t="shared" si="4"/>
        <v>3</v>
      </c>
      <c r="N34" s="71" t="str">
        <f t="shared" si="5"/>
        <v>Moderado</v>
      </c>
      <c r="O34" s="71">
        <f t="shared" si="6"/>
        <v>3</v>
      </c>
      <c r="P34" s="69" t="str">
        <f t="shared" si="7"/>
        <v>Medio</v>
      </c>
      <c r="Q34" s="64" t="s">
        <v>197</v>
      </c>
    </row>
    <row r="35" spans="2:17" ht="63.75" customHeight="1" x14ac:dyDescent="0.25">
      <c r="B35" s="26">
        <v>29</v>
      </c>
      <c r="C35" s="102"/>
      <c r="D35" s="64" t="s">
        <v>159</v>
      </c>
      <c r="E35" s="65" t="s">
        <v>0</v>
      </c>
      <c r="F35" s="57">
        <v>1</v>
      </c>
      <c r="G35" s="57">
        <v>2</v>
      </c>
      <c r="H35" s="57">
        <v>2</v>
      </c>
      <c r="I35" s="57">
        <v>2</v>
      </c>
      <c r="J35" s="57">
        <v>1</v>
      </c>
      <c r="K35" s="57">
        <v>1</v>
      </c>
      <c r="L35" s="57" t="s">
        <v>125</v>
      </c>
      <c r="M35" s="71">
        <f t="shared" si="4"/>
        <v>3</v>
      </c>
      <c r="N35" s="71" t="str">
        <f t="shared" si="5"/>
        <v>Menor</v>
      </c>
      <c r="O35" s="71">
        <f t="shared" si="6"/>
        <v>2</v>
      </c>
      <c r="P35" s="69" t="str">
        <f t="shared" si="7"/>
        <v>Bajo</v>
      </c>
      <c r="Q35" s="64" t="s">
        <v>197</v>
      </c>
    </row>
    <row r="36" spans="2:17" ht="60" customHeight="1" x14ac:dyDescent="0.25">
      <c r="B36" s="26">
        <v>30</v>
      </c>
      <c r="C36" s="102"/>
      <c r="D36" s="64" t="s">
        <v>191</v>
      </c>
      <c r="E36" s="65" t="s">
        <v>0</v>
      </c>
      <c r="F36" s="57">
        <v>3</v>
      </c>
      <c r="G36" s="57">
        <v>3</v>
      </c>
      <c r="H36" s="57">
        <v>2</v>
      </c>
      <c r="I36" s="57">
        <v>2</v>
      </c>
      <c r="J36" s="57">
        <v>2</v>
      </c>
      <c r="K36" s="57">
        <v>2</v>
      </c>
      <c r="L36" s="57" t="s">
        <v>125</v>
      </c>
      <c r="M36" s="71">
        <f t="shared" ref="M36:M37" si="24">IF(L36="Raro",1,IF(L36="Improbable",2,IF(L36="Posible",3,IF(L36="Probable",4,IF(L36="Certeza","5")))))</f>
        <v>3</v>
      </c>
      <c r="N36" s="71" t="str">
        <f t="shared" ref="N36:N37" si="25">IF(MAX(F36:K36)=1,"Insignificante",IF(MAX(F36:K36)=2,"Menor",IF(MAX(F36:K36)=3,"Moderado",IF(MAX(F36:K36)=4,"Mayor",IF(MAX(F36:K36)=5,"Catastrofico","0")))))</f>
        <v>Moderado</v>
      </c>
      <c r="O36" s="71">
        <f t="shared" ref="O36:O37" si="26">MAX(F36:K36)</f>
        <v>3</v>
      </c>
      <c r="P36" s="69" t="str">
        <f t="shared" ref="P36:P37" si="27">IF(AND(L36="Raro",N36="Insignificante"),"Inusual",IF(AND(L36="Raro",N36="Menor"),"Bajo",IF(AND(L36="Raro",N36="Moderado"),"Medio",IF(AND(L36="Raro",N36="Mayor"),"Medio",IF(AND(L36="Raro",N36="Catastrofico"),"Alto",IF(AND(L36="Improbable",N36="Insignificante"),"Bajo",IF(AND(L36="Improbable",N36="Menor"),"Bajo",IF(AND(L36="Improbable",N36="Moderado"),"Medio",IF(AND(L36="Improbable",N36="Mayor"),"Alto",IF(AND(L36="Improbable",N36="Catastrofico"),"Alto",IF(AND(L36="Posible",N36="Insignificante"),"Bajo",IF(AND(L36="Posible",N36="Menor"),"Bajo",IF(AND(L36="Posible",N36="Moderado"),"Medio",IF(AND(L36="Posible",N36="Mayor"),"Alto",IF(AND(L36="Posible",N36="Catastrofico"),"Extremo",IF(AND(L36="Probable",N36="Insignificante"),"Medio",IF(AND(L36="Probable",N36="Menor"),"Medio",IF(AND(L36="Probable",N36="Moderado"),"Alto",IF(AND(L36="Probable",N36="Mayor"),"Extremo",IF(AND(L36="Probable",N36="Catastrofico"),"Extremo",IF(AND(L36="Certeza",N36="Insignificante"),"Medio",IF(AND(L36="Certeza",N36="Menor"),"Alto",IF(AND(L36="Certeza",N36="Moderado"),"Alto",IF(AND(L36="Certeza",N36="Mayor"),"Extremo",IF(AND(L36="Certeza",N36="Catastrofico"),"Extremo",0)))))))))))))))))))))))))</f>
        <v>Medio</v>
      </c>
      <c r="Q36" s="64" t="s">
        <v>197</v>
      </c>
    </row>
    <row r="37" spans="2:17" ht="60" customHeight="1" x14ac:dyDescent="0.25">
      <c r="B37" s="26">
        <v>31</v>
      </c>
      <c r="C37" s="102"/>
      <c r="D37" s="64" t="s">
        <v>211</v>
      </c>
      <c r="E37" s="65" t="s">
        <v>0</v>
      </c>
      <c r="F37" s="57">
        <v>3</v>
      </c>
      <c r="G37" s="57">
        <v>2</v>
      </c>
      <c r="H37" s="57">
        <v>1</v>
      </c>
      <c r="I37" s="57">
        <v>1</v>
      </c>
      <c r="J37" s="57">
        <v>2</v>
      </c>
      <c r="K37" s="57">
        <v>3</v>
      </c>
      <c r="L37" s="57" t="s">
        <v>126</v>
      </c>
      <c r="M37" s="71">
        <f t="shared" si="24"/>
        <v>4</v>
      </c>
      <c r="N37" s="71" t="str">
        <f t="shared" si="25"/>
        <v>Moderado</v>
      </c>
      <c r="O37" s="71">
        <f t="shared" si="26"/>
        <v>3</v>
      </c>
      <c r="P37" s="77" t="str">
        <f t="shared" si="27"/>
        <v>Alto</v>
      </c>
      <c r="Q37" s="64" t="s">
        <v>197</v>
      </c>
    </row>
    <row r="38" spans="2:17" ht="59.25" customHeight="1" x14ac:dyDescent="0.25">
      <c r="B38" s="26">
        <v>32</v>
      </c>
      <c r="C38" s="102"/>
      <c r="D38" s="64" t="s">
        <v>113</v>
      </c>
      <c r="E38" s="65" t="s">
        <v>0</v>
      </c>
      <c r="F38" s="57">
        <v>3</v>
      </c>
      <c r="G38" s="57">
        <v>3</v>
      </c>
      <c r="H38" s="57">
        <v>2</v>
      </c>
      <c r="I38" s="57">
        <v>2</v>
      </c>
      <c r="J38" s="57">
        <v>1</v>
      </c>
      <c r="K38" s="57">
        <v>1</v>
      </c>
      <c r="L38" s="57" t="s">
        <v>125</v>
      </c>
      <c r="M38" s="71">
        <f t="shared" si="4"/>
        <v>3</v>
      </c>
      <c r="N38" s="71" t="str">
        <f t="shared" si="5"/>
        <v>Moderado</v>
      </c>
      <c r="O38" s="71">
        <f t="shared" si="6"/>
        <v>3</v>
      </c>
      <c r="P38" s="69" t="str">
        <f t="shared" si="7"/>
        <v>Medio</v>
      </c>
      <c r="Q38" s="64" t="s">
        <v>197</v>
      </c>
    </row>
    <row r="39" spans="2:17" ht="84" customHeight="1" x14ac:dyDescent="0.25">
      <c r="B39" s="26">
        <v>33</v>
      </c>
      <c r="C39" s="75" t="s">
        <v>95</v>
      </c>
      <c r="D39" s="64" t="s">
        <v>90</v>
      </c>
      <c r="E39" s="65" t="s">
        <v>0</v>
      </c>
      <c r="F39" s="57">
        <v>1</v>
      </c>
      <c r="G39" s="57">
        <v>1</v>
      </c>
      <c r="H39" s="57">
        <v>1</v>
      </c>
      <c r="I39" s="57">
        <v>2</v>
      </c>
      <c r="J39" s="57">
        <v>1</v>
      </c>
      <c r="K39" s="57">
        <v>2</v>
      </c>
      <c r="L39" s="57" t="s">
        <v>125</v>
      </c>
      <c r="M39" s="71">
        <f t="shared" si="4"/>
        <v>3</v>
      </c>
      <c r="N39" s="71" t="str">
        <f t="shared" si="5"/>
        <v>Menor</v>
      </c>
      <c r="O39" s="71">
        <f t="shared" si="6"/>
        <v>2</v>
      </c>
      <c r="P39" s="69" t="str">
        <f t="shared" si="7"/>
        <v>Bajo</v>
      </c>
      <c r="Q39" s="64" t="s">
        <v>179</v>
      </c>
    </row>
    <row r="40" spans="2:17" ht="39.75" customHeight="1" x14ac:dyDescent="0.25">
      <c r="B40" s="26">
        <v>34</v>
      </c>
      <c r="C40" s="106" t="s">
        <v>96</v>
      </c>
      <c r="D40" s="64" t="s">
        <v>97</v>
      </c>
      <c r="E40" s="65" t="s">
        <v>0</v>
      </c>
      <c r="F40" s="57">
        <v>3</v>
      </c>
      <c r="G40" s="57">
        <v>3</v>
      </c>
      <c r="H40" s="57">
        <v>3</v>
      </c>
      <c r="I40" s="57">
        <v>1</v>
      </c>
      <c r="J40" s="57">
        <v>2</v>
      </c>
      <c r="K40" s="57">
        <v>2</v>
      </c>
      <c r="L40" s="57" t="s">
        <v>125</v>
      </c>
      <c r="M40" s="71">
        <f t="shared" si="4"/>
        <v>3</v>
      </c>
      <c r="N40" s="71" t="str">
        <f t="shared" si="5"/>
        <v>Moderado</v>
      </c>
      <c r="O40" s="71">
        <f t="shared" si="6"/>
        <v>3</v>
      </c>
      <c r="P40" s="69" t="str">
        <f t="shared" si="7"/>
        <v>Medio</v>
      </c>
      <c r="Q40" s="64" t="s">
        <v>171</v>
      </c>
    </row>
    <row r="41" spans="2:17" ht="57.75" customHeight="1" x14ac:dyDescent="0.25">
      <c r="B41" s="26">
        <v>35</v>
      </c>
      <c r="C41" s="107"/>
      <c r="D41" s="64" t="s">
        <v>82</v>
      </c>
      <c r="E41" s="65" t="s">
        <v>0</v>
      </c>
      <c r="F41" s="57">
        <v>3</v>
      </c>
      <c r="G41" s="57">
        <v>1</v>
      </c>
      <c r="H41" s="57">
        <v>1</v>
      </c>
      <c r="I41" s="57">
        <v>1</v>
      </c>
      <c r="J41" s="57">
        <v>1</v>
      </c>
      <c r="K41" s="57">
        <v>2</v>
      </c>
      <c r="L41" s="57" t="s">
        <v>125</v>
      </c>
      <c r="M41" s="71">
        <f t="shared" si="4"/>
        <v>3</v>
      </c>
      <c r="N41" s="71" t="str">
        <f t="shared" si="5"/>
        <v>Moderado</v>
      </c>
      <c r="O41" s="71">
        <f t="shared" si="6"/>
        <v>3</v>
      </c>
      <c r="P41" s="69" t="str">
        <f t="shared" si="7"/>
        <v>Medio</v>
      </c>
      <c r="Q41" s="64" t="s">
        <v>174</v>
      </c>
    </row>
    <row r="42" spans="2:17" ht="61.5" customHeight="1" x14ac:dyDescent="0.25">
      <c r="B42" s="26">
        <v>36</v>
      </c>
      <c r="C42" s="107"/>
      <c r="D42" s="64" t="s">
        <v>190</v>
      </c>
      <c r="E42" s="65" t="s">
        <v>0</v>
      </c>
      <c r="F42" s="57">
        <v>3</v>
      </c>
      <c r="G42" s="57">
        <v>1</v>
      </c>
      <c r="H42" s="57">
        <v>1</v>
      </c>
      <c r="I42" s="57">
        <v>1</v>
      </c>
      <c r="J42" s="57">
        <v>1</v>
      </c>
      <c r="K42" s="57">
        <v>2</v>
      </c>
      <c r="L42" s="57" t="s">
        <v>125</v>
      </c>
      <c r="M42" s="71">
        <f t="shared" ref="M42" si="28">IF(L42="Raro",1,IF(L42="Improbable",2,IF(L42="Posible",3,IF(L42="Probable",4,IF(L42="Certeza","5")))))</f>
        <v>3</v>
      </c>
      <c r="N42" s="71" t="str">
        <f t="shared" ref="N42" si="29">IF(MAX(F42:K42)=1,"Insignificante",IF(MAX(F42:K42)=2,"Menor",IF(MAX(F42:K42)=3,"Moderado",IF(MAX(F42:K42)=4,"Mayor",IF(MAX(F42:K42)=5,"Catastrofico","0")))))</f>
        <v>Moderado</v>
      </c>
      <c r="O42" s="71">
        <f t="shared" ref="O42" si="30">MAX(F42:K42)</f>
        <v>3</v>
      </c>
      <c r="P42" s="69" t="str">
        <f t="shared" ref="P42" si="31">IF(AND(L42="Raro",N42="Insignificante"),"Inusual",IF(AND(L42="Raro",N42="Menor"),"Bajo",IF(AND(L42="Raro",N42="Moderado"),"Medio",IF(AND(L42="Raro",N42="Mayor"),"Medio",IF(AND(L42="Raro",N42="Catastrofico"),"Alto",IF(AND(L42="Improbable",N42="Insignificante"),"Bajo",IF(AND(L42="Improbable",N42="Menor"),"Bajo",IF(AND(L42="Improbable",N42="Moderado"),"Medio",IF(AND(L42="Improbable",N42="Mayor"),"Alto",IF(AND(L42="Improbable",N42="Catastrofico"),"Alto",IF(AND(L42="Posible",N42="Insignificante"),"Bajo",IF(AND(L42="Posible",N42="Menor"),"Bajo",IF(AND(L42="Posible",N42="Moderado"),"Medio",IF(AND(L42="Posible",N42="Mayor"),"Alto",IF(AND(L42="Posible",N42="Catastrofico"),"Extremo",IF(AND(L42="Probable",N42="Insignificante"),"Medio",IF(AND(L42="Probable",N42="Menor"),"Medio",IF(AND(L42="Probable",N42="Moderado"),"Alto",IF(AND(L42="Probable",N42="Mayor"),"Extremo",IF(AND(L42="Probable",N42="Catastrofico"),"Extremo",IF(AND(L42="Certeza",N42="Insignificante"),"Medio",IF(AND(L42="Certeza",N42="Menor"),"Alto",IF(AND(L42="Certeza",N42="Moderado"),"Alto",IF(AND(L42="Certeza",N42="Mayor"),"Extremo",IF(AND(L42="Certeza",N42="Catastrofico"),"Extremo",0)))))))))))))))))))))))))</f>
        <v>Medio</v>
      </c>
      <c r="Q42" s="64" t="s">
        <v>174</v>
      </c>
    </row>
    <row r="43" spans="2:17" ht="48" customHeight="1" x14ac:dyDescent="0.25">
      <c r="B43" s="26">
        <v>37</v>
      </c>
      <c r="C43" s="107"/>
      <c r="D43" s="64" t="s">
        <v>102</v>
      </c>
      <c r="E43" s="65" t="s">
        <v>0</v>
      </c>
      <c r="F43" s="57">
        <v>1</v>
      </c>
      <c r="G43" s="57">
        <v>1</v>
      </c>
      <c r="H43" s="57">
        <v>1</v>
      </c>
      <c r="I43" s="57">
        <v>1</v>
      </c>
      <c r="J43" s="57">
        <v>1</v>
      </c>
      <c r="K43" s="57">
        <v>1</v>
      </c>
      <c r="L43" s="57" t="s">
        <v>125</v>
      </c>
      <c r="M43" s="71">
        <f t="shared" si="4"/>
        <v>3</v>
      </c>
      <c r="N43" s="71" t="str">
        <f t="shared" si="5"/>
        <v>Insignificante</v>
      </c>
      <c r="O43" s="71">
        <f t="shared" si="6"/>
        <v>1</v>
      </c>
      <c r="P43" s="69" t="str">
        <f t="shared" si="7"/>
        <v>Bajo</v>
      </c>
      <c r="Q43" s="64" t="s">
        <v>172</v>
      </c>
    </row>
    <row r="44" spans="2:17" ht="87" customHeight="1" x14ac:dyDescent="0.25">
      <c r="B44" s="26">
        <v>38</v>
      </c>
      <c r="C44" s="107"/>
      <c r="D44" s="64" t="s">
        <v>114</v>
      </c>
      <c r="E44" s="65" t="s">
        <v>0</v>
      </c>
      <c r="F44" s="57">
        <v>4</v>
      </c>
      <c r="G44" s="57">
        <v>4</v>
      </c>
      <c r="H44" s="57">
        <v>2</v>
      </c>
      <c r="I44" s="57">
        <v>2</v>
      </c>
      <c r="J44" s="57">
        <v>2</v>
      </c>
      <c r="K44" s="57">
        <v>3</v>
      </c>
      <c r="L44" s="57" t="s">
        <v>125</v>
      </c>
      <c r="M44" s="71">
        <f t="shared" si="4"/>
        <v>3</v>
      </c>
      <c r="N44" s="71" t="str">
        <f t="shared" si="5"/>
        <v>Mayor</v>
      </c>
      <c r="O44" s="71">
        <f t="shared" si="6"/>
        <v>4</v>
      </c>
      <c r="P44" s="69" t="str">
        <f t="shared" si="7"/>
        <v>Alto</v>
      </c>
      <c r="Q44" s="64" t="s">
        <v>173</v>
      </c>
    </row>
    <row r="45" spans="2:17" ht="74.25" customHeight="1" x14ac:dyDescent="0.25">
      <c r="B45" s="26">
        <v>39</v>
      </c>
      <c r="C45" s="107"/>
      <c r="D45" s="64" t="s">
        <v>230</v>
      </c>
      <c r="E45" s="65" t="s">
        <v>0</v>
      </c>
      <c r="F45" s="57">
        <v>4</v>
      </c>
      <c r="G45" s="57">
        <v>3</v>
      </c>
      <c r="H45" s="57">
        <v>2</v>
      </c>
      <c r="I45" s="57">
        <v>2</v>
      </c>
      <c r="J45" s="57">
        <v>1</v>
      </c>
      <c r="K45" s="57">
        <v>3</v>
      </c>
      <c r="L45" s="57" t="s">
        <v>125</v>
      </c>
      <c r="M45" s="71">
        <v>3</v>
      </c>
      <c r="N45" s="71" t="str">
        <f t="shared" si="5"/>
        <v>Mayor</v>
      </c>
      <c r="O45" s="71">
        <f t="shared" si="6"/>
        <v>4</v>
      </c>
      <c r="P45" s="79" t="str">
        <f t="shared" si="7"/>
        <v>Alto</v>
      </c>
      <c r="Q45" s="64" t="s">
        <v>207</v>
      </c>
    </row>
    <row r="46" spans="2:17" ht="87" customHeight="1" x14ac:dyDescent="0.25">
      <c r="B46" s="26">
        <v>40</v>
      </c>
      <c r="C46" s="107"/>
      <c r="D46" s="64" t="s">
        <v>225</v>
      </c>
      <c r="E46" s="65" t="s">
        <v>0</v>
      </c>
      <c r="F46" s="57">
        <v>3</v>
      </c>
      <c r="G46" s="57">
        <v>2</v>
      </c>
      <c r="H46" s="57">
        <v>1</v>
      </c>
      <c r="I46" s="57">
        <v>2</v>
      </c>
      <c r="J46" s="57">
        <v>1</v>
      </c>
      <c r="K46" s="57">
        <v>2</v>
      </c>
      <c r="L46" s="57" t="s">
        <v>125</v>
      </c>
      <c r="M46" s="71">
        <v>3</v>
      </c>
      <c r="N46" s="71" t="str">
        <f t="shared" si="5"/>
        <v>Moderado</v>
      </c>
      <c r="O46" s="71">
        <f t="shared" si="6"/>
        <v>3</v>
      </c>
      <c r="P46" s="79" t="str">
        <f t="shared" si="7"/>
        <v>Medio</v>
      </c>
      <c r="Q46" s="64" t="s">
        <v>226</v>
      </c>
    </row>
    <row r="47" spans="2:17" ht="58.5" customHeight="1" x14ac:dyDescent="0.25">
      <c r="B47" s="26">
        <v>41</v>
      </c>
      <c r="C47" s="108"/>
      <c r="D47" s="64" t="s">
        <v>115</v>
      </c>
      <c r="E47" s="65" t="s">
        <v>162</v>
      </c>
      <c r="F47" s="57">
        <v>1</v>
      </c>
      <c r="G47" s="57">
        <v>1</v>
      </c>
      <c r="H47" s="57">
        <v>1</v>
      </c>
      <c r="I47" s="57">
        <v>1</v>
      </c>
      <c r="J47" s="57">
        <v>2</v>
      </c>
      <c r="K47" s="57">
        <v>1</v>
      </c>
      <c r="L47" s="57" t="s">
        <v>125</v>
      </c>
      <c r="M47" s="71">
        <f t="shared" si="4"/>
        <v>3</v>
      </c>
      <c r="N47" s="71" t="str">
        <f t="shared" si="5"/>
        <v>Menor</v>
      </c>
      <c r="O47" s="71">
        <f t="shared" si="6"/>
        <v>2</v>
      </c>
      <c r="P47" s="69" t="str">
        <f t="shared" si="7"/>
        <v>Bajo</v>
      </c>
      <c r="Q47" s="64" t="s">
        <v>175</v>
      </c>
    </row>
    <row r="48" spans="2:17" ht="38.25" x14ac:dyDescent="0.25">
      <c r="B48" s="26">
        <v>42</v>
      </c>
      <c r="C48" s="97" t="s">
        <v>205</v>
      </c>
      <c r="D48" s="74" t="s">
        <v>206</v>
      </c>
      <c r="E48" s="74" t="s">
        <v>0</v>
      </c>
      <c r="F48" s="57">
        <v>2</v>
      </c>
      <c r="G48" s="57">
        <v>2</v>
      </c>
      <c r="H48" s="57">
        <v>1</v>
      </c>
      <c r="I48" s="57">
        <v>1</v>
      </c>
      <c r="J48" s="57">
        <v>2</v>
      </c>
      <c r="K48" s="57">
        <v>3</v>
      </c>
      <c r="L48" s="57" t="s">
        <v>126</v>
      </c>
      <c r="M48" s="66">
        <f t="shared" si="4"/>
        <v>4</v>
      </c>
      <c r="N48" s="66" t="str">
        <f t="shared" si="5"/>
        <v>Moderado</v>
      </c>
      <c r="O48" s="66">
        <f t="shared" si="6"/>
        <v>3</v>
      </c>
      <c r="P48" s="67" t="str">
        <f t="shared" si="7"/>
        <v>Alto</v>
      </c>
      <c r="Q48" s="74" t="s">
        <v>207</v>
      </c>
    </row>
    <row r="49" spans="2:17" ht="87" customHeight="1" x14ac:dyDescent="0.25">
      <c r="B49" s="26">
        <v>43</v>
      </c>
      <c r="C49" s="98"/>
      <c r="D49" s="74" t="s">
        <v>227</v>
      </c>
      <c r="E49" s="74" t="s">
        <v>0</v>
      </c>
      <c r="F49" s="57">
        <v>3</v>
      </c>
      <c r="G49" s="57">
        <v>3</v>
      </c>
      <c r="H49" s="57">
        <v>2</v>
      </c>
      <c r="I49" s="57">
        <v>1</v>
      </c>
      <c r="J49" s="57">
        <v>2</v>
      </c>
      <c r="K49" s="57">
        <v>1</v>
      </c>
      <c r="L49" s="57" t="s">
        <v>126</v>
      </c>
      <c r="M49" s="66">
        <v>4</v>
      </c>
      <c r="N49" s="66" t="str">
        <f t="shared" si="5"/>
        <v>Moderado</v>
      </c>
      <c r="O49" s="66">
        <f t="shared" si="6"/>
        <v>3</v>
      </c>
      <c r="P49" s="67" t="str">
        <f t="shared" si="7"/>
        <v>Alto</v>
      </c>
      <c r="Q49" s="74" t="s">
        <v>228</v>
      </c>
    </row>
    <row r="50" spans="2:17" ht="52.5" customHeight="1" x14ac:dyDescent="0.25">
      <c r="B50" s="26">
        <v>44</v>
      </c>
      <c r="C50" s="99"/>
      <c r="D50" s="74" t="s">
        <v>208</v>
      </c>
      <c r="E50" s="74" t="s">
        <v>209</v>
      </c>
      <c r="F50" s="57">
        <v>1</v>
      </c>
      <c r="G50" s="57">
        <v>3</v>
      </c>
      <c r="H50" s="57">
        <v>3</v>
      </c>
      <c r="I50" s="57">
        <v>1</v>
      </c>
      <c r="J50" s="57">
        <v>3</v>
      </c>
      <c r="K50" s="57">
        <v>3</v>
      </c>
      <c r="L50" s="57" t="s">
        <v>125</v>
      </c>
      <c r="M50" s="66">
        <f t="shared" si="4"/>
        <v>3</v>
      </c>
      <c r="N50" s="66" t="str">
        <f t="shared" si="5"/>
        <v>Moderado</v>
      </c>
      <c r="O50" s="66">
        <f t="shared" si="6"/>
        <v>3</v>
      </c>
      <c r="P50" s="67" t="str">
        <f t="shared" si="7"/>
        <v>Medio</v>
      </c>
      <c r="Q50" s="74" t="s">
        <v>207</v>
      </c>
    </row>
    <row r="51" spans="2:17" x14ac:dyDescent="0.25">
      <c r="B51" s="96" t="s">
        <v>215</v>
      </c>
      <c r="C51" s="96"/>
      <c r="D51" s="96"/>
      <c r="E51" s="96"/>
      <c r="F51" s="96"/>
      <c r="G51" s="96"/>
      <c r="H51" s="96"/>
      <c r="I51" s="96"/>
      <c r="J51" s="96"/>
      <c r="K51" s="96"/>
      <c r="L51" s="96"/>
      <c r="M51" s="96"/>
      <c r="N51" s="96"/>
      <c r="O51" s="96"/>
      <c r="P51" s="96"/>
      <c r="Q51" s="96"/>
    </row>
    <row r="52" spans="2:17" ht="18.75" customHeight="1" x14ac:dyDescent="0.25">
      <c r="B52" s="96" t="s">
        <v>216</v>
      </c>
      <c r="C52" s="96"/>
      <c r="D52" s="96"/>
      <c r="E52" s="96"/>
      <c r="F52" s="96"/>
      <c r="G52" s="96"/>
      <c r="H52" s="96"/>
      <c r="I52" s="96"/>
      <c r="J52" s="96"/>
      <c r="K52" s="96"/>
      <c r="L52" s="96"/>
      <c r="M52" s="96"/>
      <c r="N52" s="96"/>
      <c r="O52" s="96"/>
      <c r="P52" s="96"/>
      <c r="Q52" s="96"/>
    </row>
    <row r="53" spans="2:17" ht="13.5" customHeight="1" x14ac:dyDescent="0.25">
      <c r="B53" s="96" t="s">
        <v>217</v>
      </c>
      <c r="C53" s="96"/>
      <c r="D53" s="96"/>
      <c r="E53" s="96"/>
      <c r="F53" s="96"/>
      <c r="G53" s="96"/>
      <c r="H53" s="96"/>
      <c r="I53" s="96"/>
      <c r="J53" s="96"/>
      <c r="K53" s="96"/>
      <c r="L53" s="96"/>
      <c r="M53" s="96"/>
      <c r="N53" s="96"/>
      <c r="O53" s="96"/>
      <c r="P53" s="96"/>
      <c r="Q53" s="96"/>
    </row>
    <row r="54" spans="2:17" ht="28.5" customHeight="1" x14ac:dyDescent="0.25">
      <c r="B54" s="96" t="s">
        <v>218</v>
      </c>
      <c r="C54" s="96"/>
      <c r="D54" s="96"/>
      <c r="E54" s="96"/>
      <c r="F54" s="96"/>
      <c r="G54" s="96"/>
      <c r="H54" s="96"/>
      <c r="I54" s="96"/>
      <c r="J54" s="96"/>
      <c r="K54" s="96"/>
      <c r="L54" s="96"/>
      <c r="M54" s="96"/>
      <c r="N54" s="96"/>
      <c r="O54" s="96"/>
      <c r="P54" s="96"/>
      <c r="Q54" s="96"/>
    </row>
    <row r="55" spans="2:17" ht="18" customHeight="1" x14ac:dyDescent="0.25">
      <c r="B55" s="96" t="s">
        <v>219</v>
      </c>
      <c r="C55" s="96"/>
      <c r="D55" s="96"/>
      <c r="E55" s="96"/>
      <c r="F55" s="96"/>
      <c r="G55" s="96"/>
      <c r="H55" s="96"/>
      <c r="I55" s="96"/>
      <c r="J55" s="96"/>
      <c r="K55" s="96"/>
      <c r="L55" s="96"/>
      <c r="M55" s="96"/>
      <c r="N55" s="96"/>
      <c r="O55" s="96"/>
      <c r="P55" s="96"/>
      <c r="Q55" s="96"/>
    </row>
    <row r="56" spans="2:17" ht="42" customHeight="1" x14ac:dyDescent="0.25">
      <c r="B56" s="94" t="s">
        <v>220</v>
      </c>
      <c r="C56" s="94"/>
      <c r="D56" s="94"/>
      <c r="E56" s="94"/>
      <c r="F56" s="94"/>
      <c r="G56" s="94"/>
      <c r="H56" s="94"/>
      <c r="I56" s="94"/>
      <c r="J56" s="94"/>
      <c r="K56" s="94"/>
      <c r="L56" s="94"/>
      <c r="M56" s="94"/>
      <c r="N56" s="94"/>
      <c r="O56" s="94"/>
      <c r="P56" s="94"/>
      <c r="Q56" s="94"/>
    </row>
    <row r="57" spans="2:17" ht="96.75" customHeight="1" x14ac:dyDescent="0.25">
      <c r="B57" s="95" t="s">
        <v>221</v>
      </c>
      <c r="C57" s="95"/>
      <c r="D57" s="95"/>
      <c r="E57" s="95"/>
      <c r="F57" s="95"/>
      <c r="G57" s="95"/>
      <c r="H57" s="95"/>
      <c r="I57" s="95"/>
      <c r="J57" s="95"/>
      <c r="K57" s="95"/>
      <c r="L57" s="95"/>
      <c r="M57" s="95"/>
      <c r="N57" s="95"/>
      <c r="O57" s="95"/>
      <c r="P57" s="95"/>
      <c r="Q57" s="95"/>
    </row>
  </sheetData>
  <autoFilter ref="B6:T47" xr:uid="{00000000-0009-0000-0000-000002000000}">
    <filterColumn colId="1" showButton="0"/>
  </autoFilter>
  <mergeCells count="28">
    <mergeCell ref="D2:P4"/>
    <mergeCell ref="C10:C12"/>
    <mergeCell ref="E5:E6"/>
    <mergeCell ref="F5:K5"/>
    <mergeCell ref="L5:L6"/>
    <mergeCell ref="B2:C4"/>
    <mergeCell ref="B5:B6"/>
    <mergeCell ref="C5:D6"/>
    <mergeCell ref="M5:M6"/>
    <mergeCell ref="C48:C50"/>
    <mergeCell ref="O5:O6"/>
    <mergeCell ref="C7:C9"/>
    <mergeCell ref="Q5:Q6"/>
    <mergeCell ref="N5:N6"/>
    <mergeCell ref="C40:C47"/>
    <mergeCell ref="C15:C18"/>
    <mergeCell ref="C19:C26"/>
    <mergeCell ref="C28:C31"/>
    <mergeCell ref="C32:C38"/>
    <mergeCell ref="C13:C14"/>
    <mergeCell ref="P5:P6"/>
    <mergeCell ref="B56:Q56"/>
    <mergeCell ref="B57:Q57"/>
    <mergeCell ref="B51:Q51"/>
    <mergeCell ref="B52:Q52"/>
    <mergeCell ref="B53:Q53"/>
    <mergeCell ref="B54:Q54"/>
    <mergeCell ref="B55:Q55"/>
  </mergeCells>
  <conditionalFormatting sqref="M7:M17 O7:P17 O19:P19 M19 M21:M23 O21:P23 O38:P41 M38:M41 M43:M50 O25:P28 M25:M28 M30:M35 O30:P35 O43:P50">
    <cfRule type="containsText" dxfId="34" priority="225" operator="containsText" text="Inusual">
      <formula>NOT(ISERROR(SEARCH("Inusual",M7)))</formula>
    </cfRule>
  </conditionalFormatting>
  <conditionalFormatting sqref="M7:M17 O7:P17 O19:P19 M19 M21:M23 O21:P23 O38:P41 M38:M41 M43:M50 O25:P28 M25:M28 M30:M35 O30:P35 O43:P50">
    <cfRule type="containsText" dxfId="33" priority="224" operator="containsText" text="Bajo">
      <formula>NOT(ISERROR(SEARCH("Bajo",M7)))</formula>
    </cfRule>
  </conditionalFormatting>
  <conditionalFormatting sqref="M7:M17 O7:P17 O19:P19 M19 M21:M23 O21:P23 O38:P41 M38:M41 M43:M50 O25:P28 M25:M28 M30:M35 O30:P35 O43:P50">
    <cfRule type="containsText" dxfId="32" priority="223" operator="containsText" text="Medio">
      <formula>NOT(ISERROR(SEARCH("Medio",M7)))</formula>
    </cfRule>
  </conditionalFormatting>
  <conditionalFormatting sqref="M7:M17 O7:P17 O19:P19 M19 M21:M23 O21:P23 O38:P41 M38:M41 M43:M50 O25:P28 M25:M28 M30:M35 O30:P35 O43:P50">
    <cfRule type="containsText" dxfId="31" priority="222" operator="containsText" text="Alto">
      <formula>NOT(ISERROR(SEARCH("Alto",M7)))</formula>
    </cfRule>
  </conditionalFormatting>
  <conditionalFormatting sqref="M7:M17 O7:P17 O19:P19 M19 M21:M23 O21:P23 O38:P41 M38:M41 M43:M50 O25:P28 M25:M28 M30:M35 O30:P35 O43:P50">
    <cfRule type="containsText" dxfId="30" priority="221" operator="containsText" text="Extremo">
      <formula>NOT(ISERROR(SEARCH("Extremo",M7)))</formula>
    </cfRule>
  </conditionalFormatting>
  <conditionalFormatting sqref="O42:P42 M42">
    <cfRule type="containsText" dxfId="29" priority="125" operator="containsText" text="Inusual">
      <formula>NOT(ISERROR(SEARCH("Inusual",M42)))</formula>
    </cfRule>
  </conditionalFormatting>
  <conditionalFormatting sqref="O42:P42 M42">
    <cfRule type="containsText" dxfId="28" priority="124" operator="containsText" text="Bajo">
      <formula>NOT(ISERROR(SEARCH("Bajo",M42)))</formula>
    </cfRule>
  </conditionalFormatting>
  <conditionalFormatting sqref="O42:P42 M42">
    <cfRule type="containsText" dxfId="27" priority="123" operator="containsText" text="Medio">
      <formula>NOT(ISERROR(SEARCH("Medio",M42)))</formula>
    </cfRule>
  </conditionalFormatting>
  <conditionalFormatting sqref="O42:P42 M42">
    <cfRule type="containsText" dxfId="26" priority="122" operator="containsText" text="Alto">
      <formula>NOT(ISERROR(SEARCH("Alto",M42)))</formula>
    </cfRule>
  </conditionalFormatting>
  <conditionalFormatting sqref="O42:P42 M42">
    <cfRule type="containsText" dxfId="25" priority="121" operator="containsText" text="Extremo">
      <formula>NOT(ISERROR(SEARCH("Extremo",M42)))</formula>
    </cfRule>
  </conditionalFormatting>
  <conditionalFormatting sqref="O36:P37 M36:M37">
    <cfRule type="containsText" dxfId="24" priority="80" operator="containsText" text="Inusual">
      <formula>NOT(ISERROR(SEARCH("Inusual",M36)))</formula>
    </cfRule>
  </conditionalFormatting>
  <conditionalFormatting sqref="O36:P37 M36:M37">
    <cfRule type="containsText" dxfId="23" priority="79" operator="containsText" text="Bajo">
      <formula>NOT(ISERROR(SEARCH("Bajo",M36)))</formula>
    </cfRule>
  </conditionalFormatting>
  <conditionalFormatting sqref="O36:P37 M36:M37">
    <cfRule type="containsText" dxfId="22" priority="78" operator="containsText" text="Medio">
      <formula>NOT(ISERROR(SEARCH("Medio",M36)))</formula>
    </cfRule>
  </conditionalFormatting>
  <conditionalFormatting sqref="O36:P37 M36:M37">
    <cfRule type="containsText" dxfId="21" priority="77" operator="containsText" text="Alto">
      <formula>NOT(ISERROR(SEARCH("Alto",M36)))</formula>
    </cfRule>
  </conditionalFormatting>
  <conditionalFormatting sqref="O36:P37 M36:M37">
    <cfRule type="containsText" dxfId="20" priority="76" operator="containsText" text="Extremo">
      <formula>NOT(ISERROR(SEARCH("Extremo",M36)))</formula>
    </cfRule>
  </conditionalFormatting>
  <conditionalFormatting sqref="M18 O18:P18">
    <cfRule type="containsText" dxfId="19" priority="50" operator="containsText" text="Inusual">
      <formula>NOT(ISERROR(SEARCH("Inusual",M18)))</formula>
    </cfRule>
  </conditionalFormatting>
  <conditionalFormatting sqref="M18 O18:P18">
    <cfRule type="containsText" dxfId="18" priority="49" operator="containsText" text="Bajo">
      <formula>NOT(ISERROR(SEARCH("Bajo",M18)))</formula>
    </cfRule>
  </conditionalFormatting>
  <conditionalFormatting sqref="M18 O18:P18">
    <cfRule type="containsText" dxfId="17" priority="48" operator="containsText" text="Medio">
      <formula>NOT(ISERROR(SEARCH("Medio",M18)))</formula>
    </cfRule>
  </conditionalFormatting>
  <conditionalFormatting sqref="M18 O18:P18">
    <cfRule type="containsText" dxfId="16" priority="47" operator="containsText" text="Alto">
      <formula>NOT(ISERROR(SEARCH("Alto",M18)))</formula>
    </cfRule>
  </conditionalFormatting>
  <conditionalFormatting sqref="M18 O18:P18">
    <cfRule type="containsText" dxfId="15" priority="46" operator="containsText" text="Extremo">
      <formula>NOT(ISERROR(SEARCH("Extremo",M18)))</formula>
    </cfRule>
  </conditionalFormatting>
  <conditionalFormatting sqref="O20:P20 M20">
    <cfRule type="containsText" dxfId="14" priority="35" operator="containsText" text="Inusual">
      <formula>NOT(ISERROR(SEARCH("Inusual",M20)))</formula>
    </cfRule>
  </conditionalFormatting>
  <conditionalFormatting sqref="O20:P20 M20">
    <cfRule type="containsText" dxfId="13" priority="34" operator="containsText" text="Bajo">
      <formula>NOT(ISERROR(SEARCH("Bajo",M20)))</formula>
    </cfRule>
  </conditionalFormatting>
  <conditionalFormatting sqref="O20:P20 M20">
    <cfRule type="containsText" dxfId="12" priority="33" operator="containsText" text="Medio">
      <formula>NOT(ISERROR(SEARCH("Medio",M20)))</formula>
    </cfRule>
  </conditionalFormatting>
  <conditionalFormatting sqref="O20:P20 M20">
    <cfRule type="containsText" dxfId="11" priority="32" operator="containsText" text="Alto">
      <formula>NOT(ISERROR(SEARCH("Alto",M20)))</formula>
    </cfRule>
  </conditionalFormatting>
  <conditionalFormatting sqref="O20:P20 M20">
    <cfRule type="containsText" dxfId="10" priority="31" operator="containsText" text="Extremo">
      <formula>NOT(ISERROR(SEARCH("Extremo",M20)))</formula>
    </cfRule>
  </conditionalFormatting>
  <conditionalFormatting sqref="O24:P24 M24">
    <cfRule type="containsText" dxfId="9" priority="6" operator="containsText" text="Extremo">
      <formula>NOT(ISERROR(SEARCH("Extremo",M24)))</formula>
    </cfRule>
  </conditionalFormatting>
  <conditionalFormatting sqref="O24:P24 M24">
    <cfRule type="containsText" dxfId="8" priority="10" operator="containsText" text="Inusual">
      <formula>NOT(ISERROR(SEARCH("Inusual",M24)))</formula>
    </cfRule>
  </conditionalFormatting>
  <conditionalFormatting sqref="O24:P24 M24">
    <cfRule type="containsText" dxfId="7" priority="9" operator="containsText" text="Bajo">
      <formula>NOT(ISERROR(SEARCH("Bajo",M24)))</formula>
    </cfRule>
  </conditionalFormatting>
  <conditionalFormatting sqref="O24:P24 M24">
    <cfRule type="containsText" dxfId="6" priority="8" operator="containsText" text="Medio">
      <formula>NOT(ISERROR(SEARCH("Medio",M24)))</formula>
    </cfRule>
  </conditionalFormatting>
  <conditionalFormatting sqref="O24:P24 M24">
    <cfRule type="containsText" dxfId="5" priority="7" operator="containsText" text="Alto">
      <formula>NOT(ISERROR(SEARCH("Alto",M24)))</formula>
    </cfRule>
  </conditionalFormatting>
  <conditionalFormatting sqref="O29:P29 M29">
    <cfRule type="containsText" dxfId="4" priority="5" operator="containsText" text="Inusual">
      <formula>NOT(ISERROR(SEARCH("Inusual",M29)))</formula>
    </cfRule>
  </conditionalFormatting>
  <conditionalFormatting sqref="O29:P29 M29">
    <cfRule type="containsText" dxfId="3" priority="4" operator="containsText" text="Bajo">
      <formula>NOT(ISERROR(SEARCH("Bajo",M29)))</formula>
    </cfRule>
  </conditionalFormatting>
  <conditionalFormatting sqref="O29:P29 M29">
    <cfRule type="containsText" dxfId="2" priority="3" operator="containsText" text="Medio">
      <formula>NOT(ISERROR(SEARCH("Medio",M29)))</formula>
    </cfRule>
  </conditionalFormatting>
  <conditionalFormatting sqref="O29:P29 M29">
    <cfRule type="containsText" dxfId="1" priority="2" operator="containsText" text="Alto">
      <formula>NOT(ISERROR(SEARCH("Alto",M29)))</formula>
    </cfRule>
  </conditionalFormatting>
  <conditionalFormatting sqref="O29:P29 M29">
    <cfRule type="containsText" dxfId="0" priority="1" operator="containsText" text="Extremo">
      <formula>NOT(ISERROR(SEARCH("Extremo",M29)))</formula>
    </cfRule>
  </conditionalFormatting>
  <dataValidations count="2">
    <dataValidation type="list" allowBlank="1" showInputMessage="1" showErrorMessage="1" sqref="F7:K50" xr:uid="{00000000-0002-0000-0200-000000000000}">
      <formula1>"1,2,3,4,5"</formula1>
    </dataValidation>
    <dataValidation type="list" allowBlank="1" showInputMessage="1" showErrorMessage="1" sqref="L7:L50"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37" orientation="landscape" r:id="rId1"/>
  <rowBreaks count="2" manualBreakCount="2">
    <brk id="28" max="16" man="1"/>
    <brk id="56" max="16" man="1"/>
  </rowBreaks>
  <colBreaks count="2" manualBreakCount="2">
    <brk id="17" max="45" man="1"/>
    <brk id="18"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12" sqref="E12"/>
    </sheetView>
  </sheetViews>
  <sheetFormatPr baseColWidth="10" defaultColWidth="11.42578125" defaultRowHeight="12.7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25" customHeight="1" x14ac:dyDescent="0.2">
      <c r="A1" s="1"/>
      <c r="B1" s="1"/>
      <c r="C1" s="19"/>
      <c r="D1" s="1"/>
      <c r="E1" s="1"/>
      <c r="F1" s="1"/>
      <c r="G1" s="1"/>
      <c r="H1" s="1"/>
    </row>
    <row r="2" spans="1:8" ht="12.75" customHeight="1" x14ac:dyDescent="0.2">
      <c r="A2" s="1"/>
      <c r="B2" s="129" t="s">
        <v>50</v>
      </c>
      <c r="C2" s="130"/>
      <c r="D2" s="130"/>
      <c r="E2" s="130"/>
      <c r="F2" s="130"/>
      <c r="G2" s="130"/>
      <c r="H2" s="131"/>
    </row>
    <row r="3" spans="1:8" ht="51" customHeight="1" x14ac:dyDescent="0.2">
      <c r="A3" s="1"/>
      <c r="B3" s="132" t="s">
        <v>51</v>
      </c>
      <c r="C3" s="21">
        <v>5</v>
      </c>
      <c r="D3" s="44" t="str">
        <f>IF(AND($C3='Formato Matriz'!$T$3,D$8='Formato Matriz'!$T$4),"PERFIL","")</f>
        <v/>
      </c>
      <c r="E3" s="45" t="str">
        <f>IF(AND($C3='Formato Matriz'!$T$3,E$8='Formato Matriz'!$T$4),"PERFIL","")</f>
        <v/>
      </c>
      <c r="F3" s="45" t="str">
        <f>IF(AND($C3='Formato Matriz'!$T$3,F$8='Formato Matriz'!$T$4),"PERFIL","")</f>
        <v/>
      </c>
      <c r="G3" s="46" t="str">
        <f>IF(AND($C3='Formato Matriz'!$T$3,G$8='Formato Matriz'!$T$4),"PERFIL","")</f>
        <v/>
      </c>
      <c r="H3" s="46" t="str">
        <f>IF(AND($C3='Formato Matriz'!$T$3,H$8='Formato Matriz'!$T$4),"PERFIL","")</f>
        <v/>
      </c>
    </row>
    <row r="4" spans="1:8" ht="51" customHeight="1" x14ac:dyDescent="0.2">
      <c r="A4" s="1"/>
      <c r="B4" s="132"/>
      <c r="C4" s="21">
        <v>4</v>
      </c>
      <c r="D4" s="44" t="str">
        <f>IF(AND($C4='Formato Matriz'!$T$3,D$8='Formato Matriz'!$T$4),"PERFIL","")</f>
        <v/>
      </c>
      <c r="E4" s="44" t="str">
        <f>IF(AND($C4='Formato Matriz'!$T$3,E$8='Formato Matriz'!$T$4),"PERFIL","")</f>
        <v/>
      </c>
      <c r="F4" s="45" t="str">
        <f>IF(AND($C4='Formato Matriz'!$T$3,F$8='Formato Matriz'!$T$4),"PERFIL","")</f>
        <v/>
      </c>
      <c r="G4" s="46" t="str">
        <f>IF(AND($C4='Formato Matriz'!$T$3,G$8='Formato Matriz'!$T$4),"PERFIL","")</f>
        <v/>
      </c>
      <c r="H4" s="46" t="str">
        <f>IF(AND($C4='Formato Matriz'!$T$3,H$8='Formato Matriz'!$T$4),"PERFIL","")</f>
        <v/>
      </c>
    </row>
    <row r="5" spans="1:8" ht="51" customHeight="1" x14ac:dyDescent="0.2">
      <c r="A5" s="1"/>
      <c r="B5" s="132"/>
      <c r="C5" s="21">
        <v>3</v>
      </c>
      <c r="D5" s="47" t="str">
        <f>IF(AND($C5='Formato Matriz'!$T$3,D$8='Formato Matriz'!$T$4),"PERFIL","")</f>
        <v/>
      </c>
      <c r="E5" s="47" t="str">
        <f>IF(AND($C5='Formato Matriz'!$T$3,E$8='Formato Matriz'!$T$4),"PERFIL","")</f>
        <v/>
      </c>
      <c r="F5" s="44" t="str">
        <f>IF(AND($C5='Formato Matriz'!$T$3,F$8='Formato Matriz'!$T$4),"PERFIL","")</f>
        <v/>
      </c>
      <c r="G5" s="45" t="str">
        <f>IF(AND($C5='Formato Matriz'!$T$3,G$8='Formato Matriz'!$T$4),"PERFIL","")</f>
        <v/>
      </c>
      <c r="H5" s="48" t="str">
        <f>IF(AND($C5='Formato Matriz'!$T$3,H$8='Formato Matriz'!$T$4),"PERFIL","")</f>
        <v/>
      </c>
    </row>
    <row r="6" spans="1:8" ht="51" customHeight="1" x14ac:dyDescent="0.2">
      <c r="A6" s="1"/>
      <c r="B6" s="132"/>
      <c r="C6" s="21">
        <v>2</v>
      </c>
      <c r="D6" s="47" t="str">
        <f>IF(AND($C6='Formato Matriz'!$T$3,D$8='Formato Matriz'!$T$4),"PERFIL","")</f>
        <v/>
      </c>
      <c r="E6" s="47" t="str">
        <f>IF(AND($C6='Formato Matriz'!$T$3,E$8='Formato Matriz'!$T$4),"PERFIL","")</f>
        <v>PERFIL</v>
      </c>
      <c r="F6" s="44" t="str">
        <f>IF(AND($C6='Formato Matriz'!$T$3,F$8='Formato Matriz'!$T$4),"PERFIL","")</f>
        <v/>
      </c>
      <c r="G6" s="45" t="str">
        <f>IF(AND($C6='Formato Matriz'!$T$3,G$8='Formato Matriz'!$T$4),"PERFIL","")</f>
        <v/>
      </c>
      <c r="H6" s="45" t="str">
        <f>IF(AND($C6='Formato Matriz'!$T$3,H$8='Formato Matriz'!$T$4),"PERFIL","")</f>
        <v/>
      </c>
    </row>
    <row r="7" spans="1:8" ht="51" customHeight="1" x14ac:dyDescent="0.2">
      <c r="A7" s="1"/>
      <c r="B7" s="132"/>
      <c r="C7" s="21">
        <v>1</v>
      </c>
      <c r="D7" s="49" t="str">
        <f>IF(AND($C7='Formato Matriz'!$T$3,D$8='Formato Matriz'!$T$4),"PERFIL","")</f>
        <v/>
      </c>
      <c r="E7" s="47" t="str">
        <f>IF(AND($C7='Formato Matriz'!$T$3,E$8='Formato Matriz'!$T$4),"PERFIL","")</f>
        <v/>
      </c>
      <c r="F7" s="44" t="str">
        <f>IF(AND($C7='Formato Matriz'!$T$3,F$8='Formato Matriz'!$T$4),"PERFIL","")</f>
        <v/>
      </c>
      <c r="G7" s="44" t="str">
        <f>IF(AND($C7='Formato Matriz'!$T$3,G$8='Formato Matriz'!$T$4),"PERFIL","")</f>
        <v/>
      </c>
      <c r="H7" s="45" t="str">
        <f>IF(AND($C7='Formato Matriz'!$T$3,H$8='Formato Matriz'!$T$4),"PERFIL","")</f>
        <v/>
      </c>
    </row>
    <row r="8" spans="1:8" x14ac:dyDescent="0.2">
      <c r="A8" s="19"/>
      <c r="B8" s="21"/>
      <c r="C8" s="21"/>
      <c r="D8" s="21">
        <v>1</v>
      </c>
      <c r="E8" s="21">
        <v>2</v>
      </c>
      <c r="F8" s="21">
        <v>3</v>
      </c>
      <c r="G8" s="21">
        <v>4</v>
      </c>
      <c r="H8" s="21">
        <v>5</v>
      </c>
    </row>
    <row r="9" spans="1:8" x14ac:dyDescent="0.2">
      <c r="A9" s="1"/>
      <c r="B9" s="23"/>
      <c r="C9" s="21"/>
      <c r="D9" s="133" t="s">
        <v>1</v>
      </c>
      <c r="E9" s="133"/>
      <c r="F9" s="133"/>
      <c r="G9" s="133"/>
      <c r="H9" s="133"/>
    </row>
    <row r="10" spans="1:8" x14ac:dyDescent="0.2">
      <c r="A10" s="1"/>
      <c r="B10" s="20"/>
      <c r="C10" s="22"/>
      <c r="D10" s="20"/>
      <c r="E10" s="20"/>
      <c r="F10" s="20"/>
      <c r="G10" s="20"/>
      <c r="H10" s="20"/>
    </row>
    <row r="11" spans="1:8" ht="13.5" customHeight="1" x14ac:dyDescent="0.2">
      <c r="A11" s="1"/>
      <c r="B11" s="136"/>
      <c r="C11" s="136"/>
      <c r="D11" s="20" t="s">
        <v>52</v>
      </c>
      <c r="E11" s="24" t="s">
        <v>53</v>
      </c>
      <c r="F11" s="1"/>
      <c r="G11" s="1"/>
      <c r="H11" s="1"/>
    </row>
    <row r="12" spans="1:8" ht="13.5" customHeight="1" x14ac:dyDescent="0.2">
      <c r="A12" s="1"/>
      <c r="B12" s="137"/>
      <c r="C12" s="137"/>
      <c r="D12" s="20" t="s">
        <v>54</v>
      </c>
      <c r="E12" s="1" t="s">
        <v>55</v>
      </c>
      <c r="F12" s="1"/>
      <c r="G12" s="1"/>
      <c r="H12" s="1"/>
    </row>
    <row r="13" spans="1:8" ht="13.5" customHeight="1" x14ac:dyDescent="0.2">
      <c r="A13" s="1"/>
      <c r="B13" s="138"/>
      <c r="C13" s="138"/>
      <c r="D13" s="20" t="s">
        <v>56</v>
      </c>
      <c r="E13" s="1" t="s">
        <v>57</v>
      </c>
      <c r="F13" s="1"/>
      <c r="G13" s="1"/>
      <c r="H13" s="1"/>
    </row>
    <row r="14" spans="1:8" ht="13.5" customHeight="1" x14ac:dyDescent="0.2">
      <c r="A14" s="1"/>
      <c r="B14" s="134"/>
      <c r="C14" s="134"/>
      <c r="D14" s="25" t="s">
        <v>58</v>
      </c>
      <c r="E14" s="1" t="s">
        <v>59</v>
      </c>
      <c r="F14" s="1"/>
      <c r="G14" s="1"/>
      <c r="H14" s="1"/>
    </row>
    <row r="15" spans="1:8" ht="13.5" customHeight="1" x14ac:dyDescent="0.2">
      <c r="A15" s="1"/>
      <c r="B15" s="135"/>
      <c r="C15" s="135"/>
      <c r="D15" s="20"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2" zoomScale="190" zoomScaleNormal="190" zoomScaleSheetLayoutView="85" zoomScalePageLayoutView="85" workbookViewId="0">
      <selection activeCell="I11" sqref="I11"/>
    </sheetView>
  </sheetViews>
  <sheetFormatPr baseColWidth="10" defaultColWidth="11.42578125" defaultRowHeight="12.75" customHeight="1" x14ac:dyDescent="0.2"/>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75" customHeight="1" x14ac:dyDescent="0.2"/>
    <row r="2" spans="2:10" ht="19.5" customHeight="1" x14ac:dyDescent="0.2">
      <c r="B2" s="143" t="s">
        <v>80</v>
      </c>
      <c r="C2" s="143"/>
      <c r="D2" s="143"/>
      <c r="E2" s="143"/>
      <c r="F2" s="143"/>
      <c r="G2" s="143"/>
      <c r="H2" s="9"/>
    </row>
    <row r="3" spans="2:10" ht="17.25" customHeight="1" x14ac:dyDescent="0.2">
      <c r="B3" s="36" t="s">
        <v>4</v>
      </c>
      <c r="C3" s="36" t="s">
        <v>5</v>
      </c>
      <c r="D3" s="142" t="s">
        <v>6</v>
      </c>
      <c r="E3" s="142"/>
      <c r="F3" s="142"/>
      <c r="G3" s="142"/>
      <c r="H3" s="9"/>
    </row>
    <row r="4" spans="2:10" ht="16.5" customHeight="1" x14ac:dyDescent="0.2">
      <c r="B4" s="3">
        <v>1</v>
      </c>
      <c r="C4" s="4" t="s">
        <v>7</v>
      </c>
      <c r="D4" s="113" t="s">
        <v>8</v>
      </c>
      <c r="E4" s="113"/>
      <c r="F4" s="113"/>
      <c r="G4" s="113"/>
      <c r="H4" s="9"/>
    </row>
    <row r="5" spans="2:10" ht="16.5" customHeight="1" x14ac:dyDescent="0.2">
      <c r="B5" s="3">
        <v>2</v>
      </c>
      <c r="C5" s="35" t="s">
        <v>9</v>
      </c>
      <c r="D5" s="113" t="s">
        <v>10</v>
      </c>
      <c r="E5" s="113"/>
      <c r="F5" s="113"/>
      <c r="G5" s="113"/>
      <c r="H5" s="39"/>
    </row>
    <row r="6" spans="2:10" ht="16.5" customHeight="1" x14ac:dyDescent="0.2">
      <c r="B6" s="3">
        <v>3</v>
      </c>
      <c r="C6" s="6" t="s">
        <v>11</v>
      </c>
      <c r="D6" s="113" t="s">
        <v>12</v>
      </c>
      <c r="E6" s="113"/>
      <c r="F6" s="113"/>
      <c r="G6" s="113"/>
      <c r="H6" s="39"/>
    </row>
    <row r="7" spans="2:10" ht="16.5" customHeight="1" x14ac:dyDescent="0.2">
      <c r="B7" s="3">
        <v>4</v>
      </c>
      <c r="C7" s="7" t="s">
        <v>13</v>
      </c>
      <c r="D7" s="113" t="s">
        <v>14</v>
      </c>
      <c r="E7" s="113"/>
      <c r="F7" s="113"/>
      <c r="G7" s="113"/>
      <c r="H7" s="40"/>
    </row>
    <row r="8" spans="2:10" ht="16.5" customHeight="1" x14ac:dyDescent="0.2">
      <c r="B8" s="3">
        <v>5</v>
      </c>
      <c r="C8" s="8" t="s">
        <v>15</v>
      </c>
      <c r="D8" s="113" t="s">
        <v>77</v>
      </c>
      <c r="E8" s="113"/>
      <c r="F8" s="113"/>
      <c r="G8" s="113"/>
      <c r="H8" s="40"/>
    </row>
    <row r="9" spans="2:10" ht="23.25" customHeight="1" x14ac:dyDescent="0.2">
      <c r="H9" s="41"/>
    </row>
    <row r="10" spans="2:10" ht="18" customHeight="1" x14ac:dyDescent="0.2">
      <c r="B10" s="139" t="s">
        <v>81</v>
      </c>
      <c r="C10" s="140"/>
      <c r="D10" s="140"/>
      <c r="E10" s="140"/>
      <c r="F10" s="140"/>
      <c r="G10" s="140"/>
      <c r="H10" s="140"/>
      <c r="I10" s="141"/>
    </row>
    <row r="11" spans="2:10" ht="17.25" customHeight="1" x14ac:dyDescent="0.2">
      <c r="B11" s="36" t="s">
        <v>4</v>
      </c>
      <c r="C11" s="36" t="s">
        <v>16</v>
      </c>
      <c r="D11" s="28" t="s">
        <v>70</v>
      </c>
      <c r="E11" s="28" t="s">
        <v>71</v>
      </c>
      <c r="F11" s="27" t="s">
        <v>17</v>
      </c>
      <c r="G11" s="29" t="s">
        <v>18</v>
      </c>
      <c r="H11" s="29" t="s">
        <v>19</v>
      </c>
      <c r="I11" s="28" t="s">
        <v>20</v>
      </c>
      <c r="J11" s="13"/>
    </row>
    <row r="12" spans="2:10" ht="38.25" x14ac:dyDescent="0.2">
      <c r="B12" s="14">
        <v>1</v>
      </c>
      <c r="C12" s="4" t="s">
        <v>21</v>
      </c>
      <c r="D12" s="2" t="s">
        <v>22</v>
      </c>
      <c r="E12" s="2" t="s">
        <v>23</v>
      </c>
      <c r="F12" s="15" t="s">
        <v>24</v>
      </c>
      <c r="G12" s="16" t="s">
        <v>25</v>
      </c>
      <c r="H12" s="17" t="s">
        <v>75</v>
      </c>
      <c r="I12" s="2" t="s">
        <v>107</v>
      </c>
      <c r="J12" s="18"/>
    </row>
    <row r="13" spans="2:10" ht="51" x14ac:dyDescent="0.2">
      <c r="B13" s="14">
        <v>2</v>
      </c>
      <c r="C13" s="5" t="s">
        <v>26</v>
      </c>
      <c r="D13" s="2" t="s">
        <v>27</v>
      </c>
      <c r="E13" s="2" t="s">
        <v>28</v>
      </c>
      <c r="F13" s="15" t="s">
        <v>29</v>
      </c>
      <c r="G13" s="16" t="s">
        <v>30</v>
      </c>
      <c r="H13" s="17" t="s">
        <v>74</v>
      </c>
      <c r="I13" s="2" t="s">
        <v>76</v>
      </c>
      <c r="J13" s="18"/>
    </row>
    <row r="14" spans="2:10" ht="63.75" x14ac:dyDescent="0.2">
      <c r="B14" s="14">
        <v>3</v>
      </c>
      <c r="C14" s="6" t="s">
        <v>31</v>
      </c>
      <c r="D14" s="2" t="s">
        <v>32</v>
      </c>
      <c r="E14" s="2" t="s">
        <v>33</v>
      </c>
      <c r="F14" s="15" t="s">
        <v>34</v>
      </c>
      <c r="G14" s="16" t="s">
        <v>35</v>
      </c>
      <c r="H14" s="17" t="s">
        <v>36</v>
      </c>
      <c r="I14" s="2" t="s">
        <v>37</v>
      </c>
      <c r="J14" s="18"/>
    </row>
    <row r="15" spans="2:10" ht="51" x14ac:dyDescent="0.2">
      <c r="B15" s="14">
        <v>4</v>
      </c>
      <c r="C15" s="7" t="s">
        <v>38</v>
      </c>
      <c r="D15" s="2" t="s">
        <v>39</v>
      </c>
      <c r="E15" s="2" t="s">
        <v>40</v>
      </c>
      <c r="F15" s="15" t="s">
        <v>41</v>
      </c>
      <c r="G15" s="16" t="s">
        <v>42</v>
      </c>
      <c r="H15" s="17" t="s">
        <v>78</v>
      </c>
      <c r="I15" s="2" t="s">
        <v>79</v>
      </c>
      <c r="J15" s="18"/>
    </row>
    <row r="16" spans="2:10" ht="63.75" x14ac:dyDescent="0.2">
      <c r="B16" s="14">
        <v>5</v>
      </c>
      <c r="C16" s="8" t="s">
        <v>43</v>
      </c>
      <c r="D16" s="2" t="s">
        <v>44</v>
      </c>
      <c r="E16" s="2" t="s">
        <v>45</v>
      </c>
      <c r="F16" s="15" t="s">
        <v>46</v>
      </c>
      <c r="G16" s="16" t="s">
        <v>47</v>
      </c>
      <c r="H16" s="17" t="s">
        <v>48</v>
      </c>
      <c r="I16" s="2" t="s">
        <v>49</v>
      </c>
      <c r="J16" s="18"/>
    </row>
    <row r="17" spans="2:10" x14ac:dyDescent="0.2">
      <c r="B17" s="34" t="s">
        <v>62</v>
      </c>
      <c r="C17" s="31"/>
      <c r="D17" s="31"/>
      <c r="E17" s="31"/>
      <c r="F17" s="31"/>
      <c r="G17" s="32"/>
      <c r="H17" s="33"/>
      <c r="I17" s="31"/>
      <c r="J17" s="18"/>
    </row>
    <row r="18" spans="2:10" x14ac:dyDescent="0.2">
      <c r="B18" s="30"/>
      <c r="D18" s="31"/>
      <c r="E18" s="31"/>
      <c r="F18" s="31"/>
      <c r="G18" s="32"/>
      <c r="H18" s="33"/>
      <c r="I18" s="31"/>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GIRALDO RUIZ</cp:lastModifiedBy>
  <cp:lastPrinted>2020-01-16T22:06:34Z</cp:lastPrinted>
  <dcterms:created xsi:type="dcterms:W3CDTF">2017-07-05T14:58:05Z</dcterms:created>
  <dcterms:modified xsi:type="dcterms:W3CDTF">2021-04-08T22:05:10Z</dcterms:modified>
</cp:coreProperties>
</file>