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 activeTab="1"/>
  </bookViews>
  <sheets>
    <sheet name="San Joaquin - Pereira" sheetId="1" r:id="rId1"/>
    <sheet name="Campo Madrid - Bucaramanga " sheetId="2" r:id="rId2"/>
  </sheets>
  <externalReferences>
    <externalReference r:id="rId3"/>
  </externalReferences>
  <definedNames>
    <definedName name="_xlnm.Print_Area" localSheetId="1">'Campo Madrid - Bucaramanga '!$C$3:$M$44</definedName>
    <definedName name="_xlnm.Print_Area" localSheetId="0">'San Joaquin - Pereira'!$B$3:$L$38</definedName>
  </definedNames>
  <calcPr calcId="145621"/>
</workbook>
</file>

<file path=xl/calcChain.xml><?xml version="1.0" encoding="utf-8"?>
<calcChain xmlns="http://schemas.openxmlformats.org/spreadsheetml/2006/main">
  <c r="F42" i="2" l="1"/>
  <c r="I31" i="2" l="1"/>
  <c r="H31" i="2"/>
  <c r="I28" i="2"/>
  <c r="H28" i="2"/>
  <c r="I25" i="2"/>
  <c r="H25" i="2"/>
  <c r="I22" i="2"/>
  <c r="H22" i="2"/>
  <c r="K11" i="2"/>
  <c r="K14" i="2" s="1"/>
  <c r="K16" i="2" s="1"/>
  <c r="K17" i="2" s="1"/>
  <c r="K8" i="2"/>
  <c r="H25" i="1"/>
  <c r="J25" i="1" s="1"/>
  <c r="G25" i="1"/>
  <c r="H22" i="1"/>
  <c r="J22" i="1" s="1"/>
  <c r="G22" i="1"/>
  <c r="H19" i="1"/>
  <c r="J19" i="1" s="1"/>
  <c r="G19" i="1"/>
  <c r="J16" i="1"/>
  <c r="H16" i="1"/>
  <c r="G16" i="1"/>
  <c r="J6" i="1"/>
  <c r="J8" i="1" s="1"/>
  <c r="J10" i="1" s="1"/>
  <c r="J11" i="1" s="1"/>
  <c r="K28" i="2" l="1"/>
  <c r="K22" i="2"/>
  <c r="K25" i="2"/>
  <c r="K31" i="2"/>
  <c r="J30" i="1"/>
  <c r="K36" i="2" l="1"/>
  <c r="K38" i="2" s="1"/>
  <c r="K39" i="2"/>
  <c r="K40" i="2" s="1"/>
  <c r="J33" i="1"/>
  <c r="J31" i="1"/>
  <c r="J32" i="1"/>
  <c r="K37" i="2" l="1"/>
  <c r="K41" i="2" s="1"/>
  <c r="K44" i="2" s="1"/>
  <c r="J34" i="1"/>
  <c r="J35" i="1" l="1"/>
  <c r="E36" i="1" l="1"/>
  <c r="J38" i="1" s="1"/>
</calcChain>
</file>

<file path=xl/sharedStrings.xml><?xml version="1.0" encoding="utf-8"?>
<sst xmlns="http://schemas.openxmlformats.org/spreadsheetml/2006/main" count="73" uniqueCount="32">
  <si>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</si>
  <si>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</si>
  <si>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</si>
  <si>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Ejecución de Estudios, Diseños en el Municipio de Pereira, Departamento de Risaralda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</si>
  <si>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</si>
  <si>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</si>
  <si>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</si>
  <si>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</si>
  <si>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</si>
  <si>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</si>
  <si>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</si>
  <si>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</si>
  <si>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 xml:space="preserve"> Baterías sanitarias y biblioteca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</si>
  <si>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</si>
  <si>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Circulación cubierta abierta, rampas cubiertas, escaleras cubiertas, plazoleta de entreda cubierta/salida cubierta.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</si>
  <si>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</si>
  <si>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</si>
  <si>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</si>
  <si>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</si>
  <si>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</si>
  <si>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</si>
  <si>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</si>
  <si>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</si>
  <si>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</si>
  <si>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</si>
  <si>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</si>
  <si>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</si>
  <si>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Ejecución de Estudios, Diseños en el Municipio de Soacha, Departamento deCundinamarca</t>
  </si>
  <si>
    <t>Baterías sanitarias y biblioteca</t>
  </si>
  <si>
    <t>Ejecución de Estudios, Diseños en el Municipio de Bucaramanga, Departamento de Santander</t>
  </si>
  <si>
    <t>Área libre: zonas duras (Circulaciones abiertas)</t>
  </si>
  <si>
    <t>2.       ETAPA 2,  EJECUCIÓN DE  OBRA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</si>
</sst>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"/>
    <numFmt numFmtId="165" formatCode="_-* #,##0.00\ _€_-;\-* #,##0.00\ _€_-;_-* &quot;-&quot;??\ _€_-;_-@_-"/>
    <numFmt numFmtId="166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9">
    <xf numFmtId="0" fontId="0" fillId="0" borderId="0" xfId="0"/>
    <xf numFmtId="4" fontId="0" fillId="0" borderId="0" xfId="0" applyNumberFormat="1"/>
    <xf numFmtId="44" fontId="0" fillId="0" borderId="0" xfId="2" applyFont="1" applyBorder="1"/>
    <xf numFmtId="164" fontId="0" fillId="0" borderId="0" xfId="0" applyNumberFormat="1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4" fontId="0" fillId="0" borderId="0" xfId="0" applyNumberFormat="1"/>
    <xf numFmtId="0" fontId="9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4" fontId="5" fillId="0" borderId="1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4" fontId="10" fillId="3" borderId="7" xfId="0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9" fontId="5" fillId="0" borderId="14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oneda" xfId="2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ardila\AppData\Local\Microsoft\Windows\Temporary%20Internet%20Files\Content.IE5\SRCLWLZE\PRESUPUESTO%20-%20PUBL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OR GRUPOSopcion1"/>
      <sheetName val="RESUMEN POR GRUPOSopcion2"/>
      <sheetName val="RESUMEN POR GRUPOSopcion3"/>
      <sheetName val="Hoja1"/>
      <sheetName val="San Joaquin - Pereira"/>
      <sheetName val="Bicentenario - Cartagena"/>
      <sheetName val="Gardenias - Bquila"/>
      <sheetName val="Villas de San Pablo - Bquilla"/>
      <sheetName val="Villa Olimpica - Galapa "/>
      <sheetName val="Campo Madrid - Bucaramanga "/>
      <sheetName val="COSTEO CONSULTORIA"/>
      <sheetName val="COSTEO INTERVENTORÍA"/>
    </sheetNames>
    <sheetDataSet>
      <sheetData sheetId="0" refreshError="1"/>
      <sheetData sheetId="1" refreshError="1"/>
      <sheetData sheetId="2" refreshError="1"/>
      <sheetData sheetId="3">
        <row r="6">
          <cell r="F6">
            <v>192.78</v>
          </cell>
          <cell r="G6">
            <v>1250000</v>
          </cell>
          <cell r="H6">
            <v>104.04</v>
          </cell>
          <cell r="I6">
            <v>440000</v>
          </cell>
          <cell r="J6">
            <v>101.59799999999998</v>
          </cell>
          <cell r="K6">
            <v>180000</v>
          </cell>
          <cell r="L6">
            <v>222.90200000000007</v>
          </cell>
          <cell r="M6">
            <v>70000</v>
          </cell>
        </row>
        <row r="11">
          <cell r="F11">
            <v>192.78</v>
          </cell>
          <cell r="G11">
            <v>1339793</v>
          </cell>
          <cell r="H11">
            <v>104.04</v>
          </cell>
          <cell r="I11">
            <v>500000</v>
          </cell>
          <cell r="J11">
            <v>101.59799999999998</v>
          </cell>
          <cell r="K11">
            <v>220000</v>
          </cell>
          <cell r="L11">
            <v>222.90200000000007</v>
          </cell>
          <cell r="M11">
            <v>80000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8">
          <cell r="G28">
            <v>47877400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view="pageBreakPreview" topLeftCell="A19" zoomScaleNormal="100" zoomScaleSheetLayoutView="100" workbookViewId="0">
      <selection activeCell="C24" sqref="C24:D24"/>
    </sheetView>
  </sheetViews>
  <sheetFormatPr baseColWidth="10" defaultRowHeight="15" x14ac:dyDescent="0.25"/>
  <cols>
    <col min="4" max="4" width="21" customWidth="1"/>
    <col min="5" max="6" width="4.140625" customWidth="1"/>
    <col min="10" max="12" width="7.85546875" customWidth="1"/>
    <col min="13" max="13" width="16.42578125" bestFit="1" customWidth="1"/>
    <col min="15" max="15" width="16.7109375" bestFit="1" customWidth="1"/>
  </cols>
  <sheetData>
    <row r="2" spans="2:15" ht="15.75" thickBot="1" x14ac:dyDescent="0.3"/>
    <row r="3" spans="2:15" ht="15" customHeight="1" x14ac:dyDescent="0.25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5" ht="13.5" customHeight="1" thickBot="1" x14ac:dyDescent="0.3">
      <c r="B4" s="29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5" ht="23.25" customHeight="1" thickBo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23" t="s">
        <v>2</v>
      </c>
      <c r="K5" s="24"/>
      <c r="L5" s="25"/>
      <c r="O5" s="1"/>
    </row>
    <row r="6" spans="2:15" ht="30" customHeight="1" thickBot="1" x14ac:dyDescent="0.3">
      <c r="B6" s="32" t="s">
        <v>3</v>
      </c>
      <c r="C6" s="33"/>
      <c r="D6" s="33"/>
      <c r="E6" s="33"/>
      <c r="F6" s="33"/>
      <c r="G6" s="33"/>
      <c r="H6" s="33"/>
      <c r="I6" s="33"/>
      <c r="J6" s="34">
        <f>+'[1]COSTEO CONSULTORIA'!G28</f>
        <v>47877400</v>
      </c>
      <c r="K6" s="35"/>
      <c r="L6" s="36"/>
      <c r="O6" s="2"/>
    </row>
    <row r="7" spans="2:15" ht="17.25" thickBot="1" x14ac:dyDescent="0.3">
      <c r="B7" s="23"/>
      <c r="C7" s="24"/>
      <c r="D7" s="24"/>
      <c r="E7" s="24"/>
      <c r="F7" s="24"/>
      <c r="G7" s="24"/>
      <c r="H7" s="24"/>
      <c r="I7" s="24"/>
      <c r="J7" s="24"/>
      <c r="K7" s="24"/>
      <c r="L7" s="25"/>
    </row>
    <row r="8" spans="2:15" ht="15" customHeight="1" x14ac:dyDescent="0.25">
      <c r="B8" s="37" t="s">
        <v>4</v>
      </c>
      <c r="C8" s="38"/>
      <c r="D8" s="38"/>
      <c r="E8" s="38"/>
      <c r="F8" s="38"/>
      <c r="G8" s="38"/>
      <c r="H8" s="38"/>
      <c r="I8" s="38"/>
      <c r="J8" s="41">
        <f>+J6</f>
        <v>47877400</v>
      </c>
      <c r="K8" s="42"/>
      <c r="L8" s="43"/>
      <c r="O8" s="1"/>
    </row>
    <row r="9" spans="2:15" ht="15.75" customHeight="1" thickBot="1" x14ac:dyDescent="0.3">
      <c r="B9" s="39"/>
      <c r="C9" s="40"/>
      <c r="D9" s="40"/>
      <c r="E9" s="40"/>
      <c r="F9" s="40"/>
      <c r="G9" s="40"/>
      <c r="H9" s="40"/>
      <c r="I9" s="40"/>
      <c r="J9" s="44"/>
      <c r="K9" s="45"/>
      <c r="L9" s="46"/>
    </row>
    <row r="10" spans="2:15" ht="30" customHeight="1" thickBot="1" x14ac:dyDescent="0.3">
      <c r="B10" s="32" t="s">
        <v>5</v>
      </c>
      <c r="C10" s="33"/>
      <c r="D10" s="33"/>
      <c r="E10" s="33"/>
      <c r="F10" s="33"/>
      <c r="G10" s="33"/>
      <c r="H10" s="33"/>
      <c r="I10" s="33"/>
      <c r="J10" s="34">
        <f>ROUND(+J8*0.16,0)</f>
        <v>7660384</v>
      </c>
      <c r="K10" s="35"/>
      <c r="L10" s="36"/>
      <c r="O10" s="3"/>
    </row>
    <row r="11" spans="2:15" ht="15" customHeight="1" x14ac:dyDescent="0.25">
      <c r="B11" s="37" t="s">
        <v>6</v>
      </c>
      <c r="C11" s="38"/>
      <c r="D11" s="38"/>
      <c r="E11" s="38"/>
      <c r="F11" s="38"/>
      <c r="G11" s="38"/>
      <c r="H11" s="38"/>
      <c r="I11" s="38"/>
      <c r="J11" s="47">
        <f>+J10+J6</f>
        <v>55537784</v>
      </c>
      <c r="K11" s="48"/>
      <c r="L11" s="49"/>
      <c r="O11" s="1"/>
    </row>
    <row r="12" spans="2:15" ht="15.75" customHeight="1" thickBot="1" x14ac:dyDescent="0.3">
      <c r="B12" s="39"/>
      <c r="C12" s="40"/>
      <c r="D12" s="40"/>
      <c r="E12" s="40"/>
      <c r="F12" s="40"/>
      <c r="G12" s="40"/>
      <c r="H12" s="40"/>
      <c r="I12" s="40"/>
      <c r="J12" s="50"/>
      <c r="K12" s="51"/>
      <c r="L12" s="52"/>
    </row>
    <row r="13" spans="2:15" ht="10.5" customHeight="1" thickBot="1" x14ac:dyDescent="0.3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2:15" ht="26.25" customHeight="1" thickBot="1" x14ac:dyDescent="0.3">
      <c r="B14" s="59" t="s">
        <v>7</v>
      </c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2:15" ht="17.25" customHeight="1" thickBot="1" x14ac:dyDescent="0.3">
      <c r="B15" s="4" t="s">
        <v>8</v>
      </c>
      <c r="C15" s="62" t="s">
        <v>1</v>
      </c>
      <c r="D15" s="63"/>
      <c r="E15" s="62" t="s">
        <v>9</v>
      </c>
      <c r="F15" s="63"/>
      <c r="G15" s="5" t="s">
        <v>10</v>
      </c>
      <c r="H15" s="62" t="s">
        <v>11</v>
      </c>
      <c r="I15" s="63"/>
      <c r="J15" s="62" t="s">
        <v>2</v>
      </c>
      <c r="K15" s="64"/>
      <c r="L15" s="63"/>
    </row>
    <row r="16" spans="2:15" ht="17.25" customHeight="1" x14ac:dyDescent="0.25">
      <c r="B16" s="65">
        <v>1</v>
      </c>
      <c r="C16" s="67" t="s">
        <v>12</v>
      </c>
      <c r="D16" s="68"/>
      <c r="E16" s="67" t="s">
        <v>13</v>
      </c>
      <c r="F16" s="68"/>
      <c r="G16" s="71">
        <f>+[1]Hoja1!F6</f>
        <v>192.78</v>
      </c>
      <c r="H16" s="73">
        <f>+[1]Hoja1!G6</f>
        <v>1250000</v>
      </c>
      <c r="I16" s="74"/>
      <c r="J16" s="53">
        <f>+G16*H16</f>
        <v>240975000</v>
      </c>
      <c r="K16" s="54"/>
      <c r="L16" s="55"/>
      <c r="O16" s="1"/>
    </row>
    <row r="17" spans="2:15" ht="15.75" customHeight="1" thickBot="1" x14ac:dyDescent="0.3">
      <c r="B17" s="66"/>
      <c r="C17" s="69"/>
      <c r="D17" s="70"/>
      <c r="E17" s="69"/>
      <c r="F17" s="70"/>
      <c r="G17" s="72"/>
      <c r="H17" s="75"/>
      <c r="I17" s="76"/>
      <c r="J17" s="56"/>
      <c r="K17" s="57"/>
      <c r="L17" s="58"/>
    </row>
    <row r="18" spans="2:15" ht="17.25" thickBot="1" x14ac:dyDescent="0.3">
      <c r="B18" s="6"/>
      <c r="C18" s="77"/>
      <c r="D18" s="78"/>
      <c r="E18" s="77"/>
      <c r="F18" s="78"/>
      <c r="G18" s="7"/>
      <c r="H18" s="77"/>
      <c r="I18" s="78"/>
      <c r="J18" s="79"/>
      <c r="K18" s="80"/>
      <c r="L18" s="81"/>
    </row>
    <row r="19" spans="2:15" ht="33.75" customHeight="1" x14ac:dyDescent="0.25">
      <c r="B19" s="65">
        <v>2</v>
      </c>
      <c r="C19" s="67" t="s">
        <v>14</v>
      </c>
      <c r="D19" s="68"/>
      <c r="E19" s="67" t="s">
        <v>13</v>
      </c>
      <c r="F19" s="68"/>
      <c r="G19" s="71">
        <f>+[1]Hoja1!H6</f>
        <v>104.04</v>
      </c>
      <c r="H19" s="82">
        <f>+[1]Hoja1!I6</f>
        <v>440000</v>
      </c>
      <c r="I19" s="68"/>
      <c r="J19" s="53">
        <f>+H19*G19</f>
        <v>45777600</v>
      </c>
      <c r="K19" s="54"/>
      <c r="L19" s="55"/>
      <c r="O19" s="8"/>
    </row>
    <row r="20" spans="2:15" ht="33.75" customHeight="1" thickBot="1" x14ac:dyDescent="0.3">
      <c r="B20" s="66"/>
      <c r="C20" s="69"/>
      <c r="D20" s="70"/>
      <c r="E20" s="69"/>
      <c r="F20" s="70"/>
      <c r="G20" s="72"/>
      <c r="H20" s="69"/>
      <c r="I20" s="70"/>
      <c r="J20" s="56"/>
      <c r="K20" s="57"/>
      <c r="L20" s="58"/>
    </row>
    <row r="21" spans="2:15" ht="17.25" thickBot="1" x14ac:dyDescent="0.3">
      <c r="B21" s="6"/>
      <c r="C21" s="77"/>
      <c r="D21" s="78"/>
      <c r="E21" s="77"/>
      <c r="F21" s="78"/>
      <c r="G21" s="7"/>
      <c r="H21" s="77"/>
      <c r="I21" s="78"/>
      <c r="J21" s="79"/>
      <c r="K21" s="80"/>
      <c r="L21" s="81"/>
    </row>
    <row r="22" spans="2:15" ht="15" customHeight="1" x14ac:dyDescent="0.25">
      <c r="B22" s="65">
        <v>3</v>
      </c>
      <c r="C22" s="67" t="s">
        <v>30</v>
      </c>
      <c r="D22" s="68"/>
      <c r="E22" s="67" t="s">
        <v>13</v>
      </c>
      <c r="F22" s="68"/>
      <c r="G22" s="71">
        <f>+[1]Hoja1!J6</f>
        <v>101.59799999999998</v>
      </c>
      <c r="H22" s="82">
        <f>+[1]Hoja1!K6</f>
        <v>180000</v>
      </c>
      <c r="I22" s="68"/>
      <c r="J22" s="53">
        <f>+H22*G22</f>
        <v>18287639.999999996</v>
      </c>
      <c r="K22" s="54"/>
      <c r="L22" s="55"/>
      <c r="O22" s="8"/>
    </row>
    <row r="23" spans="2:15" ht="15.75" customHeight="1" thickBot="1" x14ac:dyDescent="0.3">
      <c r="B23" s="66"/>
      <c r="C23" s="69"/>
      <c r="D23" s="70"/>
      <c r="E23" s="69"/>
      <c r="F23" s="70"/>
      <c r="G23" s="72"/>
      <c r="H23" s="69"/>
      <c r="I23" s="70"/>
      <c r="J23" s="56"/>
      <c r="K23" s="57"/>
      <c r="L23" s="58"/>
    </row>
    <row r="24" spans="2:15" ht="17.25" thickBot="1" x14ac:dyDescent="0.3">
      <c r="B24" s="6"/>
      <c r="C24" s="77"/>
      <c r="D24" s="78"/>
      <c r="E24" s="77"/>
      <c r="F24" s="78"/>
      <c r="G24" s="7"/>
      <c r="H24" s="77"/>
      <c r="I24" s="78"/>
      <c r="J24" s="79"/>
      <c r="K24" s="80"/>
      <c r="L24" s="81"/>
    </row>
    <row r="25" spans="2:15" ht="17.25" customHeight="1" x14ac:dyDescent="0.25">
      <c r="B25" s="65">
        <v>4</v>
      </c>
      <c r="C25" s="67" t="s">
        <v>15</v>
      </c>
      <c r="D25" s="68"/>
      <c r="E25" s="67" t="s">
        <v>13</v>
      </c>
      <c r="F25" s="68"/>
      <c r="G25" s="71">
        <f>+[1]Hoja1!L6</f>
        <v>222.90200000000007</v>
      </c>
      <c r="H25" s="84">
        <f>+[1]Hoja1!M6</f>
        <v>70000</v>
      </c>
      <c r="I25" s="74"/>
      <c r="J25" s="53">
        <f>+H25*G25</f>
        <v>15603140.000000006</v>
      </c>
      <c r="K25" s="54"/>
      <c r="L25" s="55"/>
      <c r="O25" s="8"/>
    </row>
    <row r="26" spans="2:15" ht="15.75" customHeight="1" thickBot="1" x14ac:dyDescent="0.3">
      <c r="B26" s="66"/>
      <c r="C26" s="69"/>
      <c r="D26" s="70"/>
      <c r="E26" s="69"/>
      <c r="F26" s="70"/>
      <c r="G26" s="72"/>
      <c r="H26" s="75"/>
      <c r="I26" s="76"/>
      <c r="J26" s="56"/>
      <c r="K26" s="57"/>
      <c r="L26" s="58"/>
    </row>
    <row r="27" spans="2:15" ht="17.25" thickBot="1" x14ac:dyDescent="0.3">
      <c r="B27" s="6"/>
      <c r="C27" s="77"/>
      <c r="D27" s="78"/>
      <c r="E27" s="77"/>
      <c r="F27" s="78"/>
      <c r="G27" s="7"/>
      <c r="H27" s="77"/>
      <c r="I27" s="78"/>
      <c r="J27" s="77"/>
      <c r="K27" s="85"/>
      <c r="L27" s="78"/>
    </row>
    <row r="28" spans="2:15" ht="17.25" customHeight="1" thickBot="1" x14ac:dyDescent="0.3">
      <c r="B28" s="4" t="s">
        <v>16</v>
      </c>
      <c r="C28" s="62" t="s">
        <v>17</v>
      </c>
      <c r="D28" s="63"/>
      <c r="E28" s="62"/>
      <c r="F28" s="63"/>
      <c r="G28" s="5"/>
      <c r="H28" s="62"/>
      <c r="I28" s="63"/>
      <c r="J28" s="62"/>
      <c r="K28" s="64"/>
      <c r="L28" s="63"/>
    </row>
    <row r="29" spans="2:15" ht="17.25" thickBot="1" x14ac:dyDescent="0.3">
      <c r="B29" s="69"/>
      <c r="C29" s="83"/>
      <c r="D29" s="83"/>
      <c r="E29" s="83"/>
      <c r="F29" s="83"/>
      <c r="G29" s="83"/>
      <c r="H29" s="83"/>
      <c r="I29" s="83"/>
      <c r="J29" s="83"/>
      <c r="K29" s="83"/>
      <c r="L29" s="70"/>
    </row>
    <row r="30" spans="2:15" ht="33" customHeight="1" thickBot="1" x14ac:dyDescent="0.3">
      <c r="B30" s="4" t="s">
        <v>18</v>
      </c>
      <c r="C30" s="62" t="s">
        <v>19</v>
      </c>
      <c r="D30" s="63"/>
      <c r="E30" s="62"/>
      <c r="F30" s="63"/>
      <c r="G30" s="5"/>
      <c r="H30" s="62"/>
      <c r="I30" s="63"/>
      <c r="J30" s="86">
        <f>+J25+J22+J19+J16</f>
        <v>320643380</v>
      </c>
      <c r="K30" s="87"/>
      <c r="L30" s="88"/>
    </row>
    <row r="31" spans="2:15" ht="17.25" customHeight="1" thickBot="1" x14ac:dyDescent="0.3">
      <c r="B31" s="6"/>
      <c r="C31" s="77" t="s">
        <v>20</v>
      </c>
      <c r="D31" s="78"/>
      <c r="E31" s="77" t="s">
        <v>21</v>
      </c>
      <c r="F31" s="78"/>
      <c r="G31" s="7">
        <v>17</v>
      </c>
      <c r="H31" s="77"/>
      <c r="I31" s="78"/>
      <c r="J31" s="89">
        <f>ROUND(+J30*G31/100,0)</f>
        <v>54509375</v>
      </c>
      <c r="K31" s="90"/>
      <c r="L31" s="91"/>
      <c r="M31" s="1"/>
    </row>
    <row r="32" spans="2:15" ht="17.25" thickBot="1" x14ac:dyDescent="0.3">
      <c r="B32" s="6"/>
      <c r="C32" s="77" t="s">
        <v>22</v>
      </c>
      <c r="D32" s="78"/>
      <c r="E32" s="77" t="s">
        <v>21</v>
      </c>
      <c r="F32" s="78"/>
      <c r="G32" s="7">
        <v>4</v>
      </c>
      <c r="H32" s="77"/>
      <c r="I32" s="78"/>
      <c r="J32" s="89">
        <f>ROUND(+J30*G32/100,0)</f>
        <v>12825735</v>
      </c>
      <c r="K32" s="90"/>
      <c r="L32" s="91"/>
      <c r="M32" s="1"/>
    </row>
    <row r="33" spans="2:13" ht="17.25" thickBot="1" x14ac:dyDescent="0.3">
      <c r="B33" s="6"/>
      <c r="C33" s="77" t="s">
        <v>23</v>
      </c>
      <c r="D33" s="78"/>
      <c r="E33" s="77" t="s">
        <v>21</v>
      </c>
      <c r="F33" s="78"/>
      <c r="G33" s="7">
        <v>4</v>
      </c>
      <c r="H33" s="77"/>
      <c r="I33" s="78"/>
      <c r="J33" s="89">
        <f>ROUND(+G33*J30/100,0)</f>
        <v>12825735</v>
      </c>
      <c r="K33" s="90"/>
      <c r="L33" s="91"/>
      <c r="M33" s="1"/>
    </row>
    <row r="34" spans="2:13" ht="17.25" customHeight="1" thickBot="1" x14ac:dyDescent="0.3">
      <c r="B34" s="6"/>
      <c r="C34" s="77" t="s">
        <v>24</v>
      </c>
      <c r="D34" s="78"/>
      <c r="E34" s="97">
        <v>0.16</v>
      </c>
      <c r="F34" s="98"/>
      <c r="G34" s="7"/>
      <c r="H34" s="77"/>
      <c r="I34" s="78"/>
      <c r="J34" s="89">
        <f>ROUND(+J33*E34,0)</f>
        <v>2052118</v>
      </c>
      <c r="K34" s="90"/>
      <c r="L34" s="91"/>
      <c r="M34" s="1"/>
    </row>
    <row r="35" spans="2:13" ht="17.25" thickBot="1" x14ac:dyDescent="0.3">
      <c r="B35" s="6"/>
      <c r="C35" s="77"/>
      <c r="D35" s="78"/>
      <c r="E35" s="77"/>
      <c r="F35" s="78"/>
      <c r="G35" s="7"/>
      <c r="H35" s="77"/>
      <c r="I35" s="78"/>
      <c r="J35" s="86">
        <f>+J31+J32+J33+J34</f>
        <v>82212963</v>
      </c>
      <c r="K35" s="87"/>
      <c r="L35" s="88"/>
      <c r="M35" s="1"/>
    </row>
    <row r="36" spans="2:13" ht="33" customHeight="1" thickBot="1" x14ac:dyDescent="0.3">
      <c r="B36" s="4"/>
      <c r="C36" s="62" t="s">
        <v>25</v>
      </c>
      <c r="D36" s="63"/>
      <c r="E36" s="86">
        <f>+J35+J30</f>
        <v>402856343</v>
      </c>
      <c r="F36" s="87"/>
      <c r="G36" s="87"/>
      <c r="H36" s="87"/>
      <c r="I36" s="87"/>
      <c r="J36" s="87"/>
      <c r="K36" s="87"/>
      <c r="L36" s="88"/>
      <c r="M36" s="1"/>
    </row>
    <row r="37" spans="2:13" ht="15.75" thickBot="1" x14ac:dyDescent="0.3">
      <c r="B37" s="9"/>
    </row>
    <row r="38" spans="2:13" ht="33" customHeight="1" thickBot="1" x14ac:dyDescent="0.3">
      <c r="B38" s="92" t="s">
        <v>26</v>
      </c>
      <c r="C38" s="93"/>
      <c r="D38" s="93"/>
      <c r="E38" s="93"/>
      <c r="F38" s="93"/>
      <c r="G38" s="93"/>
      <c r="H38" s="93"/>
      <c r="I38" s="93"/>
      <c r="J38" s="94">
        <f>+E36+J11</f>
        <v>458394127</v>
      </c>
      <c r="K38" s="95"/>
      <c r="L38" s="96"/>
    </row>
  </sheetData>
  <mergeCells count="92">
    <mergeCell ref="B38:I38"/>
    <mergeCell ref="J38:L38"/>
    <mergeCell ref="C34:D34"/>
    <mergeCell ref="E34:F34"/>
    <mergeCell ref="H34:I34"/>
    <mergeCell ref="J34:L34"/>
    <mergeCell ref="C35:D35"/>
    <mergeCell ref="E35:F35"/>
    <mergeCell ref="H35:I35"/>
    <mergeCell ref="J35:L35"/>
    <mergeCell ref="C33:D33"/>
    <mergeCell ref="E33:F33"/>
    <mergeCell ref="H33:I33"/>
    <mergeCell ref="J33:L33"/>
    <mergeCell ref="C36:D36"/>
    <mergeCell ref="E36:L36"/>
    <mergeCell ref="J30:L30"/>
    <mergeCell ref="C32:D32"/>
    <mergeCell ref="E32:F32"/>
    <mergeCell ref="H32:I32"/>
    <mergeCell ref="J32:L32"/>
    <mergeCell ref="C31:D31"/>
    <mergeCell ref="E31:F31"/>
    <mergeCell ref="H31:I31"/>
    <mergeCell ref="J31:L31"/>
    <mergeCell ref="H27:I27"/>
    <mergeCell ref="J27:L27"/>
    <mergeCell ref="C28:D28"/>
    <mergeCell ref="E28:F28"/>
    <mergeCell ref="H28:I28"/>
    <mergeCell ref="J28:L28"/>
    <mergeCell ref="B29:L29"/>
    <mergeCell ref="C30:D30"/>
    <mergeCell ref="E30:F30"/>
    <mergeCell ref="H30:I30"/>
    <mergeCell ref="C24:D24"/>
    <mergeCell ref="E24:F24"/>
    <mergeCell ref="H24:I24"/>
    <mergeCell ref="J24:L24"/>
    <mergeCell ref="B25:B26"/>
    <mergeCell ref="C25:D26"/>
    <mergeCell ref="E25:F26"/>
    <mergeCell ref="G25:G26"/>
    <mergeCell ref="H25:I26"/>
    <mergeCell ref="J25:L26"/>
    <mergeCell ref="C27:D27"/>
    <mergeCell ref="E27:F27"/>
    <mergeCell ref="C21:D21"/>
    <mergeCell ref="E21:F21"/>
    <mergeCell ref="H21:I21"/>
    <mergeCell ref="J21:L21"/>
    <mergeCell ref="B22:B23"/>
    <mergeCell ref="C22:D23"/>
    <mergeCell ref="E22:F23"/>
    <mergeCell ref="G22:G23"/>
    <mergeCell ref="H22:I23"/>
    <mergeCell ref="J22:L23"/>
    <mergeCell ref="C18:D18"/>
    <mergeCell ref="E18:F18"/>
    <mergeCell ref="H18:I18"/>
    <mergeCell ref="J18:L18"/>
    <mergeCell ref="B19:B20"/>
    <mergeCell ref="C19:D20"/>
    <mergeCell ref="E19:F20"/>
    <mergeCell ref="G19:G20"/>
    <mergeCell ref="H19:I20"/>
    <mergeCell ref="J19:L20"/>
    <mergeCell ref="J16:L17"/>
    <mergeCell ref="B13:I13"/>
    <mergeCell ref="J13:L13"/>
    <mergeCell ref="B14:L14"/>
    <mergeCell ref="C15:D15"/>
    <mergeCell ref="E15:F15"/>
    <mergeCell ref="H15:I15"/>
    <mergeCell ref="J15:L15"/>
    <mergeCell ref="B16:B17"/>
    <mergeCell ref="C16:D17"/>
    <mergeCell ref="E16:F17"/>
    <mergeCell ref="G16:G17"/>
    <mergeCell ref="H16:I17"/>
    <mergeCell ref="B8:I9"/>
    <mergeCell ref="J8:L9"/>
    <mergeCell ref="B10:I10"/>
    <mergeCell ref="J10:L10"/>
    <mergeCell ref="B11:I12"/>
    <mergeCell ref="J11:L12"/>
    <mergeCell ref="B7:L7"/>
    <mergeCell ref="B3:L4"/>
    <mergeCell ref="B5:I5"/>
    <mergeCell ref="J5:L5"/>
    <mergeCell ref="B6:I6"/>
    <mergeCell ref="J6:L6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46"/>
  <sheetViews>
    <sheetView tabSelected="1" view="pageBreakPreview" zoomScaleNormal="100" zoomScaleSheetLayoutView="100" workbookViewId="0">
      <selection activeCell="K44" sqref="K44:M44"/>
    </sheetView>
  </sheetViews>
  <sheetFormatPr baseColWidth="10" defaultRowHeight="15" x14ac:dyDescent="0.25"/>
  <cols>
    <col min="5" max="5" width="17.5703125" customWidth="1"/>
    <col min="7" max="7" width="4.7109375" customWidth="1"/>
    <col min="13" max="13" width="15.28515625" bestFit="1" customWidth="1"/>
    <col min="15" max="15" width="16.85546875" bestFit="1" customWidth="1"/>
  </cols>
  <sheetData>
    <row r="2" spans="3:13" ht="15.75" thickBot="1" x14ac:dyDescent="0.3"/>
    <row r="3" spans="3:13" x14ac:dyDescent="0.25">
      <c r="C3" s="26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3:13" ht="15.75" thickBot="1" x14ac:dyDescent="0.3">
      <c r="C4" s="29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3:13" ht="17.25" thickBot="1" x14ac:dyDescent="0.3">
      <c r="C5" s="32" t="s">
        <v>1</v>
      </c>
      <c r="D5" s="33"/>
      <c r="E5" s="33"/>
      <c r="F5" s="33"/>
      <c r="G5" s="33"/>
      <c r="H5" s="33"/>
      <c r="I5" s="33"/>
      <c r="J5" s="33"/>
      <c r="K5" s="23" t="s">
        <v>2</v>
      </c>
      <c r="L5" s="24"/>
      <c r="M5" s="25"/>
    </row>
    <row r="6" spans="3:13" ht="17.25" hidden="1" thickBot="1" x14ac:dyDescent="0.3">
      <c r="C6" s="32" t="s">
        <v>27</v>
      </c>
      <c r="D6" s="33"/>
      <c r="E6" s="33"/>
      <c r="F6" s="33"/>
      <c r="G6" s="33"/>
      <c r="H6" s="33"/>
      <c r="I6" s="33"/>
      <c r="J6" s="33"/>
      <c r="K6" s="34"/>
      <c r="L6" s="35"/>
      <c r="M6" s="36"/>
    </row>
    <row r="7" spans="3:13" ht="17.25" hidden="1" thickBot="1" x14ac:dyDescent="0.3">
      <c r="C7" s="23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3:13" ht="15.75" hidden="1" thickBot="1" x14ac:dyDescent="0.3">
      <c r="C8" s="37" t="s">
        <v>4</v>
      </c>
      <c r="D8" s="38"/>
      <c r="E8" s="38"/>
      <c r="F8" s="38"/>
      <c r="G8" s="38"/>
      <c r="H8" s="38"/>
      <c r="I8" s="38"/>
      <c r="J8" s="38"/>
      <c r="K8" s="41">
        <f>+K6</f>
        <v>0</v>
      </c>
      <c r="L8" s="42"/>
      <c r="M8" s="43"/>
    </row>
    <row r="9" spans="3:13" ht="15.75" hidden="1" thickBot="1" x14ac:dyDescent="0.3">
      <c r="C9" s="39"/>
      <c r="D9" s="40"/>
      <c r="E9" s="40"/>
      <c r="F9" s="40"/>
      <c r="G9" s="40"/>
      <c r="H9" s="40"/>
      <c r="I9" s="40"/>
      <c r="J9" s="40"/>
      <c r="K9" s="44"/>
      <c r="L9" s="45"/>
      <c r="M9" s="46"/>
    </row>
    <row r="10" spans="3:13" ht="17.25" hidden="1" thickBot="1" x14ac:dyDescent="0.3">
      <c r="C10" s="32" t="s">
        <v>5</v>
      </c>
      <c r="D10" s="33"/>
      <c r="E10" s="33"/>
      <c r="F10" s="33"/>
      <c r="G10" s="33"/>
      <c r="H10" s="33"/>
      <c r="I10" s="33"/>
      <c r="J10" s="33"/>
      <c r="K10" s="34"/>
      <c r="L10" s="35"/>
      <c r="M10" s="36"/>
    </row>
    <row r="11" spans="3:13" ht="15" customHeight="1" x14ac:dyDescent="0.25">
      <c r="C11" s="37" t="s">
        <v>29</v>
      </c>
      <c r="D11" s="38"/>
      <c r="E11" s="38"/>
      <c r="F11" s="38"/>
      <c r="G11" s="38"/>
      <c r="H11" s="38"/>
      <c r="I11" s="38"/>
      <c r="J11" s="38"/>
      <c r="K11" s="41">
        <f>+'[1]COSTEO CONSULTORIA'!G28</f>
        <v>47877400</v>
      </c>
      <c r="L11" s="42"/>
      <c r="M11" s="43"/>
    </row>
    <row r="12" spans="3:13" ht="15.75" customHeight="1" thickBot="1" x14ac:dyDescent="0.3">
      <c r="C12" s="39"/>
      <c r="D12" s="40"/>
      <c r="E12" s="40"/>
      <c r="F12" s="40"/>
      <c r="G12" s="40"/>
      <c r="H12" s="40"/>
      <c r="I12" s="40"/>
      <c r="J12" s="40"/>
      <c r="K12" s="44"/>
      <c r="L12" s="45"/>
      <c r="M12" s="46"/>
    </row>
    <row r="13" spans="3:13" ht="15.75" customHeight="1" thickBot="1" x14ac:dyDescent="0.3">
      <c r="C13" s="10"/>
      <c r="D13" s="11"/>
      <c r="E13" s="11"/>
      <c r="F13" s="11"/>
      <c r="G13" s="11"/>
      <c r="H13" s="11"/>
      <c r="I13" s="11"/>
      <c r="J13" s="11"/>
      <c r="K13" s="12"/>
      <c r="L13" s="12"/>
      <c r="M13" s="13"/>
    </row>
    <row r="14" spans="3:13" ht="15.75" customHeight="1" x14ac:dyDescent="0.25">
      <c r="C14" s="37" t="s">
        <v>4</v>
      </c>
      <c r="D14" s="38"/>
      <c r="E14" s="38"/>
      <c r="F14" s="38"/>
      <c r="G14" s="38"/>
      <c r="H14" s="38"/>
      <c r="I14" s="38"/>
      <c r="J14" s="38"/>
      <c r="K14" s="41">
        <f>+K11</f>
        <v>47877400</v>
      </c>
      <c r="L14" s="42"/>
      <c r="M14" s="43"/>
    </row>
    <row r="15" spans="3:13" ht="15.75" customHeight="1" thickBot="1" x14ac:dyDescent="0.3">
      <c r="C15" s="39"/>
      <c r="D15" s="40"/>
      <c r="E15" s="40"/>
      <c r="F15" s="40"/>
      <c r="G15" s="40"/>
      <c r="H15" s="40"/>
      <c r="I15" s="40"/>
      <c r="J15" s="40"/>
      <c r="K15" s="44"/>
      <c r="L15" s="45"/>
      <c r="M15" s="46"/>
    </row>
    <row r="16" spans="3:13" ht="15.75" customHeight="1" thickBot="1" x14ac:dyDescent="0.3">
      <c r="C16" s="32" t="s">
        <v>5</v>
      </c>
      <c r="D16" s="33"/>
      <c r="E16" s="33"/>
      <c r="F16" s="33"/>
      <c r="G16" s="33"/>
      <c r="H16" s="33"/>
      <c r="I16" s="33"/>
      <c r="J16" s="33"/>
      <c r="K16" s="34">
        <f>ROUND(+K14*0.16,0)</f>
        <v>7660384</v>
      </c>
      <c r="L16" s="35"/>
      <c r="M16" s="36"/>
    </row>
    <row r="17" spans="3:16" x14ac:dyDescent="0.25">
      <c r="C17" s="37" t="s">
        <v>6</v>
      </c>
      <c r="D17" s="38"/>
      <c r="E17" s="38"/>
      <c r="F17" s="38"/>
      <c r="G17" s="38"/>
      <c r="H17" s="38"/>
      <c r="I17" s="38"/>
      <c r="J17" s="38"/>
      <c r="K17" s="47">
        <f>+K16+K11</f>
        <v>55537784</v>
      </c>
      <c r="L17" s="48"/>
      <c r="M17" s="49"/>
    </row>
    <row r="18" spans="3:16" ht="17.25" customHeight="1" thickBot="1" x14ac:dyDescent="0.3">
      <c r="C18" s="39"/>
      <c r="D18" s="40"/>
      <c r="E18" s="40"/>
      <c r="F18" s="40"/>
      <c r="G18" s="40"/>
      <c r="H18" s="40"/>
      <c r="I18" s="40"/>
      <c r="J18" s="40"/>
      <c r="K18" s="50"/>
      <c r="L18" s="51"/>
      <c r="M18" s="52"/>
    </row>
    <row r="19" spans="3:16" ht="17.25" customHeight="1" thickBot="1" x14ac:dyDescent="0.3"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5"/>
    </row>
    <row r="20" spans="3:16" ht="26.25" customHeight="1" thickBot="1" x14ac:dyDescent="0.3">
      <c r="C20" s="26" t="s">
        <v>31</v>
      </c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3:16" ht="17.25" customHeight="1" thickBot="1" x14ac:dyDescent="0.3">
      <c r="C21" s="4" t="s">
        <v>8</v>
      </c>
      <c r="D21" s="62" t="s">
        <v>1</v>
      </c>
      <c r="E21" s="63"/>
      <c r="F21" s="62" t="s">
        <v>9</v>
      </c>
      <c r="G21" s="63"/>
      <c r="H21" s="5" t="s">
        <v>10</v>
      </c>
      <c r="I21" s="62" t="s">
        <v>11</v>
      </c>
      <c r="J21" s="63"/>
      <c r="K21" s="62" t="s">
        <v>2</v>
      </c>
      <c r="L21" s="64"/>
      <c r="M21" s="63"/>
    </row>
    <row r="22" spans="3:16" x14ac:dyDescent="0.25">
      <c r="C22" s="65">
        <v>1</v>
      </c>
      <c r="D22" s="67" t="s">
        <v>28</v>
      </c>
      <c r="E22" s="68"/>
      <c r="F22" s="67" t="s">
        <v>13</v>
      </c>
      <c r="G22" s="68"/>
      <c r="H22" s="71">
        <f>+[1]Hoja1!F11</f>
        <v>192.78</v>
      </c>
      <c r="I22" s="73">
        <f>+[1]Hoja1!G11</f>
        <v>1339793</v>
      </c>
      <c r="J22" s="74"/>
      <c r="K22" s="53">
        <f>+H22*I22</f>
        <v>258285294.53999999</v>
      </c>
      <c r="L22" s="54"/>
      <c r="M22" s="55"/>
      <c r="O22" s="1"/>
    </row>
    <row r="23" spans="3:16" ht="21.75" customHeight="1" thickBot="1" x14ac:dyDescent="0.3">
      <c r="C23" s="66"/>
      <c r="D23" s="69"/>
      <c r="E23" s="70"/>
      <c r="F23" s="69"/>
      <c r="G23" s="70"/>
      <c r="H23" s="72"/>
      <c r="I23" s="75"/>
      <c r="J23" s="76"/>
      <c r="K23" s="56"/>
      <c r="L23" s="57"/>
      <c r="M23" s="58"/>
      <c r="P23" s="1"/>
    </row>
    <row r="24" spans="3:16" ht="17.25" thickBot="1" x14ac:dyDescent="0.3">
      <c r="C24" s="6"/>
      <c r="D24" s="77"/>
      <c r="E24" s="78"/>
      <c r="F24" s="77"/>
      <c r="G24" s="78"/>
      <c r="H24" s="7"/>
      <c r="I24" s="77"/>
      <c r="J24" s="78"/>
      <c r="K24" s="79"/>
      <c r="L24" s="80"/>
      <c r="M24" s="81"/>
    </row>
    <row r="25" spans="3:16" x14ac:dyDescent="0.25">
      <c r="C25" s="65">
        <v>2</v>
      </c>
      <c r="D25" s="67" t="s">
        <v>14</v>
      </c>
      <c r="E25" s="68"/>
      <c r="F25" s="67" t="s">
        <v>13</v>
      </c>
      <c r="G25" s="68"/>
      <c r="H25" s="71">
        <f>+[1]Hoja1!H11</f>
        <v>104.04</v>
      </c>
      <c r="I25" s="82">
        <f>+[1]Hoja1!I11</f>
        <v>500000</v>
      </c>
      <c r="J25" s="68"/>
      <c r="K25" s="53">
        <f>+I25*H25</f>
        <v>52020000</v>
      </c>
      <c r="L25" s="54"/>
      <c r="M25" s="55"/>
    </row>
    <row r="26" spans="3:16" ht="76.5" customHeight="1" thickBot="1" x14ac:dyDescent="0.3">
      <c r="C26" s="66"/>
      <c r="D26" s="69"/>
      <c r="E26" s="70"/>
      <c r="F26" s="69"/>
      <c r="G26" s="70"/>
      <c r="H26" s="72"/>
      <c r="I26" s="69"/>
      <c r="J26" s="70"/>
      <c r="K26" s="56"/>
      <c r="L26" s="57"/>
      <c r="M26" s="58"/>
    </row>
    <row r="27" spans="3:16" ht="17.25" thickBot="1" x14ac:dyDescent="0.3">
      <c r="C27" s="6"/>
      <c r="D27" s="77"/>
      <c r="E27" s="78"/>
      <c r="F27" s="77"/>
      <c r="G27" s="78"/>
      <c r="H27" s="7"/>
      <c r="I27" s="77"/>
      <c r="J27" s="78"/>
      <c r="K27" s="79"/>
      <c r="L27" s="80"/>
      <c r="M27" s="81"/>
    </row>
    <row r="28" spans="3:16" x14ac:dyDescent="0.25">
      <c r="C28" s="65">
        <v>3</v>
      </c>
      <c r="D28" s="67" t="s">
        <v>30</v>
      </c>
      <c r="E28" s="68"/>
      <c r="F28" s="67" t="s">
        <v>13</v>
      </c>
      <c r="G28" s="68"/>
      <c r="H28" s="71">
        <f>+[1]Hoja1!J11</f>
        <v>101.59799999999998</v>
      </c>
      <c r="I28" s="82">
        <f>+[1]Hoja1!K11</f>
        <v>220000</v>
      </c>
      <c r="J28" s="68"/>
      <c r="K28" s="53">
        <f>+I28*H28</f>
        <v>22351559.999999996</v>
      </c>
      <c r="L28" s="54"/>
      <c r="M28" s="55"/>
    </row>
    <row r="29" spans="3:16" ht="35.25" customHeight="1" thickBot="1" x14ac:dyDescent="0.3">
      <c r="C29" s="66"/>
      <c r="D29" s="69"/>
      <c r="E29" s="70"/>
      <c r="F29" s="69"/>
      <c r="G29" s="70"/>
      <c r="H29" s="72"/>
      <c r="I29" s="69"/>
      <c r="J29" s="70"/>
      <c r="K29" s="56"/>
      <c r="L29" s="57"/>
      <c r="M29" s="58"/>
    </row>
    <row r="30" spans="3:16" ht="17.25" thickBot="1" x14ac:dyDescent="0.3">
      <c r="C30" s="6"/>
      <c r="D30" s="77"/>
      <c r="E30" s="78"/>
      <c r="F30" s="77"/>
      <c r="G30" s="78"/>
      <c r="H30" s="7"/>
      <c r="I30" s="77"/>
      <c r="J30" s="78"/>
      <c r="K30" s="79"/>
      <c r="L30" s="80"/>
      <c r="M30" s="81"/>
    </row>
    <row r="31" spans="3:16" x14ac:dyDescent="0.25">
      <c r="C31" s="65">
        <v>4</v>
      </c>
      <c r="D31" s="67" t="s">
        <v>15</v>
      </c>
      <c r="E31" s="68"/>
      <c r="F31" s="67" t="s">
        <v>13</v>
      </c>
      <c r="G31" s="68"/>
      <c r="H31" s="71">
        <f>+[1]Hoja1!L11</f>
        <v>222.90200000000007</v>
      </c>
      <c r="I31" s="84">
        <f>+[1]Hoja1!M11</f>
        <v>80000</v>
      </c>
      <c r="J31" s="74"/>
      <c r="K31" s="53">
        <f>+I31*H31</f>
        <v>17832160.000000007</v>
      </c>
      <c r="L31" s="54"/>
      <c r="M31" s="55"/>
    </row>
    <row r="32" spans="3:16" ht="15.75" thickBot="1" x14ac:dyDescent="0.3">
      <c r="C32" s="66"/>
      <c r="D32" s="69"/>
      <c r="E32" s="70"/>
      <c r="F32" s="69"/>
      <c r="G32" s="70"/>
      <c r="H32" s="72"/>
      <c r="I32" s="75"/>
      <c r="J32" s="76"/>
      <c r="K32" s="56"/>
      <c r="L32" s="57"/>
      <c r="M32" s="58"/>
    </row>
    <row r="33" spans="3:15" ht="17.25" thickBot="1" x14ac:dyDescent="0.3">
      <c r="C33" s="6"/>
      <c r="D33" s="14"/>
      <c r="E33" s="7"/>
      <c r="F33" s="14"/>
      <c r="G33" s="7"/>
      <c r="H33" s="15"/>
      <c r="I33" s="16"/>
      <c r="J33" s="17"/>
      <c r="K33" s="18"/>
      <c r="L33" s="19"/>
      <c r="M33" s="20"/>
    </row>
    <row r="34" spans="3:15" ht="17.25" thickBot="1" x14ac:dyDescent="0.3">
      <c r="C34" s="4" t="s">
        <v>16</v>
      </c>
      <c r="D34" s="62" t="s">
        <v>17</v>
      </c>
      <c r="E34" s="63"/>
      <c r="F34" s="62"/>
      <c r="G34" s="63"/>
      <c r="H34" s="5"/>
      <c r="I34" s="62"/>
      <c r="J34" s="63"/>
      <c r="K34" s="62"/>
      <c r="L34" s="64"/>
      <c r="M34" s="63"/>
    </row>
    <row r="35" spans="3:15" ht="17.25" thickBot="1" x14ac:dyDescent="0.3">
      <c r="C35" s="69"/>
      <c r="D35" s="83"/>
      <c r="E35" s="83"/>
      <c r="F35" s="83"/>
      <c r="G35" s="83"/>
      <c r="H35" s="83"/>
      <c r="I35" s="83"/>
      <c r="J35" s="83"/>
      <c r="K35" s="83"/>
      <c r="L35" s="83"/>
      <c r="M35" s="70"/>
    </row>
    <row r="36" spans="3:15" ht="17.25" thickBot="1" x14ac:dyDescent="0.3">
      <c r="C36" s="4" t="s">
        <v>18</v>
      </c>
      <c r="D36" s="62" t="s">
        <v>19</v>
      </c>
      <c r="E36" s="63"/>
      <c r="F36" s="62"/>
      <c r="G36" s="63"/>
      <c r="H36" s="5"/>
      <c r="I36" s="62"/>
      <c r="J36" s="63"/>
      <c r="K36" s="86">
        <f>+K31+K28+K25+K22</f>
        <v>350489014.53999996</v>
      </c>
      <c r="L36" s="87"/>
      <c r="M36" s="88"/>
    </row>
    <row r="37" spans="3:15" ht="17.25" thickBot="1" x14ac:dyDescent="0.3">
      <c r="C37" s="6"/>
      <c r="D37" s="77" t="s">
        <v>20</v>
      </c>
      <c r="E37" s="78"/>
      <c r="F37" s="77" t="s">
        <v>21</v>
      </c>
      <c r="G37" s="78"/>
      <c r="H37" s="7">
        <v>17</v>
      </c>
      <c r="I37" s="77"/>
      <c r="J37" s="78"/>
      <c r="K37" s="89">
        <f>ROUND(+K36*H37/100,0)</f>
        <v>59583132</v>
      </c>
      <c r="L37" s="90"/>
      <c r="M37" s="91"/>
    </row>
    <row r="38" spans="3:15" ht="17.25" thickBot="1" x14ac:dyDescent="0.3">
      <c r="C38" s="6"/>
      <c r="D38" s="77" t="s">
        <v>22</v>
      </c>
      <c r="E38" s="78"/>
      <c r="F38" s="77" t="s">
        <v>21</v>
      </c>
      <c r="G38" s="78"/>
      <c r="H38" s="7">
        <v>4</v>
      </c>
      <c r="I38" s="77"/>
      <c r="J38" s="78"/>
      <c r="K38" s="89">
        <f>ROUND(+K36*H38/100,0)</f>
        <v>14019561</v>
      </c>
      <c r="L38" s="90"/>
      <c r="M38" s="91"/>
    </row>
    <row r="39" spans="3:15" ht="17.25" thickBot="1" x14ac:dyDescent="0.3">
      <c r="C39" s="6"/>
      <c r="D39" s="77" t="s">
        <v>23</v>
      </c>
      <c r="E39" s="78"/>
      <c r="F39" s="77" t="s">
        <v>21</v>
      </c>
      <c r="G39" s="78"/>
      <c r="H39" s="7">
        <v>4</v>
      </c>
      <c r="I39" s="77"/>
      <c r="J39" s="78"/>
      <c r="K39" s="89">
        <f>ROUND(+H39*K36/100,0)</f>
        <v>14019561</v>
      </c>
      <c r="L39" s="90"/>
      <c r="M39" s="91"/>
    </row>
    <row r="40" spans="3:15" ht="17.25" thickBot="1" x14ac:dyDescent="0.3">
      <c r="C40" s="6"/>
      <c r="D40" s="77" t="s">
        <v>24</v>
      </c>
      <c r="E40" s="78"/>
      <c r="F40" s="97">
        <v>0.16</v>
      </c>
      <c r="G40" s="98"/>
      <c r="H40" s="7"/>
      <c r="I40" s="77"/>
      <c r="J40" s="78"/>
      <c r="K40" s="89">
        <f>ROUND(+K39*F40,0)</f>
        <v>2243130</v>
      </c>
      <c r="L40" s="90"/>
      <c r="M40" s="91"/>
      <c r="O40" s="1"/>
    </row>
    <row r="41" spans="3:15" ht="17.25" thickBot="1" x14ac:dyDescent="0.3">
      <c r="C41" s="6"/>
      <c r="D41" s="77"/>
      <c r="E41" s="78"/>
      <c r="F41" s="77"/>
      <c r="G41" s="78"/>
      <c r="H41" s="7"/>
      <c r="I41" s="77"/>
      <c r="J41" s="78"/>
      <c r="K41" s="86">
        <f>+K37+K38+K39+K40</f>
        <v>89865384</v>
      </c>
      <c r="L41" s="87"/>
      <c r="M41" s="88"/>
    </row>
    <row r="42" spans="3:15" ht="17.25" thickBot="1" x14ac:dyDescent="0.3">
      <c r="C42" s="4"/>
      <c r="D42" s="62" t="s">
        <v>25</v>
      </c>
      <c r="E42" s="63"/>
      <c r="F42" s="86">
        <f>ROUND(K41+K36,0)</f>
        <v>440354399</v>
      </c>
      <c r="G42" s="87"/>
      <c r="H42" s="87"/>
      <c r="I42" s="87"/>
      <c r="J42" s="87"/>
      <c r="K42" s="87"/>
      <c r="L42" s="87"/>
      <c r="M42" s="88"/>
    </row>
    <row r="43" spans="3:15" ht="15.75" thickBot="1" x14ac:dyDescent="0.3">
      <c r="C43" s="9"/>
    </row>
    <row r="44" spans="3:15" ht="17.25" thickBot="1" x14ac:dyDescent="0.3">
      <c r="C44" s="92" t="s">
        <v>26</v>
      </c>
      <c r="D44" s="93"/>
      <c r="E44" s="93"/>
      <c r="F44" s="93"/>
      <c r="G44" s="93"/>
      <c r="H44" s="93"/>
      <c r="I44" s="93"/>
      <c r="J44" s="93"/>
      <c r="K44" s="94">
        <f>+F42+K17</f>
        <v>495892183</v>
      </c>
      <c r="L44" s="95"/>
      <c r="M44" s="96"/>
      <c r="O44" s="21"/>
    </row>
    <row r="45" spans="3:15" x14ac:dyDescent="0.25">
      <c r="O45" s="1"/>
    </row>
    <row r="46" spans="3:15" x14ac:dyDescent="0.25">
      <c r="M46" s="1"/>
      <c r="O46" s="22"/>
    </row>
  </sheetData>
  <mergeCells count="93">
    <mergeCell ref="I21:J21"/>
    <mergeCell ref="K21:M21"/>
    <mergeCell ref="C44:J44"/>
    <mergeCell ref="K44:M44"/>
    <mergeCell ref="D41:E41"/>
    <mergeCell ref="F41:G41"/>
    <mergeCell ref="I41:J41"/>
    <mergeCell ref="K41:M41"/>
    <mergeCell ref="D42:E42"/>
    <mergeCell ref="F42:M42"/>
    <mergeCell ref="D39:E39"/>
    <mergeCell ref="F39:G39"/>
    <mergeCell ref="I39:J39"/>
    <mergeCell ref="K39:M39"/>
    <mergeCell ref="D40:E40"/>
    <mergeCell ref="F40:G40"/>
    <mergeCell ref="I40:J40"/>
    <mergeCell ref="K40:M40"/>
    <mergeCell ref="D37:E37"/>
    <mergeCell ref="F37:G37"/>
    <mergeCell ref="I37:J37"/>
    <mergeCell ref="K37:M37"/>
    <mergeCell ref="D38:E38"/>
    <mergeCell ref="F38:G38"/>
    <mergeCell ref="I38:J38"/>
    <mergeCell ref="K38:M38"/>
    <mergeCell ref="D36:E36"/>
    <mergeCell ref="F36:G36"/>
    <mergeCell ref="I36:J36"/>
    <mergeCell ref="K36:M36"/>
    <mergeCell ref="D30:E30"/>
    <mergeCell ref="F30:G30"/>
    <mergeCell ref="I30:J30"/>
    <mergeCell ref="K30:M30"/>
    <mergeCell ref="K31:M32"/>
    <mergeCell ref="D34:E34"/>
    <mergeCell ref="F34:G34"/>
    <mergeCell ref="I34:J34"/>
    <mergeCell ref="K34:M34"/>
    <mergeCell ref="C35:M35"/>
    <mergeCell ref="C31:C32"/>
    <mergeCell ref="D31:E32"/>
    <mergeCell ref="F31:G32"/>
    <mergeCell ref="H31:H32"/>
    <mergeCell ref="I31:J32"/>
    <mergeCell ref="D27:E27"/>
    <mergeCell ref="F27:G27"/>
    <mergeCell ref="I27:J27"/>
    <mergeCell ref="K27:M27"/>
    <mergeCell ref="C28:C29"/>
    <mergeCell ref="D28:E29"/>
    <mergeCell ref="F28:G29"/>
    <mergeCell ref="H28:H29"/>
    <mergeCell ref="I28:J29"/>
    <mergeCell ref="K28:M29"/>
    <mergeCell ref="D24:E24"/>
    <mergeCell ref="F24:G24"/>
    <mergeCell ref="I24:J24"/>
    <mergeCell ref="K24:M24"/>
    <mergeCell ref="C25:C26"/>
    <mergeCell ref="D25:E26"/>
    <mergeCell ref="F25:G26"/>
    <mergeCell ref="H25:H26"/>
    <mergeCell ref="I25:J26"/>
    <mergeCell ref="K25:M26"/>
    <mergeCell ref="K22:M23"/>
    <mergeCell ref="C14:J15"/>
    <mergeCell ref="K14:M15"/>
    <mergeCell ref="C16:J16"/>
    <mergeCell ref="K16:M16"/>
    <mergeCell ref="C17:J18"/>
    <mergeCell ref="K17:M18"/>
    <mergeCell ref="C22:C23"/>
    <mergeCell ref="D22:E23"/>
    <mergeCell ref="F22:G23"/>
    <mergeCell ref="H22:H23"/>
    <mergeCell ref="I22:J23"/>
    <mergeCell ref="C20:M20"/>
    <mergeCell ref="C19:M19"/>
    <mergeCell ref="D21:E21"/>
    <mergeCell ref="F21:G21"/>
    <mergeCell ref="C8:J9"/>
    <mergeCell ref="K8:M9"/>
    <mergeCell ref="C10:J10"/>
    <mergeCell ref="K10:M10"/>
    <mergeCell ref="C11:J12"/>
    <mergeCell ref="K11:M12"/>
    <mergeCell ref="C7:M7"/>
    <mergeCell ref="C3:M4"/>
    <mergeCell ref="C5:J5"/>
    <mergeCell ref="K5:M5"/>
    <mergeCell ref="C6:J6"/>
    <mergeCell ref="K6:M6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San Joaquin - Pereira</vt:lpstr>
      <vt:lpstr>Campo Madrid - Bucaramanga </vt:lpstr>
      <vt:lpstr>'Campo Madrid - Bucaramanga '!Área_de_impresión</vt:lpstr>
      <vt:lpstr>'San Joaquin - Pereira'!Área_de_impresión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LINA MARCELA ARDILA TORRES</cp:lastModifiedBy>
  <cp:lastPrinted>2015-11-06T21:08:41Z</cp:lastPrinted>
  <dcterms:created xsi:type="dcterms:W3CDTF">2015-10-05T23:06:08Z</dcterms:created>
  <dcterms:modified xsi:type="dcterms:W3CDTF">2015-11-06T21:12:51Z</dcterms:modified>
</cp:coreProperties>
</file>