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"/>
    </mc:Choice>
  </mc:AlternateContent>
  <xr:revisionPtr revIDLastSave="415" documentId="8_{BF322329-972A-4084-B7F5-7713A6427DDB}" xr6:coauthVersionLast="47" xr6:coauthVersionMax="47" xr10:uidLastSave="{4582A02E-50A6-4898-B457-D3E8290EAA10}"/>
  <bookViews>
    <workbookView xWindow="-120" yWindow="-120" windowWidth="20730" windowHeight="11160" xr2:uid="{4DB9DCCF-8848-49EE-B362-0C252581CF41}"/>
  </bookViews>
  <sheets>
    <sheet name="Avance CI 2162" sheetId="1" r:id="rId1"/>
    <sheet name="Avance Precontractua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4" i="1" l="1"/>
  <c r="AE14" i="1" l="1"/>
  <c r="AD14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Y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K10" i="1" s="1"/>
  <c r="CL5" i="1"/>
  <c r="CM5" i="1"/>
  <c r="CN5" i="1"/>
  <c r="CO5" i="1"/>
  <c r="BB5" i="1"/>
  <c r="CP5" i="1"/>
  <c r="CP10" i="1" s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F5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AD8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10" i="1"/>
  <c r="B17" i="1" s="1"/>
  <c r="CN10" i="1"/>
  <c r="CD9" i="1"/>
  <c r="CE9" i="1"/>
  <c r="CF9" i="1"/>
  <c r="CG9" i="1"/>
  <c r="CH9" i="1"/>
  <c r="CI9" i="1"/>
  <c r="CJ9" i="1"/>
  <c r="CK9" i="1"/>
  <c r="CL9" i="1"/>
  <c r="CM9" i="1"/>
  <c r="CN9" i="1"/>
  <c r="CO9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F10" i="1" s="1"/>
  <c r="CG7" i="1"/>
  <c r="BB7" i="1"/>
  <c r="CM10" i="1" l="1"/>
  <c r="CL10" i="1"/>
  <c r="CO10" i="1"/>
  <c r="CH10" i="1"/>
  <c r="CE10" i="1"/>
  <c r="CJ10" i="1"/>
  <c r="CI10" i="1"/>
  <c r="CG10" i="1"/>
  <c r="CD10" i="1"/>
  <c r="E18" i="3" l="1"/>
  <c r="F18" i="3" s="1"/>
  <c r="F19" i="3" s="1"/>
  <c r="F16" i="3"/>
  <c r="E17" i="3" s="1"/>
  <c r="F17" i="3" s="1"/>
  <c r="M18" i="3"/>
  <c r="M17" i="3"/>
  <c r="M16" i="3"/>
  <c r="BC9" i="1" l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BB9" i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G4" i="3"/>
  <c r="G20" i="3" l="1"/>
  <c r="H12" i="3" l="1"/>
  <c r="J12" i="3" s="1"/>
  <c r="J18" i="3"/>
  <c r="J16" i="3"/>
  <c r="H16" i="3"/>
  <c r="J17" i="3"/>
  <c r="H17" i="3"/>
  <c r="H18" i="3"/>
  <c r="J19" i="3"/>
  <c r="H19" i="3"/>
  <c r="H8" i="3"/>
  <c r="J8" i="3" s="1"/>
  <c r="H6" i="3"/>
  <c r="J6" i="3" s="1"/>
  <c r="H5" i="3"/>
  <c r="J5" i="3" s="1"/>
  <c r="H4" i="3"/>
  <c r="I4" i="3" s="1"/>
  <c r="H11" i="3"/>
  <c r="J11" i="3" s="1"/>
  <c r="H7" i="3"/>
  <c r="J7" i="3" s="1"/>
  <c r="H15" i="3"/>
  <c r="J15" i="3" s="1"/>
  <c r="H9" i="3"/>
  <c r="J9" i="3" s="1"/>
  <c r="H13" i="3"/>
  <c r="J13" i="3" s="1"/>
  <c r="H14" i="3"/>
  <c r="J14" i="3" s="1"/>
  <c r="H10" i="3"/>
  <c r="J10" i="3" s="1"/>
  <c r="I5" i="3" l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J4" i="3"/>
  <c r="K4" i="3" s="1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H20" i="3"/>
  <c r="BT10" i="1"/>
  <c r="BV10" i="1"/>
  <c r="AR10" i="1"/>
  <c r="U10" i="1"/>
  <c r="V10" i="1"/>
  <c r="H10" i="1"/>
  <c r="P10" i="1"/>
  <c r="G10" i="1"/>
  <c r="I10" i="1"/>
  <c r="J10" i="1"/>
  <c r="K10" i="1"/>
  <c r="L10" i="1"/>
  <c r="M10" i="1"/>
  <c r="N10" i="1"/>
  <c r="O10" i="1"/>
  <c r="Q10" i="1"/>
  <c r="R10" i="1"/>
  <c r="AG10" i="1" l="1"/>
  <c r="Y10" i="1"/>
  <c r="CQ9" i="1"/>
  <c r="AE10" i="1"/>
  <c r="CQ7" i="1"/>
  <c r="CQ6" i="1"/>
  <c r="CQ8" i="1"/>
  <c r="CQ5" i="1"/>
  <c r="AX10" i="1"/>
  <c r="BF10" i="1"/>
  <c r="BN10" i="1"/>
  <c r="BL10" i="1"/>
  <c r="BP10" i="1"/>
  <c r="BD10" i="1"/>
  <c r="AO10" i="1"/>
  <c r="AL10" i="1"/>
  <c r="W10" i="1"/>
  <c r="T10" i="1"/>
  <c r="AJ10" i="1"/>
  <c r="AB10" i="1"/>
  <c r="BH10" i="1"/>
  <c r="AZ10" i="1"/>
  <c r="AK10" i="1"/>
  <c r="S10" i="1"/>
  <c r="AA10" i="1"/>
  <c r="AI10" i="1"/>
  <c r="BO10" i="1"/>
  <c r="BG10" i="1"/>
  <c r="AY10" i="1"/>
  <c r="AD10" i="1"/>
  <c r="Z10" i="1"/>
  <c r="AP10" i="1"/>
  <c r="AH10" i="1"/>
  <c r="AM10" i="1"/>
  <c r="BB10" i="1"/>
  <c r="AC10" i="1"/>
  <c r="AV10" i="1"/>
  <c r="BU10" i="1"/>
  <c r="BM10" i="1"/>
  <c r="BE10" i="1"/>
  <c r="AW10" i="1"/>
  <c r="AT10" i="1"/>
  <c r="X10" i="1"/>
  <c r="AN10" i="1"/>
  <c r="AF10" i="1"/>
  <c r="BR10" i="1"/>
  <c r="BJ10" i="1"/>
  <c r="BS10" i="1"/>
  <c r="BK10" i="1"/>
  <c r="BC10" i="1"/>
  <c r="AU10" i="1"/>
  <c r="F10" i="1"/>
  <c r="AQ10" i="1"/>
  <c r="BQ10" i="1"/>
  <c r="BI10" i="1"/>
  <c r="BA10" i="1"/>
  <c r="AS10" i="1"/>
  <c r="F11" i="1" l="1"/>
  <c r="G11" i="1" s="1"/>
  <c r="H11" i="1" l="1"/>
  <c r="I11" i="1" l="1"/>
  <c r="J11" i="1" l="1"/>
  <c r="K11" i="1" l="1"/>
  <c r="L11" i="1" l="1"/>
  <c r="M11" i="1" l="1"/>
  <c r="N11" i="1" l="1"/>
  <c r="O11" i="1" l="1"/>
  <c r="P11" i="1" l="1"/>
  <c r="Q11" i="1" l="1"/>
  <c r="R11" i="1" l="1"/>
  <c r="S11" i="1" l="1"/>
  <c r="T11" i="1" l="1"/>
  <c r="U11" i="1" l="1"/>
  <c r="V11" i="1" l="1"/>
  <c r="W11" i="1" l="1"/>
  <c r="X11" i="1" l="1"/>
  <c r="Y11" i="1" l="1"/>
  <c r="Z11" i="1" l="1"/>
  <c r="AA11" i="1" l="1"/>
  <c r="AB11" i="1" l="1"/>
  <c r="AC11" i="1" l="1"/>
  <c r="AD11" i="1" l="1"/>
  <c r="AE11" i="1" l="1"/>
  <c r="AF11" i="1" l="1"/>
  <c r="AG11" i="1" l="1"/>
  <c r="AH11" i="1" l="1"/>
  <c r="AI11" i="1" l="1"/>
  <c r="AJ11" i="1" l="1"/>
  <c r="AK11" i="1" l="1"/>
  <c r="AL11" i="1" l="1"/>
  <c r="AM11" i="1" l="1"/>
  <c r="AN11" i="1" l="1"/>
  <c r="AO11" i="1" l="1"/>
  <c r="AP11" i="1" l="1"/>
  <c r="AQ11" i="1" l="1"/>
  <c r="AR11" i="1" l="1"/>
  <c r="AS11" i="1" l="1"/>
  <c r="AT11" i="1" l="1"/>
  <c r="AU11" i="1" l="1"/>
  <c r="AV11" i="1" l="1"/>
  <c r="AW11" i="1" l="1"/>
  <c r="AX11" i="1" l="1"/>
  <c r="AY11" i="1" l="1"/>
  <c r="AZ11" i="1" l="1"/>
  <c r="BA11" i="1" l="1"/>
  <c r="BB11" i="1" l="1"/>
  <c r="BC11" i="1" l="1"/>
  <c r="BD11" i="1" l="1"/>
  <c r="BE11" i="1" l="1"/>
  <c r="BF11" i="1" l="1"/>
  <c r="BG11" i="1" l="1"/>
  <c r="BH11" i="1" l="1"/>
  <c r="BI11" i="1" l="1"/>
  <c r="BJ11" i="1" l="1"/>
  <c r="BK11" i="1" l="1"/>
  <c r="BL11" i="1" l="1"/>
  <c r="BM11" i="1" l="1"/>
  <c r="BN11" i="1" l="1"/>
  <c r="BO11" i="1" l="1"/>
  <c r="BP11" i="1" l="1"/>
  <c r="BQ11" i="1" l="1"/>
  <c r="BR11" i="1" l="1"/>
  <c r="BS11" i="1" l="1"/>
  <c r="BT11" i="1" l="1"/>
  <c r="BU11" i="1" s="1"/>
  <c r="BV11" i="1" l="1"/>
  <c r="BW11" i="1" l="1"/>
  <c r="BX11" i="1" l="1"/>
  <c r="BY11" i="1" l="1"/>
  <c r="BZ11" i="1" l="1"/>
  <c r="CA11" i="1" l="1"/>
  <c r="CB11" i="1" l="1"/>
  <c r="CC11" i="1" l="1"/>
  <c r="CD11" i="1" l="1"/>
  <c r="CE11" i="1" l="1"/>
  <c r="CF11" i="1" l="1"/>
  <c r="CG11" i="1" l="1"/>
  <c r="CH11" i="1" l="1"/>
  <c r="CI11" i="1" l="1"/>
  <c r="CJ11" i="1" l="1"/>
  <c r="CK11" i="1" l="1"/>
  <c r="CL11" i="1" l="1"/>
  <c r="CM11" i="1" l="1"/>
  <c r="CN11" i="1" l="1"/>
  <c r="CO11" i="1" l="1"/>
  <c r="CP11" i="1" l="1"/>
  <c r="CP13" i="1" s="1"/>
  <c r="I13" i="1"/>
  <c r="I14" i="1" s="1"/>
  <c r="M13" i="1"/>
  <c r="M14" i="1" s="1"/>
  <c r="Q13" i="1"/>
  <c r="Q14" i="1" s="1"/>
  <c r="U13" i="1"/>
  <c r="U14" i="1" s="1"/>
  <c r="Y13" i="1"/>
  <c r="Y14" i="1" s="1"/>
  <c r="AC13" i="1"/>
  <c r="AC14" i="1" s="1"/>
  <c r="V13" i="1"/>
  <c r="V14" i="1" s="1"/>
  <c r="Z13" i="1"/>
  <c r="Z14" i="1" s="1"/>
  <c r="F13" i="1"/>
  <c r="F14" i="1" s="1"/>
  <c r="N13" i="1"/>
  <c r="N14" i="1" s="1"/>
  <c r="K13" i="1"/>
  <c r="K14" i="1" s="1"/>
  <c r="O13" i="1"/>
  <c r="O14" i="1" s="1"/>
  <c r="S13" i="1"/>
  <c r="S14" i="1" s="1"/>
  <c r="W13" i="1"/>
  <c r="W14" i="1" s="1"/>
  <c r="AA13" i="1"/>
  <c r="AA14" i="1" s="1"/>
  <c r="R13" i="1"/>
  <c r="R14" i="1" s="1"/>
  <c r="G13" i="1"/>
  <c r="G14" i="1" s="1"/>
  <c r="J13" i="1"/>
  <c r="J14" i="1" s="1"/>
  <c r="H13" i="1"/>
  <c r="H14" i="1" s="1"/>
  <c r="L13" i="1"/>
  <c r="L14" i="1" s="1"/>
  <c r="P13" i="1"/>
  <c r="P14" i="1" s="1"/>
  <c r="T13" i="1"/>
  <c r="T14" i="1" s="1"/>
  <c r="X13" i="1"/>
  <c r="X14" i="1" s="1"/>
  <c r="AB13" i="1"/>
  <c r="AB14" i="1" s="1"/>
  <c r="AR13" i="1"/>
  <c r="AZ13" i="1"/>
  <c r="CN13" i="1"/>
  <c r="AK13" i="1"/>
  <c r="AS13" i="1"/>
  <c r="BA13" i="1"/>
  <c r="BI13" i="1"/>
  <c r="BQ13" i="1"/>
  <c r="BY13" i="1"/>
  <c r="CG13" i="1"/>
  <c r="CO13" i="1"/>
  <c r="AL13" i="1"/>
  <c r="BZ13" i="1"/>
  <c r="CH13" i="1"/>
  <c r="BX13" i="1"/>
  <c r="AD13" i="1"/>
  <c r="AE13" i="1"/>
  <c r="AM13" i="1"/>
  <c r="AU13" i="1"/>
  <c r="BC13" i="1"/>
  <c r="BK13" i="1"/>
  <c r="BS13" i="1"/>
  <c r="CA13" i="1"/>
  <c r="CI13" i="1"/>
  <c r="BH13" i="1"/>
  <c r="BR13" i="1"/>
  <c r="AF13" i="1"/>
  <c r="AN13" i="1"/>
  <c r="AV13" i="1"/>
  <c r="BD13" i="1"/>
  <c r="BL13" i="1"/>
  <c r="BT13" i="1"/>
  <c r="CB13" i="1"/>
  <c r="CJ13" i="1"/>
  <c r="AT13" i="1"/>
  <c r="AG13" i="1"/>
  <c r="AO13" i="1"/>
  <c r="AW13" i="1"/>
  <c r="BE13" i="1"/>
  <c r="BM13" i="1"/>
  <c r="BU13" i="1"/>
  <c r="CC13" i="1"/>
  <c r="CK13" i="1"/>
  <c r="CF13" i="1"/>
  <c r="BB13" i="1"/>
  <c r="AH13" i="1"/>
  <c r="AP13" i="1"/>
  <c r="AX13" i="1"/>
  <c r="BF13" i="1"/>
  <c r="BN13" i="1"/>
  <c r="BV13" i="1"/>
  <c r="CD13" i="1"/>
  <c r="CL13" i="1"/>
  <c r="AJ13" i="1"/>
  <c r="BP13" i="1"/>
  <c r="BJ13" i="1"/>
  <c r="AI13" i="1"/>
  <c r="AQ13" i="1"/>
  <c r="AY13" i="1"/>
  <c r="BG13" i="1"/>
  <c r="BO13" i="1"/>
  <c r="BW13" i="1"/>
  <c r="CE13" i="1"/>
  <c r="CM13" i="1"/>
  <c r="CQ10" i="1"/>
  <c r="CQ16" i="1" s="1"/>
</calcChain>
</file>

<file path=xl/sharedStrings.xml><?xml version="1.0" encoding="utf-8"?>
<sst xmlns="http://schemas.openxmlformats.org/spreadsheetml/2006/main" count="174" uniqueCount="62">
  <si>
    <t>Calculo de Porcentaje de Avance Contrato Interadministrativo 2162 de 2022</t>
  </si>
  <si>
    <t>Enero</t>
  </si>
  <si>
    <t>S1</t>
  </si>
  <si>
    <t>S2</t>
  </si>
  <si>
    <t>S3</t>
  </si>
  <si>
    <t>S4</t>
  </si>
  <si>
    <t xml:space="preserve">Valor </t>
  </si>
  <si>
    <t>Asistencia Técnica</t>
  </si>
  <si>
    <t>Febrero</t>
  </si>
  <si>
    <t>Marzo</t>
  </si>
  <si>
    <t>Abril</t>
  </si>
  <si>
    <t>Mayo</t>
  </si>
  <si>
    <t>Diseños Obra</t>
  </si>
  <si>
    <t>Ejeución Obra</t>
  </si>
  <si>
    <t>Interventoria Diseños</t>
  </si>
  <si>
    <t>Interventoria Obra</t>
  </si>
  <si>
    <t>Total</t>
  </si>
  <si>
    <t>Programado</t>
  </si>
  <si>
    <t>Acumulado</t>
  </si>
  <si>
    <t>Ejecutado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</si>
  <si>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</si>
  <si>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</si>
  <si>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</si>
  <si>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</si>
  <si>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</si>
  <si>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</si>
  <si>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</si>
  <si>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</si>
  <si>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ACTIVIDAD</t>
  </si>
  <si>
    <t>PARTES INVOLUCRADAS</t>
  </si>
  <si>
    <t>FECHA INICIO</t>
  </si>
  <si>
    <t>FECHA FIN</t>
  </si>
  <si>
    <t>Duración Dias</t>
  </si>
  <si>
    <t>Programado Ponderado</t>
  </si>
  <si>
    <t>Avance Programado Acumulado</t>
  </si>
  <si>
    <t>Avance Ejecutado Ponderado</t>
  </si>
  <si>
    <t>Avance Ejecutado Acumulado</t>
  </si>
  <si>
    <t>Fecha Inicial</t>
  </si>
  <si>
    <t>Fecha Final</t>
  </si>
  <si>
    <t>Precontractual</t>
  </si>
  <si>
    <t>ENTREGA ACTA DE TRANSFERENCIA DE PREDIOS DADEP</t>
  </si>
  <si>
    <t>SDSCJ</t>
  </si>
  <si>
    <t>SUSCRIPCION ACTA DE INICIO</t>
  </si>
  <si>
    <t>FINDETER - SDSCJ</t>
  </si>
  <si>
    <t>REMITIR EL PDT Y EL CRONOGRMA A LA SDSCJ</t>
  </si>
  <si>
    <t>FINDETER</t>
  </si>
  <si>
    <t>REMISION A LA SDSCJ BORRADOR MANUAL OPERATIVO</t>
  </si>
  <si>
    <t>CONSTITUCION DEL PATRIMONIO AUTONOMO</t>
  </si>
  <si>
    <t>APROBACION MANUAL OPERATIVO (COMITÉ FIDUCIARIO No. 1)</t>
  </si>
  <si>
    <t>DESEMBOLSO DE RECURSOS</t>
  </si>
  <si>
    <t>REVISION DOCUMENTACION TECNICA ENTREGADA</t>
  </si>
  <si>
    <t>PREPARACION ESTUDIOS PREVIOS CONTRATACION DERIVADA</t>
  </si>
  <si>
    <t>PRESENTACION BORRADOR EP ANTE LA SDSCJ</t>
  </si>
  <si>
    <t>ELABORACION DOCUMENTACION PROCESOS DE CONTRATACION DERIVADA (COMITES TECNICOS Y FIDUCIARIOS)</t>
  </si>
  <si>
    <t>Contractual</t>
  </si>
  <si>
    <t>PUBLICACION PROCESO DE CONTRATACION DERIVADA</t>
  </si>
  <si>
    <t>DESARROLLO PROCESOS DE CONTRATACION</t>
  </si>
  <si>
    <t>APROBACION ADJUDICACION PROCESO DE CONTRATACION (COMITES TECNICOS Y FIDUCIARIOS)</t>
  </si>
  <si>
    <t>PERFECCIONAMIENTO Y LEGALIZACION CONTRATOS DERIVADOS</t>
  </si>
  <si>
    <t>SUSCRIPCION ACTA DE INICIO CONTRATOS DERIVADOS</t>
  </si>
  <si>
    <t>Saldo CI</t>
  </si>
  <si>
    <t>Total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</si>
</sst>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10" fontId="0" fillId="0" borderId="1" xfId="2" applyNumberFormat="1" applyFont="1" applyBorder="1"/>
    <xf numFmtId="14" fontId="0" fillId="0" borderId="0" xfId="0" applyNumberFormat="1"/>
    <xf numFmtId="2" fontId="0" fillId="0" borderId="0" xfId="0" applyNumberFormat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4" fontId="0" fillId="0" borderId="3" xfId="0" applyNumberFormat="1" applyBorder="1"/>
    <xf numFmtId="0" fontId="0" fillId="0" borderId="4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/>
    <xf numFmtId="2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wrapText="1"/>
    </xf>
    <xf numFmtId="10" fontId="0" fillId="0" borderId="0" xfId="0" applyNumberFormat="1"/>
    <xf numFmtId="44" fontId="0" fillId="0" borderId="0" xfId="0" applyNumberForma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561C7-8CF4-424A-B481-8663FFDEC26A}">
  <dimension ref="A1:CS17"/>
  <sheetViews>
    <sheetView tabSelected="1" workbookViewId="0">
      <pane xSplit="2" ySplit="3" topLeftCell="AA4" activePane="bottomRight" state="frozen"/>
      <selection pane="topRight" activeCell="C1" sqref="C1"/>
      <selection pane="bottomLeft" activeCell="A4" sqref="A4"/>
      <selection pane="bottomRight" activeCell="AF15" sqref="AF15"/>
    </sheetView>
  </sheetViews>
  <sheetFormatPr baseColWidth="10" defaultRowHeight="15" x14ac:dyDescent="0.25"/>
  <cols>
    <col min="1" max="1" width="31.85546875" customWidth="1"/>
    <col min="2" max="2" width="19.28515625" bestFit="1" customWidth="1"/>
    <col min="3" max="3" width="5" bestFit="1" customWidth="1"/>
    <col min="4" max="5" width="3" bestFit="1" customWidth="1"/>
    <col min="6" max="14" width="15.5703125" bestFit="1" customWidth="1"/>
    <col min="15" max="33" width="16.7109375" bestFit="1" customWidth="1"/>
    <col min="34" max="55" width="18.28515625" bestFit="1" customWidth="1"/>
    <col min="56" max="56" width="19" customWidth="1"/>
    <col min="57" max="74" width="19.28515625" bestFit="1" customWidth="1"/>
    <col min="75" max="94" width="19.28515625" customWidth="1"/>
    <col min="95" max="95" width="20.7109375" customWidth="1"/>
    <col min="96" max="96" width="18.28515625" customWidth="1"/>
    <col min="97" max="97" width="16.7109375" bestFit="1" customWidth="1"/>
  </cols>
  <sheetData>
    <row r="1" spans="1:97" x14ac:dyDescent="0.25">
      <c r="A1" t="s">
        <v>0</v>
      </c>
    </row>
    <row r="2" spans="1:97" x14ac:dyDescent="0.25">
      <c r="C2" s="24">
        <v>2023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>
        <v>2024</v>
      </c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</row>
    <row r="3" spans="1:97" x14ac:dyDescent="0.25">
      <c r="C3" s="24" t="s">
        <v>1</v>
      </c>
      <c r="D3" s="24"/>
      <c r="E3" s="24"/>
      <c r="F3" s="24"/>
      <c r="G3" s="24" t="s">
        <v>8</v>
      </c>
      <c r="H3" s="24"/>
      <c r="I3" s="24"/>
      <c r="J3" s="24"/>
      <c r="K3" s="24" t="s">
        <v>9</v>
      </c>
      <c r="L3" s="24"/>
      <c r="M3" s="24"/>
      <c r="N3" s="24"/>
      <c r="O3" s="24" t="s">
        <v>10</v>
      </c>
      <c r="P3" s="24"/>
      <c r="Q3" s="24"/>
      <c r="R3" s="24"/>
      <c r="S3" s="24" t="s">
        <v>11</v>
      </c>
      <c r="T3" s="24"/>
      <c r="U3" s="24"/>
      <c r="V3" s="24"/>
      <c r="W3" s="24" t="s">
        <v>20</v>
      </c>
      <c r="X3" s="24"/>
      <c r="Y3" s="24"/>
      <c r="Z3" s="24"/>
      <c r="AA3" s="24" t="s">
        <v>21</v>
      </c>
      <c r="AB3" s="24"/>
      <c r="AC3" s="24"/>
      <c r="AD3" s="24"/>
      <c r="AE3" s="24" t="s">
        <v>22</v>
      </c>
      <c r="AF3" s="24"/>
      <c r="AG3" s="24"/>
      <c r="AH3" s="24"/>
      <c r="AI3" s="24" t="s">
        <v>23</v>
      </c>
      <c r="AJ3" s="24"/>
      <c r="AK3" s="24"/>
      <c r="AL3" s="24"/>
      <c r="AM3" s="24" t="s">
        <v>24</v>
      </c>
      <c r="AN3" s="24"/>
      <c r="AO3" s="24"/>
      <c r="AP3" s="24"/>
      <c r="AQ3" s="24" t="s">
        <v>25</v>
      </c>
      <c r="AR3" s="24"/>
      <c r="AS3" s="24"/>
      <c r="AT3" s="24"/>
      <c r="AU3" s="24" t="s">
        <v>26</v>
      </c>
      <c r="AV3" s="24"/>
      <c r="AW3" s="24"/>
      <c r="AX3" s="24"/>
      <c r="AY3" s="24" t="s">
        <v>1</v>
      </c>
      <c r="AZ3" s="24"/>
      <c r="BA3" s="24"/>
      <c r="BB3" s="24"/>
      <c r="BC3" s="24" t="s">
        <v>8</v>
      </c>
      <c r="BD3" s="24"/>
      <c r="BE3" s="24"/>
      <c r="BF3" s="24"/>
      <c r="BG3" s="24" t="s">
        <v>9</v>
      </c>
      <c r="BH3" s="24"/>
      <c r="BI3" s="24"/>
      <c r="BJ3" s="24"/>
      <c r="BK3" s="24" t="s">
        <v>10</v>
      </c>
      <c r="BL3" s="24"/>
      <c r="BM3" s="24"/>
      <c r="BN3" s="24"/>
      <c r="BO3" s="24" t="s">
        <v>11</v>
      </c>
      <c r="BP3" s="24"/>
      <c r="BQ3" s="24"/>
      <c r="BR3" s="24"/>
      <c r="BS3" s="24" t="s">
        <v>20</v>
      </c>
      <c r="BT3" s="24"/>
      <c r="BU3" s="24"/>
      <c r="BV3" s="24"/>
      <c r="BW3" s="24" t="s">
        <v>21</v>
      </c>
      <c r="BX3" s="24"/>
      <c r="BY3" s="24"/>
      <c r="BZ3" s="24"/>
      <c r="CA3" s="24" t="s">
        <v>22</v>
      </c>
      <c r="CB3" s="24"/>
      <c r="CC3" s="24"/>
      <c r="CD3" s="24"/>
      <c r="CE3" s="24" t="s">
        <v>23</v>
      </c>
      <c r="CF3" s="24"/>
      <c r="CG3" s="24"/>
      <c r="CH3" s="24"/>
      <c r="CI3" s="24" t="s">
        <v>24</v>
      </c>
      <c r="CJ3" s="24"/>
      <c r="CK3" s="24"/>
      <c r="CL3" s="24"/>
      <c r="CM3" s="24" t="s">
        <v>25</v>
      </c>
      <c r="CN3" s="24"/>
      <c r="CO3" s="24"/>
      <c r="CP3" s="24"/>
      <c r="CQ3" s="1"/>
    </row>
    <row r="4" spans="1:97" x14ac:dyDescent="0.25">
      <c r="A4" s="1"/>
      <c r="B4" s="1" t="s">
        <v>6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2</v>
      </c>
      <c r="L4" s="1" t="s">
        <v>3</v>
      </c>
      <c r="M4" s="1" t="s">
        <v>4</v>
      </c>
      <c r="N4" s="1" t="s">
        <v>5</v>
      </c>
      <c r="O4" s="1" t="s">
        <v>2</v>
      </c>
      <c r="P4" s="1" t="s">
        <v>3</v>
      </c>
      <c r="Q4" s="1" t="s">
        <v>4</v>
      </c>
      <c r="R4" s="1" t="s">
        <v>5</v>
      </c>
      <c r="S4" s="1" t="s">
        <v>2</v>
      </c>
      <c r="T4" s="1" t="s">
        <v>3</v>
      </c>
      <c r="U4" s="1" t="s">
        <v>4</v>
      </c>
      <c r="V4" s="1" t="s">
        <v>5</v>
      </c>
      <c r="W4" s="1" t="s">
        <v>2</v>
      </c>
      <c r="X4" s="1" t="s">
        <v>3</v>
      </c>
      <c r="Y4" s="1" t="s">
        <v>4</v>
      </c>
      <c r="Z4" s="1" t="s">
        <v>5</v>
      </c>
      <c r="AA4" s="1" t="s">
        <v>2</v>
      </c>
      <c r="AB4" s="1" t="s">
        <v>3</v>
      </c>
      <c r="AC4" s="1" t="s">
        <v>4</v>
      </c>
      <c r="AD4" s="1" t="s">
        <v>5</v>
      </c>
      <c r="AE4" s="1" t="s">
        <v>2</v>
      </c>
      <c r="AF4" s="1" t="s">
        <v>3</v>
      </c>
      <c r="AG4" s="1" t="s">
        <v>4</v>
      </c>
      <c r="AH4" s="1" t="s">
        <v>5</v>
      </c>
      <c r="AI4" s="1" t="s">
        <v>2</v>
      </c>
      <c r="AJ4" s="1" t="s">
        <v>3</v>
      </c>
      <c r="AK4" s="1" t="s">
        <v>4</v>
      </c>
      <c r="AL4" s="1" t="s">
        <v>5</v>
      </c>
      <c r="AM4" s="1" t="s">
        <v>2</v>
      </c>
      <c r="AN4" s="1" t="s">
        <v>3</v>
      </c>
      <c r="AO4" s="1" t="s">
        <v>4</v>
      </c>
      <c r="AP4" s="1" t="s">
        <v>5</v>
      </c>
      <c r="AQ4" s="1" t="s">
        <v>2</v>
      </c>
      <c r="AR4" s="1" t="s">
        <v>3</v>
      </c>
      <c r="AS4" s="1" t="s">
        <v>4</v>
      </c>
      <c r="AT4" s="1" t="s">
        <v>5</v>
      </c>
      <c r="AU4" s="1" t="s">
        <v>2</v>
      </c>
      <c r="AV4" s="1" t="s">
        <v>3</v>
      </c>
      <c r="AW4" s="1" t="s">
        <v>4</v>
      </c>
      <c r="AX4" s="1" t="s">
        <v>5</v>
      </c>
      <c r="AY4" s="1" t="s">
        <v>2</v>
      </c>
      <c r="AZ4" s="1" t="s">
        <v>3</v>
      </c>
      <c r="BA4" s="1" t="s">
        <v>4</v>
      </c>
      <c r="BB4" s="1" t="s">
        <v>5</v>
      </c>
      <c r="BC4" s="1" t="s">
        <v>2</v>
      </c>
      <c r="BD4" s="1" t="s">
        <v>3</v>
      </c>
      <c r="BE4" s="1" t="s">
        <v>4</v>
      </c>
      <c r="BF4" s="1" t="s">
        <v>5</v>
      </c>
      <c r="BG4" s="1" t="s">
        <v>2</v>
      </c>
      <c r="BH4" s="1" t="s">
        <v>3</v>
      </c>
      <c r="BI4" s="1" t="s">
        <v>4</v>
      </c>
      <c r="BJ4" s="1" t="s">
        <v>5</v>
      </c>
      <c r="BK4" s="1" t="s">
        <v>2</v>
      </c>
      <c r="BL4" s="1" t="s">
        <v>3</v>
      </c>
      <c r="BM4" s="1" t="s">
        <v>4</v>
      </c>
      <c r="BN4" s="1" t="s">
        <v>5</v>
      </c>
      <c r="BO4" s="1" t="s">
        <v>2</v>
      </c>
      <c r="BP4" s="1" t="s">
        <v>3</v>
      </c>
      <c r="BQ4" s="1" t="s">
        <v>4</v>
      </c>
      <c r="BR4" s="1" t="s">
        <v>5</v>
      </c>
      <c r="BS4" s="1" t="s">
        <v>2</v>
      </c>
      <c r="BT4" s="1" t="s">
        <v>3</v>
      </c>
      <c r="BU4" s="1" t="s">
        <v>4</v>
      </c>
      <c r="BV4" s="1" t="s">
        <v>5</v>
      </c>
      <c r="BW4" s="1" t="s">
        <v>2</v>
      </c>
      <c r="BX4" s="1" t="s">
        <v>3</v>
      </c>
      <c r="BY4" s="1" t="s">
        <v>4</v>
      </c>
      <c r="BZ4" s="1" t="s">
        <v>5</v>
      </c>
      <c r="CA4" s="1" t="s">
        <v>2</v>
      </c>
      <c r="CB4" s="1" t="s">
        <v>3</v>
      </c>
      <c r="CC4" s="1" t="s">
        <v>4</v>
      </c>
      <c r="CD4" s="1" t="s">
        <v>5</v>
      </c>
      <c r="CE4" s="1" t="s">
        <v>2</v>
      </c>
      <c r="CF4" s="1" t="s">
        <v>3</v>
      </c>
      <c r="CG4" s="1" t="s">
        <v>4</v>
      </c>
      <c r="CH4" s="1" t="s">
        <v>5</v>
      </c>
      <c r="CI4" s="1" t="s">
        <v>2</v>
      </c>
      <c r="CJ4" s="1" t="s">
        <v>3</v>
      </c>
      <c r="CK4" s="1" t="s">
        <v>4</v>
      </c>
      <c r="CL4" s="1" t="s">
        <v>5</v>
      </c>
      <c r="CM4" s="1" t="s">
        <v>2</v>
      </c>
      <c r="CN4" s="1" t="s">
        <v>3</v>
      </c>
      <c r="CO4" s="1" t="s">
        <v>4</v>
      </c>
      <c r="CP4" s="1" t="s">
        <v>5</v>
      </c>
      <c r="CQ4" s="1" t="s">
        <v>27</v>
      </c>
    </row>
    <row r="5" spans="1:97" x14ac:dyDescent="0.25">
      <c r="A5" s="1" t="s">
        <v>7</v>
      </c>
      <c r="B5" s="2">
        <v>1378334139</v>
      </c>
      <c r="C5" s="1"/>
      <c r="D5" s="1"/>
      <c r="E5" s="1"/>
      <c r="F5" s="3">
        <f>$B$5*0.1/19</f>
        <v>7254390.2052631583</v>
      </c>
      <c r="G5" s="3">
        <f t="shared" ref="G5:X5" si="0">$B$5*0.1/19</f>
        <v>7254390.2052631583</v>
      </c>
      <c r="H5" s="3">
        <f t="shared" si="0"/>
        <v>7254390.2052631583</v>
      </c>
      <c r="I5" s="3">
        <f t="shared" si="0"/>
        <v>7254390.2052631583</v>
      </c>
      <c r="J5" s="3">
        <f t="shared" si="0"/>
        <v>7254390.2052631583</v>
      </c>
      <c r="K5" s="3">
        <f t="shared" si="0"/>
        <v>7254390.2052631583</v>
      </c>
      <c r="L5" s="3">
        <f t="shared" si="0"/>
        <v>7254390.2052631583</v>
      </c>
      <c r="M5" s="3">
        <f t="shared" si="0"/>
        <v>7254390.2052631583</v>
      </c>
      <c r="N5" s="3">
        <f t="shared" si="0"/>
        <v>7254390.2052631583</v>
      </c>
      <c r="O5" s="3">
        <f t="shared" si="0"/>
        <v>7254390.2052631583</v>
      </c>
      <c r="P5" s="3">
        <f t="shared" si="0"/>
        <v>7254390.2052631583</v>
      </c>
      <c r="Q5" s="3">
        <f t="shared" si="0"/>
        <v>7254390.2052631583</v>
      </c>
      <c r="R5" s="3">
        <f t="shared" si="0"/>
        <v>7254390.2052631583</v>
      </c>
      <c r="S5" s="3">
        <f t="shared" si="0"/>
        <v>7254390.2052631583</v>
      </c>
      <c r="T5" s="3">
        <f t="shared" si="0"/>
        <v>7254390.2052631583</v>
      </c>
      <c r="U5" s="3">
        <f t="shared" si="0"/>
        <v>7254390.2052631583</v>
      </c>
      <c r="V5" s="3">
        <f t="shared" si="0"/>
        <v>7254390.2052631583</v>
      </c>
      <c r="W5" s="3">
        <f t="shared" si="0"/>
        <v>7254390.2052631583</v>
      </c>
      <c r="X5" s="3">
        <f t="shared" si="0"/>
        <v>7254390.2052631583</v>
      </c>
      <c r="Y5" s="3">
        <f>$B$5*0.3/29</f>
        <v>14258629.024137931</v>
      </c>
      <c r="Z5" s="3">
        <f t="shared" ref="Z5:BA5" si="1">$B$5*0.3/29</f>
        <v>14258629.024137931</v>
      </c>
      <c r="AA5" s="3">
        <f t="shared" si="1"/>
        <v>14258629.024137931</v>
      </c>
      <c r="AB5" s="3">
        <f t="shared" si="1"/>
        <v>14258629.024137931</v>
      </c>
      <c r="AC5" s="3">
        <f t="shared" si="1"/>
        <v>14258629.024137931</v>
      </c>
      <c r="AD5" s="3">
        <f t="shared" si="1"/>
        <v>14258629.024137931</v>
      </c>
      <c r="AE5" s="3">
        <f t="shared" si="1"/>
        <v>14258629.024137931</v>
      </c>
      <c r="AF5" s="3">
        <f t="shared" si="1"/>
        <v>14258629.024137931</v>
      </c>
      <c r="AG5" s="3">
        <f t="shared" si="1"/>
        <v>14258629.024137931</v>
      </c>
      <c r="AH5" s="3">
        <f t="shared" si="1"/>
        <v>14258629.024137931</v>
      </c>
      <c r="AI5" s="3">
        <f t="shared" si="1"/>
        <v>14258629.024137931</v>
      </c>
      <c r="AJ5" s="3">
        <f t="shared" si="1"/>
        <v>14258629.024137931</v>
      </c>
      <c r="AK5" s="3">
        <f t="shared" si="1"/>
        <v>14258629.024137931</v>
      </c>
      <c r="AL5" s="3">
        <f t="shared" si="1"/>
        <v>14258629.024137931</v>
      </c>
      <c r="AM5" s="3">
        <f t="shared" si="1"/>
        <v>14258629.024137931</v>
      </c>
      <c r="AN5" s="3">
        <f t="shared" si="1"/>
        <v>14258629.024137931</v>
      </c>
      <c r="AO5" s="3">
        <f t="shared" si="1"/>
        <v>14258629.024137931</v>
      </c>
      <c r="AP5" s="3">
        <f t="shared" si="1"/>
        <v>14258629.024137931</v>
      </c>
      <c r="AQ5" s="3">
        <f t="shared" si="1"/>
        <v>14258629.024137931</v>
      </c>
      <c r="AR5" s="3">
        <f t="shared" si="1"/>
        <v>14258629.024137931</v>
      </c>
      <c r="AS5" s="3">
        <f t="shared" si="1"/>
        <v>14258629.024137931</v>
      </c>
      <c r="AT5" s="3">
        <f t="shared" si="1"/>
        <v>14258629.024137931</v>
      </c>
      <c r="AU5" s="3">
        <f t="shared" si="1"/>
        <v>14258629.024137931</v>
      </c>
      <c r="AV5" s="3">
        <f t="shared" si="1"/>
        <v>14258629.024137931</v>
      </c>
      <c r="AW5" s="3">
        <f t="shared" si="1"/>
        <v>14258629.024137931</v>
      </c>
      <c r="AX5" s="3">
        <f t="shared" si="1"/>
        <v>14258629.024137931</v>
      </c>
      <c r="AY5" s="3">
        <f t="shared" si="1"/>
        <v>14258629.024137931</v>
      </c>
      <c r="AZ5" s="3">
        <f t="shared" si="1"/>
        <v>14258629.024137931</v>
      </c>
      <c r="BA5" s="3">
        <f t="shared" si="1"/>
        <v>14258629.024137931</v>
      </c>
      <c r="BB5" s="3">
        <f>$B$5*0.5/40</f>
        <v>17229176.737500001</v>
      </c>
      <c r="BC5" s="3">
        <f t="shared" ref="BC5:CO5" si="2">$B$5*0.5/40</f>
        <v>17229176.737500001</v>
      </c>
      <c r="BD5" s="3">
        <f t="shared" si="2"/>
        <v>17229176.737500001</v>
      </c>
      <c r="BE5" s="3">
        <f t="shared" si="2"/>
        <v>17229176.737500001</v>
      </c>
      <c r="BF5" s="3">
        <f t="shared" si="2"/>
        <v>17229176.737500001</v>
      </c>
      <c r="BG5" s="3">
        <f t="shared" si="2"/>
        <v>17229176.737500001</v>
      </c>
      <c r="BH5" s="3">
        <f t="shared" si="2"/>
        <v>17229176.737500001</v>
      </c>
      <c r="BI5" s="3">
        <f t="shared" si="2"/>
        <v>17229176.737500001</v>
      </c>
      <c r="BJ5" s="3">
        <f t="shared" si="2"/>
        <v>17229176.737500001</v>
      </c>
      <c r="BK5" s="3">
        <f t="shared" si="2"/>
        <v>17229176.737500001</v>
      </c>
      <c r="BL5" s="3">
        <f t="shared" si="2"/>
        <v>17229176.737500001</v>
      </c>
      <c r="BM5" s="3">
        <f t="shared" si="2"/>
        <v>17229176.737500001</v>
      </c>
      <c r="BN5" s="3">
        <f t="shared" si="2"/>
        <v>17229176.737500001</v>
      </c>
      <c r="BO5" s="3">
        <f t="shared" si="2"/>
        <v>17229176.737500001</v>
      </c>
      <c r="BP5" s="3">
        <f t="shared" si="2"/>
        <v>17229176.737500001</v>
      </c>
      <c r="BQ5" s="3">
        <f t="shared" si="2"/>
        <v>17229176.737500001</v>
      </c>
      <c r="BR5" s="3">
        <f t="shared" si="2"/>
        <v>17229176.737500001</v>
      </c>
      <c r="BS5" s="3">
        <f t="shared" si="2"/>
        <v>17229176.737500001</v>
      </c>
      <c r="BT5" s="3">
        <f t="shared" si="2"/>
        <v>17229176.737500001</v>
      </c>
      <c r="BU5" s="3">
        <f t="shared" si="2"/>
        <v>17229176.737500001</v>
      </c>
      <c r="BV5" s="3">
        <f t="shared" si="2"/>
        <v>17229176.737500001</v>
      </c>
      <c r="BW5" s="3">
        <f t="shared" si="2"/>
        <v>17229176.737500001</v>
      </c>
      <c r="BX5" s="3">
        <f t="shared" si="2"/>
        <v>17229176.737500001</v>
      </c>
      <c r="BY5" s="3">
        <f t="shared" si="2"/>
        <v>17229176.737500001</v>
      </c>
      <c r="BZ5" s="3">
        <f t="shared" si="2"/>
        <v>17229176.737500001</v>
      </c>
      <c r="CA5" s="3">
        <f t="shared" si="2"/>
        <v>17229176.737500001</v>
      </c>
      <c r="CB5" s="3">
        <f t="shared" si="2"/>
        <v>17229176.737500001</v>
      </c>
      <c r="CC5" s="3">
        <f t="shared" si="2"/>
        <v>17229176.737500001</v>
      </c>
      <c r="CD5" s="3">
        <f t="shared" si="2"/>
        <v>17229176.737500001</v>
      </c>
      <c r="CE5" s="3">
        <f t="shared" si="2"/>
        <v>17229176.737500001</v>
      </c>
      <c r="CF5" s="3">
        <f t="shared" si="2"/>
        <v>17229176.737500001</v>
      </c>
      <c r="CG5" s="3">
        <f t="shared" si="2"/>
        <v>17229176.737500001</v>
      </c>
      <c r="CH5" s="3">
        <f t="shared" si="2"/>
        <v>17229176.737500001</v>
      </c>
      <c r="CI5" s="3">
        <f t="shared" si="2"/>
        <v>17229176.737500001</v>
      </c>
      <c r="CJ5" s="3">
        <f t="shared" si="2"/>
        <v>17229176.737500001</v>
      </c>
      <c r="CK5" s="3">
        <f t="shared" si="2"/>
        <v>17229176.737500001</v>
      </c>
      <c r="CL5" s="3">
        <f t="shared" si="2"/>
        <v>17229176.737500001</v>
      </c>
      <c r="CM5" s="3">
        <f t="shared" si="2"/>
        <v>17229176.737500001</v>
      </c>
      <c r="CN5" s="3">
        <f t="shared" si="2"/>
        <v>17229176.737500001</v>
      </c>
      <c r="CO5" s="3">
        <f t="shared" si="2"/>
        <v>17229176.737500001</v>
      </c>
      <c r="CP5" s="3">
        <f>B5*0.1</f>
        <v>137833413.90000001</v>
      </c>
      <c r="CQ5" s="3">
        <f t="shared" ref="CQ5:CQ10" si="3">SUM(F5:CP5)</f>
        <v>1378334138.9999981</v>
      </c>
      <c r="CR5" s="23"/>
    </row>
    <row r="6" spans="1:97" x14ac:dyDescent="0.25">
      <c r="A6" s="1" t="s">
        <v>12</v>
      </c>
      <c r="B6" s="2">
        <v>625940000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>
        <f t="shared" ref="AD6:BA6" si="4">$B$6/24</f>
        <v>26080833.333333332</v>
      </c>
      <c r="AE6" s="3">
        <f t="shared" si="4"/>
        <v>26080833.333333332</v>
      </c>
      <c r="AF6" s="3">
        <f t="shared" si="4"/>
        <v>26080833.333333332</v>
      </c>
      <c r="AG6" s="3">
        <f t="shared" si="4"/>
        <v>26080833.333333332</v>
      </c>
      <c r="AH6" s="3">
        <f t="shared" si="4"/>
        <v>26080833.333333332</v>
      </c>
      <c r="AI6" s="3">
        <f t="shared" si="4"/>
        <v>26080833.333333332</v>
      </c>
      <c r="AJ6" s="3">
        <f t="shared" si="4"/>
        <v>26080833.333333332</v>
      </c>
      <c r="AK6" s="3">
        <f t="shared" si="4"/>
        <v>26080833.333333332</v>
      </c>
      <c r="AL6" s="3">
        <f t="shared" si="4"/>
        <v>26080833.333333332</v>
      </c>
      <c r="AM6" s="3">
        <f t="shared" si="4"/>
        <v>26080833.333333332</v>
      </c>
      <c r="AN6" s="3">
        <f t="shared" si="4"/>
        <v>26080833.333333332</v>
      </c>
      <c r="AO6" s="3">
        <f t="shared" si="4"/>
        <v>26080833.333333332</v>
      </c>
      <c r="AP6" s="3">
        <f t="shared" si="4"/>
        <v>26080833.333333332</v>
      </c>
      <c r="AQ6" s="3">
        <f t="shared" si="4"/>
        <v>26080833.333333332</v>
      </c>
      <c r="AR6" s="3">
        <f t="shared" si="4"/>
        <v>26080833.333333332</v>
      </c>
      <c r="AS6" s="3">
        <f t="shared" si="4"/>
        <v>26080833.333333332</v>
      </c>
      <c r="AT6" s="3">
        <f t="shared" si="4"/>
        <v>26080833.333333332</v>
      </c>
      <c r="AU6" s="3">
        <f t="shared" si="4"/>
        <v>26080833.333333332</v>
      </c>
      <c r="AV6" s="3">
        <f t="shared" si="4"/>
        <v>26080833.333333332</v>
      </c>
      <c r="AW6" s="3">
        <f t="shared" si="4"/>
        <v>26080833.333333332</v>
      </c>
      <c r="AX6" s="3">
        <f t="shared" si="4"/>
        <v>26080833.333333332</v>
      </c>
      <c r="AY6" s="3">
        <f t="shared" si="4"/>
        <v>26080833.333333332</v>
      </c>
      <c r="AZ6" s="3">
        <f t="shared" si="4"/>
        <v>26080833.333333332</v>
      </c>
      <c r="BA6" s="3">
        <f t="shared" si="4"/>
        <v>26080833.333333332</v>
      </c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3">
        <f t="shared" si="3"/>
        <v>625940000</v>
      </c>
      <c r="CR6" s="23"/>
    </row>
    <row r="7" spans="1:97" x14ac:dyDescent="0.25">
      <c r="A7" s="1" t="s">
        <v>13</v>
      </c>
      <c r="B7" s="2">
        <v>16021775800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BB7" s="3">
        <f>$B$7/32</f>
        <v>500680493.75</v>
      </c>
      <c r="BC7" s="3">
        <f t="shared" ref="BC7:CG7" si="5">$B$7/32</f>
        <v>500680493.75</v>
      </c>
      <c r="BD7" s="3">
        <f t="shared" si="5"/>
        <v>500680493.75</v>
      </c>
      <c r="BE7" s="3">
        <f t="shared" si="5"/>
        <v>500680493.75</v>
      </c>
      <c r="BF7" s="3">
        <f t="shared" si="5"/>
        <v>500680493.75</v>
      </c>
      <c r="BG7" s="3">
        <f t="shared" si="5"/>
        <v>500680493.75</v>
      </c>
      <c r="BH7" s="3">
        <f t="shared" si="5"/>
        <v>500680493.75</v>
      </c>
      <c r="BI7" s="3">
        <f t="shared" si="5"/>
        <v>500680493.75</v>
      </c>
      <c r="BJ7" s="3">
        <f t="shared" si="5"/>
        <v>500680493.75</v>
      </c>
      <c r="BK7" s="3">
        <f t="shared" si="5"/>
        <v>500680493.75</v>
      </c>
      <c r="BL7" s="3">
        <f t="shared" si="5"/>
        <v>500680493.75</v>
      </c>
      <c r="BM7" s="3">
        <f t="shared" si="5"/>
        <v>500680493.75</v>
      </c>
      <c r="BN7" s="3">
        <f t="shared" si="5"/>
        <v>500680493.75</v>
      </c>
      <c r="BO7" s="3">
        <f t="shared" si="5"/>
        <v>500680493.75</v>
      </c>
      <c r="BP7" s="3">
        <f t="shared" si="5"/>
        <v>500680493.75</v>
      </c>
      <c r="BQ7" s="3">
        <f t="shared" si="5"/>
        <v>500680493.75</v>
      </c>
      <c r="BR7" s="3">
        <f t="shared" si="5"/>
        <v>500680493.75</v>
      </c>
      <c r="BS7" s="3">
        <f t="shared" si="5"/>
        <v>500680493.75</v>
      </c>
      <c r="BT7" s="3">
        <f t="shared" si="5"/>
        <v>500680493.75</v>
      </c>
      <c r="BU7" s="3">
        <f t="shared" si="5"/>
        <v>500680493.75</v>
      </c>
      <c r="BV7" s="3">
        <f t="shared" si="5"/>
        <v>500680493.75</v>
      </c>
      <c r="BW7" s="3">
        <f t="shared" si="5"/>
        <v>500680493.75</v>
      </c>
      <c r="BX7" s="3">
        <f t="shared" si="5"/>
        <v>500680493.75</v>
      </c>
      <c r="BY7" s="3">
        <f t="shared" si="5"/>
        <v>500680493.75</v>
      </c>
      <c r="BZ7" s="3">
        <f t="shared" si="5"/>
        <v>500680493.75</v>
      </c>
      <c r="CA7" s="3">
        <f t="shared" si="5"/>
        <v>500680493.75</v>
      </c>
      <c r="CB7" s="3">
        <f t="shared" si="5"/>
        <v>500680493.75</v>
      </c>
      <c r="CC7" s="3">
        <f t="shared" si="5"/>
        <v>500680493.75</v>
      </c>
      <c r="CD7" s="3">
        <f t="shared" si="5"/>
        <v>500680493.75</v>
      </c>
      <c r="CE7" s="3">
        <f t="shared" si="5"/>
        <v>500680493.75</v>
      </c>
      <c r="CF7" s="3">
        <f t="shared" si="5"/>
        <v>500680493.75</v>
      </c>
      <c r="CG7" s="3">
        <f t="shared" si="5"/>
        <v>500680493.75</v>
      </c>
      <c r="CH7" s="3"/>
      <c r="CI7" s="3"/>
      <c r="CJ7" s="3"/>
      <c r="CK7" s="3"/>
      <c r="CL7" s="3"/>
      <c r="CM7" s="3"/>
      <c r="CN7" s="3"/>
      <c r="CO7" s="3"/>
      <c r="CP7" s="3"/>
      <c r="CQ7" s="3">
        <f t="shared" si="3"/>
        <v>16021775800</v>
      </c>
      <c r="CS7" s="23"/>
    </row>
    <row r="8" spans="1:97" x14ac:dyDescent="0.25">
      <c r="A8" s="1" t="s">
        <v>14</v>
      </c>
      <c r="B8" s="2">
        <v>204155456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>
        <f>$B$8/24</f>
        <v>8506477.333333334</v>
      </c>
      <c r="AE8" s="3">
        <f t="shared" ref="AE8:BA8" si="6">$B$8/24</f>
        <v>8506477.333333334</v>
      </c>
      <c r="AF8" s="3">
        <f t="shared" si="6"/>
        <v>8506477.333333334</v>
      </c>
      <c r="AG8" s="3">
        <f t="shared" si="6"/>
        <v>8506477.333333334</v>
      </c>
      <c r="AH8" s="3">
        <f t="shared" si="6"/>
        <v>8506477.333333334</v>
      </c>
      <c r="AI8" s="3">
        <f t="shared" si="6"/>
        <v>8506477.333333334</v>
      </c>
      <c r="AJ8" s="3">
        <f t="shared" si="6"/>
        <v>8506477.333333334</v>
      </c>
      <c r="AK8" s="3">
        <f t="shared" si="6"/>
        <v>8506477.333333334</v>
      </c>
      <c r="AL8" s="3">
        <f t="shared" si="6"/>
        <v>8506477.333333334</v>
      </c>
      <c r="AM8" s="3">
        <f t="shared" si="6"/>
        <v>8506477.333333334</v>
      </c>
      <c r="AN8" s="3">
        <f t="shared" si="6"/>
        <v>8506477.333333334</v>
      </c>
      <c r="AO8" s="3">
        <f t="shared" si="6"/>
        <v>8506477.333333334</v>
      </c>
      <c r="AP8" s="3">
        <f t="shared" si="6"/>
        <v>8506477.333333334</v>
      </c>
      <c r="AQ8" s="3">
        <f t="shared" si="6"/>
        <v>8506477.333333334</v>
      </c>
      <c r="AR8" s="3">
        <f t="shared" si="6"/>
        <v>8506477.333333334</v>
      </c>
      <c r="AS8" s="3">
        <f t="shared" si="6"/>
        <v>8506477.333333334</v>
      </c>
      <c r="AT8" s="3">
        <f t="shared" si="6"/>
        <v>8506477.333333334</v>
      </c>
      <c r="AU8" s="3">
        <f t="shared" si="6"/>
        <v>8506477.333333334</v>
      </c>
      <c r="AV8" s="3">
        <f t="shared" si="6"/>
        <v>8506477.333333334</v>
      </c>
      <c r="AW8" s="3">
        <f t="shared" si="6"/>
        <v>8506477.333333334</v>
      </c>
      <c r="AX8" s="3">
        <f t="shared" si="6"/>
        <v>8506477.333333334</v>
      </c>
      <c r="AY8" s="3">
        <f t="shared" si="6"/>
        <v>8506477.333333334</v>
      </c>
      <c r="AZ8" s="3">
        <f t="shared" si="6"/>
        <v>8506477.333333334</v>
      </c>
      <c r="BA8" s="3">
        <f t="shared" si="6"/>
        <v>8506477.333333334</v>
      </c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3">
        <f t="shared" si="3"/>
        <v>204155456.00000006</v>
      </c>
      <c r="CR8" s="23"/>
    </row>
    <row r="9" spans="1:97" x14ac:dyDescent="0.25">
      <c r="A9" s="1" t="s">
        <v>15</v>
      </c>
      <c r="B9" s="2">
        <v>809765781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3"/>
      <c r="AR9" s="3"/>
      <c r="AS9" s="3"/>
      <c r="AT9" s="3"/>
      <c r="BB9" s="3">
        <f>$B$9/40</f>
        <v>20244144.524999999</v>
      </c>
      <c r="BC9" s="3">
        <f t="shared" ref="BC9:CO9" si="7">$B$9/40</f>
        <v>20244144.524999999</v>
      </c>
      <c r="BD9" s="3">
        <f t="shared" si="7"/>
        <v>20244144.524999999</v>
      </c>
      <c r="BE9" s="3">
        <f t="shared" si="7"/>
        <v>20244144.524999999</v>
      </c>
      <c r="BF9" s="3">
        <f t="shared" si="7"/>
        <v>20244144.524999999</v>
      </c>
      <c r="BG9" s="3">
        <f t="shared" si="7"/>
        <v>20244144.524999999</v>
      </c>
      <c r="BH9" s="3">
        <f t="shared" si="7"/>
        <v>20244144.524999999</v>
      </c>
      <c r="BI9" s="3">
        <f t="shared" si="7"/>
        <v>20244144.524999999</v>
      </c>
      <c r="BJ9" s="3">
        <f t="shared" si="7"/>
        <v>20244144.524999999</v>
      </c>
      <c r="BK9" s="3">
        <f t="shared" si="7"/>
        <v>20244144.524999999</v>
      </c>
      <c r="BL9" s="3">
        <f t="shared" si="7"/>
        <v>20244144.524999999</v>
      </c>
      <c r="BM9" s="3">
        <f t="shared" si="7"/>
        <v>20244144.524999999</v>
      </c>
      <c r="BN9" s="3">
        <f t="shared" si="7"/>
        <v>20244144.524999999</v>
      </c>
      <c r="BO9" s="3">
        <f t="shared" si="7"/>
        <v>20244144.524999999</v>
      </c>
      <c r="BP9" s="3">
        <f t="shared" si="7"/>
        <v>20244144.524999999</v>
      </c>
      <c r="BQ9" s="3">
        <f t="shared" si="7"/>
        <v>20244144.524999999</v>
      </c>
      <c r="BR9" s="3">
        <f t="shared" si="7"/>
        <v>20244144.524999999</v>
      </c>
      <c r="BS9" s="3">
        <f t="shared" si="7"/>
        <v>20244144.524999999</v>
      </c>
      <c r="BT9" s="3">
        <f t="shared" si="7"/>
        <v>20244144.524999999</v>
      </c>
      <c r="BU9" s="3">
        <f t="shared" si="7"/>
        <v>20244144.524999999</v>
      </c>
      <c r="BV9" s="3">
        <f t="shared" si="7"/>
        <v>20244144.524999999</v>
      </c>
      <c r="BW9" s="3">
        <f t="shared" si="7"/>
        <v>20244144.524999999</v>
      </c>
      <c r="BX9" s="3">
        <f t="shared" si="7"/>
        <v>20244144.524999999</v>
      </c>
      <c r="BY9" s="3">
        <f t="shared" si="7"/>
        <v>20244144.524999999</v>
      </c>
      <c r="BZ9" s="3">
        <f t="shared" si="7"/>
        <v>20244144.524999999</v>
      </c>
      <c r="CA9" s="3">
        <f t="shared" si="7"/>
        <v>20244144.524999999</v>
      </c>
      <c r="CB9" s="3">
        <f t="shared" si="7"/>
        <v>20244144.524999999</v>
      </c>
      <c r="CC9" s="3">
        <f t="shared" si="7"/>
        <v>20244144.524999999</v>
      </c>
      <c r="CD9" s="3">
        <f t="shared" si="7"/>
        <v>20244144.524999999</v>
      </c>
      <c r="CE9" s="3">
        <f t="shared" si="7"/>
        <v>20244144.524999999</v>
      </c>
      <c r="CF9" s="3">
        <f t="shared" si="7"/>
        <v>20244144.524999999</v>
      </c>
      <c r="CG9" s="3">
        <f t="shared" si="7"/>
        <v>20244144.524999999</v>
      </c>
      <c r="CH9" s="3">
        <f t="shared" si="7"/>
        <v>20244144.524999999</v>
      </c>
      <c r="CI9" s="3">
        <f t="shared" si="7"/>
        <v>20244144.524999999</v>
      </c>
      <c r="CJ9" s="3">
        <f t="shared" si="7"/>
        <v>20244144.524999999</v>
      </c>
      <c r="CK9" s="3">
        <f t="shared" si="7"/>
        <v>20244144.524999999</v>
      </c>
      <c r="CL9" s="3">
        <f t="shared" si="7"/>
        <v>20244144.524999999</v>
      </c>
      <c r="CM9" s="3">
        <f t="shared" si="7"/>
        <v>20244144.524999999</v>
      </c>
      <c r="CN9" s="3">
        <f t="shared" si="7"/>
        <v>20244144.524999999</v>
      </c>
      <c r="CO9" s="3">
        <f t="shared" si="7"/>
        <v>20244144.524999999</v>
      </c>
      <c r="CP9" s="3"/>
      <c r="CQ9" s="3">
        <f t="shared" si="3"/>
        <v>809765780.9999994</v>
      </c>
      <c r="CS9" s="23"/>
    </row>
    <row r="10" spans="1:97" x14ac:dyDescent="0.25">
      <c r="A10" s="1" t="s">
        <v>16</v>
      </c>
      <c r="B10" s="3">
        <f>SUM(B5:B9)</f>
        <v>19039971176</v>
      </c>
      <c r="C10" s="1"/>
      <c r="D10" s="1"/>
      <c r="E10" s="1"/>
      <c r="F10" s="2">
        <f t="shared" ref="F10:AK10" si="8">SUM(F5:F9)</f>
        <v>7254390.2052631583</v>
      </c>
      <c r="G10" s="2">
        <f t="shared" si="8"/>
        <v>7254390.2052631583</v>
      </c>
      <c r="H10" s="2">
        <f t="shared" si="8"/>
        <v>7254390.2052631583</v>
      </c>
      <c r="I10" s="2">
        <f t="shared" si="8"/>
        <v>7254390.2052631583</v>
      </c>
      <c r="J10" s="2">
        <f t="shared" si="8"/>
        <v>7254390.2052631583</v>
      </c>
      <c r="K10" s="2">
        <f t="shared" si="8"/>
        <v>7254390.2052631583</v>
      </c>
      <c r="L10" s="2">
        <f t="shared" si="8"/>
        <v>7254390.2052631583</v>
      </c>
      <c r="M10" s="2">
        <f t="shared" si="8"/>
        <v>7254390.2052631583</v>
      </c>
      <c r="N10" s="2">
        <f t="shared" si="8"/>
        <v>7254390.2052631583</v>
      </c>
      <c r="O10" s="2">
        <f t="shared" si="8"/>
        <v>7254390.2052631583</v>
      </c>
      <c r="P10" s="2">
        <f t="shared" si="8"/>
        <v>7254390.2052631583</v>
      </c>
      <c r="Q10" s="2">
        <f t="shared" si="8"/>
        <v>7254390.2052631583</v>
      </c>
      <c r="R10" s="2">
        <f t="shared" si="8"/>
        <v>7254390.2052631583</v>
      </c>
      <c r="S10" s="2">
        <f t="shared" si="8"/>
        <v>7254390.2052631583</v>
      </c>
      <c r="T10" s="2">
        <f t="shared" si="8"/>
        <v>7254390.2052631583</v>
      </c>
      <c r="U10" s="2">
        <f t="shared" si="8"/>
        <v>7254390.2052631583</v>
      </c>
      <c r="V10" s="2">
        <f t="shared" si="8"/>
        <v>7254390.2052631583</v>
      </c>
      <c r="W10" s="2">
        <f t="shared" si="8"/>
        <v>7254390.2052631583</v>
      </c>
      <c r="X10" s="2">
        <f t="shared" si="8"/>
        <v>7254390.2052631583</v>
      </c>
      <c r="Y10" s="2">
        <f t="shared" si="8"/>
        <v>14258629.024137931</v>
      </c>
      <c r="Z10" s="2">
        <f t="shared" si="8"/>
        <v>14258629.024137931</v>
      </c>
      <c r="AA10" s="2">
        <f t="shared" si="8"/>
        <v>14258629.024137931</v>
      </c>
      <c r="AB10" s="2">
        <f t="shared" si="8"/>
        <v>14258629.024137931</v>
      </c>
      <c r="AC10" s="2">
        <f t="shared" si="8"/>
        <v>14258629.024137931</v>
      </c>
      <c r="AD10" s="2">
        <f t="shared" si="8"/>
        <v>48845939.690804601</v>
      </c>
      <c r="AE10" s="2">
        <f t="shared" si="8"/>
        <v>48845939.690804601</v>
      </c>
      <c r="AF10" s="2">
        <f t="shared" si="8"/>
        <v>48845939.690804601</v>
      </c>
      <c r="AG10" s="2">
        <f t="shared" si="8"/>
        <v>48845939.690804601</v>
      </c>
      <c r="AH10" s="2">
        <f t="shared" si="8"/>
        <v>48845939.690804601</v>
      </c>
      <c r="AI10" s="2">
        <f t="shared" si="8"/>
        <v>48845939.690804601</v>
      </c>
      <c r="AJ10" s="2">
        <f t="shared" si="8"/>
        <v>48845939.690804601</v>
      </c>
      <c r="AK10" s="2">
        <f t="shared" si="8"/>
        <v>48845939.690804601</v>
      </c>
      <c r="AL10" s="2">
        <f t="shared" ref="AL10:BQ10" si="9">SUM(AL5:AL9)</f>
        <v>48845939.690804601</v>
      </c>
      <c r="AM10" s="2">
        <f t="shared" si="9"/>
        <v>48845939.690804601</v>
      </c>
      <c r="AN10" s="2">
        <f t="shared" si="9"/>
        <v>48845939.690804601</v>
      </c>
      <c r="AO10" s="2">
        <f t="shared" si="9"/>
        <v>48845939.690804601</v>
      </c>
      <c r="AP10" s="2">
        <f t="shared" si="9"/>
        <v>48845939.690804601</v>
      </c>
      <c r="AQ10" s="2">
        <f t="shared" si="9"/>
        <v>48845939.690804601</v>
      </c>
      <c r="AR10" s="2">
        <f t="shared" si="9"/>
        <v>48845939.690804601</v>
      </c>
      <c r="AS10" s="2">
        <f t="shared" si="9"/>
        <v>48845939.690804601</v>
      </c>
      <c r="AT10" s="2">
        <f t="shared" si="9"/>
        <v>48845939.690804601</v>
      </c>
      <c r="AU10" s="2">
        <f t="shared" si="9"/>
        <v>48845939.690804601</v>
      </c>
      <c r="AV10" s="2">
        <f t="shared" si="9"/>
        <v>48845939.690804601</v>
      </c>
      <c r="AW10" s="2">
        <f t="shared" si="9"/>
        <v>48845939.690804601</v>
      </c>
      <c r="AX10" s="2">
        <f t="shared" si="9"/>
        <v>48845939.690804601</v>
      </c>
      <c r="AY10" s="2">
        <f t="shared" si="9"/>
        <v>48845939.690804601</v>
      </c>
      <c r="AZ10" s="2">
        <f t="shared" si="9"/>
        <v>48845939.690804601</v>
      </c>
      <c r="BA10" s="2">
        <f t="shared" si="9"/>
        <v>48845939.690804601</v>
      </c>
      <c r="BB10" s="2">
        <f t="shared" si="9"/>
        <v>538153815.01250005</v>
      </c>
      <c r="BC10" s="2">
        <f t="shared" si="9"/>
        <v>538153815.01250005</v>
      </c>
      <c r="BD10" s="2">
        <f t="shared" si="9"/>
        <v>538153815.01250005</v>
      </c>
      <c r="BE10" s="2">
        <f t="shared" si="9"/>
        <v>538153815.01250005</v>
      </c>
      <c r="BF10" s="2">
        <f t="shared" si="9"/>
        <v>538153815.01250005</v>
      </c>
      <c r="BG10" s="2">
        <f t="shared" si="9"/>
        <v>538153815.01250005</v>
      </c>
      <c r="BH10" s="2">
        <f t="shared" si="9"/>
        <v>538153815.01250005</v>
      </c>
      <c r="BI10" s="2">
        <f t="shared" si="9"/>
        <v>538153815.01250005</v>
      </c>
      <c r="BJ10" s="2">
        <f t="shared" si="9"/>
        <v>538153815.01250005</v>
      </c>
      <c r="BK10" s="2">
        <f t="shared" si="9"/>
        <v>538153815.01250005</v>
      </c>
      <c r="BL10" s="2">
        <f t="shared" si="9"/>
        <v>538153815.01250005</v>
      </c>
      <c r="BM10" s="2">
        <f t="shared" si="9"/>
        <v>538153815.01250005</v>
      </c>
      <c r="BN10" s="2">
        <f t="shared" si="9"/>
        <v>538153815.01250005</v>
      </c>
      <c r="BO10" s="2">
        <f t="shared" si="9"/>
        <v>538153815.01250005</v>
      </c>
      <c r="BP10" s="2">
        <f t="shared" si="9"/>
        <v>538153815.01250005</v>
      </c>
      <c r="BQ10" s="2">
        <f t="shared" si="9"/>
        <v>538153815.01250005</v>
      </c>
      <c r="BR10" s="2">
        <f t="shared" ref="BR10:CP10" si="10">SUM(BR5:BR9)</f>
        <v>538153815.01250005</v>
      </c>
      <c r="BS10" s="2">
        <f t="shared" si="10"/>
        <v>538153815.01250005</v>
      </c>
      <c r="BT10" s="2">
        <f t="shared" si="10"/>
        <v>538153815.01250005</v>
      </c>
      <c r="BU10" s="2">
        <f t="shared" si="10"/>
        <v>538153815.01250005</v>
      </c>
      <c r="BV10" s="2">
        <f t="shared" si="10"/>
        <v>538153815.01250005</v>
      </c>
      <c r="BW10" s="2">
        <f t="shared" si="10"/>
        <v>538153815.01250005</v>
      </c>
      <c r="BX10" s="2">
        <f t="shared" si="10"/>
        <v>538153815.01250005</v>
      </c>
      <c r="BY10" s="2">
        <f t="shared" si="10"/>
        <v>538153815.01250005</v>
      </c>
      <c r="BZ10" s="2">
        <f t="shared" si="10"/>
        <v>538153815.01250005</v>
      </c>
      <c r="CA10" s="2">
        <f t="shared" si="10"/>
        <v>538153815.01250005</v>
      </c>
      <c r="CB10" s="2">
        <f t="shared" si="10"/>
        <v>538153815.01250005</v>
      </c>
      <c r="CC10" s="2">
        <f t="shared" si="10"/>
        <v>538153815.01250005</v>
      </c>
      <c r="CD10" s="2">
        <f t="shared" si="10"/>
        <v>538153815.01250005</v>
      </c>
      <c r="CE10" s="2">
        <f t="shared" si="10"/>
        <v>538153815.01250005</v>
      </c>
      <c r="CF10" s="2">
        <f t="shared" si="10"/>
        <v>538153815.01250005</v>
      </c>
      <c r="CG10" s="2">
        <f t="shared" si="10"/>
        <v>538153815.01250005</v>
      </c>
      <c r="CH10" s="2">
        <f t="shared" si="10"/>
        <v>37473321.262500003</v>
      </c>
      <c r="CI10" s="2">
        <f t="shared" si="10"/>
        <v>37473321.262500003</v>
      </c>
      <c r="CJ10" s="2">
        <f t="shared" si="10"/>
        <v>37473321.262500003</v>
      </c>
      <c r="CK10" s="2">
        <f t="shared" si="10"/>
        <v>37473321.262500003</v>
      </c>
      <c r="CL10" s="2">
        <f t="shared" si="10"/>
        <v>37473321.262500003</v>
      </c>
      <c r="CM10" s="2">
        <f t="shared" si="10"/>
        <v>37473321.262500003</v>
      </c>
      <c r="CN10" s="2">
        <f t="shared" si="10"/>
        <v>37473321.262500003</v>
      </c>
      <c r="CO10" s="2">
        <f t="shared" si="10"/>
        <v>37473321.262500003</v>
      </c>
      <c r="CP10" s="2">
        <f t="shared" si="10"/>
        <v>137833413.90000001</v>
      </c>
      <c r="CQ10" s="3">
        <f t="shared" si="3"/>
        <v>19039971176.000019</v>
      </c>
    </row>
    <row r="11" spans="1:97" x14ac:dyDescent="0.25">
      <c r="A11" s="1" t="s">
        <v>18</v>
      </c>
      <c r="B11" s="3"/>
      <c r="C11" s="1"/>
      <c r="D11" s="1"/>
      <c r="E11" s="1"/>
      <c r="F11" s="2">
        <f>F10</f>
        <v>7254390.2052631583</v>
      </c>
      <c r="G11" s="3">
        <f>F11+G10</f>
        <v>14508780.410526317</v>
      </c>
      <c r="H11" s="3">
        <f t="shared" ref="H11:R11" si="11">G11+H10</f>
        <v>21763170.615789473</v>
      </c>
      <c r="I11" s="3">
        <f t="shared" si="11"/>
        <v>29017560.821052633</v>
      </c>
      <c r="J11" s="3">
        <f t="shared" si="11"/>
        <v>36271951.026315793</v>
      </c>
      <c r="K11" s="3">
        <f t="shared" si="11"/>
        <v>43526341.231578954</v>
      </c>
      <c r="L11" s="3">
        <f t="shared" si="11"/>
        <v>50780731.436842114</v>
      </c>
      <c r="M11" s="3">
        <f t="shared" si="11"/>
        <v>58035121.642105274</v>
      </c>
      <c r="N11" s="3">
        <f t="shared" si="11"/>
        <v>65289511.847368434</v>
      </c>
      <c r="O11" s="3">
        <f t="shared" si="11"/>
        <v>72543902.052631587</v>
      </c>
      <c r="P11" s="3">
        <f t="shared" si="11"/>
        <v>79798292.25789474</v>
      </c>
      <c r="Q11" s="3">
        <f t="shared" si="11"/>
        <v>87052682.463157892</v>
      </c>
      <c r="R11" s="3">
        <f t="shared" si="11"/>
        <v>94307072.668421045</v>
      </c>
      <c r="S11" s="3">
        <f t="shared" ref="S11" si="12">R11+S10</f>
        <v>101561462.8736842</v>
      </c>
      <c r="T11" s="3">
        <f t="shared" ref="T11" si="13">S11+T10</f>
        <v>108815853.07894735</v>
      </c>
      <c r="U11" s="3">
        <f t="shared" ref="U11" si="14">T11+U10</f>
        <v>116070243.2842105</v>
      </c>
      <c r="V11" s="3">
        <f t="shared" ref="V11" si="15">U11+V10</f>
        <v>123324633.48947366</v>
      </c>
      <c r="W11" s="3">
        <f t="shared" ref="W11" si="16">V11+W10</f>
        <v>130579023.69473681</v>
      </c>
      <c r="X11" s="3">
        <f t="shared" ref="X11" si="17">W11+X10</f>
        <v>137833413.89999998</v>
      </c>
      <c r="Y11" s="3">
        <f t="shared" ref="Y11" si="18">X11+Y10</f>
        <v>152092042.92413792</v>
      </c>
      <c r="Z11" s="3">
        <f t="shared" ref="Z11" si="19">Y11+Z10</f>
        <v>166350671.94827586</v>
      </c>
      <c r="AA11" s="3">
        <f t="shared" ref="AA11" si="20">Z11+AA10</f>
        <v>180609300.97241381</v>
      </c>
      <c r="AB11" s="3">
        <f t="shared" ref="AB11" si="21">AA11+AB10</f>
        <v>194867929.99655175</v>
      </c>
      <c r="AC11" s="3">
        <f t="shared" ref="AC11" si="22">AB11+AC10</f>
        <v>209126559.0206897</v>
      </c>
      <c r="AD11" s="3">
        <f t="shared" ref="AD11" si="23">AC11+AD10</f>
        <v>257972498.7114943</v>
      </c>
      <c r="AE11" s="3">
        <f t="shared" ref="AE11" si="24">AD11+AE10</f>
        <v>306818438.40229893</v>
      </c>
      <c r="AF11" s="3">
        <f t="shared" ref="AF11" si="25">AE11+AF10</f>
        <v>355664378.09310353</v>
      </c>
      <c r="AG11" s="3">
        <f t="shared" ref="AG11" si="26">AF11+AG10</f>
        <v>404510317.78390813</v>
      </c>
      <c r="AH11" s="3">
        <f t="shared" ref="AH11" si="27">AG11+AH10</f>
        <v>453356257.47471273</v>
      </c>
      <c r="AI11" s="3">
        <f t="shared" ref="AI11" si="28">AH11+AI10</f>
        <v>502202197.16551733</v>
      </c>
      <c r="AJ11" s="3">
        <f t="shared" ref="AJ11" si="29">AI11+AJ10</f>
        <v>551048136.85632193</v>
      </c>
      <c r="AK11" s="3">
        <f t="shared" ref="AK11" si="30">AJ11+AK10</f>
        <v>599894076.54712653</v>
      </c>
      <c r="AL11" s="3">
        <f t="shared" ref="AL11" si="31">AK11+AL10</f>
        <v>648740016.23793113</v>
      </c>
      <c r="AM11" s="3">
        <f t="shared" ref="AM11" si="32">AL11+AM10</f>
        <v>697585955.92873573</v>
      </c>
      <c r="AN11" s="3">
        <f t="shared" ref="AN11" si="33">AM11+AN10</f>
        <v>746431895.61954033</v>
      </c>
      <c r="AO11" s="3">
        <f t="shared" ref="AO11" si="34">AN11+AO10</f>
        <v>795277835.31034493</v>
      </c>
      <c r="AP11" s="3">
        <f t="shared" ref="AP11" si="35">AO11+AP10</f>
        <v>844123775.00114954</v>
      </c>
      <c r="AQ11" s="3">
        <f t="shared" ref="AQ11" si="36">AP11+AQ10</f>
        <v>892969714.69195414</v>
      </c>
      <c r="AR11" s="3">
        <f t="shared" ref="AR11" si="37">AQ11+AR10</f>
        <v>941815654.38275874</v>
      </c>
      <c r="AS11" s="3">
        <f t="shared" ref="AS11" si="38">AR11+AS10</f>
        <v>990661594.07356334</v>
      </c>
      <c r="AT11" s="3">
        <f t="shared" ref="AT11" si="39">AS11+AT10</f>
        <v>1039507533.7643679</v>
      </c>
      <c r="AU11" s="3">
        <f t="shared" ref="AU11" si="40">AT11+AU10</f>
        <v>1088353473.4551725</v>
      </c>
      <c r="AV11" s="3">
        <f t="shared" ref="AV11" si="41">AU11+AV10</f>
        <v>1137199413.145977</v>
      </c>
      <c r="AW11" s="3">
        <f t="shared" ref="AW11" si="42">AV11+AW10</f>
        <v>1186045352.8367815</v>
      </c>
      <c r="AX11" s="3">
        <f t="shared" ref="AX11" si="43">AW11+AX10</f>
        <v>1234891292.527586</v>
      </c>
      <c r="AY11" s="3">
        <f t="shared" ref="AY11" si="44">AX11+AY10</f>
        <v>1283737232.2183905</v>
      </c>
      <c r="AZ11" s="3">
        <f t="shared" ref="AZ11" si="45">AY11+AZ10</f>
        <v>1332583171.9091949</v>
      </c>
      <c r="BA11" s="3">
        <f t="shared" ref="BA11" si="46">AZ11+BA10</f>
        <v>1381429111.5999994</v>
      </c>
      <c r="BB11" s="3">
        <f t="shared" ref="BB11" si="47">BA11+BB10</f>
        <v>1919582926.6124995</v>
      </c>
      <c r="BC11" s="3">
        <f t="shared" ref="BC11" si="48">BB11+BC10</f>
        <v>2457736741.6249995</v>
      </c>
      <c r="BD11" s="3">
        <f t="shared" ref="BD11" si="49">BC11+BD10</f>
        <v>2995890556.6374998</v>
      </c>
      <c r="BE11" s="3">
        <f t="shared" ref="BE11" si="50">BD11+BE10</f>
        <v>3534044371.6499996</v>
      </c>
      <c r="BF11" s="3">
        <f t="shared" ref="BF11" si="51">BE11+BF10</f>
        <v>4072198186.6624994</v>
      </c>
      <c r="BG11" s="3">
        <f t="shared" ref="BG11" si="52">BF11+BG10</f>
        <v>4610352001.6749992</v>
      </c>
      <c r="BH11" s="3">
        <f t="shared" ref="BH11" si="53">BG11+BH10</f>
        <v>5148505816.687499</v>
      </c>
      <c r="BI11" s="3">
        <f t="shared" ref="BI11" si="54">BH11+BI10</f>
        <v>5686659631.6999989</v>
      </c>
      <c r="BJ11" s="3">
        <f t="shared" ref="BJ11" si="55">BI11+BJ10</f>
        <v>6224813446.7124987</v>
      </c>
      <c r="BK11" s="3">
        <f t="shared" ref="BK11" si="56">BJ11+BK10</f>
        <v>6762967261.7249985</v>
      </c>
      <c r="BL11" s="3">
        <f t="shared" ref="BL11" si="57">BK11+BL10</f>
        <v>7301121076.7374983</v>
      </c>
      <c r="BM11" s="3">
        <f t="shared" ref="BM11" si="58">BL11+BM10</f>
        <v>7839274891.7499981</v>
      </c>
      <c r="BN11" s="3">
        <f t="shared" ref="BN11" si="59">BM11+BN10</f>
        <v>8377428706.7624979</v>
      </c>
      <c r="BO11" s="3">
        <f t="shared" ref="BO11" si="60">BN11+BO10</f>
        <v>8915582521.7749977</v>
      </c>
      <c r="BP11" s="3">
        <f t="shared" ref="BP11" si="61">BO11+BP10</f>
        <v>9453736336.7874985</v>
      </c>
      <c r="BQ11" s="3">
        <f t="shared" ref="BQ11" si="62">BP11+BQ10</f>
        <v>9991890151.7999992</v>
      </c>
      <c r="BR11" s="3">
        <f t="shared" ref="BR11" si="63">BQ11+BR10</f>
        <v>10530043966.8125</v>
      </c>
      <c r="BS11" s="3">
        <f t="shared" ref="BS11" si="64">BR11+BS10</f>
        <v>11068197781.825001</v>
      </c>
      <c r="BT11" s="3">
        <f t="shared" ref="BT11" si="65">BS11+BT10</f>
        <v>11606351596.837502</v>
      </c>
      <c r="BU11" s="3">
        <f>BT11+BU10</f>
        <v>12144505411.850002</v>
      </c>
      <c r="BV11" s="3">
        <f t="shared" ref="BV11" si="66">BU11+BV10</f>
        <v>12682659226.862503</v>
      </c>
      <c r="BW11" s="3">
        <f t="shared" ref="BW11" si="67">BV11+BW10</f>
        <v>13220813041.875004</v>
      </c>
      <c r="BX11" s="3">
        <f t="shared" ref="BX11" si="68">BW11+BX10</f>
        <v>13758966856.887505</v>
      </c>
      <c r="BY11" s="3">
        <f t="shared" ref="BY11" si="69">BX11+BY10</f>
        <v>14297120671.900005</v>
      </c>
      <c r="BZ11" s="3">
        <f t="shared" ref="BZ11" si="70">BY11+BZ10</f>
        <v>14835274486.912506</v>
      </c>
      <c r="CA11" s="3">
        <f t="shared" ref="CA11" si="71">BZ11+CA10</f>
        <v>15373428301.925007</v>
      </c>
      <c r="CB11" s="3">
        <f t="shared" ref="CB11" si="72">CA11+CB10</f>
        <v>15911582116.937508</v>
      </c>
      <c r="CC11" s="3">
        <f t="shared" ref="CC11" si="73">CB11+CC10</f>
        <v>16449735931.950008</v>
      </c>
      <c r="CD11" s="3">
        <f t="shared" ref="CD11" si="74">CC11+CD10</f>
        <v>16987889746.962509</v>
      </c>
      <c r="CE11" s="3">
        <f t="shared" ref="CE11" si="75">CD11+CE10</f>
        <v>17526043561.97501</v>
      </c>
      <c r="CF11" s="3">
        <f t="shared" ref="CF11" si="76">CE11+CF10</f>
        <v>18064197376.987511</v>
      </c>
      <c r="CG11" s="3">
        <f t="shared" ref="CG11" si="77">CF11+CG10</f>
        <v>18602351192.000011</v>
      </c>
      <c r="CH11" s="3">
        <f t="shared" ref="CH11" si="78">CG11+CH10</f>
        <v>18639824513.262512</v>
      </c>
      <c r="CI11" s="3">
        <f t="shared" ref="CI11" si="79">CH11+CI10</f>
        <v>18677297834.525013</v>
      </c>
      <c r="CJ11" s="3">
        <f t="shared" ref="CJ11" si="80">CI11+CJ10</f>
        <v>18714771155.787514</v>
      </c>
      <c r="CK11" s="3">
        <f t="shared" ref="CK11" si="81">CJ11+CK10</f>
        <v>18752244477.050014</v>
      </c>
      <c r="CL11" s="3">
        <f t="shared" ref="CL11" si="82">CK11+CL10</f>
        <v>18789717798.312515</v>
      </c>
      <c r="CM11" s="3">
        <f t="shared" ref="CM11" si="83">CL11+CM10</f>
        <v>18827191119.575016</v>
      </c>
      <c r="CN11" s="3">
        <f t="shared" ref="CN11" si="84">CM11+CN10</f>
        <v>18864664440.837517</v>
      </c>
      <c r="CO11" s="3">
        <f t="shared" ref="CO11" si="85">CN11+CO10</f>
        <v>18902137762.100018</v>
      </c>
      <c r="CP11" s="3">
        <f t="shared" ref="CP11" si="86">CO11+CP10</f>
        <v>19039971176.000019</v>
      </c>
      <c r="CQ11" s="3"/>
    </row>
    <row r="12" spans="1:9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7" x14ac:dyDescent="0.25">
      <c r="A13" s="1" t="s">
        <v>17</v>
      </c>
      <c r="B13" s="1"/>
      <c r="C13" s="1"/>
      <c r="D13" s="1"/>
      <c r="E13" s="1"/>
      <c r="F13" s="4">
        <f>F11/$B$10</f>
        <v>3.8100846572747764E-4</v>
      </c>
      <c r="G13" s="4">
        <f t="shared" ref="G13:R13" si="87">G11/$B$10</f>
        <v>7.6201693145495528E-4</v>
      </c>
      <c r="H13" s="4">
        <f t="shared" si="87"/>
        <v>1.1430253971824328E-3</v>
      </c>
      <c r="I13" s="4">
        <f t="shared" si="87"/>
        <v>1.5240338629099106E-3</v>
      </c>
      <c r="J13" s="4">
        <f t="shared" si="87"/>
        <v>1.9050423286373884E-3</v>
      </c>
      <c r="K13" s="4">
        <f t="shared" si="87"/>
        <v>2.286050794364866E-3</v>
      </c>
      <c r="L13" s="4">
        <f t="shared" si="87"/>
        <v>2.6670592600923438E-3</v>
      </c>
      <c r="M13" s="4">
        <f t="shared" si="87"/>
        <v>3.0480677258198216E-3</v>
      </c>
      <c r="N13" s="4">
        <f t="shared" si="87"/>
        <v>3.4290761915472994E-3</v>
      </c>
      <c r="O13" s="4">
        <f t="shared" si="87"/>
        <v>3.8100846572747767E-3</v>
      </c>
      <c r="P13" s="4">
        <f t="shared" si="87"/>
        <v>4.1910931230022541E-3</v>
      </c>
      <c r="Q13" s="4">
        <f t="shared" si="87"/>
        <v>4.5721015887297311E-3</v>
      </c>
      <c r="R13" s="4">
        <f t="shared" si="87"/>
        <v>4.9531100544572089E-3</v>
      </c>
      <c r="S13" s="4">
        <f t="shared" ref="S13:AX13" si="88">S11/$B$10</f>
        <v>5.3341185201846858E-3</v>
      </c>
      <c r="T13" s="4">
        <f t="shared" si="88"/>
        <v>5.7151269859121636E-3</v>
      </c>
      <c r="U13" s="4">
        <f t="shared" si="88"/>
        <v>6.0961354516396405E-3</v>
      </c>
      <c r="V13" s="4">
        <f t="shared" si="88"/>
        <v>6.4771439173671183E-3</v>
      </c>
      <c r="W13" s="4">
        <f t="shared" si="88"/>
        <v>6.8581523830945953E-3</v>
      </c>
      <c r="X13" s="4">
        <f t="shared" si="88"/>
        <v>7.239160848822074E-3</v>
      </c>
      <c r="Y13" s="4">
        <f t="shared" si="88"/>
        <v>7.9880395573209105E-3</v>
      </c>
      <c r="Z13" s="4">
        <f t="shared" si="88"/>
        <v>8.7369182658197462E-3</v>
      </c>
      <c r="AA13" s="4">
        <f t="shared" si="88"/>
        <v>9.4857969743185819E-3</v>
      </c>
      <c r="AB13" s="4">
        <f t="shared" si="88"/>
        <v>1.0234675682817418E-2</v>
      </c>
      <c r="AC13" s="4">
        <f t="shared" si="88"/>
        <v>1.0983554391316253E-2</v>
      </c>
      <c r="AD13" s="4">
        <f t="shared" si="88"/>
        <v>1.3548996284021175E-2</v>
      </c>
      <c r="AE13" s="4">
        <f t="shared" si="88"/>
        <v>1.6114438176726101E-2</v>
      </c>
      <c r="AF13" s="4">
        <f t="shared" si="88"/>
        <v>1.8679880069431023E-2</v>
      </c>
      <c r="AG13" s="4">
        <f t="shared" si="88"/>
        <v>2.1245321962135945E-2</v>
      </c>
      <c r="AH13" s="4">
        <f t="shared" si="88"/>
        <v>2.3810763854840867E-2</v>
      </c>
      <c r="AI13" s="4">
        <f t="shared" si="88"/>
        <v>2.6376205747545789E-2</v>
      </c>
      <c r="AJ13" s="4">
        <f t="shared" si="88"/>
        <v>2.8941647640250711E-2</v>
      </c>
      <c r="AK13" s="4">
        <f t="shared" si="88"/>
        <v>3.1507089532955633E-2</v>
      </c>
      <c r="AL13" s="4">
        <f t="shared" si="88"/>
        <v>3.4072531425660552E-2</v>
      </c>
      <c r="AM13" s="4">
        <f t="shared" si="88"/>
        <v>3.6637973318365477E-2</v>
      </c>
      <c r="AN13" s="4">
        <f t="shared" si="88"/>
        <v>3.9203415211070396E-2</v>
      </c>
      <c r="AO13" s="4">
        <f t="shared" si="88"/>
        <v>4.1768857103775321E-2</v>
      </c>
      <c r="AP13" s="4">
        <f t="shared" si="88"/>
        <v>4.433429899648024E-2</v>
      </c>
      <c r="AQ13" s="4">
        <f t="shared" si="88"/>
        <v>4.6899740889185165E-2</v>
      </c>
      <c r="AR13" s="4">
        <f t="shared" si="88"/>
        <v>4.9465182781890084E-2</v>
      </c>
      <c r="AS13" s="4">
        <f t="shared" si="88"/>
        <v>5.2030624674595009E-2</v>
      </c>
      <c r="AT13" s="4">
        <f t="shared" si="88"/>
        <v>5.4596066567299928E-2</v>
      </c>
      <c r="AU13" s="4">
        <f t="shared" si="88"/>
        <v>5.7161508460004853E-2</v>
      </c>
      <c r="AV13" s="4">
        <f t="shared" si="88"/>
        <v>5.9726950352709765E-2</v>
      </c>
      <c r="AW13" s="4">
        <f t="shared" si="88"/>
        <v>6.2292392245414684E-2</v>
      </c>
      <c r="AX13" s="4">
        <f t="shared" si="88"/>
        <v>6.4857834138119602E-2</v>
      </c>
      <c r="AY13" s="4">
        <f t="shared" ref="AY13:BV13" si="89">AY11/$B$10</f>
        <v>6.7423276030824514E-2</v>
      </c>
      <c r="AZ13" s="4">
        <f t="shared" si="89"/>
        <v>6.9988717923529425E-2</v>
      </c>
      <c r="BA13" s="4">
        <f t="shared" si="89"/>
        <v>7.2554159816234351E-2</v>
      </c>
      <c r="BB13" s="4">
        <f t="shared" si="89"/>
        <v>0.10081858364534425</v>
      </c>
      <c r="BC13" s="4">
        <f t="shared" si="89"/>
        <v>0.12908300747445414</v>
      </c>
      <c r="BD13" s="4">
        <f t="shared" si="89"/>
        <v>0.15734743130356407</v>
      </c>
      <c r="BE13" s="4">
        <f t="shared" si="89"/>
        <v>0.18561185513267395</v>
      </c>
      <c r="BF13" s="4">
        <f t="shared" si="89"/>
        <v>0.21387627896178382</v>
      </c>
      <c r="BG13" s="4">
        <f t="shared" si="89"/>
        <v>0.24214070279089372</v>
      </c>
      <c r="BH13" s="4">
        <f t="shared" si="89"/>
        <v>0.2704051266200036</v>
      </c>
      <c r="BI13" s="4">
        <f t="shared" si="89"/>
        <v>0.29866955044911347</v>
      </c>
      <c r="BJ13" s="4">
        <f t="shared" si="89"/>
        <v>0.3269339742782234</v>
      </c>
      <c r="BK13" s="4">
        <f t="shared" si="89"/>
        <v>0.35519839810733328</v>
      </c>
      <c r="BL13" s="4">
        <f t="shared" si="89"/>
        <v>0.38346282193644315</v>
      </c>
      <c r="BM13" s="4">
        <f t="shared" si="89"/>
        <v>0.41172724576555303</v>
      </c>
      <c r="BN13" s="4">
        <f t="shared" si="89"/>
        <v>0.43999166959466296</v>
      </c>
      <c r="BO13" s="4">
        <f t="shared" si="89"/>
        <v>0.46825609342377283</v>
      </c>
      <c r="BP13" s="4">
        <f t="shared" si="89"/>
        <v>0.49652051725288276</v>
      </c>
      <c r="BQ13" s="4">
        <f t="shared" si="89"/>
        <v>0.5247849410819927</v>
      </c>
      <c r="BR13" s="4">
        <f t="shared" si="89"/>
        <v>0.55304936491110268</v>
      </c>
      <c r="BS13" s="4">
        <f t="shared" si="89"/>
        <v>0.58131378874021256</v>
      </c>
      <c r="BT13" s="4">
        <f t="shared" si="89"/>
        <v>0.60957821256932254</v>
      </c>
      <c r="BU13" s="4">
        <f t="shared" si="89"/>
        <v>0.63784263639843242</v>
      </c>
      <c r="BV13" s="4">
        <f t="shared" si="89"/>
        <v>0.6661070602275424</v>
      </c>
      <c r="BW13" s="4">
        <f t="shared" ref="BW13:CP13" si="90">BW11/$B$10</f>
        <v>0.69437148405665228</v>
      </c>
      <c r="BX13" s="4">
        <f t="shared" si="90"/>
        <v>0.72263590788576226</v>
      </c>
      <c r="BY13" s="4">
        <f t="shared" si="90"/>
        <v>0.75090033171487225</v>
      </c>
      <c r="BZ13" s="4">
        <f t="shared" si="90"/>
        <v>0.77916475554398212</v>
      </c>
      <c r="CA13" s="4">
        <f t="shared" si="90"/>
        <v>0.80742917937309211</v>
      </c>
      <c r="CB13" s="4">
        <f t="shared" si="90"/>
        <v>0.83569360320220198</v>
      </c>
      <c r="CC13" s="4">
        <f t="shared" si="90"/>
        <v>0.86395802703131197</v>
      </c>
      <c r="CD13" s="4">
        <f t="shared" si="90"/>
        <v>0.89222245086042185</v>
      </c>
      <c r="CE13" s="4">
        <f t="shared" si="90"/>
        <v>0.92048687468953183</v>
      </c>
      <c r="CF13" s="4">
        <f t="shared" si="90"/>
        <v>0.94875129851864182</v>
      </c>
      <c r="CG13" s="4">
        <f t="shared" si="90"/>
        <v>0.97701572234775169</v>
      </c>
      <c r="CH13" s="4">
        <f t="shared" si="90"/>
        <v>0.9789838619481801</v>
      </c>
      <c r="CI13" s="4">
        <f t="shared" si="90"/>
        <v>0.98095200154860851</v>
      </c>
      <c r="CJ13" s="4">
        <f t="shared" si="90"/>
        <v>0.98292014114903692</v>
      </c>
      <c r="CK13" s="4">
        <f t="shared" si="90"/>
        <v>0.98488828074946533</v>
      </c>
      <c r="CL13" s="4">
        <f t="shared" si="90"/>
        <v>0.98685642034989363</v>
      </c>
      <c r="CM13" s="4">
        <f t="shared" si="90"/>
        <v>0.98882455995032204</v>
      </c>
      <c r="CN13" s="4">
        <f t="shared" si="90"/>
        <v>0.99079269955075044</v>
      </c>
      <c r="CO13" s="4">
        <f t="shared" si="90"/>
        <v>0.99276083915117885</v>
      </c>
      <c r="CP13" s="4">
        <f t="shared" si="90"/>
        <v>1.0000000000000011</v>
      </c>
      <c r="CQ13" s="1"/>
    </row>
    <row r="14" spans="1:97" x14ac:dyDescent="0.25">
      <c r="A14" s="1" t="s">
        <v>19</v>
      </c>
      <c r="B14" s="1"/>
      <c r="C14" s="1"/>
      <c r="D14" s="1"/>
      <c r="E14" s="1"/>
      <c r="F14" s="20">
        <f>F13</f>
        <v>3.8100846572747764E-4</v>
      </c>
      <c r="G14" s="20">
        <f t="shared" ref="G14:O14" si="91">G13</f>
        <v>7.6201693145495528E-4</v>
      </c>
      <c r="H14" s="20">
        <f t="shared" si="91"/>
        <v>1.1430253971824328E-3</v>
      </c>
      <c r="I14" s="20">
        <f t="shared" si="91"/>
        <v>1.5240338629099106E-3</v>
      </c>
      <c r="J14" s="20">
        <f t="shared" si="91"/>
        <v>1.9050423286373884E-3</v>
      </c>
      <c r="K14" s="20">
        <f t="shared" si="91"/>
        <v>2.286050794364866E-3</v>
      </c>
      <c r="L14" s="20">
        <f t="shared" si="91"/>
        <v>2.6670592600923438E-3</v>
      </c>
      <c r="M14" s="20">
        <f t="shared" si="91"/>
        <v>3.0480677258198216E-3</v>
      </c>
      <c r="N14" s="20">
        <f t="shared" si="91"/>
        <v>3.4290761915472994E-3</v>
      </c>
      <c r="O14" s="20">
        <f t="shared" si="91"/>
        <v>3.8100846572747767E-3</v>
      </c>
      <c r="P14" s="20">
        <f t="shared" ref="P14:U14" si="92">P13</f>
        <v>4.1910931230022541E-3</v>
      </c>
      <c r="Q14" s="20">
        <f t="shared" si="92"/>
        <v>4.5721015887297311E-3</v>
      </c>
      <c r="R14" s="20">
        <f t="shared" si="92"/>
        <v>4.9531100544572089E-3</v>
      </c>
      <c r="S14" s="20">
        <f t="shared" si="92"/>
        <v>5.3341185201846858E-3</v>
      </c>
      <c r="T14" s="20">
        <f t="shared" si="92"/>
        <v>5.7151269859121636E-3</v>
      </c>
      <c r="U14" s="20">
        <f t="shared" si="92"/>
        <v>6.0961354516396405E-3</v>
      </c>
      <c r="V14" s="20">
        <f t="shared" ref="V14:AA14" si="93">V13</f>
        <v>6.4771439173671183E-3</v>
      </c>
      <c r="W14" s="20">
        <f t="shared" si="93"/>
        <v>6.8581523830945953E-3</v>
      </c>
      <c r="X14" s="20">
        <f t="shared" si="93"/>
        <v>7.239160848822074E-3</v>
      </c>
      <c r="Y14" s="20">
        <f t="shared" si="93"/>
        <v>7.9880395573209105E-3</v>
      </c>
      <c r="Z14" s="20">
        <f t="shared" si="93"/>
        <v>8.7369182658197462E-3</v>
      </c>
      <c r="AA14" s="20">
        <f t="shared" si="93"/>
        <v>9.4857969743185819E-3</v>
      </c>
      <c r="AB14" s="20">
        <f>AB13</f>
        <v>1.0234675682817418E-2</v>
      </c>
      <c r="AC14" s="20">
        <f>AC13</f>
        <v>1.0983554391316253E-2</v>
      </c>
      <c r="AD14" s="20">
        <f>AD13</f>
        <v>1.3548996284021175E-2</v>
      </c>
      <c r="AE14" s="20">
        <f>AE13</f>
        <v>1.6114438176726101E-2</v>
      </c>
      <c r="AF14" s="20">
        <f>AF13</f>
        <v>1.8679880069431023E-2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</row>
    <row r="16" spans="1:97" x14ac:dyDescent="0.25">
      <c r="A16" s="1" t="s">
        <v>60</v>
      </c>
      <c r="B16" s="2">
        <v>2371663288.9999962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>
        <v>2371663288.9999962</v>
      </c>
      <c r="CQ16" s="3">
        <f>CP16+CQ10</f>
        <v>21411634465.000015</v>
      </c>
    </row>
    <row r="17" spans="1:95" x14ac:dyDescent="0.25">
      <c r="A17" s="1" t="s">
        <v>61</v>
      </c>
      <c r="B17" s="2">
        <f>B10+B16</f>
        <v>21411634464.999996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</row>
  </sheetData>
  <mergeCells count="25">
    <mergeCell ref="AY2:BU2"/>
    <mergeCell ref="C2:AX2"/>
    <mergeCell ref="AY3:BB3"/>
    <mergeCell ref="BC3:BF3"/>
    <mergeCell ref="BG3:BJ3"/>
    <mergeCell ref="BK3:BN3"/>
    <mergeCell ref="BO3:BR3"/>
    <mergeCell ref="AA3:AD3"/>
    <mergeCell ref="AE3:AH3"/>
    <mergeCell ref="AI3:AL3"/>
    <mergeCell ref="AM3:AP3"/>
    <mergeCell ref="AQ3:AT3"/>
    <mergeCell ref="C3:F3"/>
    <mergeCell ref="G3:J3"/>
    <mergeCell ref="K3:N3"/>
    <mergeCell ref="BW3:BZ3"/>
    <mergeCell ref="O3:R3"/>
    <mergeCell ref="S3:V3"/>
    <mergeCell ref="W3:Z3"/>
    <mergeCell ref="BS3:BV3"/>
    <mergeCell ref="CA3:CD3"/>
    <mergeCell ref="CE3:CH3"/>
    <mergeCell ref="CI3:CL3"/>
    <mergeCell ref="CM3:CP3"/>
    <mergeCell ref="AU3:AX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F99FB-F27C-4621-8380-A2C067A0D6BA}">
  <dimension ref="A1:M20"/>
  <sheetViews>
    <sheetView topLeftCell="A3" zoomScale="80" zoomScaleNormal="80" workbookViewId="0">
      <pane xSplit="3" ySplit="1" topLeftCell="E9" activePane="bottomRight" state="frozen"/>
      <selection activeCell="A3" sqref="A3"/>
      <selection pane="topRight" activeCell="D3" sqref="D3"/>
      <selection pane="bottomLeft" activeCell="A4" sqref="A4"/>
      <selection pane="bottomRight" activeCell="I13" sqref="I13"/>
    </sheetView>
  </sheetViews>
  <sheetFormatPr baseColWidth="10" defaultRowHeight="15" x14ac:dyDescent="0.25"/>
  <cols>
    <col min="3" max="3" width="59.85546875" customWidth="1"/>
    <col min="4" max="4" width="21.85546875" customWidth="1"/>
    <col min="5" max="6" width="11.42578125" customWidth="1"/>
    <col min="7" max="7" width="11.42578125" style="6" customWidth="1"/>
    <col min="8" max="8" width="11.42578125" customWidth="1"/>
    <col min="10" max="10" width="11.42578125" customWidth="1"/>
    <col min="12" max="13" width="11.42578125" style="5" customWidth="1"/>
    <col min="14" max="14" width="11.42578125" customWidth="1"/>
  </cols>
  <sheetData>
    <row r="1" spans="1:13" ht="15.75" thickBot="1" x14ac:dyDescent="0.3">
      <c r="E1" s="5"/>
      <c r="F1" s="5"/>
    </row>
    <row r="2" spans="1:13" x14ac:dyDescent="0.25">
      <c r="A2" s="7"/>
      <c r="B2" s="8"/>
      <c r="C2" s="8"/>
      <c r="D2" s="8"/>
      <c r="E2" s="8"/>
      <c r="F2" s="8"/>
      <c r="G2" s="9"/>
      <c r="H2" s="8"/>
      <c r="I2" s="8"/>
      <c r="J2" s="8"/>
      <c r="K2" s="8"/>
      <c r="L2" s="10"/>
      <c r="M2" s="10"/>
    </row>
    <row r="3" spans="1:13" ht="60" x14ac:dyDescent="0.25">
      <c r="A3" s="11"/>
      <c r="B3" s="1"/>
      <c r="C3" s="12" t="s">
        <v>28</v>
      </c>
      <c r="D3" s="13" t="s">
        <v>29</v>
      </c>
      <c r="E3" s="14" t="s">
        <v>30</v>
      </c>
      <c r="F3" s="14" t="s">
        <v>31</v>
      </c>
      <c r="G3" s="15" t="s">
        <v>32</v>
      </c>
      <c r="H3" s="14" t="s">
        <v>33</v>
      </c>
      <c r="I3" s="14" t="s">
        <v>34</v>
      </c>
      <c r="J3" s="14" t="s">
        <v>35</v>
      </c>
      <c r="K3" s="14" t="s">
        <v>36</v>
      </c>
      <c r="L3" s="16" t="s">
        <v>37</v>
      </c>
      <c r="M3" s="16" t="s">
        <v>38</v>
      </c>
    </row>
    <row r="4" spans="1:13" ht="20.100000000000001" customHeight="1" x14ac:dyDescent="0.25">
      <c r="A4" s="25" t="s">
        <v>39</v>
      </c>
      <c r="B4" s="1">
        <v>1</v>
      </c>
      <c r="C4" s="1" t="s">
        <v>40</v>
      </c>
      <c r="D4" s="17" t="s">
        <v>41</v>
      </c>
      <c r="E4" s="18">
        <v>44951</v>
      </c>
      <c r="F4" s="18">
        <v>44953</v>
      </c>
      <c r="G4" s="19">
        <f>M4-L4+1</f>
        <v>3</v>
      </c>
      <c r="H4" s="20">
        <f>G4/$G$20</f>
        <v>9.9009900990099011E-3</v>
      </c>
      <c r="I4" s="20">
        <f>H4</f>
        <v>9.9009900990099011E-3</v>
      </c>
      <c r="J4" s="20">
        <f>H4</f>
        <v>9.9009900990099011E-3</v>
      </c>
      <c r="K4" s="20">
        <f>J4</f>
        <v>9.9009900990099011E-3</v>
      </c>
      <c r="L4" s="18">
        <v>44951</v>
      </c>
      <c r="M4" s="18">
        <v>44953</v>
      </c>
    </row>
    <row r="5" spans="1:13" ht="20.100000000000001" customHeight="1" x14ac:dyDescent="0.25">
      <c r="A5" s="25"/>
      <c r="B5" s="1">
        <f>+B4+1</f>
        <v>2</v>
      </c>
      <c r="C5" s="1" t="s">
        <v>42</v>
      </c>
      <c r="D5" s="1" t="s">
        <v>43</v>
      </c>
      <c r="E5" s="18">
        <v>44951</v>
      </c>
      <c r="F5" s="18">
        <v>44953</v>
      </c>
      <c r="G5" s="19">
        <f>M5-L5+1</f>
        <v>3</v>
      </c>
      <c r="H5" s="20">
        <f t="shared" ref="H5:H15" si="0">G5/$G$20</f>
        <v>9.9009900990099011E-3</v>
      </c>
      <c r="I5" s="20">
        <f>I4+H5</f>
        <v>1.9801980198019802E-2</v>
      </c>
      <c r="J5" s="20">
        <f t="shared" ref="J5:J15" si="1">H5</f>
        <v>9.9009900990099011E-3</v>
      </c>
      <c r="K5" s="20">
        <f>J5+K4</f>
        <v>1.9801980198019802E-2</v>
      </c>
      <c r="L5" s="18">
        <v>44951</v>
      </c>
      <c r="M5" s="18">
        <v>44953</v>
      </c>
    </row>
    <row r="6" spans="1:13" ht="20.100000000000001" customHeight="1" x14ac:dyDescent="0.25">
      <c r="A6" s="25"/>
      <c r="B6" s="1">
        <f t="shared" ref="B6:B19" si="2">+B5+1</f>
        <v>3</v>
      </c>
      <c r="C6" s="1" t="s">
        <v>44</v>
      </c>
      <c r="D6" s="1" t="s">
        <v>45</v>
      </c>
      <c r="E6" s="18">
        <v>44953</v>
      </c>
      <c r="F6" s="18">
        <v>44960</v>
      </c>
      <c r="G6" s="19">
        <f>M6-L6+1</f>
        <v>8</v>
      </c>
      <c r="H6" s="20">
        <f t="shared" si="0"/>
        <v>2.6402640264026403E-2</v>
      </c>
      <c r="I6" s="20">
        <f t="shared" ref="I6:I19" si="3">I5+H6</f>
        <v>4.6204620462046209E-2</v>
      </c>
      <c r="J6" s="20">
        <f t="shared" si="1"/>
        <v>2.6402640264026403E-2</v>
      </c>
      <c r="K6" s="20">
        <f t="shared" ref="K6:K19" si="4">J6+K5</f>
        <v>4.6204620462046209E-2</v>
      </c>
      <c r="L6" s="18">
        <v>44953</v>
      </c>
      <c r="M6" s="18">
        <v>44960</v>
      </c>
    </row>
    <row r="7" spans="1:13" ht="20.100000000000001" customHeight="1" x14ac:dyDescent="0.25">
      <c r="A7" s="25"/>
      <c r="B7" s="1">
        <f t="shared" si="2"/>
        <v>4</v>
      </c>
      <c r="C7" s="1" t="s">
        <v>46</v>
      </c>
      <c r="D7" s="1" t="s">
        <v>45</v>
      </c>
      <c r="E7" s="18">
        <v>44960</v>
      </c>
      <c r="F7" s="18">
        <v>44981</v>
      </c>
      <c r="G7" s="19">
        <f>M7-L7+1</f>
        <v>22</v>
      </c>
      <c r="H7" s="20">
        <f t="shared" si="0"/>
        <v>7.2607260726072612E-2</v>
      </c>
      <c r="I7" s="20">
        <f t="shared" si="3"/>
        <v>0.11881188118811882</v>
      </c>
      <c r="J7" s="20">
        <f t="shared" si="1"/>
        <v>7.2607260726072612E-2</v>
      </c>
      <c r="K7" s="20">
        <f t="shared" si="4"/>
        <v>0.11881188118811882</v>
      </c>
      <c r="L7" s="18">
        <v>44960</v>
      </c>
      <c r="M7" s="18">
        <v>44981</v>
      </c>
    </row>
    <row r="8" spans="1:13" ht="20.100000000000001" customHeight="1" x14ac:dyDescent="0.25">
      <c r="A8" s="25"/>
      <c r="B8" s="1">
        <f t="shared" si="2"/>
        <v>5</v>
      </c>
      <c r="C8" s="1" t="s">
        <v>47</v>
      </c>
      <c r="D8" s="1" t="s">
        <v>45</v>
      </c>
      <c r="E8" s="18">
        <v>44951</v>
      </c>
      <c r="F8" s="18">
        <v>44964</v>
      </c>
      <c r="G8" s="19">
        <f>M8-L8+1</f>
        <v>14</v>
      </c>
      <c r="H8" s="20">
        <f t="shared" si="0"/>
        <v>4.6204620462046202E-2</v>
      </c>
      <c r="I8" s="20">
        <f t="shared" si="3"/>
        <v>0.16501650165016502</v>
      </c>
      <c r="J8" s="20">
        <f t="shared" si="1"/>
        <v>4.6204620462046202E-2</v>
      </c>
      <c r="K8" s="20">
        <f t="shared" si="4"/>
        <v>0.16501650165016502</v>
      </c>
      <c r="L8" s="18">
        <v>44951</v>
      </c>
      <c r="M8" s="18">
        <v>44964</v>
      </c>
    </row>
    <row r="9" spans="1:13" ht="20.100000000000001" customHeight="1" x14ac:dyDescent="0.25">
      <c r="A9" s="25"/>
      <c r="B9" s="1">
        <f t="shared" si="2"/>
        <v>6</v>
      </c>
      <c r="C9" s="1" t="s">
        <v>48</v>
      </c>
      <c r="D9" s="1" t="s">
        <v>43</v>
      </c>
      <c r="E9" s="18">
        <v>44981</v>
      </c>
      <c r="F9" s="18">
        <v>44999</v>
      </c>
      <c r="G9" s="19">
        <f t="shared" ref="G9:G19" si="5">M9-L9+1</f>
        <v>19</v>
      </c>
      <c r="H9" s="20">
        <f t="shared" si="0"/>
        <v>6.2706270627062702E-2</v>
      </c>
      <c r="I9" s="20">
        <f t="shared" si="3"/>
        <v>0.2277227722772277</v>
      </c>
      <c r="J9" s="20">
        <f t="shared" si="1"/>
        <v>6.2706270627062702E-2</v>
      </c>
      <c r="K9" s="20">
        <f t="shared" si="4"/>
        <v>0.2277227722772277</v>
      </c>
      <c r="L9" s="18">
        <v>44981</v>
      </c>
      <c r="M9" s="18">
        <v>44999</v>
      </c>
    </row>
    <row r="10" spans="1:13" ht="20.100000000000001" customHeight="1" x14ac:dyDescent="0.25">
      <c r="A10" s="25"/>
      <c r="B10" s="1">
        <f>+B9+1</f>
        <v>7</v>
      </c>
      <c r="C10" s="1" t="s">
        <v>49</v>
      </c>
      <c r="D10" s="1" t="s">
        <v>43</v>
      </c>
      <c r="E10" s="18">
        <v>44981</v>
      </c>
      <c r="F10" s="18">
        <v>45016</v>
      </c>
      <c r="G10" s="19">
        <f t="shared" si="5"/>
        <v>40</v>
      </c>
      <c r="H10" s="20">
        <f t="shared" si="0"/>
        <v>0.132013201320132</v>
      </c>
      <c r="I10" s="20">
        <f t="shared" si="3"/>
        <v>0.3597359735973597</v>
      </c>
      <c r="J10" s="20">
        <f t="shared" si="1"/>
        <v>0.132013201320132</v>
      </c>
      <c r="K10" s="20">
        <f t="shared" si="4"/>
        <v>0.3597359735973597</v>
      </c>
      <c r="L10" s="18">
        <v>44977</v>
      </c>
      <c r="M10" s="18">
        <v>45016</v>
      </c>
    </row>
    <row r="11" spans="1:13" ht="20.100000000000001" customHeight="1" x14ac:dyDescent="0.25">
      <c r="A11" s="25"/>
      <c r="B11" s="1">
        <f t="shared" si="2"/>
        <v>8</v>
      </c>
      <c r="C11" s="1" t="s">
        <v>50</v>
      </c>
      <c r="D11" s="1" t="s">
        <v>45</v>
      </c>
      <c r="E11" s="18">
        <v>44951</v>
      </c>
      <c r="F11" s="18">
        <v>44972</v>
      </c>
      <c r="G11" s="19">
        <f t="shared" si="5"/>
        <v>22</v>
      </c>
      <c r="H11" s="20">
        <f t="shared" si="0"/>
        <v>7.2607260726072612E-2</v>
      </c>
      <c r="I11" s="20">
        <f t="shared" si="3"/>
        <v>0.4323432343234323</v>
      </c>
      <c r="J11" s="20">
        <f t="shared" si="1"/>
        <v>7.2607260726072612E-2</v>
      </c>
      <c r="K11" s="20">
        <f t="shared" si="4"/>
        <v>0.4323432343234323</v>
      </c>
      <c r="L11" s="18">
        <v>44951</v>
      </c>
      <c r="M11" s="18">
        <v>44972</v>
      </c>
    </row>
    <row r="12" spans="1:13" ht="20.100000000000001" customHeight="1" x14ac:dyDescent="0.25">
      <c r="A12" s="25"/>
      <c r="B12" s="1">
        <f t="shared" si="2"/>
        <v>9</v>
      </c>
      <c r="C12" s="1" t="s">
        <v>51</v>
      </c>
      <c r="D12" s="1" t="s">
        <v>45</v>
      </c>
      <c r="E12" s="18">
        <v>44951</v>
      </c>
      <c r="F12" s="18">
        <v>45016</v>
      </c>
      <c r="G12" s="19">
        <f t="shared" si="5"/>
        <v>66</v>
      </c>
      <c r="H12" s="20">
        <f t="shared" si="0"/>
        <v>0.21782178217821782</v>
      </c>
      <c r="I12" s="20">
        <f t="shared" si="3"/>
        <v>0.65016501650165015</v>
      </c>
      <c r="J12" s="20">
        <f t="shared" si="1"/>
        <v>0.21782178217821782</v>
      </c>
      <c r="K12" s="20">
        <f t="shared" si="4"/>
        <v>0.65016501650165015</v>
      </c>
      <c r="L12" s="18">
        <v>44951</v>
      </c>
      <c r="M12" s="18">
        <v>45016</v>
      </c>
    </row>
    <row r="13" spans="1:13" ht="20.100000000000001" customHeight="1" x14ac:dyDescent="0.25">
      <c r="A13" s="25"/>
      <c r="B13" s="1">
        <f t="shared" si="2"/>
        <v>10</v>
      </c>
      <c r="C13" s="1" t="s">
        <v>52</v>
      </c>
      <c r="D13" s="1" t="s">
        <v>45</v>
      </c>
      <c r="E13" s="18">
        <v>45000</v>
      </c>
      <c r="F13" s="18">
        <v>45016</v>
      </c>
      <c r="G13" s="19">
        <f t="shared" si="5"/>
        <v>45</v>
      </c>
      <c r="H13" s="20">
        <f t="shared" si="0"/>
        <v>0.14851485148514851</v>
      </c>
      <c r="I13" s="20">
        <f t="shared" si="3"/>
        <v>0.79867986798679869</v>
      </c>
      <c r="J13" s="20">
        <f t="shared" si="1"/>
        <v>0.14851485148514851</v>
      </c>
      <c r="K13" s="20">
        <f t="shared" si="4"/>
        <v>0.79867986798679869</v>
      </c>
      <c r="L13" s="18">
        <v>44972</v>
      </c>
      <c r="M13" s="18">
        <v>45016</v>
      </c>
    </row>
    <row r="14" spans="1:13" ht="33" customHeight="1" x14ac:dyDescent="0.25">
      <c r="A14" s="25"/>
      <c r="B14" s="1">
        <f t="shared" si="2"/>
        <v>11</v>
      </c>
      <c r="C14" s="21" t="s">
        <v>53</v>
      </c>
      <c r="D14" s="1" t="s">
        <v>45</v>
      </c>
      <c r="E14" s="18">
        <v>45036</v>
      </c>
      <c r="F14" s="18">
        <v>45043</v>
      </c>
      <c r="G14" s="19">
        <f t="shared" si="5"/>
        <v>8</v>
      </c>
      <c r="H14" s="20">
        <f t="shared" si="0"/>
        <v>2.6402640264026403E-2</v>
      </c>
      <c r="I14" s="20">
        <f t="shared" si="3"/>
        <v>0.82508250825082508</v>
      </c>
      <c r="J14" s="20">
        <f t="shared" si="1"/>
        <v>2.6402640264026403E-2</v>
      </c>
      <c r="K14" s="20">
        <f t="shared" si="4"/>
        <v>0.82508250825082508</v>
      </c>
      <c r="L14" s="18">
        <v>45036</v>
      </c>
      <c r="M14" s="18">
        <v>45043</v>
      </c>
    </row>
    <row r="15" spans="1:13" ht="20.100000000000001" customHeight="1" x14ac:dyDescent="0.25">
      <c r="A15" s="26" t="s">
        <v>54</v>
      </c>
      <c r="B15" s="1">
        <f t="shared" si="2"/>
        <v>12</v>
      </c>
      <c r="C15" s="1" t="s">
        <v>55</v>
      </c>
      <c r="D15" s="1" t="s">
        <v>45</v>
      </c>
      <c r="E15" s="18">
        <v>45048</v>
      </c>
      <c r="F15" s="18">
        <v>45049</v>
      </c>
      <c r="G15" s="19">
        <f t="shared" si="5"/>
        <v>2</v>
      </c>
      <c r="H15" s="20">
        <f t="shared" si="0"/>
        <v>6.6006600660066007E-3</v>
      </c>
      <c r="I15" s="20">
        <f t="shared" si="3"/>
        <v>0.83168316831683164</v>
      </c>
      <c r="J15" s="20">
        <f t="shared" si="1"/>
        <v>6.6006600660066007E-3</v>
      </c>
      <c r="K15" s="20">
        <f t="shared" si="4"/>
        <v>0.83168316831683164</v>
      </c>
      <c r="L15" s="18">
        <v>45048</v>
      </c>
      <c r="M15" s="18">
        <v>45049</v>
      </c>
    </row>
    <row r="16" spans="1:13" ht="20.100000000000001" customHeight="1" x14ac:dyDescent="0.25">
      <c r="A16" s="26"/>
      <c r="B16" s="1">
        <f t="shared" si="2"/>
        <v>13</v>
      </c>
      <c r="C16" s="1" t="s">
        <v>56</v>
      </c>
      <c r="D16" s="1" t="s">
        <v>45</v>
      </c>
      <c r="E16" s="18">
        <v>45049</v>
      </c>
      <c r="F16" s="18">
        <f>E16+28</f>
        <v>45077</v>
      </c>
      <c r="G16" s="19">
        <f t="shared" si="5"/>
        <v>29</v>
      </c>
      <c r="H16" s="20">
        <f>29/G20</f>
        <v>9.5709570957095716E-2</v>
      </c>
      <c r="I16" s="20">
        <f t="shared" si="3"/>
        <v>0.9273927392739274</v>
      </c>
      <c r="J16" s="20">
        <f>29/G20</f>
        <v>9.5709570957095716E-2</v>
      </c>
      <c r="K16" s="20">
        <f t="shared" si="4"/>
        <v>0.9273927392739274</v>
      </c>
      <c r="L16" s="18">
        <v>45049</v>
      </c>
      <c r="M16" s="18">
        <f>L16+28</f>
        <v>45077</v>
      </c>
    </row>
    <row r="17" spans="1:13" ht="20.100000000000001" customHeight="1" x14ac:dyDescent="0.25">
      <c r="A17" s="26"/>
      <c r="B17" s="1">
        <f t="shared" si="2"/>
        <v>14</v>
      </c>
      <c r="C17" s="1" t="s">
        <v>57</v>
      </c>
      <c r="D17" s="1" t="s">
        <v>43</v>
      </c>
      <c r="E17" s="18">
        <f>F16+1</f>
        <v>45078</v>
      </c>
      <c r="F17" s="18">
        <f>E17+6</f>
        <v>45084</v>
      </c>
      <c r="G17" s="19">
        <f t="shared" si="5"/>
        <v>7</v>
      </c>
      <c r="H17" s="20">
        <f>7/$G$20</f>
        <v>2.3102310231023101E-2</v>
      </c>
      <c r="I17" s="20">
        <f t="shared" si="3"/>
        <v>0.95049504950495045</v>
      </c>
      <c r="J17" s="20">
        <f>7/G20</f>
        <v>2.3102310231023101E-2</v>
      </c>
      <c r="K17" s="20">
        <f t="shared" si="4"/>
        <v>0.95049504950495045</v>
      </c>
      <c r="L17" s="18">
        <v>45078</v>
      </c>
      <c r="M17" s="18">
        <f>L17+6</f>
        <v>45084</v>
      </c>
    </row>
    <row r="18" spans="1:13" ht="20.100000000000001" customHeight="1" x14ac:dyDescent="0.25">
      <c r="A18" s="26"/>
      <c r="B18" s="1">
        <f t="shared" si="2"/>
        <v>15</v>
      </c>
      <c r="C18" s="1" t="s">
        <v>58</v>
      </c>
      <c r="D18" s="1" t="s">
        <v>45</v>
      </c>
      <c r="E18" s="18">
        <f>F17</f>
        <v>45084</v>
      </c>
      <c r="F18" s="18">
        <f>13+E18</f>
        <v>45097</v>
      </c>
      <c r="G18" s="19">
        <f t="shared" si="5"/>
        <v>14</v>
      </c>
      <c r="H18" s="20">
        <f>14/$G$20</f>
        <v>4.6204620462046202E-2</v>
      </c>
      <c r="I18" s="20">
        <f t="shared" si="3"/>
        <v>0.99669966996699666</v>
      </c>
      <c r="J18" s="20">
        <f>14/G20</f>
        <v>4.6204620462046202E-2</v>
      </c>
      <c r="K18" s="20">
        <f t="shared" si="4"/>
        <v>0.99669966996699666</v>
      </c>
      <c r="L18" s="18">
        <v>45084</v>
      </c>
      <c r="M18" s="18">
        <f>L18+13</f>
        <v>45097</v>
      </c>
    </row>
    <row r="19" spans="1:13" ht="20.100000000000001" customHeight="1" x14ac:dyDescent="0.25">
      <c r="A19" s="26"/>
      <c r="B19" s="1">
        <f t="shared" si="2"/>
        <v>16</v>
      </c>
      <c r="C19" s="1" t="s">
        <v>59</v>
      </c>
      <c r="D19" s="1" t="s">
        <v>45</v>
      </c>
      <c r="E19" s="18">
        <v>45126</v>
      </c>
      <c r="F19" s="18">
        <f>E19</f>
        <v>45126</v>
      </c>
      <c r="G19" s="19">
        <f t="shared" si="5"/>
        <v>1</v>
      </c>
      <c r="H19" s="20">
        <f>G19/$G$20</f>
        <v>3.3003300330033004E-3</v>
      </c>
      <c r="I19" s="20">
        <f t="shared" si="3"/>
        <v>1</v>
      </c>
      <c r="J19" s="20">
        <f>1/G20</f>
        <v>3.3003300330033004E-3</v>
      </c>
      <c r="K19" s="20">
        <f t="shared" si="4"/>
        <v>1</v>
      </c>
      <c r="L19" s="18">
        <v>45126</v>
      </c>
      <c r="M19" s="18">
        <v>45126</v>
      </c>
    </row>
    <row r="20" spans="1:13" x14ac:dyDescent="0.25">
      <c r="G20" s="6">
        <f>SUM(G4:G19)</f>
        <v>303</v>
      </c>
      <c r="H20" s="22">
        <f>SUM(H4:H19)</f>
        <v>1</v>
      </c>
      <c r="I20" s="22"/>
    </row>
  </sheetData>
  <mergeCells count="2">
    <mergeCell ref="A4:A14"/>
    <mergeCell ref="A15:A1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0" ma:contentTypeDescription="Crear nuevo documento." ma:contentTypeScope="" ma:versionID="1d18ed6583e8dc213eaa1420c22cf77a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6d9385cd2852e496128fa842f657c82d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FechayHora" minOccurs="0"/>
                <xsd:element ref="ns2:_Flow_SignoffStatus" minOccurs="0"/>
                <xsd:element ref="ns2:Fechayhora0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echayHora" ma:index="24" nillable="true" ma:displayName="Fecha y Hora" ma:format="DateTime" ma:internalName="FechayHora">
      <xsd:simpleType>
        <xsd:restriction base="dms:DateTime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Fechayhora0" ma:index="26" nillable="true" ma:displayName="Fecha y hora" ma:format="DateOnly" ma:internalName="Fechayhora0">
      <xsd:simpleType>
        <xsd:restriction base="dms:DateTim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63b0d94-22a5-4c9a-a97e-d2f11d303701}" ma:internalName="TaxCatchAll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EAD67D-CFD8-41F3-98B6-19BBC66B4036}"/>
</file>

<file path=customXml/itemProps2.xml><?xml version="1.0" encoding="utf-8"?>
<ds:datastoreItem xmlns:ds="http://schemas.openxmlformats.org/officeDocument/2006/customXml" ds:itemID="{34098232-5378-4EF7-B57B-740FBD62A4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Avance CI 2162</vt:lpstr>
      <vt:lpstr>Avance Precontractual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DARIO MANTILLA ROSAS</dc:creator>
  <cp:lastModifiedBy>IVAN DARIO MANTILLA ROSAS</cp:lastModifiedBy>
  <dcterms:created xsi:type="dcterms:W3CDTF">2023-03-28T20:08:36Z</dcterms:created>
  <dcterms:modified xsi:type="dcterms:W3CDTF">2023-08-17T20:14:48Z</dcterms:modified>
</cp:coreProperties>
</file>