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indeterco-my.sharepoint.com/personal/idmantilla_findeter_gov_co/Documents/URI_Tunj/Informes Semanales/"/>
    </mc:Choice>
  </mc:AlternateContent>
  <xr:revisionPtr revIDLastSave="1581" documentId="8_{2C54E00C-5726-499E-BEFB-482E9646F63D}" xr6:coauthVersionLast="47" xr6:coauthVersionMax="47" xr10:uidLastSave="{C91F84E7-9E4A-4F42-AB28-90A5D6BDB80D}"/>
  <bookViews>
    <workbookView xWindow="-120" yWindow="-120" windowWidth="20730" windowHeight="11160" xr2:uid="{00000000-000D-0000-FFFF-FFFF00000000}"/>
  </bookViews>
  <sheets>
    <sheet name="SEMANAL" sheetId="2" r:id="rId1"/>
  </sheets>
  <definedNames>
    <definedName name="_xlnm.Print_Area" localSheetId="0">SEMANAL!$A$1:$AH$136</definedName>
    <definedName name="_xlnm.Print_Titles" localSheetId="0">SEMANAL!$1:$3</definedName>
    <definedName name="Z_EC7D1C3D_EF87_4C2F_AF0F_74582594229A_.wvu.PrintArea" localSheetId="0" hidden="1">SEMANAL!$B$1:$AG$89</definedName>
    <definedName name="Z_EC7D1C3D_EF87_4C2F_AF0F_74582594229A_.wvu.PrintTitles" localSheetId="0" hidden="1">SEMANAL!$1:$3</definedName>
  </definedNames>
  <calcPr calcId="191028"/>
  <customWorkbookViews>
    <customWorkbookView name="igaray - Vista personalizada" guid="{EC7D1C3D-EF87-4C2F-AF0F-74582594229A}" mergeInterval="0" personalView="1" maximized="1" xWindow="1" yWindow="1" windowWidth="1280" windowHeight="777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69" i="2" l="1"/>
  <c r="AA69" i="2" s="1"/>
  <c r="Q69" i="2"/>
  <c r="X69" i="2" s="1"/>
  <c r="J69" i="2"/>
  <c r="E69" i="2"/>
  <c r="AA68" i="2" l="1"/>
  <c r="X68" i="2"/>
  <c r="AA67" i="2" l="1"/>
  <c r="X67" i="2"/>
  <c r="AA66" i="2" l="1"/>
  <c r="X66" i="2"/>
  <c r="G22" i="2"/>
  <c r="AA65" i="2"/>
  <c r="X65" i="2"/>
  <c r="AA64" i="2" l="1"/>
  <c r="X64" i="2"/>
  <c r="AA63" i="2" l="1"/>
  <c r="X63" i="2"/>
  <c r="AA62" i="2" l="1"/>
  <c r="X62" i="2"/>
  <c r="AA61" i="2" l="1"/>
  <c r="X61" i="2"/>
  <c r="AA59" i="2" l="1"/>
  <c r="AA60" i="2"/>
  <c r="X60" i="2"/>
  <c r="X59" i="2" l="1"/>
  <c r="W86" i="2" l="1"/>
  <c r="W37" i="2" l="1"/>
  <c r="G37" i="2"/>
  <c r="G39" i="2"/>
  <c r="AA58" i="2" l="1"/>
  <c r="AA57" i="2"/>
  <c r="X58" i="2"/>
  <c r="X57" i="2"/>
  <c r="G57" i="2"/>
  <c r="G58" i="2" s="1"/>
  <c r="G59" i="2" s="1"/>
  <c r="G60" i="2" s="1"/>
  <c r="G61" i="2" s="1"/>
  <c r="G62" i="2" s="1"/>
  <c r="G63" i="2" s="1"/>
  <c r="G64" i="2" s="1"/>
  <c r="G65" i="2" s="1"/>
  <c r="G66" i="2" s="1"/>
  <c r="G67" i="2" s="1"/>
  <c r="G68" i="2" s="1"/>
  <c r="G69" i="2" s="1"/>
  <c r="W42" i="2" l="1"/>
  <c r="AD80" i="2" l="1"/>
  <c r="AD78" i="2"/>
  <c r="G14" i="2" l="1"/>
  <c r="AD77" i="2" l="1"/>
  <c r="AD76" i="2"/>
  <c r="AD75" i="2"/>
  <c r="AF75" i="2"/>
  <c r="AF76" i="2"/>
  <c r="AF77" i="2"/>
  <c r="G40" i="2"/>
  <c r="G42" i="2" s="1"/>
  <c r="G33" i="2" l="1"/>
  <c r="Y47" i="2" l="1"/>
  <c r="Z86" i="2" l="1"/>
  <c r="AF85" i="2"/>
  <c r="AD85" i="2"/>
  <c r="AF84" i="2"/>
  <c r="AD84" i="2"/>
  <c r="AF83" i="2"/>
  <c r="AD83" i="2"/>
  <c r="AF82" i="2"/>
  <c r="AD82" i="2"/>
  <c r="AF81" i="2"/>
  <c r="AD81" i="2"/>
  <c r="AF80" i="2"/>
  <c r="AF79" i="2"/>
  <c r="AD79" i="2"/>
  <c r="AF78" i="2"/>
  <c r="AF74" i="2"/>
  <c r="AD74" i="2"/>
  <c r="W33" i="2"/>
  <c r="AD3" i="2" l="1"/>
  <c r="G34" i="2" l="1"/>
  <c r="P34" i="2" s="1"/>
  <c r="W34" i="2"/>
  <c r="AE34" i="2" s="1"/>
  <c r="G15" i="2"/>
  <c r="V19" i="2"/>
  <c r="P15" i="2" l="1"/>
</calcChain>
</file>

<file path=xl/sharedStrings.xml><?xml version="1.0" encoding="utf-8"?>
<sst xmlns="http://schemas.openxmlformats.org/spreadsheetml/2006/main" count="159" uniqueCount="128">
  <si>
    <t>No.</t>
  </si>
  <si>
    <t>DEL</t>
  </si>
  <si>
    <t>AL</t>
  </si>
  <si>
    <t>VALOR INICIAL :</t>
  </si>
  <si>
    <t xml:space="preserve">PLAZO INICIAL: </t>
  </si>
  <si>
    <t>FECHA DE INICIACIÓN:</t>
  </si>
  <si>
    <t>FECHA</t>
  </si>
  <si>
    <t xml:space="preserve">PERIODO No. </t>
  </si>
  <si>
    <t>PLAZO TRANSCURRIDO:</t>
  </si>
  <si>
    <t xml:space="preserve">EQUIVALE AL </t>
  </si>
  <si>
    <t>OBJETO DEL CONTRATO</t>
  </si>
  <si>
    <t>LOCALIZACIÓN DEL PROYECTO</t>
  </si>
  <si>
    <t>VALOR PAGADO:</t>
  </si>
  <si>
    <t>VALOR POR PAGAR:</t>
  </si>
  <si>
    <t>DÍAS DE RETRASO</t>
  </si>
  <si>
    <t xml:space="preserve"> FECHA PROGRAMADA</t>
  </si>
  <si>
    <t xml:space="preserve"> FECHA REAL DE CUMPLIMIENTO</t>
  </si>
  <si>
    <t>2. CONTROL DE HITOS.</t>
  </si>
  <si>
    <r>
      <t xml:space="preserve">
Código: </t>
    </r>
    <r>
      <rPr>
        <sz val="11"/>
        <rFont val="Times New Roman"/>
        <family val="1"/>
      </rPr>
      <t>GES-FO-016</t>
    </r>
    <r>
      <rPr>
        <b/>
        <sz val="11"/>
        <rFont val="Times New Roman"/>
        <family val="1"/>
      </rPr>
      <t xml:space="preserve">
Versión: </t>
    </r>
    <r>
      <rPr>
        <sz val="11"/>
        <rFont val="Times New Roman"/>
        <family val="1"/>
      </rPr>
      <t>2</t>
    </r>
    <r>
      <rPr>
        <b/>
        <sz val="11"/>
        <rFont val="Times New Roman"/>
        <family val="1"/>
      </rPr>
      <t xml:space="preserve">
Fecha de Aprobación: </t>
    </r>
    <r>
      <rPr>
        <sz val="11"/>
        <rFont val="Times New Roman"/>
        <family val="1"/>
      </rPr>
      <t xml:space="preserve">22-Abr-2022
</t>
    </r>
    <r>
      <rPr>
        <b/>
        <sz val="11"/>
        <rFont val="Times New Roman"/>
        <family val="1"/>
      </rPr>
      <t>Clasificación:</t>
    </r>
    <r>
      <rPr>
        <sz val="11"/>
        <rFont val="Times New Roman"/>
        <family val="1"/>
      </rPr>
      <t xml:space="preserve"> Pública</t>
    </r>
    <r>
      <rPr>
        <b/>
        <sz val="11"/>
        <rFont val="Times New Roman"/>
        <family val="1"/>
      </rPr>
      <t xml:space="preserve">
</t>
    </r>
  </si>
  <si>
    <t>INFORME SEMANAL
CONTRATO INTERADMINISTRATIVO SCJ-2162-2022
URI DE TUNJUELITO</t>
  </si>
  <si>
    <t>Bogotá DC, Localidad de Tunjuelito – Aledaño a la troncal Caracas de Transmilenio entre las carreras 8A y 9.</t>
  </si>
  <si>
    <t xml:space="preserve">CONTRATO INTERADMINISTRATIVO No.: </t>
  </si>
  <si>
    <t>SCJ-2162-2022</t>
  </si>
  <si>
    <t xml:space="preserve">DIECISIETE (17) MESES Y TRES (3) DÍAS CALENDARIO </t>
  </si>
  <si>
    <t>3. ACTIVIDADES REALIZADAS</t>
  </si>
  <si>
    <t>DEL PLAZO DEL CONTRATO</t>
  </si>
  <si>
    <t>% AVANCE ETAPA PRECONTRACTUAL</t>
  </si>
  <si>
    <t>Ver anexo calculo porcentaje avance CI 2162 de 2022</t>
  </si>
  <si>
    <t>% AVANCE PROGRAMADO CI 2162 DE 2022</t>
  </si>
  <si>
    <t>% AVANCE EJECUTADO CI 2162 DE 2022</t>
  </si>
  <si>
    <t>% (+) ADELANTO 
% (-) ATRASO</t>
  </si>
  <si>
    <t>FECHA DE TERMINACIÓN INICIAL:</t>
  </si>
  <si>
    <t>MODIFICATORIO No. 1</t>
  </si>
  <si>
    <t>PRORROGA CINCO (5) MESES</t>
  </si>
  <si>
    <t>FECHA DE TERMINACIÓN FINAL:</t>
  </si>
  <si>
    <t>% PROGRAMADO ETAPA 1 DE ESTUDIOS Y DISEÑOS</t>
  </si>
  <si>
    <t>% AVANCE ETAPA 1</t>
  </si>
  <si>
    <t>4. REGISTRO FOTOGRÁFICO  E IMÁGENES</t>
  </si>
  <si>
    <t xml:space="preserve">PLAZO FINAL EN DIAS: </t>
  </si>
  <si>
    <t xml:space="preserve">INDICADORES EN  % </t>
  </si>
  <si>
    <t>PORCENTAJE SOBRE EL VALOR TOTAL DEL CONTRATO</t>
  </si>
  <si>
    <t>DIFERENCIA %
(+) ADELANTO 
(-) ATRASO</t>
  </si>
  <si>
    <t>DIFERENCIA DÍAS
(+) ADELANTO 
(-) ATRASO</t>
  </si>
  <si>
    <t>% acumulado de las actividades o productos conforme a la programación vigente. (PROGRAMADO)</t>
  </si>
  <si>
    <t>% acumulado de las actividades o productos ejecutados y aprobados por la Interventoría. (EJECUTADO)</t>
  </si>
  <si>
    <t>INDICADORES EN VALOR EN LA SEMANA</t>
  </si>
  <si>
    <t>VALORES</t>
  </si>
  <si>
    <t xml:space="preserve">Valor acumulado de las actividades o productos conforme a la programación vigente. </t>
  </si>
  <si>
    <t xml:space="preserve">Valor acumulado de las actividades o productos ejecutados y aprobados por la Interventoría. </t>
  </si>
  <si>
    <t>CONTRATO DE INTERVENTORÍA</t>
  </si>
  <si>
    <t xml:space="preserve">CONTRATO No.: </t>
  </si>
  <si>
    <t>|</t>
  </si>
  <si>
    <t>INTERVENTOR:</t>
  </si>
  <si>
    <t>SUPERVISOR:</t>
  </si>
  <si>
    <t>PAF-ATSDSCJ-I-021-2023</t>
  </si>
  <si>
    <t>16 MESES</t>
  </si>
  <si>
    <t>14 MESES</t>
  </si>
  <si>
    <t>FECHA DE INICIACIÓN ETAPA 2</t>
  </si>
  <si>
    <t>**FECHA DE SUSPENSIÓN:</t>
  </si>
  <si>
    <t>NA</t>
  </si>
  <si>
    <t>**FECHA DE REINICIACIÓN:</t>
  </si>
  <si>
    <t>FECHA DE TERMINACIÓN:</t>
  </si>
  <si>
    <t xml:space="preserve">PLAZO ACTUALIZADO: </t>
  </si>
  <si>
    <t>VALOR ADICION(ES):</t>
  </si>
  <si>
    <t>VALOR ETAPA 1:</t>
  </si>
  <si>
    <t>VALOR ETAPA 2:</t>
  </si>
  <si>
    <t>VALOR PAGADO ETAPA 1:</t>
  </si>
  <si>
    <t>VALOR PAGADO ETAPA 2:</t>
  </si>
  <si>
    <t>CONSORCIO INFRAESTRUCTURA VE</t>
  </si>
  <si>
    <t>CONTRATO DE ESTUDIOS Y DISEÑOS Y EJECUCION DE OBRA</t>
  </si>
  <si>
    <t xml:space="preserve">*** DESCRIPCIÓN DEL HITO
</t>
  </si>
  <si>
    <t>SUSCRIPCIÓN DEL ACTA DE INICIO (HITO OBLIGATORIO)</t>
  </si>
  <si>
    <t>PRELIMINARES</t>
  </si>
  <si>
    <t>CIMENTACION</t>
  </si>
  <si>
    <t>ESTRUCTURA</t>
  </si>
  <si>
    <t>ENCHAPES</t>
  </si>
  <si>
    <t>INSTALACIONES HIDROSANITARIAS</t>
  </si>
  <si>
    <t>INSTALACIONES ELECTRICAS, COMUNICACIÓN, SEGURIDAD Y CONTROL</t>
  </si>
  <si>
    <t>CARPINTERIA METALICA</t>
  </si>
  <si>
    <t>CUBIERTA E IMPERMEABILIZACIONES</t>
  </si>
  <si>
    <t>PINTURA</t>
  </si>
  <si>
    <t>ENTREGA A LA INTERVENTORIA DE LOS PRODUCTOS Y/O ACTIVIDADES CONTRATADAS (HITO OBLIGATORIO)</t>
  </si>
  <si>
    <t>Plazo del proyecto en días</t>
  </si>
  <si>
    <t>EXCAVACIONES</t>
  </si>
  <si>
    <t>DURANTE LA SEMANA SE REALIZARON LAS SIGUIENTES ACTIVIDADES DE OBRA :</t>
  </si>
  <si>
    <t>DURANTE LA SEMANA SE REALIZARON LAS SIGUIENTES ACTIVIDADES EN EL COMPONENTE SOCIAL :</t>
  </si>
  <si>
    <t>REALIZAR LA ASISTENCIA TECNICA INTEGRAL EN LA FORMULACIÓN, ESTRUCTURACIÓN Y DESARROLLO DEL PROYECTO UNIDAD DE REACCIÓN INMEDIATA UBICADO LA LOCALIDAD DE TUNJUELITO EN LA CIUDAD DE BOGOTÁ</t>
  </si>
  <si>
    <t>1. CONTRATOS DERIVADOS del 2162-2022 (Información General)</t>
  </si>
  <si>
    <t xml:space="preserve">INFORMACIÓN GENERAL </t>
  </si>
  <si>
    <t>ETAPA 2  " CONSTRUCCIÓN Y PUESTA EN FUNCIONAMIENTO DE LA UNIDAD DE REACCIÓN INMEDIATA (URI) UBICADA EN LA LOCALIDAD DE TUNJUELITO, EN LA CIUDAD DE BOGOTÁ D.C"</t>
  </si>
  <si>
    <t>IVÁN DARÍO MANTILLA ROSAS</t>
  </si>
  <si>
    <t>PAF-ATSDSCJ-O-027-2023</t>
  </si>
  <si>
    <t>MODIFICATORIO No. 2</t>
  </si>
  <si>
    <t>PRORROGA NUEVE (9) MESES</t>
  </si>
  <si>
    <t>PRORROGA No. 1:</t>
  </si>
  <si>
    <t>5 meses y 25 días</t>
  </si>
  <si>
    <t>Fecha</t>
  </si>
  <si>
    <t>Total</t>
  </si>
  <si>
    <t>% Avance Prog</t>
  </si>
  <si>
    <t>% Avance Acum</t>
  </si>
  <si>
    <t>Valor Prog Facturación</t>
  </si>
  <si>
    <t>% Avance Ejec</t>
  </si>
  <si>
    <t>Valor Ejec Facturación</t>
  </si>
  <si>
    <t>Cuadro Seguimiento % Ejecutado conforme a la Prórroga No. 1</t>
  </si>
  <si>
    <t>% Diferencia</t>
  </si>
  <si>
    <t>Diferencia Valor</t>
  </si>
  <si>
    <t>VALOR TOTAL:</t>
  </si>
  <si>
    <t>Se remitió el informe semanal al componente técnico.</t>
  </si>
  <si>
    <t xml:space="preserve">5.	Se continuo con mampostería de primer y segundo piso y se inici en tercer piso </t>
  </si>
  <si>
    <t xml:space="preserve">6.	Se continua con la fundida de muros en salas de paso </t>
  </si>
  <si>
    <t xml:space="preserve">7.	Se continua con  la colocación de red descolgada de contra incendios </t>
  </si>
  <si>
    <r>
      <t xml:space="preserve">Durante la semana del </t>
    </r>
    <r>
      <rPr>
        <b/>
        <sz val="11"/>
        <rFont val="Times New Roman"/>
        <family val="1"/>
      </rPr>
      <t>09/06/2025 al 15/06/2025</t>
    </r>
    <r>
      <rPr>
        <sz val="11"/>
        <rFont val="Times New Roman"/>
        <family val="1"/>
      </rPr>
      <t xml:space="preserve"> se realizaron las siguientes actividades:
El 09/06/2025 la SDSCJ remite el correo RV: SOLICITUD RECIBO PARA PAGO DE RENDIMIENTOS GENERADOS EN MAYO 2025 /FINDETER – SDSCJ URI TUNJUELITO 3-1-111808 CI_SCJ2162_2022_SDSCJ.
El 10/06/2025 la SDSCJ remite el correo Solicitud Urgente al 10-Jun-2025: Informe de avance, Linea Base y Ruta Critica del proyecto Construcción Obras URI TUNJUELITO.
El 11/06/2025 la SDSCJ remite el correo RE: Respuesta oficios Rad No. 2-2025-30897 y 2-2025-34518 - CI-N°SCJ-2162-2022 – URI DE TUNJUELITO.
El 11/06/2025 la SDSCJ remite el correo Oficio Findeter No. 2202552019750
El 11/06/2025 Findeter remite el correo Informe semanal No. 124 URI de Tunjuelito
El 11/06/2025 Findeter remite el correo RE: Respuesta oficios Rad No. 2-2025-30897 y 2-2025-34518 - CI-N°SCJ-2162-2022 – URI DE TUNJUELITO
El 12/06/2025 la SDSCJ remite el correo RE: Solicitud Urgente al 10-Jun-2025: Informe de avance, Linea Base y Ruta Critica del proyecto Construcción Obras URI TUNJUELITO
El 12/06/2025 la SDSCJ remite el correo RV: Oficio Findeter No. 2202552019750
El 12/06/2025 Findeter remite a la SDSCJ el correo RE: Solicitud Urgente al 10-Jun-2025: Informe de avance, Linea Base y Ruta Critica del proyecto Construcción Obras URI TUNJUELITO
</t>
    </r>
  </si>
  <si>
    <t xml:space="preserve">En la semana del 09 al 15 de junio de 2025, se realizó la verificación del funcionamiento del punto de atención a la comunidad a cargo del contratista, se evidencio que se encuentra funcionando con normalidad. </t>
  </si>
  <si>
    <t>En la semana del 09 al 15 de junio de 2025 se continuó con la recepción de hojas de vida del AID</t>
  </si>
  <si>
    <t>El día 09 de junio se envió la proyección del oficio para dar respuesta al IDU a FINDETER para su respectiva revisión y aprobación. El comunicado fue aprobado y por parte del contratista se remitió con radicado IDU 202552600846262</t>
  </si>
  <si>
    <t xml:space="preserve">El día 09 de junio el contratista elaboró el volante No. 29 informando la actividad de fundida que se llevó a cabo el día 10 de junio, este fue difundido a través del grupo del comité de sostenibilidad. </t>
  </si>
  <si>
    <t>El 10 de junio de 2025, la Alcaldía solicitó el informe ejecutivo sobre el avance general del proyecto. Dicha solicitud fue atendida y el documento fue remitido el 11 de junio. Así mismo, frente a la solicitud de la Alcaldía de realizar un registro fotográfico del proyecto, se precisó en el comité de obra del 12 de junio que esta actividad debe ser solicitada por escrito a la Secretaría Distrital de Seguridad y Convivencia, especificando claramente el alcance y el propósito de la misma.</t>
  </si>
  <si>
    <t xml:space="preserve">El día 11 de junio de 2025 se llevo a cabo la actividad de pintura en el primer piso del predio contiguo al proyecto, dando por terminado la actividad de cierre de servidumbres de luz y vista en el primer piso de este predio. </t>
  </si>
  <si>
    <t xml:space="preserve">El día 12 de junio de 2025 se llevó a cabo el comité de obra No. 45 donde el componente de gestión social participó dando el reporte de cumplimiento de las actividades ejecutadas en la semana. </t>
  </si>
  <si>
    <t xml:space="preserve">Para la semana del 16 al 22 de junio de 2025, se tiene previsto mantener la atención en el Punto de Atención Ciudadana. </t>
  </si>
  <si>
    <t>PARA LA SEMANA COMPRENDIDA ENTRE EL 09 Y 15  DE JUNIO DE 2025 EN EL COMPONENTE TÉCNICO SE REALIZARON LAS SIGUIENTES ACTIVIDADES DE OBRA.</t>
  </si>
  <si>
    <t>2.	Se continua con el armado y fundida muros en concreto del primer piso salas de paso</t>
  </si>
  <si>
    <t xml:space="preserve">10.	Se funde plava de terraza quinto nivel </t>
  </si>
  <si>
    <t xml:space="preserve">1.	Se arma acero para foso eyector de aguas lluvias </t>
  </si>
  <si>
    <t xml:space="preserve">3.	Se funden tres colunnas placa de terraza </t>
  </si>
  <si>
    <t xml:space="preserve">4.	Se inicia armado de acero de pantallas en teraza </t>
  </si>
  <si>
    <t xml:space="preserve">8.	Se continua con los remates en placa de cuarto piso </t>
  </si>
  <si>
    <t xml:space="preserve">9.	Se inicio la actividad de piso en granito en segundo piso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</si>
</sst>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\ * #,##0.00_-;\-&quot;$&quot;\ * #,##0.00_-;_-&quot;$&quot;\ * &quot;-&quot;??_-;_-@_-"/>
    <numFmt numFmtId="164" formatCode="_(* #,##0.00_);_(* \(#,##0.00\);_(* &quot;-&quot;??_);_(@_)"/>
    <numFmt numFmtId="165" formatCode="_ &quot;$&quot;\ * #,##0.00_ ;_ &quot;$&quot;\ * \-#,##0.00_ ;_ &quot;$&quot;\ * &quot;-&quot;??_ ;_ @_ "/>
    <numFmt numFmtId="166" formatCode="_ * #,##0.00_ ;_ * \-#,##0.00_ ;_ * &quot;-&quot;??_ ;_ @_ "/>
    <numFmt numFmtId="167" formatCode="_ * #,##0_ ;_ * \-#,##0_ ;_ * &quot;-&quot;??_ ;_ @_ "/>
    <numFmt numFmtId="168" formatCode="&quot;$&quot;\ #,##0.00"/>
    <numFmt numFmtId="169" formatCode="[$-240A]d&quot; de &quot;mmmm&quot; de &quot;yyyy;@"/>
    <numFmt numFmtId="170" formatCode="_-&quot;XDR&quot;* #,##0.00_-;\-&quot;XDR&quot;* #,##0.00_-;_-&quot;XDR&quot;* &quot;-&quot;??_-;_-@_-"/>
  </numFmts>
  <fonts count="1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sz val="11"/>
      <color theme="1"/>
      <name val="Times New Roman"/>
      <family val="1"/>
    </font>
    <font>
      <b/>
      <sz val="12"/>
      <name val="Arial"/>
      <family val="2"/>
    </font>
    <font>
      <sz val="11"/>
      <name val="Arial"/>
      <family val="2"/>
    </font>
    <font>
      <i/>
      <sz val="11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sz val="11"/>
      <name val="Arial"/>
      <family val="2"/>
    </font>
    <font>
      <b/>
      <i/>
      <sz val="11"/>
      <name val="Times New Roman"/>
      <family val="1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166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0" fontId="1" fillId="0" borderId="0" applyFont="0" applyFill="0" applyBorder="0" applyAlignment="0" applyProtection="0"/>
  </cellStyleXfs>
  <cellXfs count="318">
    <xf numFmtId="0" fontId="0" fillId="0" borderId="0" xfId="0"/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/>
    <xf numFmtId="168" fontId="5" fillId="0" borderId="0" xfId="0" applyNumberFormat="1" applyFont="1"/>
    <xf numFmtId="0" fontId="6" fillId="0" borderId="5" xfId="0" applyFont="1" applyBorder="1" applyAlignment="1">
      <alignment horizontal="left"/>
    </xf>
    <xf numFmtId="9" fontId="6" fillId="0" borderId="5" xfId="6" applyFont="1" applyFill="1" applyBorder="1" applyAlignment="1">
      <alignment horizontal="center"/>
    </xf>
    <xf numFmtId="167" fontId="6" fillId="0" borderId="5" xfId="1" applyNumberFormat="1" applyFont="1" applyFill="1" applyBorder="1" applyAlignment="1"/>
    <xf numFmtId="0" fontId="6" fillId="2" borderId="5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left"/>
    </xf>
    <xf numFmtId="167" fontId="6" fillId="0" borderId="5" xfId="1" applyNumberFormat="1" applyFont="1" applyFill="1" applyBorder="1" applyAlignment="1">
      <alignment vertical="center"/>
    </xf>
    <xf numFmtId="14" fontId="6" fillId="0" borderId="4" xfId="0" applyNumberFormat="1" applyFont="1" applyBorder="1" applyAlignment="1">
      <alignment horizontal="left"/>
    </xf>
    <xf numFmtId="14" fontId="6" fillId="0" borderId="5" xfId="0" applyNumberFormat="1" applyFont="1" applyBorder="1" applyAlignment="1">
      <alignment horizontal="left"/>
    </xf>
    <xf numFmtId="14" fontId="6" fillId="0" borderId="18" xfId="0" applyNumberFormat="1" applyFont="1" applyBorder="1" applyAlignment="1">
      <alignment horizontal="left"/>
    </xf>
    <xf numFmtId="10" fontId="6" fillId="2" borderId="3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3" xfId="0" applyFont="1" applyBorder="1"/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10" fontId="5" fillId="0" borderId="2" xfId="6" applyNumberFormat="1" applyFont="1" applyFill="1" applyBorder="1" applyAlignment="1">
      <alignment horizontal="center" vertical="center"/>
    </xf>
    <xf numFmtId="10" fontId="11" fillId="0" borderId="2" xfId="6" applyNumberFormat="1" applyFont="1" applyFill="1" applyBorder="1" applyAlignment="1">
      <alignment horizontal="center" vertical="center"/>
    </xf>
    <xf numFmtId="1" fontId="11" fillId="0" borderId="2" xfId="6" applyNumberFormat="1" applyFont="1" applyFill="1" applyBorder="1" applyAlignment="1">
      <alignment horizontal="center" vertical="center"/>
    </xf>
    <xf numFmtId="0" fontId="6" fillId="0" borderId="4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44" xfId="0" applyFont="1" applyBorder="1" applyAlignment="1">
      <alignment horizontal="left" vertical="center"/>
    </xf>
    <xf numFmtId="0" fontId="11" fillId="0" borderId="32" xfId="0" applyFont="1" applyBorder="1" applyAlignment="1">
      <alignment horizontal="center" vertical="center"/>
    </xf>
    <xf numFmtId="1" fontId="11" fillId="0" borderId="14" xfId="6" applyNumberFormat="1" applyFont="1" applyFill="1" applyBorder="1" applyAlignment="1">
      <alignment horizontal="center" vertical="center"/>
    </xf>
    <xf numFmtId="0" fontId="5" fillId="0" borderId="16" xfId="0" applyFont="1" applyBorder="1"/>
    <xf numFmtId="0" fontId="11" fillId="0" borderId="4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10" fontId="5" fillId="0" borderId="0" xfId="6" applyNumberFormat="1" applyFont="1" applyFill="1" applyBorder="1" applyAlignment="1">
      <alignment horizontal="center" vertical="center"/>
    </xf>
    <xf numFmtId="10" fontId="11" fillId="0" borderId="0" xfId="6" applyNumberFormat="1" applyFont="1" applyFill="1" applyBorder="1" applyAlignment="1">
      <alignment horizontal="center" vertical="center"/>
    </xf>
    <xf numFmtId="1" fontId="11" fillId="0" borderId="0" xfId="6" applyNumberFormat="1" applyFont="1" applyFill="1" applyBorder="1" applyAlignment="1">
      <alignment horizontal="center" vertical="center"/>
    </xf>
    <xf numFmtId="1" fontId="11" fillId="0" borderId="44" xfId="6" applyNumberFormat="1" applyFont="1" applyFill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65" fontId="5" fillId="0" borderId="0" xfId="3" applyFont="1"/>
    <xf numFmtId="44" fontId="5" fillId="0" borderId="0" xfId="0" applyNumberFormat="1" applyFont="1"/>
    <xf numFmtId="0" fontId="5" fillId="0" borderId="43" xfId="0" applyFont="1" applyBorder="1" applyAlignment="1">
      <alignment horizontal="center"/>
    </xf>
    <xf numFmtId="0" fontId="5" fillId="0" borderId="4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5" xfId="0" applyFont="1" applyBorder="1"/>
    <xf numFmtId="10" fontId="5" fillId="0" borderId="0" xfId="0" applyNumberFormat="1" applyFont="1"/>
    <xf numFmtId="0" fontId="16" fillId="0" borderId="1" xfId="0" applyFont="1" applyBorder="1" applyAlignment="1">
      <alignment horizontal="center" vertical="top" wrapText="1"/>
    </xf>
    <xf numFmtId="14" fontId="11" fillId="0" borderId="24" xfId="0" applyNumberFormat="1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10" fontId="11" fillId="0" borderId="24" xfId="6" applyNumberFormat="1" applyFont="1" applyBorder="1" applyAlignment="1">
      <alignment horizontal="center" vertical="center" wrapText="1"/>
    </xf>
    <xf numFmtId="10" fontId="11" fillId="0" borderId="26" xfId="6" applyNumberFormat="1" applyFont="1" applyBorder="1" applyAlignment="1">
      <alignment horizontal="center" vertical="center" wrapText="1"/>
    </xf>
    <xf numFmtId="10" fontId="11" fillId="0" borderId="25" xfId="6" applyNumberFormat="1" applyFont="1" applyBorder="1" applyAlignment="1">
      <alignment horizontal="center" vertical="center" wrapText="1"/>
    </xf>
    <xf numFmtId="165" fontId="11" fillId="0" borderId="24" xfId="3" applyFont="1" applyBorder="1" applyAlignment="1">
      <alignment horizontal="center" vertical="center" wrapText="1"/>
    </xf>
    <xf numFmtId="165" fontId="11" fillId="0" borderId="25" xfId="3" applyFont="1" applyBorder="1" applyAlignment="1">
      <alignment horizontal="center" vertical="center" wrapText="1"/>
    </xf>
    <xf numFmtId="165" fontId="11" fillId="0" borderId="26" xfId="3" applyFont="1" applyBorder="1" applyAlignment="1">
      <alignment horizontal="center" vertical="center" wrapText="1"/>
    </xf>
    <xf numFmtId="10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5" fontId="11" fillId="0" borderId="1" xfId="3" applyFont="1" applyBorder="1" applyAlignment="1">
      <alignment horizontal="center" vertical="center" wrapText="1"/>
    </xf>
    <xf numFmtId="10" fontId="11" fillId="0" borderId="1" xfId="6" applyNumberFormat="1" applyFont="1" applyFill="1" applyBorder="1" applyAlignment="1">
      <alignment horizontal="center" vertical="center"/>
    </xf>
    <xf numFmtId="165" fontId="11" fillId="0" borderId="1" xfId="3" applyFont="1" applyFill="1" applyBorder="1" applyAlignment="1">
      <alignment horizontal="center" vertical="center"/>
    </xf>
    <xf numFmtId="14" fontId="13" fillId="0" borderId="4" xfId="0" applyNumberFormat="1" applyFont="1" applyBorder="1" applyAlignment="1">
      <alignment horizontal="center" vertical="top" wrapText="1"/>
    </xf>
    <xf numFmtId="14" fontId="13" fillId="0" borderId="5" xfId="0" applyNumberFormat="1" applyFont="1" applyBorder="1" applyAlignment="1">
      <alignment horizontal="center" vertical="top" wrapText="1"/>
    </xf>
    <xf numFmtId="14" fontId="13" fillId="0" borderId="6" xfId="0" applyNumberFormat="1" applyFont="1" applyBorder="1" applyAlignment="1">
      <alignment horizontal="center" vertical="top" wrapText="1"/>
    </xf>
    <xf numFmtId="0" fontId="4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vertical="center" wrapText="1"/>
    </xf>
    <xf numFmtId="0" fontId="4" fillId="5" borderId="6" xfId="0" applyFont="1" applyFill="1" applyBorder="1" applyAlignment="1">
      <alignment vertical="center" wrapText="1"/>
    </xf>
    <xf numFmtId="0" fontId="13" fillId="0" borderId="4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12" fillId="0" borderId="24" xfId="0" applyFont="1" applyBorder="1" applyAlignment="1">
      <alignment horizontal="left" vertical="top" wrapText="1"/>
    </xf>
    <xf numFmtId="0" fontId="12" fillId="0" borderId="25" xfId="0" applyFont="1" applyBorder="1" applyAlignment="1">
      <alignment horizontal="left" vertical="top" wrapText="1"/>
    </xf>
    <xf numFmtId="0" fontId="12" fillId="0" borderId="26" xfId="0" applyFont="1" applyBorder="1" applyAlignment="1">
      <alignment horizontal="left" vertical="top" wrapText="1"/>
    </xf>
    <xf numFmtId="3" fontId="13" fillId="0" borderId="39" xfId="0" applyNumberFormat="1" applyFont="1" applyBorder="1" applyAlignment="1">
      <alignment horizontal="center" vertical="top" wrapText="1"/>
    </xf>
    <xf numFmtId="3" fontId="13" fillId="0" borderId="12" xfId="0" applyNumberFormat="1" applyFont="1" applyBorder="1" applyAlignment="1">
      <alignment horizontal="center" vertical="top" wrapText="1"/>
    </xf>
    <xf numFmtId="0" fontId="13" fillId="0" borderId="4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10" fontId="15" fillId="0" borderId="24" xfId="0" applyNumberFormat="1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10" fontId="15" fillId="0" borderId="24" xfId="6" applyNumberFormat="1" applyFont="1" applyBorder="1" applyAlignment="1">
      <alignment horizontal="center" vertical="center" wrapText="1"/>
    </xf>
    <xf numFmtId="10" fontId="15" fillId="0" borderId="25" xfId="6" applyNumberFormat="1" applyFont="1" applyBorder="1" applyAlignment="1">
      <alignment horizontal="center" vertical="center" wrapText="1"/>
    </xf>
    <xf numFmtId="10" fontId="15" fillId="0" borderId="26" xfId="6" applyNumberFormat="1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10" fontId="11" fillId="0" borderId="1" xfId="6" applyNumberFormat="1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6" fillId="0" borderId="1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165" fontId="15" fillId="0" borderId="24" xfId="3" applyFont="1" applyBorder="1" applyAlignment="1">
      <alignment horizontal="center" vertical="center" wrapText="1"/>
    </xf>
    <xf numFmtId="165" fontId="15" fillId="0" borderId="25" xfId="3" applyFont="1" applyBorder="1" applyAlignment="1">
      <alignment horizontal="center" vertical="center" wrapText="1"/>
    </xf>
    <xf numFmtId="165" fontId="15" fillId="0" borderId="26" xfId="3" applyFont="1" applyBorder="1" applyAlignment="1">
      <alignment horizontal="center" vertical="center" wrapText="1"/>
    </xf>
    <xf numFmtId="10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65" fontId="15" fillId="0" borderId="1" xfId="3" applyFont="1" applyBorder="1" applyAlignment="1">
      <alignment horizontal="center" vertical="center" wrapText="1"/>
    </xf>
    <xf numFmtId="0" fontId="11" fillId="5" borderId="24" xfId="0" applyFont="1" applyFill="1" applyBorder="1" applyAlignment="1">
      <alignment horizontal="center" vertical="center" wrapText="1"/>
    </xf>
    <xf numFmtId="0" fontId="11" fillId="5" borderId="26" xfId="0" applyFont="1" applyFill="1" applyBorder="1" applyAlignment="1">
      <alignment horizontal="center" vertical="center" wrapText="1"/>
    </xf>
    <xf numFmtId="0" fontId="11" fillId="5" borderId="24" xfId="0" applyFont="1" applyFill="1" applyBorder="1" applyAlignment="1">
      <alignment horizontal="center" vertical="center"/>
    </xf>
    <xf numFmtId="0" fontId="11" fillId="5" borderId="25" xfId="0" applyFont="1" applyFill="1" applyBorder="1" applyAlignment="1">
      <alignment horizontal="center" vertical="center"/>
    </xf>
    <xf numFmtId="0" fontId="11" fillId="5" borderId="26" xfId="0" applyFont="1" applyFill="1" applyBorder="1" applyAlignment="1">
      <alignment horizontal="center" vertical="center"/>
    </xf>
    <xf numFmtId="168" fontId="6" fillId="0" borderId="31" xfId="10" applyNumberFormat="1" applyFont="1" applyFill="1" applyBorder="1" applyAlignment="1">
      <alignment horizontal="center" vertical="center"/>
    </xf>
    <xf numFmtId="168" fontId="6" fillId="0" borderId="46" xfId="10" applyNumberFormat="1" applyFont="1" applyFill="1" applyBorder="1" applyAlignment="1">
      <alignment horizontal="center" vertical="center"/>
    </xf>
    <xf numFmtId="168" fontId="6" fillId="0" borderId="4" xfId="10" applyNumberFormat="1" applyFont="1" applyFill="1" applyBorder="1" applyAlignment="1">
      <alignment horizontal="center" vertical="center"/>
    </xf>
    <xf numFmtId="1" fontId="6" fillId="0" borderId="31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167" fontId="6" fillId="0" borderId="4" xfId="8" applyNumberFormat="1" applyFont="1" applyFill="1" applyBorder="1" applyAlignment="1">
      <alignment horizontal="center" vertical="center"/>
    </xf>
    <xf numFmtId="167" fontId="6" fillId="0" borderId="5" xfId="8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0" fontId="6" fillId="0" borderId="4" xfId="9" applyNumberFormat="1" applyFont="1" applyFill="1" applyBorder="1" applyAlignment="1">
      <alignment horizontal="center" vertical="center"/>
    </xf>
    <xf numFmtId="10" fontId="6" fillId="0" borderId="5" xfId="9" applyNumberFormat="1" applyFont="1" applyFill="1" applyBorder="1" applyAlignment="1">
      <alignment horizontal="center" vertical="center"/>
    </xf>
    <xf numFmtId="0" fontId="5" fillId="0" borderId="43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44" xfId="0" applyFont="1" applyBorder="1" applyAlignment="1">
      <alignment horizontal="center"/>
    </xf>
    <xf numFmtId="0" fontId="6" fillId="0" borderId="17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17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6" fillId="0" borderId="4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14" fontId="6" fillId="0" borderId="4" xfId="0" applyNumberFormat="1" applyFont="1" applyBorder="1" applyAlignment="1">
      <alignment horizontal="left"/>
    </xf>
    <xf numFmtId="14" fontId="6" fillId="0" borderId="5" xfId="0" applyNumberFormat="1" applyFont="1" applyBorder="1" applyAlignment="1">
      <alignment horizontal="left"/>
    </xf>
    <xf numFmtId="14" fontId="6" fillId="0" borderId="18" xfId="0" applyNumberFormat="1" applyFont="1" applyBorder="1" applyAlignment="1">
      <alignment horizontal="left"/>
    </xf>
    <xf numFmtId="0" fontId="6" fillId="2" borderId="17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left"/>
    </xf>
    <xf numFmtId="168" fontId="6" fillId="0" borderId="4" xfId="3" applyNumberFormat="1" applyFont="1" applyFill="1" applyBorder="1" applyAlignment="1">
      <alignment horizontal="left"/>
    </xf>
    <xf numFmtId="168" fontId="6" fillId="0" borderId="5" xfId="3" applyNumberFormat="1" applyFont="1" applyFill="1" applyBorder="1" applyAlignment="1">
      <alignment horizontal="left"/>
    </xf>
    <xf numFmtId="168" fontId="6" fillId="0" borderId="18" xfId="3" applyNumberFormat="1" applyFont="1" applyFill="1" applyBorder="1" applyAlignment="1">
      <alignment horizontal="left"/>
    </xf>
    <xf numFmtId="9" fontId="6" fillId="0" borderId="4" xfId="6" applyFont="1" applyFill="1" applyBorder="1" applyAlignment="1">
      <alignment horizontal="center"/>
    </xf>
    <xf numFmtId="9" fontId="6" fillId="0" borderId="5" xfId="6" applyFont="1" applyFill="1" applyBorder="1" applyAlignment="1">
      <alignment horizontal="center"/>
    </xf>
    <xf numFmtId="9" fontId="6" fillId="0" borderId="18" xfId="6" applyFont="1" applyFill="1" applyBorder="1" applyAlignment="1">
      <alignment horizontal="center"/>
    </xf>
    <xf numFmtId="167" fontId="6" fillId="0" borderId="4" xfId="1" applyNumberFormat="1" applyFont="1" applyFill="1" applyBorder="1" applyAlignment="1"/>
    <xf numFmtId="167" fontId="6" fillId="0" borderId="5" xfId="1" applyNumberFormat="1" applyFont="1" applyFill="1" applyBorder="1" applyAlignment="1"/>
    <xf numFmtId="0" fontId="6" fillId="0" borderId="3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41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17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169" fontId="6" fillId="0" borderId="31" xfId="0" applyNumberFormat="1" applyFont="1" applyBorder="1" applyAlignment="1">
      <alignment horizontal="center" vertical="center"/>
    </xf>
    <xf numFmtId="169" fontId="6" fillId="0" borderId="4" xfId="0" applyNumberFormat="1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6" fillId="0" borderId="31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7" fillId="0" borderId="47" xfId="0" applyFont="1" applyBorder="1" applyAlignment="1">
      <alignment horizontal="left" vertical="center" wrapText="1"/>
    </xf>
    <xf numFmtId="0" fontId="7" fillId="0" borderId="48" xfId="0" applyFont="1" applyBorder="1" applyAlignment="1">
      <alignment horizontal="left" vertical="center" wrapText="1"/>
    </xf>
    <xf numFmtId="0" fontId="7" fillId="0" borderId="49" xfId="0" applyFont="1" applyBorder="1" applyAlignment="1">
      <alignment horizontal="left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/>
    </xf>
    <xf numFmtId="0" fontId="9" fillId="0" borderId="22" xfId="0" applyFont="1" applyBorder="1" applyAlignment="1">
      <alignment horizontal="left" vertical="center"/>
    </xf>
    <xf numFmtId="0" fontId="9" fillId="0" borderId="30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10" fillId="4" borderId="24" xfId="0" applyFont="1" applyFill="1" applyBorder="1" applyAlignment="1">
      <alignment horizontal="center" vertical="center"/>
    </xf>
    <xf numFmtId="0" fontId="13" fillId="0" borderId="17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65" fontId="11" fillId="0" borderId="15" xfId="3" applyFont="1" applyFill="1" applyBorder="1" applyAlignment="1">
      <alignment horizontal="center" vertical="center"/>
    </xf>
    <xf numFmtId="165" fontId="11" fillId="0" borderId="3" xfId="3" applyFont="1" applyFill="1" applyBorder="1" applyAlignment="1">
      <alignment horizontal="center" vertical="center"/>
    </xf>
    <xf numFmtId="165" fontId="11" fillId="0" borderId="16" xfId="3" applyFont="1" applyFill="1" applyBorder="1" applyAlignment="1">
      <alignment horizontal="center" vertical="center"/>
    </xf>
    <xf numFmtId="10" fontId="6" fillId="0" borderId="18" xfId="9" applyNumberFormat="1" applyFont="1" applyFill="1" applyBorder="1" applyAlignment="1">
      <alignment horizontal="center" vertical="center"/>
    </xf>
    <xf numFmtId="169" fontId="6" fillId="0" borderId="5" xfId="0" applyNumberFormat="1" applyFont="1" applyBorder="1" applyAlignment="1">
      <alignment horizontal="center" vertical="center"/>
    </xf>
    <xf numFmtId="169" fontId="6" fillId="0" borderId="18" xfId="0" applyNumberFormat="1" applyFont="1" applyBorder="1" applyAlignment="1">
      <alignment horizontal="center" vertical="center"/>
    </xf>
    <xf numFmtId="169" fontId="6" fillId="0" borderId="46" xfId="0" applyNumberFormat="1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1" fontId="6" fillId="0" borderId="5" xfId="0" applyNumberFormat="1" applyFont="1" applyBorder="1" applyAlignment="1">
      <alignment horizontal="center" vertical="center"/>
    </xf>
    <xf numFmtId="1" fontId="6" fillId="0" borderId="18" xfId="0" applyNumberFormat="1" applyFont="1" applyBorder="1" applyAlignment="1">
      <alignment horizontal="center" vertical="center"/>
    </xf>
    <xf numFmtId="10" fontId="6" fillId="0" borderId="4" xfId="6" applyNumberFormat="1" applyFont="1" applyFill="1" applyBorder="1" applyAlignment="1">
      <alignment horizontal="center" vertical="center"/>
    </xf>
    <xf numFmtId="10" fontId="6" fillId="0" borderId="5" xfId="6" applyNumberFormat="1" applyFont="1" applyFill="1" applyBorder="1" applyAlignment="1">
      <alignment horizontal="center" vertical="center"/>
    </xf>
    <xf numFmtId="167" fontId="6" fillId="0" borderId="4" xfId="0" applyNumberFormat="1" applyFont="1" applyBorder="1" applyAlignment="1">
      <alignment horizontal="center" vertical="center"/>
    </xf>
    <xf numFmtId="10" fontId="6" fillId="0" borderId="4" xfId="6" applyNumberFormat="1" applyFont="1" applyFill="1" applyBorder="1" applyAlignment="1">
      <alignment horizontal="center"/>
    </xf>
    <xf numFmtId="10" fontId="6" fillId="0" borderId="5" xfId="6" applyNumberFormat="1" applyFont="1" applyFill="1" applyBorder="1" applyAlignment="1">
      <alignment horizontal="center"/>
    </xf>
    <xf numFmtId="0" fontId="6" fillId="0" borderId="45" xfId="0" applyFont="1" applyBorder="1" applyAlignment="1">
      <alignment horizontal="center" vertical="center"/>
    </xf>
    <xf numFmtId="167" fontId="6" fillId="0" borderId="31" xfId="0" applyNumberFormat="1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10" fontId="6" fillId="0" borderId="6" xfId="6" applyNumberFormat="1" applyFont="1" applyFill="1" applyBorder="1" applyAlignment="1">
      <alignment horizontal="center" vertical="center"/>
    </xf>
    <xf numFmtId="9" fontId="6" fillId="0" borderId="4" xfId="6" applyFont="1" applyFill="1" applyBorder="1" applyAlignment="1">
      <alignment horizontal="left" wrapText="1"/>
    </xf>
    <xf numFmtId="9" fontId="6" fillId="0" borderId="5" xfId="6" applyFont="1" applyFill="1" applyBorder="1" applyAlignment="1">
      <alignment horizontal="left" wrapText="1"/>
    </xf>
    <xf numFmtId="9" fontId="6" fillId="0" borderId="6" xfId="6" applyFont="1" applyFill="1" applyBorder="1" applyAlignment="1">
      <alignment horizontal="left" wrapText="1"/>
    </xf>
    <xf numFmtId="0" fontId="10" fillId="0" borderId="51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12" fillId="0" borderId="39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10" fillId="4" borderId="24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/>
    </xf>
    <xf numFmtId="167" fontId="6" fillId="0" borderId="6" xfId="8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2" fontId="11" fillId="0" borderId="1" xfId="6" applyNumberFormat="1" applyFont="1" applyFill="1" applyBorder="1" applyAlignment="1">
      <alignment horizontal="center" vertical="center"/>
    </xf>
    <xf numFmtId="10" fontId="5" fillId="0" borderId="24" xfId="6" applyNumberFormat="1" applyFont="1" applyFill="1" applyBorder="1" applyAlignment="1">
      <alignment horizontal="center" vertical="center"/>
    </xf>
    <xf numFmtId="10" fontId="5" fillId="0" borderId="25" xfId="6" applyNumberFormat="1" applyFont="1" applyFill="1" applyBorder="1" applyAlignment="1">
      <alignment horizontal="center" vertical="center"/>
    </xf>
    <xf numFmtId="10" fontId="5" fillId="0" borderId="26" xfId="6" applyNumberFormat="1" applyFont="1" applyFill="1" applyBorder="1" applyAlignment="1">
      <alignment horizontal="center" vertical="center"/>
    </xf>
    <xf numFmtId="0" fontId="11" fillId="5" borderId="25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10" fontId="15" fillId="0" borderId="1" xfId="6" applyNumberFormat="1" applyFont="1" applyFill="1" applyBorder="1" applyAlignment="1">
      <alignment horizontal="center" vertical="center"/>
    </xf>
    <xf numFmtId="10" fontId="11" fillId="5" borderId="1" xfId="6" applyNumberFormat="1" applyFont="1" applyFill="1" applyBorder="1" applyAlignment="1">
      <alignment horizontal="center" vertical="center"/>
    </xf>
    <xf numFmtId="165" fontId="17" fillId="0" borderId="1" xfId="3" applyFont="1" applyFill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1" fillId="0" borderId="33" xfId="0" applyFont="1" applyBorder="1" applyAlignment="1">
      <alignment horizontal="left" vertical="center" wrapText="1"/>
    </xf>
    <xf numFmtId="165" fontId="11" fillId="0" borderId="34" xfId="3" applyFont="1" applyFill="1" applyBorder="1" applyAlignment="1">
      <alignment horizontal="center" vertical="center"/>
    </xf>
    <xf numFmtId="165" fontId="11" fillId="0" borderId="35" xfId="3" applyFont="1" applyFill="1" applyBorder="1" applyAlignment="1">
      <alignment horizontal="center" vertical="center"/>
    </xf>
    <xf numFmtId="165" fontId="11" fillId="0" borderId="36" xfId="3" applyFont="1" applyFill="1" applyBorder="1" applyAlignment="1">
      <alignment horizontal="center" vertical="center"/>
    </xf>
    <xf numFmtId="0" fontId="6" fillId="0" borderId="3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43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44" xfId="0" applyFont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11" fillId="0" borderId="0" xfId="5" applyFont="1" applyAlignment="1">
      <alignment horizontal="center" vertical="center"/>
    </xf>
    <xf numFmtId="0" fontId="11" fillId="0" borderId="44" xfId="5" applyFont="1" applyBorder="1" applyAlignment="1">
      <alignment horizontal="center" vertical="center"/>
    </xf>
    <xf numFmtId="0" fontId="13" fillId="0" borderId="27" xfId="0" applyFont="1" applyBorder="1" applyAlignment="1">
      <alignment horizontal="left"/>
    </xf>
    <xf numFmtId="0" fontId="13" fillId="0" borderId="12" xfId="0" applyFont="1" applyBorder="1" applyAlignment="1">
      <alignment horizontal="left"/>
    </xf>
    <xf numFmtId="0" fontId="13" fillId="0" borderId="13" xfId="0" applyFont="1" applyBorder="1" applyAlignment="1">
      <alignment horizontal="left"/>
    </xf>
    <xf numFmtId="14" fontId="13" fillId="0" borderId="39" xfId="0" applyNumberFormat="1" applyFont="1" applyBorder="1" applyAlignment="1">
      <alignment horizontal="center" vertical="top" wrapText="1"/>
    </xf>
    <xf numFmtId="14" fontId="13" fillId="0" borderId="12" xfId="0" applyNumberFormat="1" applyFont="1" applyBorder="1" applyAlignment="1">
      <alignment horizontal="center" vertical="top" wrapText="1"/>
    </xf>
    <xf numFmtId="14" fontId="13" fillId="0" borderId="13" xfId="0" applyNumberFormat="1" applyFont="1" applyBorder="1" applyAlignment="1">
      <alignment horizontal="center" vertical="top" wrapText="1"/>
    </xf>
    <xf numFmtId="0" fontId="7" fillId="0" borderId="43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44" xfId="0" applyFont="1" applyBorder="1" applyAlignment="1">
      <alignment horizontal="left" vertical="center" wrapText="1"/>
    </xf>
    <xf numFmtId="0" fontId="7" fillId="0" borderId="3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11" fillId="2" borderId="43" xfId="0" applyFont="1" applyFill="1" applyBorder="1" applyAlignment="1">
      <alignment vertical="center"/>
    </xf>
    <xf numFmtId="0" fontId="11" fillId="2" borderId="0" xfId="0" applyFont="1" applyFill="1" applyAlignment="1">
      <alignment vertical="center"/>
    </xf>
    <xf numFmtId="0" fontId="11" fillId="0" borderId="0" xfId="5" applyFont="1" applyAlignment="1">
      <alignment horizontal="left" vertical="center"/>
    </xf>
    <xf numFmtId="0" fontId="11" fillId="0" borderId="50" xfId="0" applyFont="1" applyBorder="1" applyAlignment="1">
      <alignment horizontal="center" vertical="center"/>
    </xf>
    <xf numFmtId="0" fontId="11" fillId="0" borderId="50" xfId="0" applyFont="1" applyBorder="1" applyAlignment="1">
      <alignment horizontal="left" vertical="center"/>
    </xf>
    <xf numFmtId="0" fontId="10" fillId="4" borderId="55" xfId="0" applyFont="1" applyFill="1" applyBorder="1" applyAlignment="1">
      <alignment horizontal="center" vertical="center" wrapText="1"/>
    </xf>
    <xf numFmtId="0" fontId="10" fillId="4" borderId="56" xfId="0" applyFont="1" applyFill="1" applyBorder="1" applyAlignment="1">
      <alignment horizontal="center" vertical="center" wrapText="1"/>
    </xf>
    <xf numFmtId="0" fontId="10" fillId="4" borderId="57" xfId="0" applyFont="1" applyFill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/>
    </xf>
    <xf numFmtId="0" fontId="6" fillId="0" borderId="24" xfId="0" applyFont="1" applyBorder="1" applyAlignment="1">
      <alignment horizontal="left" vertical="top" wrapText="1"/>
    </xf>
    <xf numFmtId="0" fontId="6" fillId="0" borderId="25" xfId="0" applyFont="1" applyBorder="1" applyAlignment="1">
      <alignment horizontal="left" vertical="top" wrapText="1"/>
    </xf>
    <xf numFmtId="0" fontId="6" fillId="0" borderId="26" xfId="0" applyFont="1" applyBorder="1" applyAlignment="1">
      <alignment horizontal="left" vertical="top" wrapText="1"/>
    </xf>
    <xf numFmtId="0" fontId="13" fillId="0" borderId="39" xfId="0" applyFont="1" applyBorder="1" applyAlignment="1">
      <alignment horizontal="center" vertical="top" wrapText="1"/>
    </xf>
    <xf numFmtId="0" fontId="13" fillId="0" borderId="12" xfId="0" applyFont="1" applyBorder="1" applyAlignment="1">
      <alignment horizontal="center" vertical="top" wrapText="1"/>
    </xf>
    <xf numFmtId="0" fontId="13" fillId="0" borderId="13" xfId="0" applyFont="1" applyBorder="1" applyAlignment="1">
      <alignment horizontal="center" vertical="top" wrapText="1"/>
    </xf>
    <xf numFmtId="0" fontId="13" fillId="0" borderId="40" xfId="0" applyFont="1" applyBorder="1" applyAlignment="1">
      <alignment horizontal="center" vertical="top" wrapText="1"/>
    </xf>
  </cellXfs>
  <cellStyles count="11">
    <cellStyle name="Millares" xfId="1" builtinId="3"/>
    <cellStyle name="Millares 2" xfId="2" xr:uid="{00000000-0005-0000-0000-000001000000}"/>
    <cellStyle name="Millares 4" xfId="8" xr:uid="{BBEB81E9-5B1C-4E78-A2DF-EACBB8CE4162}"/>
    <cellStyle name="Moneda" xfId="3" builtinId="4"/>
    <cellStyle name="Moneda 2" xfId="4" xr:uid="{00000000-0005-0000-0000-000003000000}"/>
    <cellStyle name="Moneda 4" xfId="10" xr:uid="{806F1B7D-90E6-4861-B52C-3599FCD147DA}"/>
    <cellStyle name="Normal" xfId="0" builtinId="0"/>
    <cellStyle name="Normal 2" xfId="5" xr:uid="{00000000-0005-0000-0000-000005000000}"/>
    <cellStyle name="Porcentaje" xfId="6" builtinId="5"/>
    <cellStyle name="Porcentaje 2" xfId="9" xr:uid="{B2BD6C96-226B-4E5A-A312-FD9C1D21FD28}"/>
    <cellStyle name="Porcentual 2" xfId="7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308349</xdr:colOff>
      <xdr:row>0</xdr:row>
      <xdr:rowOff>50799</xdr:rowOff>
    </xdr:from>
    <xdr:to>
      <xdr:col>5</xdr:col>
      <xdr:colOff>164148</xdr:colOff>
      <xdr:row>0</xdr:row>
      <xdr:rowOff>708024</xdr:rowOff>
    </xdr:to>
    <xdr:pic>
      <xdr:nvPicPr>
        <xdr:cNvPr id="5" name="4 Imagen" descr="logo findeter horizontal 2019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435349" y="50799"/>
          <a:ext cx="1530612" cy="6572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23812</xdr:colOff>
      <xdr:row>114</xdr:row>
      <xdr:rowOff>154782</xdr:rowOff>
    </xdr:from>
    <xdr:to>
      <xdr:col>10</xdr:col>
      <xdr:colOff>22295</xdr:colOff>
      <xdr:row>128</xdr:row>
      <xdr:rowOff>246338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7F293ED-51B9-410E-A4B1-F780FE3281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875" y="32015907"/>
          <a:ext cx="3748951" cy="2841900"/>
        </a:xfrm>
        <a:prstGeom prst="rect">
          <a:avLst/>
        </a:prstGeom>
      </xdr:spPr>
    </xdr:pic>
    <xdr:clientData/>
  </xdr:twoCellAnchor>
  <xdr:twoCellAnchor editAs="oneCell">
    <xdr:from>
      <xdr:col>10</xdr:col>
      <xdr:colOff>63273</xdr:colOff>
      <xdr:row>114</xdr:row>
      <xdr:rowOff>165668</xdr:rowOff>
    </xdr:from>
    <xdr:to>
      <xdr:col>21</xdr:col>
      <xdr:colOff>798132</xdr:colOff>
      <xdr:row>128</xdr:row>
      <xdr:rowOff>257224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F14E631-99E5-45AF-9B3E-A4E364A772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932804" y="32026793"/>
          <a:ext cx="3723328" cy="2841900"/>
        </a:xfrm>
        <a:prstGeom prst="rect">
          <a:avLst/>
        </a:prstGeom>
      </xdr:spPr>
    </xdr:pic>
    <xdr:clientData/>
  </xdr:twoCellAnchor>
  <xdr:twoCellAnchor editAs="oneCell">
    <xdr:from>
      <xdr:col>21</xdr:col>
      <xdr:colOff>815751</xdr:colOff>
      <xdr:row>115</xdr:row>
      <xdr:rowOff>9864</xdr:rowOff>
    </xdr:from>
    <xdr:to>
      <xdr:col>30</xdr:col>
      <xdr:colOff>48186</xdr:colOff>
      <xdr:row>128</xdr:row>
      <xdr:rowOff>268108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7DB44685-0CBE-4742-9B2B-C7572F91659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7673751" y="32037677"/>
          <a:ext cx="2756685" cy="2841900"/>
        </a:xfrm>
        <a:prstGeom prst="rect">
          <a:avLst/>
        </a:prstGeom>
      </xdr:spPr>
    </xdr:pic>
    <xdr:clientData/>
  </xdr:twoCellAnchor>
  <xdr:twoCellAnchor editAs="oneCell">
    <xdr:from>
      <xdr:col>1</xdr:col>
      <xdr:colOff>45582</xdr:colOff>
      <xdr:row>131</xdr:row>
      <xdr:rowOff>100013</xdr:rowOff>
    </xdr:from>
    <xdr:to>
      <xdr:col>10</xdr:col>
      <xdr:colOff>123616</xdr:colOff>
      <xdr:row>132</xdr:row>
      <xdr:rowOff>323558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7C19106B-69EA-416B-AA41-51BAC7A084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4645" y="35437763"/>
          <a:ext cx="3828502" cy="2831014"/>
        </a:xfrm>
        <a:prstGeom prst="rect">
          <a:avLst/>
        </a:prstGeom>
      </xdr:spPr>
    </xdr:pic>
    <xdr:clientData/>
  </xdr:twoCellAnchor>
  <xdr:twoCellAnchor editAs="oneCell">
    <xdr:from>
      <xdr:col>10</xdr:col>
      <xdr:colOff>154782</xdr:colOff>
      <xdr:row>131</xdr:row>
      <xdr:rowOff>107836</xdr:rowOff>
    </xdr:from>
    <xdr:to>
      <xdr:col>21</xdr:col>
      <xdr:colOff>886331</xdr:colOff>
      <xdr:row>132</xdr:row>
      <xdr:rowOff>331381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274D180A-4475-489D-AA67-A5D5DF7238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4024313" y="35445586"/>
          <a:ext cx="3720018" cy="2831014"/>
        </a:xfrm>
        <a:prstGeom prst="rect">
          <a:avLst/>
        </a:prstGeom>
      </xdr:spPr>
    </xdr:pic>
    <xdr:clientData/>
  </xdr:twoCellAnchor>
  <xdr:twoCellAnchor editAs="oneCell">
    <xdr:from>
      <xdr:col>21</xdr:col>
      <xdr:colOff>838539</xdr:colOff>
      <xdr:row>131</xdr:row>
      <xdr:rowOff>94910</xdr:rowOff>
    </xdr:from>
    <xdr:to>
      <xdr:col>32</xdr:col>
      <xdr:colOff>387748</xdr:colOff>
      <xdr:row>132</xdr:row>
      <xdr:rowOff>318455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671CD9D3-D89E-4765-8612-976F22BB8F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696539" y="35432660"/>
          <a:ext cx="3656865" cy="2831014"/>
        </a:xfrm>
        <a:prstGeom prst="rect">
          <a:avLst/>
        </a:prstGeom>
      </xdr:spPr>
    </xdr:pic>
    <xdr:clientData/>
  </xdr:twoCellAnchor>
  <xdr:twoCellAnchor editAs="oneCell">
    <xdr:from>
      <xdr:col>1</xdr:col>
      <xdr:colOff>86064</xdr:colOff>
      <xdr:row>133</xdr:row>
      <xdr:rowOff>107157</xdr:rowOff>
    </xdr:from>
    <xdr:to>
      <xdr:col>10</xdr:col>
      <xdr:colOff>80346</xdr:colOff>
      <xdr:row>134</xdr:row>
      <xdr:rowOff>607607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D2863DF7-EF0F-4A0A-9E86-4236C5869F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05127" y="39981188"/>
          <a:ext cx="3744750" cy="2798357"/>
        </a:xfrm>
        <a:prstGeom prst="rect">
          <a:avLst/>
        </a:prstGeom>
      </xdr:spPr>
    </xdr:pic>
    <xdr:clientData/>
  </xdr:twoCellAnchor>
  <xdr:twoCellAnchor editAs="oneCell">
    <xdr:from>
      <xdr:col>10</xdr:col>
      <xdr:colOff>73140</xdr:colOff>
      <xdr:row>133</xdr:row>
      <xdr:rowOff>81303</xdr:rowOff>
    </xdr:from>
    <xdr:to>
      <xdr:col>21</xdr:col>
      <xdr:colOff>829420</xdr:colOff>
      <xdr:row>134</xdr:row>
      <xdr:rowOff>581753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7FFE5ECD-B0EA-4416-A30F-30B0FA7487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942671" y="39955334"/>
          <a:ext cx="3744749" cy="2798357"/>
        </a:xfrm>
        <a:prstGeom prst="rect">
          <a:avLst/>
        </a:prstGeom>
      </xdr:spPr>
    </xdr:pic>
    <xdr:clientData/>
  </xdr:twoCellAnchor>
  <xdr:twoCellAnchor editAs="oneCell">
    <xdr:from>
      <xdr:col>21</xdr:col>
      <xdr:colOff>791934</xdr:colOff>
      <xdr:row>133</xdr:row>
      <xdr:rowOff>78243</xdr:rowOff>
    </xdr:from>
    <xdr:to>
      <xdr:col>32</xdr:col>
      <xdr:colOff>393649</xdr:colOff>
      <xdr:row>134</xdr:row>
      <xdr:rowOff>578693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48280F63-0683-49CD-BF24-AFC0FF6031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649934" y="39952274"/>
          <a:ext cx="3709371" cy="2798357"/>
        </a:xfrm>
        <a:prstGeom prst="rect">
          <a:avLst/>
        </a:prstGeom>
      </xdr:spPr>
    </xdr:pic>
    <xdr:clientData/>
  </xdr:twoCellAnchor>
  <xdr:twoCellAnchor editAs="oneCell">
    <xdr:from>
      <xdr:col>1</xdr:col>
      <xdr:colOff>62252</xdr:colOff>
      <xdr:row>134</xdr:row>
      <xdr:rowOff>741931</xdr:rowOff>
    </xdr:from>
    <xdr:to>
      <xdr:col>10</xdr:col>
      <xdr:colOff>56534</xdr:colOff>
      <xdr:row>135</xdr:row>
      <xdr:rowOff>182726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7A1B7C25-F943-4A45-A00C-A02008DDAE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81315" y="42913869"/>
          <a:ext cx="3744750" cy="2798357"/>
        </a:xfrm>
        <a:prstGeom prst="rect">
          <a:avLst/>
        </a:prstGeom>
      </xdr:spPr>
    </xdr:pic>
    <xdr:clientData/>
  </xdr:twoCellAnchor>
  <xdr:twoCellAnchor editAs="oneCell">
    <xdr:from>
      <xdr:col>10</xdr:col>
      <xdr:colOff>72118</xdr:colOff>
      <xdr:row>134</xdr:row>
      <xdr:rowOff>731044</xdr:rowOff>
    </xdr:from>
    <xdr:to>
      <xdr:col>21</xdr:col>
      <xdr:colOff>828398</xdr:colOff>
      <xdr:row>135</xdr:row>
      <xdr:rowOff>171839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D361237B-053C-4F4F-8C4E-A54E99DF7B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941649" y="42902982"/>
          <a:ext cx="3744749" cy="2798357"/>
        </a:xfrm>
        <a:prstGeom prst="rect">
          <a:avLst/>
        </a:prstGeom>
      </xdr:spPr>
    </xdr:pic>
    <xdr:clientData/>
  </xdr:twoCellAnchor>
  <xdr:twoCellAnchor editAs="oneCell">
    <xdr:from>
      <xdr:col>21</xdr:col>
      <xdr:colOff>817789</xdr:colOff>
      <xdr:row>134</xdr:row>
      <xdr:rowOff>709612</xdr:rowOff>
    </xdr:from>
    <xdr:to>
      <xdr:col>33</xdr:col>
      <xdr:colOff>14691</xdr:colOff>
      <xdr:row>135</xdr:row>
      <xdr:rowOff>155850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id="{C55EC141-D941-4E52-B33E-47DFC25A93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675789" y="42881550"/>
          <a:ext cx="3709371" cy="2803800"/>
        </a:xfrm>
        <a:prstGeom prst="rect">
          <a:avLst/>
        </a:prstGeom>
      </xdr:spPr>
    </xdr:pic>
    <xdr:clientData/>
  </xdr:twoCellAnchor>
  <xdr:twoCellAnchor editAs="oneCell">
    <xdr:from>
      <xdr:col>1</xdr:col>
      <xdr:colOff>58510</xdr:colOff>
      <xdr:row>135</xdr:row>
      <xdr:rowOff>272825</xdr:rowOff>
    </xdr:from>
    <xdr:to>
      <xdr:col>10</xdr:col>
      <xdr:colOff>31021</xdr:colOff>
      <xdr:row>135</xdr:row>
      <xdr:rowOff>3125611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2FB1E748-59E2-4E8A-8DF5-BDDB15C76E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77573" y="45802325"/>
          <a:ext cx="3722979" cy="2852786"/>
        </a:xfrm>
        <a:prstGeom prst="rect">
          <a:avLst/>
        </a:prstGeom>
      </xdr:spPr>
    </xdr:pic>
    <xdr:clientData/>
  </xdr:twoCellAnchor>
  <xdr:twoCellAnchor editAs="oneCell">
    <xdr:from>
      <xdr:col>10</xdr:col>
      <xdr:colOff>77219</xdr:colOff>
      <xdr:row>135</xdr:row>
      <xdr:rowOff>285751</xdr:rowOff>
    </xdr:from>
    <xdr:to>
      <xdr:col>21</xdr:col>
      <xdr:colOff>811729</xdr:colOff>
      <xdr:row>135</xdr:row>
      <xdr:rowOff>3138537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id="{55185BFD-3521-402F-BE16-6335FC6C23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946750" y="45815251"/>
          <a:ext cx="3722979" cy="28527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36"/>
  <sheetViews>
    <sheetView showGridLines="0" tabSelected="1" view="pageBreakPreview" zoomScale="80" zoomScaleNormal="100" zoomScaleSheetLayoutView="80" workbookViewId="0">
      <selection activeCell="B114" sqref="B114:AG133"/>
    </sheetView>
  </sheetViews>
  <sheetFormatPr baseColWidth="10" defaultColWidth="11.42578125" defaultRowHeight="12.75" x14ac:dyDescent="0.2"/>
  <cols>
    <col min="1" max="1" width="1.85546875" style="3" customWidth="1"/>
    <col min="2" max="2" width="6" style="3" customWidth="1"/>
    <col min="3" max="3" width="4.85546875" style="3" customWidth="1"/>
    <col min="4" max="4" width="7.140625" style="3" customWidth="1"/>
    <col min="5" max="5" width="6" style="3" customWidth="1"/>
    <col min="6" max="6" width="6.42578125" style="3" customWidth="1"/>
    <col min="7" max="7" width="7.7109375" style="3" customWidth="1"/>
    <col min="8" max="8" width="6.5703125" style="3" customWidth="1"/>
    <col min="9" max="9" width="4.85546875" style="3" customWidth="1"/>
    <col min="10" max="10" width="6.5703125" style="3" customWidth="1"/>
    <col min="11" max="11" width="3.5703125" style="3" customWidth="1"/>
    <col min="12" max="12" width="3.42578125" style="3" customWidth="1"/>
    <col min="13" max="13" width="2" style="3" customWidth="1"/>
    <col min="14" max="14" width="3.85546875" style="3" customWidth="1"/>
    <col min="15" max="15" width="2.7109375" style="3" customWidth="1"/>
    <col min="16" max="16" width="3.5703125" style="3" customWidth="1"/>
    <col min="17" max="17" width="4.42578125" style="3" customWidth="1"/>
    <col min="18" max="18" width="4.140625" style="3" customWidth="1"/>
    <col min="19" max="19" width="4.85546875" style="3" customWidth="1"/>
    <col min="20" max="20" width="5.5703125" style="3" customWidth="1"/>
    <col min="21" max="21" width="6.85546875" style="3" customWidth="1"/>
    <col min="22" max="22" width="13.7109375" style="3" customWidth="1"/>
    <col min="23" max="23" width="6.85546875" style="3" customWidth="1"/>
    <col min="24" max="24" width="6" style="3" customWidth="1"/>
    <col min="25" max="25" width="3.7109375" style="3" customWidth="1"/>
    <col min="26" max="26" width="3.42578125" style="3" customWidth="1"/>
    <col min="27" max="27" width="4.85546875" style="3" customWidth="1"/>
    <col min="28" max="28" width="3.42578125" style="3" customWidth="1"/>
    <col min="29" max="29" width="6" style="3" customWidth="1"/>
    <col min="30" max="30" width="4.85546875" style="3" customWidth="1"/>
    <col min="31" max="31" width="4" style="3" customWidth="1"/>
    <col min="32" max="32" width="4.85546875" style="3" customWidth="1"/>
    <col min="33" max="33" width="6" style="3" customWidth="1"/>
    <col min="34" max="34" width="1.85546875" style="3" customWidth="1"/>
    <col min="35" max="35" width="23.7109375" style="3" customWidth="1"/>
    <col min="36" max="36" width="11.42578125" style="3" customWidth="1"/>
    <col min="37" max="16384" width="11.42578125" style="3"/>
  </cols>
  <sheetData>
    <row r="1" spans="2:33" s="1" customFormat="1" ht="57.95" customHeight="1" x14ac:dyDescent="0.2">
      <c r="B1" s="188"/>
      <c r="C1" s="189"/>
      <c r="D1" s="189"/>
      <c r="E1" s="189"/>
      <c r="F1" s="190"/>
      <c r="G1" s="194" t="s">
        <v>19</v>
      </c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6"/>
      <c r="AA1" s="191" t="s">
        <v>18</v>
      </c>
      <c r="AB1" s="192"/>
      <c r="AC1" s="192"/>
      <c r="AD1" s="192"/>
      <c r="AE1" s="192"/>
      <c r="AF1" s="192"/>
      <c r="AG1" s="193"/>
    </row>
    <row r="2" spans="2:33" s="1" customFormat="1" ht="8.25" customHeight="1" x14ac:dyDescent="0.2">
      <c r="B2" s="212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W2" s="213"/>
      <c r="X2" s="213"/>
      <c r="Y2" s="213"/>
      <c r="Z2" s="213"/>
      <c r="AA2" s="213"/>
      <c r="AB2" s="213"/>
      <c r="AC2" s="213"/>
      <c r="AD2" s="213"/>
      <c r="AE2" s="213"/>
      <c r="AF2" s="213"/>
      <c r="AG2" s="214"/>
    </row>
    <row r="3" spans="2:33" ht="15.75" customHeight="1" x14ac:dyDescent="0.2">
      <c r="B3" s="208" t="s">
        <v>6</v>
      </c>
      <c r="C3" s="208"/>
      <c r="D3" s="208"/>
      <c r="E3" s="209">
        <v>45824</v>
      </c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208"/>
      <c r="Q3" s="208"/>
      <c r="R3" s="208"/>
      <c r="S3" s="208"/>
      <c r="T3" s="208"/>
      <c r="U3" s="210" t="s">
        <v>7</v>
      </c>
      <c r="V3" s="210"/>
      <c r="W3" s="2">
        <v>125</v>
      </c>
      <c r="X3" s="2" t="s">
        <v>1</v>
      </c>
      <c r="Y3" s="211">
        <v>45817</v>
      </c>
      <c r="Z3" s="210"/>
      <c r="AA3" s="210"/>
      <c r="AB3" s="210"/>
      <c r="AC3" s="2" t="s">
        <v>2</v>
      </c>
      <c r="AD3" s="211">
        <f>+Y3+6</f>
        <v>45823</v>
      </c>
      <c r="AE3" s="210"/>
      <c r="AF3" s="210"/>
      <c r="AG3" s="210"/>
    </row>
    <row r="4" spans="2:33" ht="15.75" customHeight="1" x14ac:dyDescent="0.2">
      <c r="B4" s="63" t="s">
        <v>88</v>
      </c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5"/>
    </row>
    <row r="5" spans="2:33" ht="32.450000000000003" customHeight="1" x14ac:dyDescent="0.2">
      <c r="B5" s="197" t="s">
        <v>10</v>
      </c>
      <c r="C5" s="198"/>
      <c r="D5" s="198"/>
      <c r="E5" s="198"/>
      <c r="F5" s="198"/>
      <c r="G5" s="202" t="s">
        <v>86</v>
      </c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4"/>
    </row>
    <row r="6" spans="2:33" ht="26.45" customHeight="1" x14ac:dyDescent="0.2">
      <c r="B6" s="199" t="s">
        <v>11</v>
      </c>
      <c r="C6" s="200"/>
      <c r="D6" s="200"/>
      <c r="E6" s="200"/>
      <c r="F6" s="201"/>
      <c r="G6" s="205" t="s">
        <v>20</v>
      </c>
      <c r="H6" s="206"/>
      <c r="I6" s="206"/>
      <c r="J6" s="206"/>
      <c r="K6" s="206"/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7"/>
    </row>
    <row r="7" spans="2:33" ht="31.5" customHeight="1" x14ac:dyDescent="0.25">
      <c r="B7" s="129" t="s">
        <v>21</v>
      </c>
      <c r="C7" s="130"/>
      <c r="D7" s="130"/>
      <c r="E7" s="130"/>
      <c r="F7" s="131"/>
      <c r="G7" s="215" t="s">
        <v>22</v>
      </c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  <c r="Y7" s="216"/>
      <c r="Z7" s="216"/>
      <c r="AA7" s="216"/>
      <c r="AB7" s="216"/>
      <c r="AC7" s="216"/>
      <c r="AD7" s="216"/>
      <c r="AE7" s="216"/>
      <c r="AF7" s="216"/>
      <c r="AG7" s="217"/>
    </row>
    <row r="8" spans="2:33" ht="15" x14ac:dyDescent="0.25">
      <c r="B8" s="126" t="s">
        <v>4</v>
      </c>
      <c r="C8" s="127"/>
      <c r="D8" s="127"/>
      <c r="E8" s="127"/>
      <c r="F8" s="128"/>
      <c r="G8" s="132" t="s">
        <v>23</v>
      </c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7"/>
      <c r="AF8" s="127"/>
      <c r="AG8" s="133"/>
    </row>
    <row r="9" spans="2:33" ht="15" x14ac:dyDescent="0.25">
      <c r="B9" s="126" t="s">
        <v>5</v>
      </c>
      <c r="C9" s="127"/>
      <c r="D9" s="127"/>
      <c r="E9" s="127"/>
      <c r="F9" s="128"/>
      <c r="G9" s="134">
        <v>44953</v>
      </c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6"/>
    </row>
    <row r="10" spans="2:33" ht="27.75" customHeight="1" x14ac:dyDescent="0.25">
      <c r="B10" s="129" t="s">
        <v>31</v>
      </c>
      <c r="C10" s="130"/>
      <c r="D10" s="130"/>
      <c r="E10" s="130"/>
      <c r="F10" s="131"/>
      <c r="G10" s="134">
        <v>45473</v>
      </c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6"/>
    </row>
    <row r="11" spans="2:33" ht="15" x14ac:dyDescent="0.25">
      <c r="B11" s="93" t="s">
        <v>32</v>
      </c>
      <c r="C11" s="94"/>
      <c r="D11" s="94"/>
      <c r="E11" s="94"/>
      <c r="F11" s="95"/>
      <c r="G11" s="11" t="s">
        <v>33</v>
      </c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3"/>
    </row>
    <row r="12" spans="2:33" ht="15" x14ac:dyDescent="0.25">
      <c r="B12" s="93" t="s">
        <v>92</v>
      </c>
      <c r="C12" s="94"/>
      <c r="D12" s="94"/>
      <c r="E12" s="94"/>
      <c r="F12" s="95"/>
      <c r="G12" s="11" t="s">
        <v>93</v>
      </c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3"/>
    </row>
    <row r="13" spans="2:33" ht="30.75" customHeight="1" x14ac:dyDescent="0.25">
      <c r="B13" s="153" t="s">
        <v>34</v>
      </c>
      <c r="C13" s="154"/>
      <c r="D13" s="154"/>
      <c r="E13" s="154"/>
      <c r="F13" s="155"/>
      <c r="G13" s="134">
        <v>45899</v>
      </c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  <c r="X13" s="135"/>
      <c r="Y13" s="135"/>
      <c r="Z13" s="135"/>
      <c r="AA13" s="135"/>
      <c r="AB13" s="135"/>
      <c r="AC13" s="135"/>
      <c r="AD13" s="135"/>
      <c r="AE13" s="135"/>
      <c r="AF13" s="135"/>
      <c r="AG13" s="136"/>
    </row>
    <row r="14" spans="2:33" ht="15" x14ac:dyDescent="0.25">
      <c r="B14" s="126" t="s">
        <v>38</v>
      </c>
      <c r="C14" s="127"/>
      <c r="D14" s="127"/>
      <c r="E14" s="127"/>
      <c r="F14" s="128"/>
      <c r="G14" s="132">
        <f>G13-G9+1</f>
        <v>947</v>
      </c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  <c r="V14" s="127"/>
      <c r="W14" s="127"/>
      <c r="X14" s="127"/>
      <c r="Y14" s="127"/>
      <c r="Z14" s="127"/>
      <c r="AA14" s="127"/>
      <c r="AB14" s="127"/>
      <c r="AC14" s="127"/>
      <c r="AD14" s="127"/>
      <c r="AE14" s="127"/>
      <c r="AF14" s="127"/>
      <c r="AG14" s="133"/>
    </row>
    <row r="15" spans="2:33" ht="15" x14ac:dyDescent="0.25">
      <c r="B15" s="126" t="s">
        <v>8</v>
      </c>
      <c r="C15" s="127"/>
      <c r="D15" s="127"/>
      <c r="E15" s="127"/>
      <c r="F15" s="128"/>
      <c r="G15" s="146">
        <f>AD3-G9</f>
        <v>870</v>
      </c>
      <c r="H15" s="147"/>
      <c r="I15" s="147"/>
      <c r="J15" s="147"/>
      <c r="K15" s="127" t="s">
        <v>9</v>
      </c>
      <c r="L15" s="127"/>
      <c r="M15" s="127"/>
      <c r="N15" s="127"/>
      <c r="O15" s="128"/>
      <c r="P15" s="143">
        <f>+G15/G14</f>
        <v>0.91869060190073915</v>
      </c>
      <c r="Q15" s="144"/>
      <c r="R15" s="145"/>
      <c r="S15" s="137" t="s">
        <v>25</v>
      </c>
      <c r="T15" s="138"/>
      <c r="U15" s="138"/>
      <c r="V15" s="138"/>
      <c r="W15" s="138"/>
      <c r="X15" s="138"/>
      <c r="Y15" s="138"/>
      <c r="Z15" s="138"/>
      <c r="AA15" s="138"/>
      <c r="AB15" s="138"/>
      <c r="AC15" s="138"/>
      <c r="AD15" s="138"/>
      <c r="AE15" s="138"/>
      <c r="AF15" s="138"/>
      <c r="AG15" s="139"/>
    </row>
    <row r="16" spans="2:33" ht="29.25" customHeight="1" x14ac:dyDescent="0.25">
      <c r="B16" s="129" t="s">
        <v>28</v>
      </c>
      <c r="C16" s="130"/>
      <c r="D16" s="130"/>
      <c r="E16" s="130"/>
      <c r="F16" s="131"/>
      <c r="G16" s="239">
        <v>0.53890000000000005</v>
      </c>
      <c r="H16" s="240"/>
      <c r="I16" s="7" t="s">
        <v>27</v>
      </c>
      <c r="J16" s="7"/>
      <c r="K16" s="5"/>
      <c r="L16" s="5"/>
      <c r="M16" s="5"/>
      <c r="N16" s="5"/>
      <c r="O16" s="5"/>
      <c r="P16" s="6"/>
      <c r="Q16" s="6"/>
      <c r="R16" s="6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9"/>
    </row>
    <row r="17" spans="2:36" ht="30.75" customHeight="1" x14ac:dyDescent="0.25">
      <c r="B17" s="129" t="s">
        <v>29</v>
      </c>
      <c r="C17" s="130"/>
      <c r="D17" s="130"/>
      <c r="E17" s="130"/>
      <c r="F17" s="131"/>
      <c r="G17" s="239">
        <v>0.52070000000000005</v>
      </c>
      <c r="H17" s="240"/>
      <c r="I17" s="7" t="s">
        <v>27</v>
      </c>
      <c r="J17" s="7"/>
      <c r="K17" s="5"/>
      <c r="L17" s="5"/>
      <c r="M17" s="5"/>
      <c r="N17" s="5"/>
      <c r="O17" s="5"/>
      <c r="P17" s="6"/>
      <c r="Q17" s="6"/>
      <c r="R17" s="6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9"/>
    </row>
    <row r="18" spans="2:36" ht="33" customHeight="1" x14ac:dyDescent="0.25">
      <c r="B18" s="129" t="s">
        <v>26</v>
      </c>
      <c r="C18" s="130"/>
      <c r="D18" s="130"/>
      <c r="E18" s="130"/>
      <c r="F18" s="131"/>
      <c r="G18" s="236">
        <v>1</v>
      </c>
      <c r="H18" s="237"/>
      <c r="I18" s="10" t="s">
        <v>27</v>
      </c>
      <c r="J18" s="7"/>
      <c r="K18" s="5"/>
      <c r="L18" s="5"/>
      <c r="M18" s="5"/>
      <c r="N18" s="5"/>
      <c r="O18" s="5"/>
      <c r="P18" s="6"/>
      <c r="Q18" s="6"/>
      <c r="R18" s="6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9"/>
    </row>
    <row r="19" spans="2:36" ht="29.45" customHeight="1" x14ac:dyDescent="0.25">
      <c r="B19" s="129" t="s">
        <v>35</v>
      </c>
      <c r="C19" s="130"/>
      <c r="D19" s="130"/>
      <c r="E19" s="130"/>
      <c r="F19" s="131"/>
      <c r="G19" s="236">
        <v>1</v>
      </c>
      <c r="H19" s="237"/>
      <c r="I19" s="252" t="s">
        <v>36</v>
      </c>
      <c r="J19" s="94"/>
      <c r="K19" s="94"/>
      <c r="L19" s="94"/>
      <c r="M19" s="95"/>
      <c r="N19" s="236">
        <v>1</v>
      </c>
      <c r="O19" s="237"/>
      <c r="P19" s="237"/>
      <c r="Q19" s="246"/>
      <c r="R19" s="247" t="s">
        <v>30</v>
      </c>
      <c r="S19" s="248"/>
      <c r="T19" s="248"/>
      <c r="U19" s="249"/>
      <c r="V19" s="14">
        <f>N19-G19</f>
        <v>0</v>
      </c>
      <c r="W19" s="8"/>
      <c r="X19" s="8"/>
      <c r="Y19" s="8"/>
      <c r="Z19" s="8"/>
      <c r="AA19" s="8"/>
      <c r="AB19" s="8"/>
      <c r="AC19" s="8"/>
      <c r="AD19" s="8"/>
      <c r="AE19" s="8"/>
      <c r="AF19" s="8"/>
      <c r="AG19" s="9"/>
    </row>
    <row r="20" spans="2:36" ht="15" x14ac:dyDescent="0.25">
      <c r="B20" s="126" t="s">
        <v>3</v>
      </c>
      <c r="C20" s="127"/>
      <c r="D20" s="127"/>
      <c r="E20" s="127"/>
      <c r="F20" s="128"/>
      <c r="G20" s="140">
        <v>21411634465</v>
      </c>
      <c r="H20" s="141"/>
      <c r="I20" s="141"/>
      <c r="J20" s="141"/>
      <c r="K20" s="141"/>
      <c r="L20" s="141"/>
      <c r="M20" s="141"/>
      <c r="N20" s="141"/>
      <c r="O20" s="141"/>
      <c r="P20" s="141"/>
      <c r="Q20" s="141"/>
      <c r="R20" s="141"/>
      <c r="S20" s="141"/>
      <c r="T20" s="141"/>
      <c r="U20" s="141"/>
      <c r="V20" s="141"/>
      <c r="W20" s="141"/>
      <c r="X20" s="141"/>
      <c r="Y20" s="141"/>
      <c r="Z20" s="141"/>
      <c r="AA20" s="141"/>
      <c r="AB20" s="141"/>
      <c r="AC20" s="141"/>
      <c r="AD20" s="141"/>
      <c r="AE20" s="141"/>
      <c r="AF20" s="141"/>
      <c r="AG20" s="142"/>
    </row>
    <row r="21" spans="2:36" ht="15" x14ac:dyDescent="0.25">
      <c r="B21" s="126" t="s">
        <v>12</v>
      </c>
      <c r="C21" s="127"/>
      <c r="D21" s="127"/>
      <c r="E21" s="127"/>
      <c r="F21" s="128"/>
      <c r="G21" s="140">
        <v>7834634878.44839</v>
      </c>
      <c r="H21" s="141"/>
      <c r="I21" s="141"/>
      <c r="J21" s="141"/>
      <c r="K21" s="141"/>
      <c r="L21" s="141"/>
      <c r="M21" s="141"/>
      <c r="N21" s="141"/>
      <c r="O21" s="141"/>
      <c r="P21" s="141"/>
      <c r="Q21" s="141"/>
      <c r="R21" s="141"/>
      <c r="S21" s="141"/>
      <c r="T21" s="141"/>
      <c r="U21" s="141"/>
      <c r="V21" s="141"/>
      <c r="W21" s="141"/>
      <c r="X21" s="141"/>
      <c r="Y21" s="141"/>
      <c r="Z21" s="141"/>
      <c r="AA21" s="141"/>
      <c r="AB21" s="141"/>
      <c r="AC21" s="141"/>
      <c r="AD21" s="141"/>
      <c r="AE21" s="141"/>
      <c r="AF21" s="141"/>
      <c r="AG21" s="142"/>
    </row>
    <row r="22" spans="2:36" ht="15" x14ac:dyDescent="0.25">
      <c r="B22" s="126" t="s">
        <v>13</v>
      </c>
      <c r="C22" s="127"/>
      <c r="D22" s="127"/>
      <c r="E22" s="127"/>
      <c r="F22" s="128"/>
      <c r="G22" s="140">
        <f>+G20-G21</f>
        <v>13576999586.551609</v>
      </c>
      <c r="H22" s="141"/>
      <c r="I22" s="141"/>
      <c r="J22" s="141"/>
      <c r="K22" s="141"/>
      <c r="L22" s="141"/>
      <c r="M22" s="141"/>
      <c r="N22" s="141"/>
      <c r="O22" s="141"/>
      <c r="P22" s="141"/>
      <c r="Q22" s="141"/>
      <c r="R22" s="141"/>
      <c r="S22" s="141"/>
      <c r="T22" s="141"/>
      <c r="U22" s="141"/>
      <c r="V22" s="141"/>
      <c r="W22" s="141"/>
      <c r="X22" s="141"/>
      <c r="Y22" s="141"/>
      <c r="Z22" s="141"/>
      <c r="AA22" s="141"/>
      <c r="AB22" s="141"/>
      <c r="AC22" s="141"/>
      <c r="AD22" s="141"/>
      <c r="AE22" s="141"/>
      <c r="AF22" s="141"/>
      <c r="AG22" s="142"/>
      <c r="AJ22" s="4"/>
    </row>
    <row r="23" spans="2:36" ht="9" customHeight="1" x14ac:dyDescent="0.2">
      <c r="B23" s="148"/>
      <c r="C23" s="149"/>
      <c r="D23" s="149"/>
      <c r="E23" s="149"/>
      <c r="F23" s="149"/>
      <c r="G23" s="149"/>
      <c r="H23" s="149"/>
      <c r="I23" s="149"/>
      <c r="J23" s="149"/>
      <c r="K23" s="149"/>
      <c r="L23" s="149"/>
      <c r="M23" s="149"/>
      <c r="N23" s="149"/>
      <c r="O23" s="149"/>
      <c r="P23" s="149"/>
      <c r="Q23" s="149"/>
      <c r="R23" s="149"/>
      <c r="S23" s="149"/>
      <c r="T23" s="149"/>
      <c r="U23" s="149"/>
      <c r="V23" s="149"/>
      <c r="W23" s="149"/>
      <c r="X23" s="149"/>
      <c r="Y23" s="149"/>
      <c r="Z23" s="149"/>
      <c r="AA23" s="149"/>
      <c r="AB23" s="149"/>
      <c r="AC23" s="149"/>
      <c r="AD23" s="149"/>
      <c r="AE23" s="149"/>
      <c r="AF23" s="149"/>
      <c r="AG23" s="150"/>
    </row>
    <row r="24" spans="2:36" ht="19.5" customHeight="1" x14ac:dyDescent="0.2">
      <c r="B24" s="63" t="s">
        <v>87</v>
      </c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5"/>
    </row>
    <row r="25" spans="2:36" ht="24.75" customHeight="1" x14ac:dyDescent="0.2">
      <c r="B25" s="250" t="s">
        <v>49</v>
      </c>
      <c r="C25" s="250"/>
      <c r="D25" s="250"/>
      <c r="E25" s="250"/>
      <c r="F25" s="250"/>
      <c r="G25" s="250"/>
      <c r="H25" s="250"/>
      <c r="I25" s="250"/>
      <c r="J25" s="250"/>
      <c r="K25" s="250"/>
      <c r="L25" s="250"/>
      <c r="M25" s="250"/>
      <c r="N25" s="250"/>
      <c r="O25" s="250"/>
      <c r="P25" s="250"/>
      <c r="Q25" s="250"/>
      <c r="R25" s="251"/>
      <c r="S25" s="243" t="s">
        <v>69</v>
      </c>
      <c r="T25" s="244"/>
      <c r="U25" s="244"/>
      <c r="V25" s="244"/>
      <c r="W25" s="244"/>
      <c r="X25" s="244"/>
      <c r="Y25" s="244"/>
      <c r="Z25" s="244"/>
      <c r="AA25" s="244"/>
      <c r="AB25" s="244"/>
      <c r="AC25" s="244"/>
      <c r="AD25" s="244"/>
      <c r="AE25" s="244"/>
      <c r="AF25" s="244"/>
      <c r="AG25" s="245"/>
    </row>
    <row r="26" spans="2:36" ht="17.25" customHeight="1" x14ac:dyDescent="0.2">
      <c r="B26" s="151" t="s">
        <v>50</v>
      </c>
      <c r="C26" s="152"/>
      <c r="D26" s="152"/>
      <c r="E26" s="152"/>
      <c r="F26" s="152"/>
      <c r="G26" s="88" t="s">
        <v>54</v>
      </c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90"/>
      <c r="S26" s="151" t="s">
        <v>50</v>
      </c>
      <c r="T26" s="152"/>
      <c r="U26" s="152"/>
      <c r="V26" s="152"/>
      <c r="W26" s="152" t="s">
        <v>91</v>
      </c>
      <c r="X26" s="152"/>
      <c r="Y26" s="152"/>
      <c r="Z26" s="152"/>
      <c r="AA26" s="152"/>
      <c r="AB26" s="152"/>
      <c r="AC26" s="152"/>
      <c r="AD26" s="152"/>
      <c r="AE26" s="152"/>
      <c r="AF26" s="152"/>
      <c r="AG26" s="241"/>
    </row>
    <row r="27" spans="2:36" ht="19.5" customHeight="1" x14ac:dyDescent="0.2">
      <c r="B27" s="91" t="s">
        <v>4</v>
      </c>
      <c r="C27" s="92"/>
      <c r="D27" s="92"/>
      <c r="E27" s="92"/>
      <c r="F27" s="92"/>
      <c r="G27" s="238" t="s">
        <v>55</v>
      </c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218" t="s">
        <v>4</v>
      </c>
      <c r="T27" s="185"/>
      <c r="U27" s="185"/>
      <c r="V27" s="185"/>
      <c r="W27" s="242" t="s">
        <v>56</v>
      </c>
      <c r="X27" s="185"/>
      <c r="Y27" s="185"/>
      <c r="Z27" s="185"/>
      <c r="AA27" s="185"/>
      <c r="AB27" s="185"/>
      <c r="AC27" s="185"/>
      <c r="AD27" s="185"/>
      <c r="AE27" s="185"/>
      <c r="AF27" s="185"/>
      <c r="AG27" s="233"/>
    </row>
    <row r="28" spans="2:36" ht="19.5" customHeight="1" x14ac:dyDescent="0.2">
      <c r="B28" s="91" t="s">
        <v>57</v>
      </c>
      <c r="C28" s="92"/>
      <c r="D28" s="92"/>
      <c r="E28" s="92" t="s">
        <v>51</v>
      </c>
      <c r="F28" s="92"/>
      <c r="G28" s="156">
        <v>45509</v>
      </c>
      <c r="H28" s="156"/>
      <c r="I28" s="156"/>
      <c r="J28" s="156"/>
      <c r="K28" s="156"/>
      <c r="L28" s="156"/>
      <c r="M28" s="156"/>
      <c r="N28" s="156"/>
      <c r="O28" s="156"/>
      <c r="P28" s="156"/>
      <c r="Q28" s="156"/>
      <c r="R28" s="157"/>
      <c r="S28" s="218" t="s">
        <v>57</v>
      </c>
      <c r="T28" s="185"/>
      <c r="U28" s="185"/>
      <c r="V28" s="185"/>
      <c r="W28" s="156">
        <v>45509</v>
      </c>
      <c r="X28" s="156"/>
      <c r="Y28" s="156"/>
      <c r="Z28" s="156"/>
      <c r="AA28" s="156"/>
      <c r="AB28" s="156"/>
      <c r="AC28" s="156"/>
      <c r="AD28" s="156"/>
      <c r="AE28" s="156"/>
      <c r="AF28" s="156"/>
      <c r="AG28" s="232"/>
    </row>
    <row r="29" spans="2:36" ht="18.600000000000001" customHeight="1" x14ac:dyDescent="0.2">
      <c r="B29" s="91" t="s">
        <v>58</v>
      </c>
      <c r="C29" s="92"/>
      <c r="D29" s="92"/>
      <c r="E29" s="92"/>
      <c r="F29" s="92"/>
      <c r="G29" s="185" t="s">
        <v>59</v>
      </c>
      <c r="H29" s="185"/>
      <c r="I29" s="185"/>
      <c r="J29" s="185"/>
      <c r="K29" s="185"/>
      <c r="L29" s="185"/>
      <c r="M29" s="185"/>
      <c r="N29" s="185"/>
      <c r="O29" s="185"/>
      <c r="P29" s="185"/>
      <c r="Q29" s="185"/>
      <c r="R29" s="99"/>
      <c r="S29" s="91" t="s">
        <v>58</v>
      </c>
      <c r="T29" s="92"/>
      <c r="U29" s="92"/>
      <c r="V29" s="92"/>
      <c r="W29" s="185" t="s">
        <v>59</v>
      </c>
      <c r="X29" s="185"/>
      <c r="Y29" s="185"/>
      <c r="Z29" s="185"/>
      <c r="AA29" s="185"/>
      <c r="AB29" s="185"/>
      <c r="AC29" s="185"/>
      <c r="AD29" s="185"/>
      <c r="AE29" s="185"/>
      <c r="AF29" s="185"/>
      <c r="AG29" s="233"/>
    </row>
    <row r="30" spans="2:36" ht="19.5" customHeight="1" x14ac:dyDescent="0.2">
      <c r="B30" s="91" t="s">
        <v>60</v>
      </c>
      <c r="C30" s="92"/>
      <c r="D30" s="92"/>
      <c r="E30" s="92"/>
      <c r="F30" s="92"/>
      <c r="G30" s="185" t="s">
        <v>59</v>
      </c>
      <c r="H30" s="185"/>
      <c r="I30" s="185"/>
      <c r="J30" s="185"/>
      <c r="K30" s="185"/>
      <c r="L30" s="185"/>
      <c r="M30" s="185"/>
      <c r="N30" s="185"/>
      <c r="O30" s="185"/>
      <c r="P30" s="185"/>
      <c r="Q30" s="185"/>
      <c r="R30" s="99"/>
      <c r="S30" s="91" t="s">
        <v>60</v>
      </c>
      <c r="T30" s="92"/>
      <c r="U30" s="92"/>
      <c r="V30" s="92"/>
      <c r="W30" s="185" t="s">
        <v>59</v>
      </c>
      <c r="X30" s="185"/>
      <c r="Y30" s="185"/>
      <c r="Z30" s="185"/>
      <c r="AA30" s="185"/>
      <c r="AB30" s="185"/>
      <c r="AC30" s="185"/>
      <c r="AD30" s="185"/>
      <c r="AE30" s="185"/>
      <c r="AF30" s="185"/>
      <c r="AG30" s="233"/>
    </row>
    <row r="31" spans="2:36" ht="19.5" customHeight="1" x14ac:dyDescent="0.2">
      <c r="B31" s="96" t="s">
        <v>94</v>
      </c>
      <c r="C31" s="97"/>
      <c r="D31" s="97"/>
      <c r="E31" s="97"/>
      <c r="F31" s="98"/>
      <c r="G31" s="99" t="s">
        <v>95</v>
      </c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1"/>
      <c r="S31" s="96" t="s">
        <v>94</v>
      </c>
      <c r="T31" s="97"/>
      <c r="U31" s="97"/>
      <c r="V31" s="98"/>
      <c r="W31" s="99" t="s">
        <v>95</v>
      </c>
      <c r="X31" s="100"/>
      <c r="Y31" s="100"/>
      <c r="Z31" s="100"/>
      <c r="AA31" s="100"/>
      <c r="AB31" s="100"/>
      <c r="AC31" s="100"/>
      <c r="AD31" s="100"/>
      <c r="AE31" s="100"/>
      <c r="AF31" s="100"/>
      <c r="AG31" s="101"/>
    </row>
    <row r="32" spans="2:36" ht="19.5" customHeight="1" x14ac:dyDescent="0.2">
      <c r="B32" s="91" t="s">
        <v>61</v>
      </c>
      <c r="C32" s="92"/>
      <c r="D32" s="92"/>
      <c r="E32" s="92"/>
      <c r="F32" s="92"/>
      <c r="G32" s="157">
        <v>45991</v>
      </c>
      <c r="H32" s="230"/>
      <c r="I32" s="230"/>
      <c r="J32" s="230"/>
      <c r="K32" s="230"/>
      <c r="L32" s="230"/>
      <c r="M32" s="230"/>
      <c r="N32" s="230"/>
      <c r="O32" s="230"/>
      <c r="P32" s="230"/>
      <c r="Q32" s="230"/>
      <c r="R32" s="231"/>
      <c r="S32" s="218" t="s">
        <v>61</v>
      </c>
      <c r="T32" s="185"/>
      <c r="U32" s="185"/>
      <c r="V32" s="185"/>
      <c r="W32" s="156">
        <v>45930</v>
      </c>
      <c r="X32" s="156"/>
      <c r="Y32" s="156"/>
      <c r="Z32" s="156"/>
      <c r="AA32" s="156"/>
      <c r="AB32" s="156"/>
      <c r="AC32" s="156"/>
      <c r="AD32" s="156"/>
      <c r="AE32" s="156"/>
      <c r="AF32" s="156"/>
      <c r="AG32" s="232"/>
    </row>
    <row r="33" spans="2:35" ht="14.45" customHeight="1" x14ac:dyDescent="0.2">
      <c r="B33" s="91" t="s">
        <v>62</v>
      </c>
      <c r="C33" s="92"/>
      <c r="D33" s="92"/>
      <c r="E33" s="92"/>
      <c r="F33" s="92"/>
      <c r="G33" s="116">
        <f>G32-G28+1</f>
        <v>483</v>
      </c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7"/>
      <c r="S33" s="91" t="s">
        <v>62</v>
      </c>
      <c r="T33" s="92"/>
      <c r="U33" s="92"/>
      <c r="V33" s="92"/>
      <c r="W33" s="117">
        <f>W32-W28+1</f>
        <v>422</v>
      </c>
      <c r="X33" s="234"/>
      <c r="Y33" s="234"/>
      <c r="Z33" s="234"/>
      <c r="AA33" s="234"/>
      <c r="AB33" s="234"/>
      <c r="AC33" s="234"/>
      <c r="AD33" s="234"/>
      <c r="AE33" s="234"/>
      <c r="AF33" s="234"/>
      <c r="AG33" s="235"/>
    </row>
    <row r="34" spans="2:35" ht="18.600000000000001" customHeight="1" x14ac:dyDescent="0.2">
      <c r="B34" s="91" t="s">
        <v>8</v>
      </c>
      <c r="C34" s="92"/>
      <c r="D34" s="92"/>
      <c r="E34" s="92"/>
      <c r="F34" s="92"/>
      <c r="G34" s="118">
        <f>+AD3-G28+1</f>
        <v>315</v>
      </c>
      <c r="H34" s="119"/>
      <c r="I34" s="119"/>
      <c r="J34" s="119"/>
      <c r="K34" s="100" t="s">
        <v>9</v>
      </c>
      <c r="L34" s="100"/>
      <c r="M34" s="100"/>
      <c r="N34" s="100"/>
      <c r="O34" s="120"/>
      <c r="P34" s="121">
        <f>+G34/G33</f>
        <v>0.65217391304347827</v>
      </c>
      <c r="Q34" s="122"/>
      <c r="R34" s="122"/>
      <c r="S34" s="91" t="s">
        <v>8</v>
      </c>
      <c r="T34" s="92"/>
      <c r="U34" s="92"/>
      <c r="V34" s="92"/>
      <c r="W34" s="118">
        <f>AD3-W28+1</f>
        <v>315</v>
      </c>
      <c r="X34" s="119"/>
      <c r="Y34" s="119"/>
      <c r="Z34" s="119"/>
      <c r="AA34" s="262"/>
      <c r="AB34" s="99" t="s">
        <v>9</v>
      </c>
      <c r="AC34" s="100"/>
      <c r="AD34" s="120"/>
      <c r="AE34" s="121">
        <f>+W34/W33</f>
        <v>0.74644549763033174</v>
      </c>
      <c r="AF34" s="122"/>
      <c r="AG34" s="229"/>
    </row>
    <row r="35" spans="2:35" ht="16.5" customHeight="1" x14ac:dyDescent="0.2">
      <c r="B35" s="91" t="s">
        <v>3</v>
      </c>
      <c r="C35" s="92"/>
      <c r="D35" s="92"/>
      <c r="E35" s="92"/>
      <c r="F35" s="92"/>
      <c r="G35" s="113">
        <v>1013921237</v>
      </c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5"/>
      <c r="S35" s="218" t="s">
        <v>3</v>
      </c>
      <c r="T35" s="185"/>
      <c r="U35" s="185"/>
      <c r="V35" s="185"/>
      <c r="W35" s="113">
        <v>17273655800</v>
      </c>
      <c r="X35" s="113"/>
      <c r="Y35" s="113"/>
      <c r="Z35" s="113"/>
      <c r="AA35" s="113"/>
      <c r="AB35" s="113"/>
      <c r="AC35" s="113"/>
      <c r="AD35" s="113"/>
      <c r="AE35" s="113"/>
      <c r="AF35" s="113"/>
      <c r="AG35" s="114"/>
      <c r="AI35" s="4"/>
    </row>
    <row r="36" spans="2:35" ht="18.600000000000001" customHeight="1" x14ac:dyDescent="0.2">
      <c r="B36" s="91" t="s">
        <v>63</v>
      </c>
      <c r="C36" s="92"/>
      <c r="D36" s="92"/>
      <c r="E36" s="92"/>
      <c r="F36" s="92"/>
      <c r="G36" s="113">
        <v>513183652.69999999</v>
      </c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5"/>
      <c r="S36" s="218" t="s">
        <v>63</v>
      </c>
      <c r="T36" s="185"/>
      <c r="U36" s="185"/>
      <c r="V36" s="185"/>
      <c r="W36" s="113">
        <v>0</v>
      </c>
      <c r="X36" s="113"/>
      <c r="Y36" s="113"/>
      <c r="Z36" s="113"/>
      <c r="AA36" s="113"/>
      <c r="AB36" s="113"/>
      <c r="AC36" s="113"/>
      <c r="AD36" s="113"/>
      <c r="AE36" s="113"/>
      <c r="AF36" s="113"/>
      <c r="AG36" s="114"/>
    </row>
    <row r="37" spans="2:35" ht="18.600000000000001" customHeight="1" x14ac:dyDescent="0.2">
      <c r="B37" s="91" t="s">
        <v>106</v>
      </c>
      <c r="C37" s="92"/>
      <c r="D37" s="92"/>
      <c r="E37" s="92"/>
      <c r="F37" s="92"/>
      <c r="G37" s="113">
        <f>G35+G36</f>
        <v>1527104889.7</v>
      </c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5"/>
      <c r="S37" s="218" t="s">
        <v>106</v>
      </c>
      <c r="T37" s="185"/>
      <c r="U37" s="185"/>
      <c r="V37" s="185"/>
      <c r="W37" s="113">
        <f>W35+W36</f>
        <v>17273655800</v>
      </c>
      <c r="X37" s="113"/>
      <c r="Y37" s="113"/>
      <c r="Z37" s="113"/>
      <c r="AA37" s="113"/>
      <c r="AB37" s="113"/>
      <c r="AC37" s="113"/>
      <c r="AD37" s="113"/>
      <c r="AE37" s="113"/>
      <c r="AF37" s="113"/>
      <c r="AG37" s="114"/>
    </row>
    <row r="38" spans="2:35" ht="15.6" customHeight="1" x14ac:dyDescent="0.2">
      <c r="B38" s="91" t="s">
        <v>64</v>
      </c>
      <c r="C38" s="92"/>
      <c r="D38" s="92"/>
      <c r="E38" s="92"/>
      <c r="F38" s="92"/>
      <c r="G38" s="113">
        <v>204155456</v>
      </c>
      <c r="H38" s="113"/>
      <c r="I38" s="113"/>
      <c r="J38" s="113"/>
      <c r="K38" s="113"/>
      <c r="L38" s="113"/>
      <c r="M38" s="113"/>
      <c r="N38" s="113"/>
      <c r="O38" s="113"/>
      <c r="P38" s="113"/>
      <c r="Q38" s="113"/>
      <c r="R38" s="115"/>
      <c r="S38" s="218" t="s">
        <v>64</v>
      </c>
      <c r="T38" s="185"/>
      <c r="U38" s="185"/>
      <c r="V38" s="185"/>
      <c r="W38" s="113">
        <v>625940000</v>
      </c>
      <c r="X38" s="113"/>
      <c r="Y38" s="113"/>
      <c r="Z38" s="113"/>
      <c r="AA38" s="113"/>
      <c r="AB38" s="113"/>
      <c r="AC38" s="113"/>
      <c r="AD38" s="113"/>
      <c r="AE38" s="113"/>
      <c r="AF38" s="113"/>
      <c r="AG38" s="114"/>
    </row>
    <row r="39" spans="2:35" ht="20.45" customHeight="1" x14ac:dyDescent="0.2">
      <c r="B39" s="91" t="s">
        <v>65</v>
      </c>
      <c r="C39" s="92"/>
      <c r="D39" s="92"/>
      <c r="E39" s="92"/>
      <c r="F39" s="92"/>
      <c r="G39" s="113">
        <f>809765781+G36</f>
        <v>1322949433.7</v>
      </c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5"/>
      <c r="S39" s="218" t="s">
        <v>65</v>
      </c>
      <c r="T39" s="185"/>
      <c r="U39" s="185"/>
      <c r="V39" s="185"/>
      <c r="W39" s="113">
        <v>16647715800</v>
      </c>
      <c r="X39" s="113"/>
      <c r="Y39" s="113"/>
      <c r="Z39" s="113"/>
      <c r="AA39" s="113"/>
      <c r="AB39" s="113"/>
      <c r="AC39" s="113"/>
      <c r="AD39" s="113"/>
      <c r="AE39" s="113"/>
      <c r="AF39" s="113"/>
      <c r="AG39" s="114"/>
    </row>
    <row r="40" spans="2:35" ht="17.45" customHeight="1" x14ac:dyDescent="0.2">
      <c r="B40" s="218" t="s">
        <v>66</v>
      </c>
      <c r="C40" s="185"/>
      <c r="D40" s="185"/>
      <c r="E40" s="185"/>
      <c r="F40" s="185"/>
      <c r="G40" s="113">
        <f>G38</f>
        <v>204155456</v>
      </c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5"/>
      <c r="S40" s="218" t="s">
        <v>66</v>
      </c>
      <c r="T40" s="185"/>
      <c r="U40" s="185"/>
      <c r="V40" s="185"/>
      <c r="W40" s="113">
        <v>625940000</v>
      </c>
      <c r="X40" s="113"/>
      <c r="Y40" s="113"/>
      <c r="Z40" s="113"/>
      <c r="AA40" s="113"/>
      <c r="AB40" s="113"/>
      <c r="AC40" s="113"/>
      <c r="AD40" s="113"/>
      <c r="AE40" s="113"/>
      <c r="AF40" s="113"/>
      <c r="AG40" s="114"/>
      <c r="AI40" s="38"/>
    </row>
    <row r="41" spans="2:35" ht="21.6" customHeight="1" x14ac:dyDescent="0.2">
      <c r="B41" s="218" t="s">
        <v>67</v>
      </c>
      <c r="C41" s="185"/>
      <c r="D41" s="185"/>
      <c r="E41" s="185"/>
      <c r="F41" s="185"/>
      <c r="G41" s="113">
        <v>427101329.64839298</v>
      </c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5"/>
      <c r="S41" s="218" t="s">
        <v>67</v>
      </c>
      <c r="T41" s="185"/>
      <c r="U41" s="185"/>
      <c r="V41" s="185"/>
      <c r="W41" s="113">
        <v>6301771265</v>
      </c>
      <c r="X41" s="113"/>
      <c r="Y41" s="113"/>
      <c r="Z41" s="113"/>
      <c r="AA41" s="113"/>
      <c r="AB41" s="113"/>
      <c r="AC41" s="113"/>
      <c r="AD41" s="113"/>
      <c r="AE41" s="113"/>
      <c r="AF41" s="113"/>
      <c r="AG41" s="114"/>
      <c r="AI41" s="4"/>
    </row>
    <row r="42" spans="2:35" ht="24" customHeight="1" x14ac:dyDescent="0.2">
      <c r="B42" s="91" t="s">
        <v>13</v>
      </c>
      <c r="C42" s="92"/>
      <c r="D42" s="92"/>
      <c r="E42" s="92"/>
      <c r="F42" s="92"/>
      <c r="G42" s="113">
        <f>G37-G40-G41</f>
        <v>895848104.05160713</v>
      </c>
      <c r="H42" s="113"/>
      <c r="I42" s="113"/>
      <c r="J42" s="113"/>
      <c r="K42" s="113"/>
      <c r="L42" s="113"/>
      <c r="M42" s="113"/>
      <c r="N42" s="113"/>
      <c r="O42" s="113"/>
      <c r="P42" s="113"/>
      <c r="Q42" s="113"/>
      <c r="R42" s="115"/>
      <c r="S42" s="91" t="s">
        <v>13</v>
      </c>
      <c r="T42" s="92"/>
      <c r="U42" s="92"/>
      <c r="V42" s="92"/>
      <c r="W42" s="113">
        <f>W35-W40-W41</f>
        <v>10345944535</v>
      </c>
      <c r="X42" s="113"/>
      <c r="Y42" s="113"/>
      <c r="Z42" s="113"/>
      <c r="AA42" s="113"/>
      <c r="AB42" s="113"/>
      <c r="AC42" s="113"/>
      <c r="AD42" s="113"/>
      <c r="AE42" s="113"/>
      <c r="AF42" s="113"/>
      <c r="AG42" s="114"/>
      <c r="AI42" s="4"/>
    </row>
    <row r="43" spans="2:35" ht="23.25" customHeight="1" x14ac:dyDescent="0.2">
      <c r="B43" s="260" t="s">
        <v>53</v>
      </c>
      <c r="C43" s="261"/>
      <c r="D43" s="261"/>
      <c r="E43" s="261"/>
      <c r="F43" s="261"/>
      <c r="G43" s="219" t="s">
        <v>90</v>
      </c>
      <c r="H43" s="220"/>
      <c r="I43" s="220"/>
      <c r="J43" s="220"/>
      <c r="K43" s="220"/>
      <c r="L43" s="220"/>
      <c r="M43" s="220"/>
      <c r="N43" s="220"/>
      <c r="O43" s="220"/>
      <c r="P43" s="220"/>
      <c r="Q43" s="220"/>
      <c r="R43" s="221"/>
      <c r="S43" s="186" t="s">
        <v>52</v>
      </c>
      <c r="T43" s="187"/>
      <c r="U43" s="187"/>
      <c r="V43" s="187"/>
      <c r="W43" s="253" t="s">
        <v>68</v>
      </c>
      <c r="X43" s="254"/>
      <c r="Y43" s="254"/>
      <c r="Z43" s="254"/>
      <c r="AA43" s="254"/>
      <c r="AB43" s="254"/>
      <c r="AC43" s="254"/>
      <c r="AD43" s="254"/>
      <c r="AE43" s="254"/>
      <c r="AF43" s="254"/>
      <c r="AG43" s="255"/>
      <c r="AI43" s="39"/>
    </row>
    <row r="44" spans="2:35" ht="12" customHeight="1" thickBot="1" x14ac:dyDescent="0.25">
      <c r="B44" s="302"/>
      <c r="C44" s="303"/>
      <c r="D44" s="303"/>
      <c r="E44" s="303"/>
      <c r="F44" s="303"/>
      <c r="G44" s="304"/>
      <c r="H44" s="304"/>
      <c r="I44" s="304"/>
      <c r="J44" s="304"/>
      <c r="K44" s="304"/>
      <c r="L44" s="304"/>
      <c r="M44" s="304"/>
      <c r="N44" s="304"/>
      <c r="O44" s="304"/>
      <c r="P44" s="304"/>
      <c r="Q44" s="304"/>
      <c r="R44" s="304"/>
      <c r="S44" s="287"/>
      <c r="T44" s="287"/>
      <c r="U44" s="287"/>
      <c r="V44" s="287"/>
      <c r="W44" s="288"/>
      <c r="X44" s="288"/>
      <c r="Y44" s="288"/>
      <c r="Z44" s="288"/>
      <c r="AA44" s="288"/>
      <c r="AB44" s="288"/>
      <c r="AC44" s="288"/>
      <c r="AD44" s="288"/>
      <c r="AE44" s="288"/>
      <c r="AF44" s="288"/>
      <c r="AG44" s="289"/>
    </row>
    <row r="45" spans="2:35" ht="31.5" customHeight="1" thickBot="1" x14ac:dyDescent="0.25">
      <c r="B45" s="307" t="s">
        <v>89</v>
      </c>
      <c r="C45" s="308"/>
      <c r="D45" s="308"/>
      <c r="E45" s="308"/>
      <c r="F45" s="308"/>
      <c r="G45" s="308"/>
      <c r="H45" s="308"/>
      <c r="I45" s="308"/>
      <c r="J45" s="308"/>
      <c r="K45" s="308"/>
      <c r="L45" s="308"/>
      <c r="M45" s="308"/>
      <c r="N45" s="308"/>
      <c r="O45" s="308"/>
      <c r="P45" s="308"/>
      <c r="Q45" s="308"/>
      <c r="R45" s="308"/>
      <c r="S45" s="308"/>
      <c r="T45" s="308"/>
      <c r="U45" s="308"/>
      <c r="V45" s="308"/>
      <c r="W45" s="308"/>
      <c r="X45" s="308"/>
      <c r="Y45" s="308"/>
      <c r="Z45" s="308"/>
      <c r="AA45" s="308"/>
      <c r="AB45" s="308"/>
      <c r="AC45" s="308"/>
      <c r="AD45" s="308"/>
      <c r="AE45" s="308"/>
      <c r="AF45" s="308"/>
      <c r="AG45" s="309"/>
      <c r="AI45" s="39"/>
    </row>
    <row r="46" spans="2:35" ht="47.45" customHeight="1" x14ac:dyDescent="0.2">
      <c r="B46" s="222" t="s">
        <v>0</v>
      </c>
      <c r="C46" s="223"/>
      <c r="D46" s="222" t="s">
        <v>39</v>
      </c>
      <c r="E46" s="222"/>
      <c r="F46" s="222"/>
      <c r="G46" s="222"/>
      <c r="H46" s="222"/>
      <c r="I46" s="222"/>
      <c r="J46" s="222"/>
      <c r="K46" s="222"/>
      <c r="L46" s="222"/>
      <c r="M46" s="222"/>
      <c r="N46" s="222"/>
      <c r="O46" s="222"/>
      <c r="P46" s="222"/>
      <c r="Q46" s="222"/>
      <c r="R46" s="222"/>
      <c r="S46" s="222"/>
      <c r="T46" s="222"/>
      <c r="U46" s="222"/>
      <c r="V46" s="256" t="s">
        <v>40</v>
      </c>
      <c r="W46" s="257"/>
      <c r="X46" s="258"/>
      <c r="Y46" s="259" t="s">
        <v>41</v>
      </c>
      <c r="Z46" s="259"/>
      <c r="AA46" s="259"/>
      <c r="AB46" s="259"/>
      <c r="AC46" s="259"/>
      <c r="AD46" s="259" t="s">
        <v>42</v>
      </c>
      <c r="AE46" s="259"/>
      <c r="AF46" s="259"/>
      <c r="AG46" s="259"/>
      <c r="AI46" s="4"/>
    </row>
    <row r="47" spans="2:35" ht="34.5" customHeight="1" x14ac:dyDescent="0.2">
      <c r="B47" s="263">
        <v>1</v>
      </c>
      <c r="C47" s="263"/>
      <c r="D47" s="264" t="s">
        <v>43</v>
      </c>
      <c r="E47" s="264"/>
      <c r="F47" s="264"/>
      <c r="G47" s="264"/>
      <c r="H47" s="264"/>
      <c r="I47" s="264"/>
      <c r="J47" s="264"/>
      <c r="K47" s="264"/>
      <c r="L47" s="264"/>
      <c r="M47" s="264"/>
      <c r="N47" s="264"/>
      <c r="O47" s="264"/>
      <c r="P47" s="264"/>
      <c r="Q47" s="264"/>
      <c r="R47" s="264"/>
      <c r="S47" s="264"/>
      <c r="T47" s="264"/>
      <c r="U47" s="264"/>
      <c r="V47" s="266">
        <v>0.48799999999999999</v>
      </c>
      <c r="W47" s="267"/>
      <c r="X47" s="268"/>
      <c r="Y47" s="58">
        <f>-V47+V48</f>
        <v>-2.0499999999999963E-2</v>
      </c>
      <c r="Z47" s="58"/>
      <c r="AA47" s="58"/>
      <c r="AB47" s="58"/>
      <c r="AC47" s="58"/>
      <c r="AD47" s="265">
        <v>-9</v>
      </c>
      <c r="AE47" s="265"/>
      <c r="AF47" s="265"/>
      <c r="AG47" s="265"/>
    </row>
    <row r="48" spans="2:35" ht="36" customHeight="1" x14ac:dyDescent="0.2">
      <c r="B48" s="263">
        <v>2</v>
      </c>
      <c r="C48" s="263"/>
      <c r="D48" s="264" t="s">
        <v>44</v>
      </c>
      <c r="E48" s="264"/>
      <c r="F48" s="264"/>
      <c r="G48" s="264"/>
      <c r="H48" s="264"/>
      <c r="I48" s="264"/>
      <c r="J48" s="264"/>
      <c r="K48" s="264"/>
      <c r="L48" s="264"/>
      <c r="M48" s="264"/>
      <c r="N48" s="264"/>
      <c r="O48" s="264"/>
      <c r="P48" s="264"/>
      <c r="Q48" s="264"/>
      <c r="R48" s="264"/>
      <c r="S48" s="264"/>
      <c r="T48" s="264"/>
      <c r="U48" s="264"/>
      <c r="V48" s="266">
        <v>0.46750000000000003</v>
      </c>
      <c r="W48" s="267"/>
      <c r="X48" s="268"/>
      <c r="Y48" s="58"/>
      <c r="Z48" s="58"/>
      <c r="AA48" s="58"/>
      <c r="AB48" s="58"/>
      <c r="AC48" s="58"/>
      <c r="AD48" s="265"/>
      <c r="AE48" s="265"/>
      <c r="AF48" s="265"/>
      <c r="AG48" s="265"/>
    </row>
    <row r="49" spans="2:35" ht="9" customHeight="1" x14ac:dyDescent="0.2">
      <c r="B49" s="28"/>
      <c r="C49" s="29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1"/>
      <c r="W49" s="31"/>
      <c r="X49" s="31"/>
      <c r="Y49" s="32"/>
      <c r="Z49" s="32"/>
      <c r="AA49" s="32"/>
      <c r="AB49" s="32"/>
      <c r="AC49" s="32"/>
      <c r="AD49" s="33"/>
      <c r="AE49" s="33"/>
      <c r="AF49" s="33"/>
      <c r="AG49" s="34"/>
    </row>
    <row r="50" spans="2:35" ht="27" customHeight="1" x14ac:dyDescent="0.2">
      <c r="B50" s="222" t="s">
        <v>0</v>
      </c>
      <c r="C50" s="222"/>
      <c r="D50" s="222" t="s">
        <v>45</v>
      </c>
      <c r="E50" s="222"/>
      <c r="F50" s="222"/>
      <c r="G50" s="222"/>
      <c r="H50" s="222"/>
      <c r="I50" s="222"/>
      <c r="J50" s="222"/>
      <c r="K50" s="222"/>
      <c r="L50" s="222"/>
      <c r="M50" s="222"/>
      <c r="N50" s="222"/>
      <c r="O50" s="222"/>
      <c r="P50" s="222"/>
      <c r="Q50" s="222"/>
      <c r="R50" s="222"/>
      <c r="S50" s="222"/>
      <c r="T50" s="222"/>
      <c r="U50" s="222"/>
      <c r="V50" s="256" t="s">
        <v>46</v>
      </c>
      <c r="W50" s="257"/>
      <c r="X50" s="257"/>
      <c r="Y50" s="257"/>
      <c r="Z50" s="257"/>
      <c r="AA50" s="257"/>
      <c r="AB50" s="257"/>
      <c r="AC50" s="257"/>
      <c r="AD50" s="257"/>
      <c r="AE50" s="257"/>
      <c r="AF50" s="257"/>
      <c r="AG50" s="258"/>
    </row>
    <row r="51" spans="2:35" ht="28.5" customHeight="1" x14ac:dyDescent="0.2">
      <c r="B51" s="305">
        <v>1</v>
      </c>
      <c r="C51" s="305"/>
      <c r="D51" s="306" t="s">
        <v>47</v>
      </c>
      <c r="E51" s="306"/>
      <c r="F51" s="306"/>
      <c r="G51" s="306"/>
      <c r="H51" s="306"/>
      <c r="I51" s="306"/>
      <c r="J51" s="306"/>
      <c r="K51" s="306"/>
      <c r="L51" s="306"/>
      <c r="M51" s="306"/>
      <c r="N51" s="306"/>
      <c r="O51" s="306"/>
      <c r="P51" s="306"/>
      <c r="Q51" s="306"/>
      <c r="R51" s="306"/>
      <c r="S51" s="306"/>
      <c r="T51" s="306"/>
      <c r="U51" s="306"/>
      <c r="V51" s="226">
        <v>8124085310.3999996</v>
      </c>
      <c r="W51" s="227"/>
      <c r="X51" s="227"/>
      <c r="Y51" s="227"/>
      <c r="Z51" s="227"/>
      <c r="AA51" s="227"/>
      <c r="AB51" s="227"/>
      <c r="AC51" s="227"/>
      <c r="AD51" s="227"/>
      <c r="AE51" s="227"/>
      <c r="AF51" s="227"/>
      <c r="AG51" s="228"/>
    </row>
    <row r="52" spans="2:35" ht="34.5" customHeight="1" thickBot="1" x14ac:dyDescent="0.25">
      <c r="B52" s="310">
        <v>2</v>
      </c>
      <c r="C52" s="310"/>
      <c r="D52" s="277" t="s">
        <v>48</v>
      </c>
      <c r="E52" s="277"/>
      <c r="F52" s="277"/>
      <c r="G52" s="277"/>
      <c r="H52" s="277"/>
      <c r="I52" s="277"/>
      <c r="J52" s="277"/>
      <c r="K52" s="277"/>
      <c r="L52" s="277"/>
      <c r="M52" s="277"/>
      <c r="N52" s="277"/>
      <c r="O52" s="277"/>
      <c r="P52" s="277"/>
      <c r="Q52" s="277"/>
      <c r="R52" s="277"/>
      <c r="S52" s="277"/>
      <c r="T52" s="277"/>
      <c r="U52" s="277"/>
      <c r="V52" s="278">
        <v>7783251622.0600004</v>
      </c>
      <c r="W52" s="279"/>
      <c r="X52" s="279"/>
      <c r="Y52" s="279"/>
      <c r="Z52" s="279"/>
      <c r="AA52" s="279"/>
      <c r="AB52" s="279"/>
      <c r="AC52" s="279"/>
      <c r="AD52" s="279"/>
      <c r="AE52" s="279"/>
      <c r="AF52" s="279"/>
      <c r="AG52" s="280"/>
    </row>
    <row r="53" spans="2:35" ht="9.6" customHeight="1" x14ac:dyDescent="0.2">
      <c r="B53" s="25"/>
      <c r="C53" s="17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9"/>
      <c r="W53" s="19"/>
      <c r="X53" s="19"/>
      <c r="Y53" s="20"/>
      <c r="Z53" s="20"/>
      <c r="AA53" s="20"/>
      <c r="AB53" s="20"/>
      <c r="AC53" s="20"/>
      <c r="AD53" s="21"/>
      <c r="AE53" s="21"/>
      <c r="AF53" s="21"/>
      <c r="AG53" s="26"/>
    </row>
    <row r="54" spans="2:35" ht="18.75" customHeight="1" x14ac:dyDescent="0.2">
      <c r="B54" s="110" t="s">
        <v>103</v>
      </c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  <c r="AB54" s="111"/>
      <c r="AC54" s="111"/>
      <c r="AD54" s="111"/>
      <c r="AE54" s="111"/>
      <c r="AF54" s="21"/>
      <c r="AG54" s="26"/>
    </row>
    <row r="55" spans="2:35" ht="9.6" customHeight="1" x14ac:dyDescent="0.2">
      <c r="B55" s="25"/>
      <c r="C55" s="17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9"/>
      <c r="W55" s="19"/>
      <c r="X55" s="19"/>
      <c r="Y55" s="20"/>
      <c r="Z55" s="20"/>
      <c r="AA55" s="20"/>
      <c r="AB55" s="20"/>
      <c r="AC55" s="20"/>
      <c r="AD55" s="21"/>
      <c r="AE55" s="21"/>
      <c r="AF55" s="21"/>
      <c r="AG55" s="26"/>
    </row>
    <row r="56" spans="2:35" ht="15" customHeight="1" x14ac:dyDescent="0.2">
      <c r="B56" s="110" t="s">
        <v>96</v>
      </c>
      <c r="C56" s="111"/>
      <c r="D56" s="112"/>
      <c r="E56" s="108" t="s">
        <v>98</v>
      </c>
      <c r="F56" s="109"/>
      <c r="G56" s="108" t="s">
        <v>99</v>
      </c>
      <c r="H56" s="269"/>
      <c r="I56" s="109"/>
      <c r="J56" s="108" t="s">
        <v>100</v>
      </c>
      <c r="K56" s="269"/>
      <c r="L56" s="269"/>
      <c r="M56" s="269"/>
      <c r="N56" s="269"/>
      <c r="O56" s="269"/>
      <c r="P56" s="109"/>
      <c r="Q56" s="270" t="s">
        <v>101</v>
      </c>
      <c r="R56" s="270"/>
      <c r="S56" s="270"/>
      <c r="T56" s="270"/>
      <c r="U56" s="270" t="s">
        <v>102</v>
      </c>
      <c r="V56" s="270"/>
      <c r="W56" s="270"/>
      <c r="X56" s="272" t="s">
        <v>104</v>
      </c>
      <c r="Y56" s="272"/>
      <c r="Z56" s="272"/>
      <c r="AA56" s="272" t="s">
        <v>105</v>
      </c>
      <c r="AB56" s="272"/>
      <c r="AC56" s="272"/>
      <c r="AD56" s="272"/>
      <c r="AE56" s="272"/>
      <c r="AF56" s="21"/>
      <c r="AG56" s="26"/>
    </row>
    <row r="57" spans="2:35" ht="16.5" customHeight="1" x14ac:dyDescent="0.2">
      <c r="B57" s="46">
        <v>45746</v>
      </c>
      <c r="C57" s="47"/>
      <c r="D57" s="48"/>
      <c r="E57" s="49">
        <v>7.6700000000000004E-2</v>
      </c>
      <c r="F57" s="50"/>
      <c r="G57" s="49">
        <f>E57</f>
        <v>7.6700000000000004E-2</v>
      </c>
      <c r="H57" s="51"/>
      <c r="I57" s="50"/>
      <c r="J57" s="52">
        <v>943256932</v>
      </c>
      <c r="K57" s="53"/>
      <c r="L57" s="53"/>
      <c r="M57" s="53"/>
      <c r="N57" s="53"/>
      <c r="O57" s="53"/>
      <c r="P57" s="54"/>
      <c r="Q57" s="87">
        <v>5.7356107334556601E-2</v>
      </c>
      <c r="R57" s="87"/>
      <c r="S57" s="87"/>
      <c r="T57" s="87"/>
      <c r="U57" s="57">
        <v>705914674.06004</v>
      </c>
      <c r="V57" s="57"/>
      <c r="W57" s="57"/>
      <c r="X57" s="58">
        <f>Q57-E57</f>
        <v>-1.9343892665443403E-2</v>
      </c>
      <c r="Y57" s="58"/>
      <c r="Z57" s="58"/>
      <c r="AA57" s="59">
        <f>U57-J57</f>
        <v>-237342257.93996</v>
      </c>
      <c r="AB57" s="59"/>
      <c r="AC57" s="59"/>
      <c r="AD57" s="59"/>
      <c r="AE57" s="59"/>
      <c r="AF57" s="21"/>
      <c r="AG57" s="26"/>
    </row>
    <row r="58" spans="2:35" ht="20.25" customHeight="1" x14ac:dyDescent="0.2">
      <c r="B58" s="46">
        <v>45753</v>
      </c>
      <c r="C58" s="47"/>
      <c r="D58" s="48"/>
      <c r="E58" s="49">
        <v>3.2000000000000001E-2</v>
      </c>
      <c r="F58" s="50"/>
      <c r="G58" s="49">
        <f>G57+E58</f>
        <v>0.1087</v>
      </c>
      <c r="H58" s="51"/>
      <c r="I58" s="50"/>
      <c r="J58" s="52">
        <v>393620849.44</v>
      </c>
      <c r="K58" s="53"/>
      <c r="L58" s="53"/>
      <c r="M58" s="53"/>
      <c r="N58" s="53"/>
      <c r="O58" s="53"/>
      <c r="P58" s="54"/>
      <c r="Q58" s="55">
        <v>4.87E-2</v>
      </c>
      <c r="R58" s="56"/>
      <c r="S58" s="56"/>
      <c r="T58" s="56"/>
      <c r="U58" s="57">
        <v>598882226.80971599</v>
      </c>
      <c r="V58" s="57"/>
      <c r="W58" s="57"/>
      <c r="X58" s="58">
        <f t="shared" ref="X58" si="0">Q58-E58</f>
        <v>1.67E-2</v>
      </c>
      <c r="Y58" s="58"/>
      <c r="Z58" s="58"/>
      <c r="AA58" s="59">
        <f>U58-J58</f>
        <v>205261377.36971599</v>
      </c>
      <c r="AB58" s="59"/>
      <c r="AC58" s="59"/>
      <c r="AD58" s="59"/>
      <c r="AE58" s="59"/>
      <c r="AF58" s="21"/>
      <c r="AG58" s="26"/>
      <c r="AI58" s="39"/>
    </row>
    <row r="59" spans="2:35" ht="20.25" customHeight="1" x14ac:dyDescent="0.2">
      <c r="B59" s="46">
        <v>45760</v>
      </c>
      <c r="C59" s="47"/>
      <c r="D59" s="48"/>
      <c r="E59" s="49">
        <v>2.2200000000000001E-2</v>
      </c>
      <c r="F59" s="50"/>
      <c r="G59" s="49">
        <f t="shared" ref="G59" si="1">G58+E59</f>
        <v>0.13090000000000002</v>
      </c>
      <c r="H59" s="51"/>
      <c r="I59" s="50"/>
      <c r="J59" s="52">
        <v>273660215.68099999</v>
      </c>
      <c r="K59" s="53"/>
      <c r="L59" s="53"/>
      <c r="M59" s="53"/>
      <c r="N59" s="53"/>
      <c r="O59" s="53"/>
      <c r="P59" s="54"/>
      <c r="Q59" s="55">
        <v>1.66682771950659E-2</v>
      </c>
      <c r="R59" s="56"/>
      <c r="S59" s="56"/>
      <c r="T59" s="56"/>
      <c r="U59" s="57">
        <v>205030669.63197601</v>
      </c>
      <c r="V59" s="57"/>
      <c r="W59" s="57"/>
      <c r="X59" s="58">
        <f t="shared" ref="X59" si="2">Q59-E59</f>
        <v>-5.5317228049341013E-3</v>
      </c>
      <c r="Y59" s="58"/>
      <c r="Z59" s="58"/>
      <c r="AA59" s="59">
        <f t="shared" ref="AA59:AA60" si="3">U59-J59</f>
        <v>-68629546.049023986</v>
      </c>
      <c r="AB59" s="59"/>
      <c r="AC59" s="59"/>
      <c r="AD59" s="59"/>
      <c r="AE59" s="59"/>
      <c r="AF59" s="21"/>
      <c r="AG59" s="26"/>
      <c r="AI59" s="39"/>
    </row>
    <row r="60" spans="2:35" ht="20.25" customHeight="1" x14ac:dyDescent="0.2">
      <c r="B60" s="46">
        <v>45767</v>
      </c>
      <c r="C60" s="47"/>
      <c r="D60" s="48"/>
      <c r="E60" s="49">
        <v>2.7199999999999998E-2</v>
      </c>
      <c r="F60" s="50"/>
      <c r="G60" s="49">
        <f t="shared" ref="G60:G65" si="4">G59+E60</f>
        <v>0.15810000000000002</v>
      </c>
      <c r="H60" s="51"/>
      <c r="I60" s="50"/>
      <c r="J60" s="52">
        <v>333730366.75</v>
      </c>
      <c r="K60" s="53"/>
      <c r="L60" s="53"/>
      <c r="M60" s="53"/>
      <c r="N60" s="53"/>
      <c r="O60" s="53"/>
      <c r="P60" s="54"/>
      <c r="Q60" s="55">
        <v>1.27991272301209E-2</v>
      </c>
      <c r="R60" s="56"/>
      <c r="S60" s="56"/>
      <c r="T60" s="56"/>
      <c r="U60" s="57">
        <v>157437604.13783801</v>
      </c>
      <c r="V60" s="57"/>
      <c r="W60" s="57"/>
      <c r="X60" s="58">
        <f t="shared" ref="X60" si="5">Q60-E60</f>
        <v>-1.4400872769879098E-2</v>
      </c>
      <c r="Y60" s="58"/>
      <c r="Z60" s="58"/>
      <c r="AA60" s="59">
        <f t="shared" si="3"/>
        <v>-176292762.61216199</v>
      </c>
      <c r="AB60" s="59"/>
      <c r="AC60" s="59"/>
      <c r="AD60" s="59"/>
      <c r="AE60" s="59"/>
      <c r="AF60" s="21"/>
      <c r="AG60" s="26"/>
      <c r="AI60" s="39"/>
    </row>
    <row r="61" spans="2:35" ht="20.25" customHeight="1" x14ac:dyDescent="0.2">
      <c r="B61" s="46">
        <v>45774</v>
      </c>
      <c r="C61" s="47"/>
      <c r="D61" s="48"/>
      <c r="E61" s="49">
        <v>2.7093338929023401E-2</v>
      </c>
      <c r="F61" s="50"/>
      <c r="G61" s="49">
        <f t="shared" si="4"/>
        <v>0.18519333892902343</v>
      </c>
      <c r="H61" s="51"/>
      <c r="I61" s="50"/>
      <c r="J61" s="52">
        <v>333730366.75</v>
      </c>
      <c r="K61" s="53"/>
      <c r="L61" s="53"/>
      <c r="M61" s="53"/>
      <c r="N61" s="53"/>
      <c r="O61" s="53"/>
      <c r="P61" s="54"/>
      <c r="Q61" s="55">
        <v>8.9801937975466095E-3</v>
      </c>
      <c r="R61" s="56"/>
      <c r="S61" s="56"/>
      <c r="T61" s="56"/>
      <c r="U61" s="57">
        <v>110224554.381928</v>
      </c>
      <c r="V61" s="57"/>
      <c r="W61" s="57"/>
      <c r="X61" s="58">
        <f t="shared" ref="X61" si="6">Q61-E61</f>
        <v>-1.8113145131476792E-2</v>
      </c>
      <c r="Y61" s="58"/>
      <c r="Z61" s="58"/>
      <c r="AA61" s="59">
        <f t="shared" ref="AA61:AA65" si="7">U61-J61</f>
        <v>-223505812.368072</v>
      </c>
      <c r="AB61" s="59"/>
      <c r="AC61" s="59"/>
      <c r="AD61" s="59"/>
      <c r="AE61" s="59"/>
      <c r="AF61" s="21"/>
      <c r="AG61" s="26"/>
      <c r="AI61" s="39"/>
    </row>
    <row r="62" spans="2:35" ht="20.25" customHeight="1" x14ac:dyDescent="0.2">
      <c r="B62" s="46">
        <v>45781</v>
      </c>
      <c r="C62" s="47"/>
      <c r="D62" s="48"/>
      <c r="E62" s="49">
        <v>3.0395622998684001E-2</v>
      </c>
      <c r="F62" s="50"/>
      <c r="G62" s="49">
        <f t="shared" si="4"/>
        <v>0.21558896192770743</v>
      </c>
      <c r="H62" s="51"/>
      <c r="I62" s="50"/>
      <c r="J62" s="52">
        <v>373885967</v>
      </c>
      <c r="K62" s="53"/>
      <c r="L62" s="53"/>
      <c r="M62" s="53"/>
      <c r="N62" s="53"/>
      <c r="O62" s="53"/>
      <c r="P62" s="54"/>
      <c r="Q62" s="55">
        <v>2.8565080692094201E-2</v>
      </c>
      <c r="R62" s="56"/>
      <c r="S62" s="56"/>
      <c r="T62" s="56"/>
      <c r="U62" s="57">
        <v>351369103.94825798</v>
      </c>
      <c r="V62" s="57"/>
      <c r="W62" s="57"/>
      <c r="X62" s="58">
        <f t="shared" ref="X62" si="8">Q62-E62</f>
        <v>-1.8305423065897997E-3</v>
      </c>
      <c r="Y62" s="58"/>
      <c r="Z62" s="58"/>
      <c r="AA62" s="59">
        <f t="shared" si="7"/>
        <v>-22516863.051742017</v>
      </c>
      <c r="AB62" s="59"/>
      <c r="AC62" s="59"/>
      <c r="AD62" s="59"/>
      <c r="AE62" s="59"/>
      <c r="AF62" s="21"/>
      <c r="AG62" s="26"/>
      <c r="AI62" s="38"/>
    </row>
    <row r="63" spans="2:35" ht="20.25" customHeight="1" x14ac:dyDescent="0.2">
      <c r="B63" s="46">
        <v>45788</v>
      </c>
      <c r="C63" s="47"/>
      <c r="D63" s="48"/>
      <c r="E63" s="49">
        <v>1.96110380722926E-2</v>
      </c>
      <c r="F63" s="50"/>
      <c r="G63" s="49">
        <f t="shared" si="4"/>
        <v>0.23520000000000002</v>
      </c>
      <c r="H63" s="51"/>
      <c r="I63" s="50"/>
      <c r="J63" s="52">
        <v>241228545.76300001</v>
      </c>
      <c r="K63" s="53"/>
      <c r="L63" s="53"/>
      <c r="M63" s="53"/>
      <c r="N63" s="53"/>
      <c r="O63" s="53"/>
      <c r="P63" s="54"/>
      <c r="Q63" s="55">
        <v>7.3984048651572799E-3</v>
      </c>
      <c r="R63" s="56"/>
      <c r="S63" s="56"/>
      <c r="T63" s="56"/>
      <c r="U63" s="57">
        <v>91005200.235132694</v>
      </c>
      <c r="V63" s="57"/>
      <c r="W63" s="57"/>
      <c r="X63" s="58">
        <f t="shared" ref="X63" si="9">Q63-E63</f>
        <v>-1.221263320713532E-2</v>
      </c>
      <c r="Y63" s="58"/>
      <c r="Z63" s="58"/>
      <c r="AA63" s="59">
        <f t="shared" si="7"/>
        <v>-150223345.52786732</v>
      </c>
      <c r="AB63" s="59"/>
      <c r="AC63" s="59"/>
      <c r="AD63" s="59"/>
      <c r="AE63" s="59"/>
      <c r="AF63" s="21"/>
      <c r="AG63" s="26"/>
      <c r="AI63" s="38"/>
    </row>
    <row r="64" spans="2:35" ht="20.25" customHeight="1" x14ac:dyDescent="0.2">
      <c r="B64" s="46">
        <v>45795</v>
      </c>
      <c r="C64" s="47"/>
      <c r="D64" s="48"/>
      <c r="E64" s="49">
        <v>3.4000000000000002E-2</v>
      </c>
      <c r="F64" s="50"/>
      <c r="G64" s="49">
        <f t="shared" si="4"/>
        <v>0.26919999999999999</v>
      </c>
      <c r="H64" s="51"/>
      <c r="I64" s="50"/>
      <c r="J64" s="52">
        <v>418222152.52999997</v>
      </c>
      <c r="K64" s="53"/>
      <c r="L64" s="53"/>
      <c r="M64" s="53"/>
      <c r="N64" s="53"/>
      <c r="O64" s="53"/>
      <c r="P64" s="54"/>
      <c r="Q64" s="55">
        <v>6.9837243904869502E-3</v>
      </c>
      <c r="R64" s="56"/>
      <c r="S64" s="56"/>
      <c r="T64" s="56"/>
      <c r="U64" s="57">
        <v>85904360.213697404</v>
      </c>
      <c r="V64" s="57"/>
      <c r="W64" s="57"/>
      <c r="X64" s="58">
        <f t="shared" ref="X64" si="10">Q64-E64</f>
        <v>-2.701627560951305E-2</v>
      </c>
      <c r="Y64" s="58"/>
      <c r="Z64" s="58"/>
      <c r="AA64" s="59">
        <f t="shared" si="7"/>
        <v>-332317792.31630254</v>
      </c>
      <c r="AB64" s="59"/>
      <c r="AC64" s="59"/>
      <c r="AD64" s="59"/>
      <c r="AE64" s="59"/>
      <c r="AF64" s="21"/>
      <c r="AG64" s="26"/>
      <c r="AI64" s="38"/>
    </row>
    <row r="65" spans="2:36" ht="20.25" customHeight="1" x14ac:dyDescent="0.2">
      <c r="B65" s="46">
        <v>45802</v>
      </c>
      <c r="C65" s="47"/>
      <c r="D65" s="48"/>
      <c r="E65" s="49">
        <v>3.4000000000000002E-2</v>
      </c>
      <c r="F65" s="50"/>
      <c r="G65" s="49">
        <f t="shared" si="4"/>
        <v>0.30320000000000003</v>
      </c>
      <c r="H65" s="51"/>
      <c r="I65" s="50"/>
      <c r="J65" s="52">
        <v>418222152.52999997</v>
      </c>
      <c r="K65" s="53"/>
      <c r="L65" s="53"/>
      <c r="M65" s="53"/>
      <c r="N65" s="53"/>
      <c r="O65" s="53"/>
      <c r="P65" s="54"/>
      <c r="Q65" s="55">
        <v>9.9869285970624905E-3</v>
      </c>
      <c r="R65" s="56"/>
      <c r="S65" s="56"/>
      <c r="T65" s="56"/>
      <c r="U65" s="57">
        <v>122845728.67726099</v>
      </c>
      <c r="V65" s="57"/>
      <c r="W65" s="57"/>
      <c r="X65" s="58">
        <f t="shared" ref="X65" si="11">Q65-E65</f>
        <v>-2.4013071402937514E-2</v>
      </c>
      <c r="Y65" s="58"/>
      <c r="Z65" s="58"/>
      <c r="AA65" s="59">
        <f t="shared" si="7"/>
        <v>-295376423.85273898</v>
      </c>
      <c r="AB65" s="59"/>
      <c r="AC65" s="59"/>
      <c r="AD65" s="59"/>
      <c r="AE65" s="59"/>
      <c r="AF65" s="21"/>
      <c r="AG65" s="26"/>
      <c r="AI65" s="38"/>
    </row>
    <row r="66" spans="2:36" ht="20.25" customHeight="1" x14ac:dyDescent="0.2">
      <c r="B66" s="46">
        <v>45809</v>
      </c>
      <c r="C66" s="47"/>
      <c r="D66" s="48"/>
      <c r="E66" s="49">
        <v>3.4000000000000002E-2</v>
      </c>
      <c r="F66" s="50"/>
      <c r="G66" s="49">
        <f t="shared" ref="G66" si="12">G65+E66</f>
        <v>0.33720000000000006</v>
      </c>
      <c r="H66" s="51"/>
      <c r="I66" s="50"/>
      <c r="J66" s="52">
        <v>418222152.52999997</v>
      </c>
      <c r="K66" s="53"/>
      <c r="L66" s="53"/>
      <c r="M66" s="53"/>
      <c r="N66" s="53"/>
      <c r="O66" s="53"/>
      <c r="P66" s="54"/>
      <c r="Q66" s="55">
        <v>1.1904352641021699E-2</v>
      </c>
      <c r="R66" s="56"/>
      <c r="S66" s="56"/>
      <c r="T66" s="56"/>
      <c r="U66" s="57">
        <v>146431293.70600799</v>
      </c>
      <c r="V66" s="57"/>
      <c r="W66" s="57"/>
      <c r="X66" s="58">
        <f t="shared" ref="X66" si="13">Q66-E66</f>
        <v>-2.2095647358978301E-2</v>
      </c>
      <c r="Y66" s="58"/>
      <c r="Z66" s="58"/>
      <c r="AA66" s="59">
        <f t="shared" ref="AA66" si="14">U66-J66</f>
        <v>-271790858.82399201</v>
      </c>
      <c r="AB66" s="59"/>
      <c r="AC66" s="59"/>
      <c r="AD66" s="59"/>
      <c r="AE66" s="59"/>
      <c r="AF66" s="21"/>
      <c r="AG66" s="26"/>
      <c r="AI66" s="38"/>
    </row>
    <row r="67" spans="2:36" ht="20.25" customHeight="1" x14ac:dyDescent="0.2">
      <c r="B67" s="46">
        <v>45816</v>
      </c>
      <c r="C67" s="47"/>
      <c r="D67" s="48"/>
      <c r="E67" s="49">
        <v>3.8899999999999997E-2</v>
      </c>
      <c r="F67" s="50"/>
      <c r="G67" s="49">
        <f t="shared" ref="G67" si="15">G66+E67</f>
        <v>0.37610000000000005</v>
      </c>
      <c r="H67" s="51"/>
      <c r="I67" s="50"/>
      <c r="J67" s="52">
        <v>478495345.10049999</v>
      </c>
      <c r="K67" s="53"/>
      <c r="L67" s="53"/>
      <c r="M67" s="53"/>
      <c r="N67" s="53"/>
      <c r="O67" s="53"/>
      <c r="P67" s="54"/>
      <c r="Q67" s="55">
        <v>1.95E-2</v>
      </c>
      <c r="R67" s="56"/>
      <c r="S67" s="56"/>
      <c r="T67" s="56"/>
      <c r="U67" s="57">
        <v>239257994.997583</v>
      </c>
      <c r="V67" s="57"/>
      <c r="W67" s="57"/>
      <c r="X67" s="58">
        <f t="shared" ref="X67" si="16">Q67-E67</f>
        <v>-1.9399999999999997E-2</v>
      </c>
      <c r="Y67" s="58"/>
      <c r="Z67" s="58"/>
      <c r="AA67" s="59">
        <f t="shared" ref="AA67" si="17">U67-J67</f>
        <v>-239237350.10291699</v>
      </c>
      <c r="AB67" s="59"/>
      <c r="AC67" s="59"/>
      <c r="AD67" s="59"/>
      <c r="AE67" s="59"/>
      <c r="AF67" s="21"/>
      <c r="AG67" s="26"/>
      <c r="AI67" s="38"/>
    </row>
    <row r="68" spans="2:36" ht="20.25" customHeight="1" x14ac:dyDescent="0.2">
      <c r="B68" s="46">
        <v>45823</v>
      </c>
      <c r="C68" s="47"/>
      <c r="D68" s="48"/>
      <c r="E68" s="49">
        <v>3.8899999999999997E-2</v>
      </c>
      <c r="F68" s="50"/>
      <c r="G68" s="49">
        <f t="shared" ref="G68" si="18">G67+E68</f>
        <v>0.41500000000000004</v>
      </c>
      <c r="H68" s="51"/>
      <c r="I68" s="50"/>
      <c r="J68" s="52">
        <v>478495345.10049999</v>
      </c>
      <c r="K68" s="53"/>
      <c r="L68" s="53"/>
      <c r="M68" s="53"/>
      <c r="N68" s="53"/>
      <c r="O68" s="53"/>
      <c r="P68" s="54"/>
      <c r="Q68" s="55">
        <v>5.0553874788806602E-2</v>
      </c>
      <c r="R68" s="56"/>
      <c r="S68" s="56"/>
      <c r="T68" s="56"/>
      <c r="U68" s="57">
        <v>621845598.02667046</v>
      </c>
      <c r="V68" s="57"/>
      <c r="W68" s="57"/>
      <c r="X68" s="58">
        <f t="shared" ref="X68" si="19">Q68-E68</f>
        <v>1.1653874788806605E-2</v>
      </c>
      <c r="Y68" s="58"/>
      <c r="Z68" s="58"/>
      <c r="AA68" s="59">
        <f t="shared" ref="AA68" si="20">U68-J68</f>
        <v>143350252.92617047</v>
      </c>
      <c r="AB68" s="59"/>
      <c r="AC68" s="59"/>
      <c r="AD68" s="59"/>
      <c r="AE68" s="59"/>
      <c r="AF68" s="21"/>
      <c r="AG68" s="26"/>
      <c r="AI68" s="38"/>
    </row>
    <row r="69" spans="2:36" ht="18.75" customHeight="1" x14ac:dyDescent="0.2">
      <c r="B69" s="274" t="s">
        <v>97</v>
      </c>
      <c r="C69" s="275"/>
      <c r="D69" s="276"/>
      <c r="E69" s="80">
        <f>SUM(E57:F68)</f>
        <v>0.41500000000000004</v>
      </c>
      <c r="F69" s="81"/>
      <c r="G69" s="82">
        <f>G68</f>
        <v>0.41500000000000004</v>
      </c>
      <c r="H69" s="83"/>
      <c r="I69" s="84"/>
      <c r="J69" s="102">
        <f>SUM(J57:P68)</f>
        <v>5104770391.1750002</v>
      </c>
      <c r="K69" s="103"/>
      <c r="L69" s="103"/>
      <c r="M69" s="103"/>
      <c r="N69" s="103"/>
      <c r="O69" s="103"/>
      <c r="P69" s="104"/>
      <c r="Q69" s="105">
        <f>SUM(Q57:T68)</f>
        <v>0.2793960715319192</v>
      </c>
      <c r="R69" s="106"/>
      <c r="S69" s="106"/>
      <c r="T69" s="106"/>
      <c r="U69" s="107">
        <f>SUM(U57:W68)</f>
        <v>3436149008.826108</v>
      </c>
      <c r="V69" s="107"/>
      <c r="W69" s="107"/>
      <c r="X69" s="271">
        <f>Q69-E69</f>
        <v>-0.13560392846808084</v>
      </c>
      <c r="Y69" s="271"/>
      <c r="Z69" s="271"/>
      <c r="AA69" s="273">
        <f>U69-J69</f>
        <v>-1668621382.3488922</v>
      </c>
      <c r="AB69" s="273"/>
      <c r="AC69" s="273"/>
      <c r="AD69" s="273"/>
      <c r="AE69" s="273"/>
      <c r="AF69" s="21"/>
      <c r="AG69" s="26"/>
      <c r="AI69" s="38"/>
      <c r="AJ69" s="44"/>
    </row>
    <row r="70" spans="2:36" ht="9.6" customHeight="1" x14ac:dyDescent="0.2">
      <c r="B70" s="25"/>
      <c r="C70" s="17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9"/>
      <c r="W70" s="19"/>
      <c r="X70" s="19"/>
      <c r="Y70" s="20"/>
      <c r="Z70" s="20"/>
      <c r="AA70" s="20"/>
      <c r="AB70" s="20"/>
      <c r="AC70" s="20"/>
      <c r="AD70" s="21"/>
      <c r="AE70" s="21"/>
      <c r="AF70" s="21"/>
      <c r="AG70" s="26"/>
    </row>
    <row r="71" spans="2:36" ht="29.1" customHeight="1" x14ac:dyDescent="0.2">
      <c r="B71" s="63" t="s">
        <v>17</v>
      </c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4"/>
      <c r="S71" s="64"/>
      <c r="T71" s="64"/>
      <c r="U71" s="64"/>
      <c r="V71" s="64"/>
      <c r="W71" s="64"/>
      <c r="X71" s="64"/>
      <c r="Y71" s="64"/>
      <c r="Z71" s="64"/>
      <c r="AA71" s="64"/>
      <c r="AB71" s="64"/>
      <c r="AC71" s="64"/>
      <c r="AD71" s="64"/>
      <c r="AE71" s="64"/>
      <c r="AF71" s="64"/>
      <c r="AG71" s="65"/>
      <c r="AI71" s="39"/>
    </row>
    <row r="72" spans="2:36" ht="9" customHeight="1" x14ac:dyDescent="0.2">
      <c r="B72" s="158" t="s">
        <v>0</v>
      </c>
      <c r="C72" s="159"/>
      <c r="D72" s="179" t="s">
        <v>70</v>
      </c>
      <c r="E72" s="180"/>
      <c r="F72" s="180"/>
      <c r="G72" s="180"/>
      <c r="H72" s="180"/>
      <c r="I72" s="180"/>
      <c r="J72" s="180"/>
      <c r="K72" s="180"/>
      <c r="L72" s="180"/>
      <c r="M72" s="180"/>
      <c r="N72" s="180"/>
      <c r="O72" s="180"/>
      <c r="P72" s="180"/>
      <c r="Q72" s="180"/>
      <c r="R72" s="180"/>
      <c r="S72" s="180"/>
      <c r="T72" s="180"/>
      <c r="U72" s="180"/>
      <c r="V72" s="181"/>
      <c r="W72" s="167" t="s">
        <v>15</v>
      </c>
      <c r="X72" s="168"/>
      <c r="Y72" s="169"/>
      <c r="Z72" s="173" t="s">
        <v>16</v>
      </c>
      <c r="AA72" s="174"/>
      <c r="AB72" s="174"/>
      <c r="AC72" s="175"/>
      <c r="AD72" s="162" t="s">
        <v>14</v>
      </c>
      <c r="AE72" s="163"/>
      <c r="AF72" s="163"/>
      <c r="AG72" s="164"/>
    </row>
    <row r="73" spans="2:36" ht="23.25" customHeight="1" x14ac:dyDescent="0.2">
      <c r="B73" s="160"/>
      <c r="C73" s="161"/>
      <c r="D73" s="182"/>
      <c r="E73" s="183"/>
      <c r="F73" s="183"/>
      <c r="G73" s="183"/>
      <c r="H73" s="183"/>
      <c r="I73" s="183"/>
      <c r="J73" s="183"/>
      <c r="K73" s="183"/>
      <c r="L73" s="183"/>
      <c r="M73" s="183"/>
      <c r="N73" s="183"/>
      <c r="O73" s="183"/>
      <c r="P73" s="183"/>
      <c r="Q73" s="183"/>
      <c r="R73" s="183"/>
      <c r="S73" s="183"/>
      <c r="T73" s="183"/>
      <c r="U73" s="183"/>
      <c r="V73" s="184"/>
      <c r="W73" s="170"/>
      <c r="X73" s="171"/>
      <c r="Y73" s="172"/>
      <c r="Z73" s="176"/>
      <c r="AA73" s="177"/>
      <c r="AB73" s="177"/>
      <c r="AC73" s="178"/>
      <c r="AD73" s="159"/>
      <c r="AE73" s="165"/>
      <c r="AF73" s="165"/>
      <c r="AG73" s="166"/>
    </row>
    <row r="74" spans="2:36" ht="24.95" customHeight="1" x14ac:dyDescent="0.2">
      <c r="B74" s="85"/>
      <c r="C74" s="86"/>
      <c r="D74" s="66" t="s">
        <v>71</v>
      </c>
      <c r="E74" s="67"/>
      <c r="F74" s="67"/>
      <c r="G74" s="67"/>
      <c r="H74" s="67"/>
      <c r="I74" s="67"/>
      <c r="J74" s="67"/>
      <c r="K74" s="67"/>
      <c r="L74" s="67"/>
      <c r="M74" s="67"/>
      <c r="N74" s="67"/>
      <c r="O74" s="67"/>
      <c r="P74" s="67"/>
      <c r="Q74" s="67"/>
      <c r="R74" s="67"/>
      <c r="S74" s="67"/>
      <c r="T74" s="67"/>
      <c r="U74" s="67"/>
      <c r="V74" s="68"/>
      <c r="W74" s="60">
        <v>45509</v>
      </c>
      <c r="X74" s="61"/>
      <c r="Y74" s="62"/>
      <c r="Z74" s="60">
        <v>45509</v>
      </c>
      <c r="AA74" s="61"/>
      <c r="AB74" s="61"/>
      <c r="AC74" s="62"/>
      <c r="AD74" s="69">
        <f t="shared" ref="AD74:AD85" si="21">+IF(Z74&lt;&gt;0,IF(Z74=0,(W74-Z74),IF(Z74&lt;&gt;W74,(W74-Z74),0)),"no iniciado")</f>
        <v>0</v>
      </c>
      <c r="AE74" s="70"/>
      <c r="AF74" s="70">
        <f t="shared" ref="AF74:AF85" si="22">+IF(Z74&lt;&gt;0,IF(AB74=0,(T74-Z74),IF(Z74&lt;&gt;T74,(T74-Z74),0)),"no iniciado")</f>
        <v>-45509</v>
      </c>
      <c r="AG74" s="71"/>
    </row>
    <row r="75" spans="2:36" ht="17.25" customHeight="1" x14ac:dyDescent="0.2">
      <c r="B75" s="85"/>
      <c r="C75" s="86"/>
      <c r="D75" s="77" t="s">
        <v>72</v>
      </c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  <c r="V75" s="79"/>
      <c r="W75" s="60">
        <v>45549</v>
      </c>
      <c r="X75" s="61"/>
      <c r="Y75" s="62"/>
      <c r="Z75" s="60">
        <v>45549</v>
      </c>
      <c r="AA75" s="61"/>
      <c r="AB75" s="61"/>
      <c r="AC75" s="62"/>
      <c r="AD75" s="69">
        <f>+IF(Z75&lt;&gt;0,IF(Z75=0,(W75-Z75),IF(Z75&lt;&gt;W75,(W75-Z75),0)),"En ejecución")</f>
        <v>0</v>
      </c>
      <c r="AE75" s="70"/>
      <c r="AF75" s="70">
        <f t="shared" ref="AF75:AF77" si="23">+IF(Z75&lt;&gt;0,IF(AB75=0,(T75-Z75),IF(Z75&lt;&gt;T75,(T75-Z75),0)),"no iniciado")</f>
        <v>-45549</v>
      </c>
      <c r="AG75" s="71"/>
    </row>
    <row r="76" spans="2:36" ht="16.5" customHeight="1" x14ac:dyDescent="0.2">
      <c r="B76" s="224"/>
      <c r="C76" s="225"/>
      <c r="D76" s="77" t="s">
        <v>83</v>
      </c>
      <c r="E76" s="78"/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78"/>
      <c r="R76" s="78"/>
      <c r="S76" s="78"/>
      <c r="T76" s="78"/>
      <c r="U76" s="78"/>
      <c r="V76" s="79"/>
      <c r="W76" s="60">
        <v>45578</v>
      </c>
      <c r="X76" s="61"/>
      <c r="Y76" s="62"/>
      <c r="Z76" s="60">
        <v>45578</v>
      </c>
      <c r="AA76" s="61"/>
      <c r="AB76" s="61"/>
      <c r="AC76" s="62"/>
      <c r="AD76" s="69">
        <f>+IF(Z76&lt;&gt;0,IF(Z76=0,(W76-Z76),IF(Z76&lt;&gt;W76,(W76-Z76),0)),"En ejecución")</f>
        <v>0</v>
      </c>
      <c r="AE76" s="70"/>
      <c r="AF76" s="70">
        <f t="shared" si="23"/>
        <v>-45578</v>
      </c>
      <c r="AG76" s="71"/>
    </row>
    <row r="77" spans="2:36" ht="16.5" customHeight="1" x14ac:dyDescent="0.2">
      <c r="B77" s="85"/>
      <c r="C77" s="86"/>
      <c r="D77" s="77" t="s">
        <v>73</v>
      </c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78"/>
      <c r="T77" s="78"/>
      <c r="U77" s="78"/>
      <c r="V77" s="79"/>
      <c r="W77" s="60">
        <v>45640</v>
      </c>
      <c r="X77" s="61"/>
      <c r="Y77" s="62"/>
      <c r="Z77" s="60">
        <v>45640</v>
      </c>
      <c r="AA77" s="61"/>
      <c r="AB77" s="61"/>
      <c r="AC77" s="62"/>
      <c r="AD77" s="69">
        <f>+IF(Z77&lt;&gt;0,IF(Z77=0,(W77-Z77),IF(Z77&lt;&gt;W77,(W77-Z77),0)),"En ejecución")</f>
        <v>0</v>
      </c>
      <c r="AE77" s="70"/>
      <c r="AF77" s="70">
        <f t="shared" si="23"/>
        <v>-45640</v>
      </c>
      <c r="AG77" s="71"/>
    </row>
    <row r="78" spans="2:36" ht="18.600000000000001" customHeight="1" x14ac:dyDescent="0.2">
      <c r="B78" s="85"/>
      <c r="C78" s="86"/>
      <c r="D78" s="77" t="s">
        <v>74</v>
      </c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  <c r="V78" s="79"/>
      <c r="W78" s="60">
        <v>45838</v>
      </c>
      <c r="X78" s="61"/>
      <c r="Y78" s="62"/>
      <c r="Z78" s="60"/>
      <c r="AA78" s="61"/>
      <c r="AB78" s="61"/>
      <c r="AC78" s="62"/>
      <c r="AD78" s="69" t="str">
        <f>+IF(Z78&lt;&gt;0,IF(Z78=0,(W78-Z78),IF(Z78&lt;&gt;W78,(W78-Z78),0)),"En ejecución")</f>
        <v>En ejecución</v>
      </c>
      <c r="AE78" s="70"/>
      <c r="AF78" s="70" t="str">
        <f t="shared" si="22"/>
        <v>no iniciado</v>
      </c>
      <c r="AG78" s="71"/>
    </row>
    <row r="79" spans="2:36" ht="18.600000000000001" customHeight="1" x14ac:dyDescent="0.2">
      <c r="B79" s="85"/>
      <c r="C79" s="86"/>
      <c r="D79" s="77" t="s">
        <v>75</v>
      </c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  <c r="V79" s="79"/>
      <c r="W79" s="60">
        <v>45917</v>
      </c>
      <c r="X79" s="61"/>
      <c r="Y79" s="62"/>
      <c r="Z79" s="60"/>
      <c r="AA79" s="61"/>
      <c r="AB79" s="61"/>
      <c r="AC79" s="62"/>
      <c r="AD79" s="69" t="str">
        <f t="shared" si="21"/>
        <v>no iniciado</v>
      </c>
      <c r="AE79" s="70"/>
      <c r="AF79" s="70" t="str">
        <f t="shared" si="22"/>
        <v>no iniciado</v>
      </c>
      <c r="AG79" s="71"/>
    </row>
    <row r="80" spans="2:36" ht="18" customHeight="1" x14ac:dyDescent="0.2">
      <c r="B80" s="85"/>
      <c r="C80" s="86"/>
      <c r="D80" s="77" t="s">
        <v>76</v>
      </c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78"/>
      <c r="S80" s="78"/>
      <c r="T80" s="78"/>
      <c r="U80" s="78"/>
      <c r="V80" s="79"/>
      <c r="W80" s="60">
        <v>45923</v>
      </c>
      <c r="X80" s="61"/>
      <c r="Y80" s="62"/>
      <c r="Z80" s="60"/>
      <c r="AA80" s="61"/>
      <c r="AB80" s="61"/>
      <c r="AC80" s="62"/>
      <c r="AD80" s="69" t="str">
        <f>+IF(Z80&lt;&gt;0,IF(Z80=0,(W80-Z80),IF(Z80&lt;&gt;W80,(W80-Z80),0)),"En ejecución")</f>
        <v>En ejecución</v>
      </c>
      <c r="AE80" s="70"/>
      <c r="AF80" s="70" t="str">
        <f t="shared" si="22"/>
        <v>no iniciado</v>
      </c>
      <c r="AG80" s="71"/>
    </row>
    <row r="81" spans="1:33" ht="21" customHeight="1" x14ac:dyDescent="0.2">
      <c r="B81" s="85"/>
      <c r="C81" s="86"/>
      <c r="D81" s="77" t="s">
        <v>77</v>
      </c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  <c r="V81" s="79"/>
      <c r="W81" s="60">
        <v>45929</v>
      </c>
      <c r="X81" s="61"/>
      <c r="Y81" s="62"/>
      <c r="Z81" s="60"/>
      <c r="AA81" s="61"/>
      <c r="AB81" s="61"/>
      <c r="AC81" s="62"/>
      <c r="AD81" s="69" t="str">
        <f t="shared" si="21"/>
        <v>no iniciado</v>
      </c>
      <c r="AE81" s="70"/>
      <c r="AF81" s="70" t="str">
        <f t="shared" si="22"/>
        <v>no iniciado</v>
      </c>
      <c r="AG81" s="71"/>
    </row>
    <row r="82" spans="1:33" ht="15.75" x14ac:dyDescent="0.2">
      <c r="B82" s="85"/>
      <c r="C82" s="86"/>
      <c r="D82" s="77" t="s">
        <v>78</v>
      </c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78"/>
      <c r="R82" s="78"/>
      <c r="S82" s="78"/>
      <c r="T82" s="78"/>
      <c r="U82" s="78"/>
      <c r="V82" s="79"/>
      <c r="W82" s="60">
        <v>45926</v>
      </c>
      <c r="X82" s="61"/>
      <c r="Y82" s="62"/>
      <c r="Z82" s="60"/>
      <c r="AA82" s="61"/>
      <c r="AB82" s="61"/>
      <c r="AC82" s="62"/>
      <c r="AD82" s="69" t="str">
        <f t="shared" si="21"/>
        <v>no iniciado</v>
      </c>
      <c r="AE82" s="70"/>
      <c r="AF82" s="70" t="str">
        <f t="shared" si="22"/>
        <v>no iniciado</v>
      </c>
      <c r="AG82" s="71"/>
    </row>
    <row r="83" spans="1:33" ht="18" customHeight="1" x14ac:dyDescent="0.2">
      <c r="B83" s="85"/>
      <c r="C83" s="86"/>
      <c r="D83" s="77" t="s">
        <v>79</v>
      </c>
      <c r="E83" s="78"/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78"/>
      <c r="R83" s="78"/>
      <c r="S83" s="78"/>
      <c r="T83" s="78"/>
      <c r="U83" s="78"/>
      <c r="V83" s="79"/>
      <c r="W83" s="60">
        <v>45870</v>
      </c>
      <c r="X83" s="61"/>
      <c r="Y83" s="62"/>
      <c r="Z83" s="60"/>
      <c r="AA83" s="61"/>
      <c r="AB83" s="61"/>
      <c r="AC83" s="62"/>
      <c r="AD83" s="69" t="str">
        <f t="shared" si="21"/>
        <v>no iniciado</v>
      </c>
      <c r="AE83" s="70"/>
      <c r="AF83" s="70" t="str">
        <f t="shared" si="22"/>
        <v>no iniciado</v>
      </c>
      <c r="AG83" s="71"/>
    </row>
    <row r="84" spans="1:33" ht="17.25" customHeight="1" x14ac:dyDescent="0.2">
      <c r="A84" s="1"/>
      <c r="B84" s="85"/>
      <c r="C84" s="86"/>
      <c r="D84" s="77" t="s">
        <v>80</v>
      </c>
      <c r="E84" s="78"/>
      <c r="F84" s="78"/>
      <c r="G84" s="78"/>
      <c r="H84" s="78"/>
      <c r="I84" s="78"/>
      <c r="J84" s="78"/>
      <c r="K84" s="78"/>
      <c r="L84" s="78"/>
      <c r="M84" s="78"/>
      <c r="N84" s="78"/>
      <c r="O84" s="78"/>
      <c r="P84" s="78"/>
      <c r="Q84" s="78"/>
      <c r="R84" s="78"/>
      <c r="S84" s="78"/>
      <c r="T84" s="78"/>
      <c r="U84" s="78"/>
      <c r="V84" s="79"/>
      <c r="W84" s="60">
        <v>45930</v>
      </c>
      <c r="X84" s="61"/>
      <c r="Y84" s="62"/>
      <c r="Z84" s="60"/>
      <c r="AA84" s="61"/>
      <c r="AB84" s="61"/>
      <c r="AC84" s="62"/>
      <c r="AD84" s="69" t="str">
        <f t="shared" si="21"/>
        <v>no iniciado</v>
      </c>
      <c r="AE84" s="70"/>
      <c r="AF84" s="70" t="str">
        <f t="shared" si="22"/>
        <v>no iniciado</v>
      </c>
      <c r="AG84" s="71"/>
    </row>
    <row r="85" spans="1:33" ht="35.450000000000003" customHeight="1" x14ac:dyDescent="0.2">
      <c r="B85" s="85"/>
      <c r="C85" s="86"/>
      <c r="D85" s="66" t="s">
        <v>81</v>
      </c>
      <c r="E85" s="67"/>
      <c r="F85" s="67"/>
      <c r="G85" s="67"/>
      <c r="H85" s="67"/>
      <c r="I85" s="67"/>
      <c r="J85" s="67"/>
      <c r="K85" s="67"/>
      <c r="L85" s="67"/>
      <c r="M85" s="67"/>
      <c r="N85" s="67"/>
      <c r="O85" s="67"/>
      <c r="P85" s="67"/>
      <c r="Q85" s="67"/>
      <c r="R85" s="67"/>
      <c r="S85" s="67"/>
      <c r="T85" s="67"/>
      <c r="U85" s="67"/>
      <c r="V85" s="68"/>
      <c r="W85" s="60">
        <v>45930</v>
      </c>
      <c r="X85" s="61"/>
      <c r="Y85" s="62"/>
      <c r="Z85" s="60"/>
      <c r="AA85" s="61"/>
      <c r="AB85" s="61"/>
      <c r="AC85" s="62"/>
      <c r="AD85" s="69" t="str">
        <f t="shared" si="21"/>
        <v>no iniciado</v>
      </c>
      <c r="AE85" s="70"/>
      <c r="AF85" s="70" t="str">
        <f t="shared" si="22"/>
        <v>no iniciado</v>
      </c>
      <c r="AG85" s="71"/>
    </row>
    <row r="86" spans="1:33" s="1" customFormat="1" ht="15" customHeight="1" x14ac:dyDescent="0.25">
      <c r="A86" s="3"/>
      <c r="B86" s="290" t="s">
        <v>82</v>
      </c>
      <c r="C86" s="291"/>
      <c r="D86" s="291"/>
      <c r="E86" s="291"/>
      <c r="F86" s="291"/>
      <c r="G86" s="291"/>
      <c r="H86" s="291"/>
      <c r="I86" s="291"/>
      <c r="J86" s="291"/>
      <c r="K86" s="291"/>
      <c r="L86" s="291"/>
      <c r="M86" s="291"/>
      <c r="N86" s="291"/>
      <c r="O86" s="291"/>
      <c r="P86" s="291"/>
      <c r="Q86" s="291"/>
      <c r="R86" s="291"/>
      <c r="S86" s="292"/>
      <c r="T86" s="293"/>
      <c r="U86" s="294"/>
      <c r="V86" s="295"/>
      <c r="W86" s="75">
        <f>+W85-W74+1</f>
        <v>422</v>
      </c>
      <c r="X86" s="76"/>
      <c r="Y86" s="76"/>
      <c r="Z86" s="314" t="str">
        <f>IF(Z85&lt;&gt;0,(Z85-W74+1),"")</f>
        <v/>
      </c>
      <c r="AA86" s="315"/>
      <c r="AB86" s="315"/>
      <c r="AC86" s="316"/>
      <c r="AD86" s="314"/>
      <c r="AE86" s="315"/>
      <c r="AF86" s="315"/>
      <c r="AG86" s="317"/>
    </row>
    <row r="87" spans="1:33" ht="6.75" customHeight="1" x14ac:dyDescent="0.2">
      <c r="B87" s="22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4"/>
    </row>
    <row r="88" spans="1:33" ht="15.75" x14ac:dyDescent="0.2">
      <c r="B88" s="63" t="s">
        <v>24</v>
      </c>
      <c r="C88" s="64"/>
      <c r="D88" s="64"/>
      <c r="E88" s="64"/>
      <c r="F88" s="64"/>
      <c r="G88" s="64"/>
      <c r="H88" s="64"/>
      <c r="I88" s="64"/>
      <c r="J88" s="64"/>
      <c r="K88" s="64"/>
      <c r="L88" s="64"/>
      <c r="M88" s="64"/>
      <c r="N88" s="64"/>
      <c r="O88" s="64"/>
      <c r="P88" s="64"/>
      <c r="Q88" s="64"/>
      <c r="R88" s="64"/>
      <c r="S88" s="64"/>
      <c r="T88" s="64"/>
      <c r="U88" s="64"/>
      <c r="V88" s="64"/>
      <c r="W88" s="64"/>
      <c r="X88" s="64"/>
      <c r="Y88" s="64"/>
      <c r="Z88" s="64"/>
      <c r="AA88" s="64"/>
      <c r="AB88" s="64"/>
      <c r="AC88" s="64"/>
      <c r="AD88" s="64"/>
      <c r="AE88" s="64"/>
      <c r="AF88" s="64"/>
      <c r="AG88" s="65"/>
    </row>
    <row r="89" spans="1:33" ht="167.25" customHeight="1" x14ac:dyDescent="0.2">
      <c r="B89" s="311" t="s">
        <v>111</v>
      </c>
      <c r="C89" s="312"/>
      <c r="D89" s="312"/>
      <c r="E89" s="312"/>
      <c r="F89" s="312"/>
      <c r="G89" s="312"/>
      <c r="H89" s="312"/>
      <c r="I89" s="312"/>
      <c r="J89" s="312"/>
      <c r="K89" s="312"/>
      <c r="L89" s="312"/>
      <c r="M89" s="312"/>
      <c r="N89" s="312"/>
      <c r="O89" s="312"/>
      <c r="P89" s="312"/>
      <c r="Q89" s="312"/>
      <c r="R89" s="312"/>
      <c r="S89" s="312"/>
      <c r="T89" s="312"/>
      <c r="U89" s="312"/>
      <c r="V89" s="312"/>
      <c r="W89" s="312"/>
      <c r="X89" s="312"/>
      <c r="Y89" s="312"/>
      <c r="Z89" s="312"/>
      <c r="AA89" s="312"/>
      <c r="AB89" s="312"/>
      <c r="AC89" s="312"/>
      <c r="AD89" s="312"/>
      <c r="AE89" s="312"/>
      <c r="AF89" s="312"/>
      <c r="AG89" s="313"/>
    </row>
    <row r="90" spans="1:33" ht="18.75" customHeight="1" x14ac:dyDescent="0.2">
      <c r="B90" s="296" t="s">
        <v>85</v>
      </c>
      <c r="C90" s="297"/>
      <c r="D90" s="297"/>
      <c r="E90" s="297"/>
      <c r="F90" s="297"/>
      <c r="G90" s="297"/>
      <c r="H90" s="297"/>
      <c r="I90" s="297"/>
      <c r="J90" s="297"/>
      <c r="K90" s="297"/>
      <c r="L90" s="297"/>
      <c r="M90" s="297"/>
      <c r="N90" s="297"/>
      <c r="O90" s="297"/>
      <c r="P90" s="297"/>
      <c r="Q90" s="297"/>
      <c r="R90" s="297"/>
      <c r="S90" s="297"/>
      <c r="T90" s="297"/>
      <c r="U90" s="297"/>
      <c r="V90" s="297"/>
      <c r="W90" s="297"/>
      <c r="X90" s="297"/>
      <c r="Y90" s="297"/>
      <c r="Z90" s="297"/>
      <c r="AA90" s="297"/>
      <c r="AB90" s="297"/>
      <c r="AC90" s="297"/>
      <c r="AD90" s="297"/>
      <c r="AE90" s="297"/>
      <c r="AF90" s="297"/>
      <c r="AG90" s="298"/>
    </row>
    <row r="91" spans="1:33" ht="30.95" customHeight="1" x14ac:dyDescent="0.2">
      <c r="B91" s="45">
        <v>1</v>
      </c>
      <c r="C91" s="72" t="s">
        <v>112</v>
      </c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73"/>
      <c r="O91" s="73"/>
      <c r="P91" s="73"/>
      <c r="Q91" s="73"/>
      <c r="R91" s="73"/>
      <c r="S91" s="73"/>
      <c r="T91" s="73"/>
      <c r="U91" s="73"/>
      <c r="V91" s="73"/>
      <c r="W91" s="73"/>
      <c r="X91" s="73"/>
      <c r="Y91" s="73"/>
      <c r="Z91" s="73"/>
      <c r="AA91" s="73"/>
      <c r="AB91" s="73"/>
      <c r="AC91" s="73"/>
      <c r="AD91" s="73"/>
      <c r="AE91" s="73"/>
      <c r="AF91" s="73"/>
      <c r="AG91" s="74"/>
    </row>
    <row r="92" spans="1:33" ht="15.95" customHeight="1" x14ac:dyDescent="0.2">
      <c r="B92" s="45">
        <v>2</v>
      </c>
      <c r="C92" s="72" t="s">
        <v>113</v>
      </c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73"/>
      <c r="R92" s="73"/>
      <c r="S92" s="73"/>
      <c r="T92" s="73"/>
      <c r="U92" s="73"/>
      <c r="V92" s="73"/>
      <c r="W92" s="73"/>
      <c r="X92" s="73"/>
      <c r="Y92" s="73"/>
      <c r="Z92" s="73"/>
      <c r="AA92" s="73"/>
      <c r="AB92" s="73"/>
      <c r="AC92" s="73"/>
      <c r="AD92" s="73"/>
      <c r="AE92" s="73"/>
      <c r="AF92" s="73"/>
      <c r="AG92" s="74"/>
    </row>
    <row r="93" spans="1:33" ht="31.5" customHeight="1" x14ac:dyDescent="0.2">
      <c r="B93" s="45">
        <v>3</v>
      </c>
      <c r="C93" s="72" t="s">
        <v>114</v>
      </c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/>
      <c r="S93" s="73"/>
      <c r="T93" s="73"/>
      <c r="U93" s="73"/>
      <c r="V93" s="73"/>
      <c r="W93" s="73"/>
      <c r="X93" s="73"/>
      <c r="Y93" s="73"/>
      <c r="Z93" s="73"/>
      <c r="AA93" s="73"/>
      <c r="AB93" s="73"/>
      <c r="AC93" s="73"/>
      <c r="AD93" s="73"/>
      <c r="AE93" s="73"/>
      <c r="AF93" s="73"/>
      <c r="AG93" s="74"/>
    </row>
    <row r="94" spans="1:33" ht="35.25" customHeight="1" x14ac:dyDescent="0.2">
      <c r="B94" s="45">
        <v>4</v>
      </c>
      <c r="C94" s="72" t="s">
        <v>115</v>
      </c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  <c r="R94" s="73"/>
      <c r="S94" s="73"/>
      <c r="T94" s="73"/>
      <c r="U94" s="73"/>
      <c r="V94" s="73"/>
      <c r="W94" s="73"/>
      <c r="X94" s="73"/>
      <c r="Y94" s="73"/>
      <c r="Z94" s="73"/>
      <c r="AA94" s="73"/>
      <c r="AB94" s="73"/>
      <c r="AC94" s="73"/>
      <c r="AD94" s="73"/>
      <c r="AE94" s="73"/>
      <c r="AF94" s="73"/>
      <c r="AG94" s="74"/>
    </row>
    <row r="95" spans="1:33" ht="52.5" customHeight="1" x14ac:dyDescent="0.2">
      <c r="B95" s="45">
        <v>5</v>
      </c>
      <c r="C95" s="72" t="s">
        <v>116</v>
      </c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73"/>
      <c r="O95" s="73"/>
      <c r="P95" s="73"/>
      <c r="Q95" s="73"/>
      <c r="R95" s="73"/>
      <c r="S95" s="73"/>
      <c r="T95" s="73"/>
      <c r="U95" s="73"/>
      <c r="V95" s="73"/>
      <c r="W95" s="73"/>
      <c r="X95" s="73"/>
      <c r="Y95" s="73"/>
      <c r="Z95" s="73"/>
      <c r="AA95" s="73"/>
      <c r="AB95" s="73"/>
      <c r="AC95" s="73"/>
      <c r="AD95" s="73"/>
      <c r="AE95" s="73"/>
      <c r="AF95" s="73"/>
      <c r="AG95" s="74"/>
    </row>
    <row r="96" spans="1:33" ht="32.25" customHeight="1" x14ac:dyDescent="0.2">
      <c r="B96" s="45">
        <v>6</v>
      </c>
      <c r="C96" s="72" t="s">
        <v>117</v>
      </c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3"/>
      <c r="Q96" s="73"/>
      <c r="R96" s="73"/>
      <c r="S96" s="73"/>
      <c r="T96" s="73"/>
      <c r="U96" s="73"/>
      <c r="V96" s="73"/>
      <c r="W96" s="73"/>
      <c r="X96" s="73"/>
      <c r="Y96" s="73"/>
      <c r="Z96" s="73"/>
      <c r="AA96" s="73"/>
      <c r="AB96" s="73"/>
      <c r="AC96" s="73"/>
      <c r="AD96" s="73"/>
      <c r="AE96" s="73"/>
      <c r="AF96" s="73"/>
      <c r="AG96" s="74"/>
    </row>
    <row r="97" spans="2:33" ht="32.25" customHeight="1" x14ac:dyDescent="0.2">
      <c r="B97" s="45">
        <v>7</v>
      </c>
      <c r="C97" s="72" t="s">
        <v>118</v>
      </c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  <c r="X97" s="73"/>
      <c r="Y97" s="73"/>
      <c r="Z97" s="73"/>
      <c r="AA97" s="73"/>
      <c r="AB97" s="73"/>
      <c r="AC97" s="73"/>
      <c r="AD97" s="73"/>
      <c r="AE97" s="73"/>
      <c r="AF97" s="73"/>
      <c r="AG97" s="74"/>
    </row>
    <row r="98" spans="2:33" ht="20.25" customHeight="1" x14ac:dyDescent="0.2">
      <c r="B98" s="45">
        <v>8</v>
      </c>
      <c r="C98" s="72" t="s">
        <v>119</v>
      </c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4"/>
    </row>
    <row r="99" spans="2:33" ht="18.95" customHeight="1" x14ac:dyDescent="0.2">
      <c r="B99" s="45">
        <v>9</v>
      </c>
      <c r="C99" s="72" t="s">
        <v>107</v>
      </c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3"/>
      <c r="X99" s="73"/>
      <c r="Y99" s="73"/>
      <c r="Z99" s="73"/>
      <c r="AA99" s="73"/>
      <c r="AB99" s="73"/>
      <c r="AC99" s="73"/>
      <c r="AD99" s="73"/>
      <c r="AE99" s="73"/>
      <c r="AF99" s="73"/>
      <c r="AG99" s="74"/>
    </row>
    <row r="100" spans="2:33" ht="17.45" customHeight="1" x14ac:dyDescent="0.2">
      <c r="B100" s="299" t="s">
        <v>84</v>
      </c>
      <c r="C100" s="300"/>
      <c r="D100" s="300"/>
      <c r="E100" s="300"/>
      <c r="F100" s="300"/>
      <c r="G100" s="300"/>
      <c r="H100" s="300"/>
      <c r="I100" s="300"/>
      <c r="J100" s="300"/>
      <c r="K100" s="300"/>
      <c r="L100" s="300"/>
      <c r="M100" s="300"/>
      <c r="N100" s="300"/>
      <c r="O100" s="300"/>
      <c r="P100" s="300"/>
      <c r="Q100" s="300"/>
      <c r="R100" s="300"/>
      <c r="S100" s="300"/>
      <c r="T100" s="300"/>
      <c r="U100" s="300"/>
      <c r="V100" s="300"/>
      <c r="W100" s="300"/>
      <c r="X100" s="300"/>
      <c r="Y100" s="300"/>
      <c r="Z100" s="300"/>
      <c r="AA100" s="300"/>
      <c r="AB100" s="300"/>
      <c r="AC100" s="300"/>
      <c r="AD100" s="300"/>
      <c r="AE100" s="300"/>
      <c r="AF100" s="300"/>
      <c r="AG100" s="301"/>
    </row>
    <row r="101" spans="2:33" ht="18" customHeight="1" x14ac:dyDescent="0.2">
      <c r="B101" s="72" t="s">
        <v>120</v>
      </c>
      <c r="C101" s="73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73"/>
      <c r="O101" s="73"/>
      <c r="P101" s="73"/>
      <c r="Q101" s="73"/>
      <c r="R101" s="73"/>
      <c r="S101" s="73"/>
      <c r="T101" s="73"/>
      <c r="U101" s="73"/>
      <c r="V101" s="73"/>
      <c r="W101" s="73"/>
      <c r="X101" s="73"/>
      <c r="Y101" s="73"/>
      <c r="Z101" s="73"/>
      <c r="AA101" s="73"/>
      <c r="AB101" s="73"/>
      <c r="AC101" s="73"/>
      <c r="AD101" s="73"/>
      <c r="AE101" s="73"/>
      <c r="AF101" s="73"/>
      <c r="AG101" s="74"/>
    </row>
    <row r="102" spans="2:33" ht="18" customHeight="1" x14ac:dyDescent="0.2">
      <c r="B102" s="72" t="s">
        <v>123</v>
      </c>
      <c r="C102" s="73"/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73"/>
      <c r="O102" s="73"/>
      <c r="P102" s="73"/>
      <c r="Q102" s="73"/>
      <c r="R102" s="73"/>
      <c r="S102" s="73"/>
      <c r="T102" s="73"/>
      <c r="U102" s="73"/>
      <c r="V102" s="73"/>
      <c r="W102" s="73"/>
      <c r="X102" s="73"/>
      <c r="Y102" s="73"/>
      <c r="Z102" s="73"/>
      <c r="AA102" s="73"/>
      <c r="AB102" s="73"/>
      <c r="AC102" s="73"/>
      <c r="AD102" s="73"/>
      <c r="AE102" s="73"/>
      <c r="AF102" s="73"/>
      <c r="AG102" s="74"/>
    </row>
    <row r="103" spans="2:33" ht="18" customHeight="1" x14ac:dyDescent="0.2">
      <c r="B103" s="72" t="s">
        <v>121</v>
      </c>
      <c r="C103" s="73"/>
      <c r="D103" s="73"/>
      <c r="E103" s="73"/>
      <c r="F103" s="73"/>
      <c r="G103" s="73"/>
      <c r="H103" s="73"/>
      <c r="I103" s="73"/>
      <c r="J103" s="73"/>
      <c r="K103" s="73"/>
      <c r="L103" s="73"/>
      <c r="M103" s="73"/>
      <c r="N103" s="73"/>
      <c r="O103" s="73"/>
      <c r="P103" s="73"/>
      <c r="Q103" s="73"/>
      <c r="R103" s="73"/>
      <c r="S103" s="73"/>
      <c r="T103" s="73"/>
      <c r="U103" s="73"/>
      <c r="V103" s="73"/>
      <c r="W103" s="73"/>
      <c r="X103" s="73"/>
      <c r="Y103" s="73"/>
      <c r="Z103" s="73"/>
      <c r="AA103" s="73"/>
      <c r="AB103" s="73"/>
      <c r="AC103" s="73"/>
      <c r="AD103" s="73"/>
      <c r="AE103" s="73"/>
      <c r="AF103" s="73"/>
      <c r="AG103" s="74"/>
    </row>
    <row r="104" spans="2:33" ht="18" customHeight="1" x14ac:dyDescent="0.2">
      <c r="B104" s="72" t="s">
        <v>124</v>
      </c>
      <c r="C104" s="73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73"/>
      <c r="O104" s="73"/>
      <c r="P104" s="73"/>
      <c r="Q104" s="73"/>
      <c r="R104" s="73"/>
      <c r="S104" s="73"/>
      <c r="T104" s="73"/>
      <c r="U104" s="73"/>
      <c r="V104" s="73"/>
      <c r="W104" s="73"/>
      <c r="X104" s="73"/>
      <c r="Y104" s="73"/>
      <c r="Z104" s="73"/>
      <c r="AA104" s="73"/>
      <c r="AB104" s="73"/>
      <c r="AC104" s="73"/>
      <c r="AD104" s="73"/>
      <c r="AE104" s="73"/>
      <c r="AF104" s="73"/>
      <c r="AG104" s="74"/>
    </row>
    <row r="105" spans="2:33" ht="18" customHeight="1" x14ac:dyDescent="0.2">
      <c r="B105" s="72" t="s">
        <v>125</v>
      </c>
      <c r="C105" s="73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73"/>
      <c r="O105" s="73"/>
      <c r="P105" s="73"/>
      <c r="Q105" s="73"/>
      <c r="R105" s="73"/>
      <c r="S105" s="73"/>
      <c r="T105" s="73"/>
      <c r="U105" s="73"/>
      <c r="V105" s="73"/>
      <c r="W105" s="73"/>
      <c r="X105" s="73"/>
      <c r="Y105" s="73"/>
      <c r="Z105" s="73"/>
      <c r="AA105" s="73"/>
      <c r="AB105" s="73"/>
      <c r="AC105" s="73"/>
      <c r="AD105" s="73"/>
      <c r="AE105" s="73"/>
      <c r="AF105" s="73"/>
      <c r="AG105" s="74"/>
    </row>
    <row r="106" spans="2:33" ht="18" customHeight="1" x14ac:dyDescent="0.2">
      <c r="B106" s="72" t="s">
        <v>108</v>
      </c>
      <c r="C106" s="73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73"/>
      <c r="O106" s="73"/>
      <c r="P106" s="73"/>
      <c r="Q106" s="73"/>
      <c r="R106" s="73"/>
      <c r="S106" s="73"/>
      <c r="T106" s="73"/>
      <c r="U106" s="73"/>
      <c r="V106" s="73"/>
      <c r="W106" s="73"/>
      <c r="X106" s="73"/>
      <c r="Y106" s="73"/>
      <c r="Z106" s="73"/>
      <c r="AA106" s="73"/>
      <c r="AB106" s="73"/>
      <c r="AC106" s="73"/>
      <c r="AD106" s="73"/>
      <c r="AE106" s="73"/>
      <c r="AF106" s="73"/>
      <c r="AG106" s="74"/>
    </row>
    <row r="107" spans="2:33" ht="18" customHeight="1" x14ac:dyDescent="0.2">
      <c r="B107" s="72" t="s">
        <v>109</v>
      </c>
      <c r="C107" s="73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73"/>
      <c r="O107" s="73"/>
      <c r="P107" s="73"/>
      <c r="Q107" s="73"/>
      <c r="R107" s="73"/>
      <c r="S107" s="73"/>
      <c r="T107" s="73"/>
      <c r="U107" s="73"/>
      <c r="V107" s="73"/>
      <c r="W107" s="73"/>
      <c r="X107" s="73"/>
      <c r="Y107" s="73"/>
      <c r="Z107" s="73"/>
      <c r="AA107" s="73"/>
      <c r="AB107" s="73"/>
      <c r="AC107" s="73"/>
      <c r="AD107" s="73"/>
      <c r="AE107" s="73"/>
      <c r="AF107" s="73"/>
      <c r="AG107" s="74"/>
    </row>
    <row r="108" spans="2:33" ht="18" customHeight="1" x14ac:dyDescent="0.2">
      <c r="B108" s="72" t="s">
        <v>110</v>
      </c>
      <c r="C108" s="73"/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73"/>
      <c r="O108" s="73"/>
      <c r="P108" s="73"/>
      <c r="Q108" s="73"/>
      <c r="R108" s="73"/>
      <c r="S108" s="73"/>
      <c r="T108" s="73"/>
      <c r="U108" s="73"/>
      <c r="V108" s="73"/>
      <c r="W108" s="73"/>
      <c r="X108" s="73"/>
      <c r="Y108" s="73"/>
      <c r="Z108" s="73"/>
      <c r="AA108" s="73"/>
      <c r="AB108" s="73"/>
      <c r="AC108" s="73"/>
      <c r="AD108" s="73"/>
      <c r="AE108" s="73"/>
      <c r="AF108" s="73"/>
      <c r="AG108" s="74"/>
    </row>
    <row r="109" spans="2:33" ht="18" customHeight="1" x14ac:dyDescent="0.2">
      <c r="B109" s="72" t="s">
        <v>126</v>
      </c>
      <c r="C109" s="73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73"/>
      <c r="O109" s="73"/>
      <c r="P109" s="73"/>
      <c r="Q109" s="73"/>
      <c r="R109" s="73"/>
      <c r="S109" s="73"/>
      <c r="T109" s="73"/>
      <c r="U109" s="73"/>
      <c r="V109" s="73"/>
      <c r="W109" s="73"/>
      <c r="X109" s="73"/>
      <c r="Y109" s="73"/>
      <c r="Z109" s="73"/>
      <c r="AA109" s="73"/>
      <c r="AB109" s="73"/>
      <c r="AC109" s="73"/>
      <c r="AD109" s="73"/>
      <c r="AE109" s="73"/>
      <c r="AF109" s="73"/>
      <c r="AG109" s="74"/>
    </row>
    <row r="110" spans="2:33" ht="18" customHeight="1" x14ac:dyDescent="0.2">
      <c r="B110" s="72" t="s">
        <v>127</v>
      </c>
      <c r="C110" s="73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73"/>
      <c r="O110" s="73"/>
      <c r="P110" s="73"/>
      <c r="Q110" s="73"/>
      <c r="R110" s="73"/>
      <c r="S110" s="73"/>
      <c r="T110" s="73"/>
      <c r="U110" s="73"/>
      <c r="V110" s="73"/>
      <c r="W110" s="73"/>
      <c r="X110" s="73"/>
      <c r="Y110" s="73"/>
      <c r="Z110" s="73"/>
      <c r="AA110" s="73"/>
      <c r="AB110" s="73"/>
      <c r="AC110" s="73"/>
      <c r="AD110" s="73"/>
      <c r="AE110" s="73"/>
      <c r="AF110" s="73"/>
      <c r="AG110" s="74"/>
    </row>
    <row r="111" spans="2:33" ht="18" customHeight="1" x14ac:dyDescent="0.2">
      <c r="B111" s="72" t="s">
        <v>122</v>
      </c>
      <c r="C111" s="73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73"/>
      <c r="O111" s="73"/>
      <c r="P111" s="73"/>
      <c r="Q111" s="73"/>
      <c r="R111" s="73"/>
      <c r="S111" s="73"/>
      <c r="T111" s="73"/>
      <c r="U111" s="73"/>
      <c r="V111" s="73"/>
      <c r="W111" s="73"/>
      <c r="X111" s="73"/>
      <c r="Y111" s="73"/>
      <c r="Z111" s="73"/>
      <c r="AA111" s="73"/>
      <c r="AB111" s="73"/>
      <c r="AC111" s="73"/>
      <c r="AD111" s="73"/>
      <c r="AE111" s="73"/>
      <c r="AF111" s="73"/>
      <c r="AG111" s="74"/>
    </row>
    <row r="112" spans="2:33" ht="15" customHeight="1" x14ac:dyDescent="0.2">
      <c r="B112" s="63" t="s">
        <v>37</v>
      </c>
      <c r="C112" s="64"/>
      <c r="D112" s="64"/>
      <c r="E112" s="64"/>
      <c r="F112" s="64"/>
      <c r="G112" s="64"/>
      <c r="H112" s="64"/>
      <c r="I112" s="64"/>
      <c r="J112" s="64"/>
      <c r="K112" s="64"/>
      <c r="L112" s="64"/>
      <c r="M112" s="64"/>
      <c r="N112" s="64"/>
      <c r="O112" s="64"/>
      <c r="P112" s="64"/>
      <c r="Q112" s="64"/>
      <c r="R112" s="64"/>
      <c r="S112" s="64"/>
      <c r="T112" s="64"/>
      <c r="U112" s="64"/>
      <c r="V112" s="64"/>
      <c r="W112" s="64"/>
      <c r="X112" s="64"/>
      <c r="Y112" s="64"/>
      <c r="Z112" s="64"/>
      <c r="AA112" s="64"/>
      <c r="AB112" s="64"/>
      <c r="AC112" s="64"/>
      <c r="AD112" s="64"/>
      <c r="AE112" s="64"/>
      <c r="AF112" s="64"/>
      <c r="AG112" s="65"/>
    </row>
    <row r="113" spans="2:33" ht="4.5" customHeight="1" x14ac:dyDescent="0.2"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  <c r="AG113" s="37"/>
    </row>
    <row r="114" spans="2:33" ht="5.25" customHeight="1" x14ac:dyDescent="0.2">
      <c r="B114" s="281"/>
      <c r="C114" s="282"/>
      <c r="D114" s="282"/>
      <c r="E114" s="282"/>
      <c r="F114" s="282"/>
      <c r="G114" s="282"/>
      <c r="H114" s="282"/>
      <c r="I114" s="282"/>
      <c r="J114" s="282"/>
      <c r="K114" s="282"/>
      <c r="L114" s="282"/>
      <c r="M114" s="282"/>
      <c r="N114" s="282"/>
      <c r="O114" s="282"/>
      <c r="P114" s="282"/>
      <c r="Q114" s="282"/>
      <c r="R114" s="282"/>
      <c r="S114" s="282"/>
      <c r="T114" s="282"/>
      <c r="U114" s="282"/>
      <c r="V114" s="282"/>
      <c r="W114" s="282"/>
      <c r="X114" s="282"/>
      <c r="Y114" s="282"/>
      <c r="Z114" s="282"/>
      <c r="AA114" s="282"/>
      <c r="AB114" s="282"/>
      <c r="AC114" s="282"/>
      <c r="AD114" s="282"/>
      <c r="AE114" s="282"/>
      <c r="AF114" s="282"/>
      <c r="AG114" s="283"/>
    </row>
    <row r="115" spans="2:33" x14ac:dyDescent="0.2">
      <c r="B115" s="284"/>
      <c r="C115" s="285"/>
      <c r="D115" s="285"/>
      <c r="E115" s="285"/>
      <c r="F115" s="285"/>
      <c r="G115" s="285"/>
      <c r="H115" s="285"/>
      <c r="I115" s="285"/>
      <c r="J115" s="285"/>
      <c r="K115" s="285"/>
      <c r="L115" s="285"/>
      <c r="M115" s="285"/>
      <c r="N115" s="285"/>
      <c r="O115" s="285"/>
      <c r="P115" s="285"/>
      <c r="Q115" s="285"/>
      <c r="R115" s="285"/>
      <c r="S115" s="285"/>
      <c r="T115" s="285"/>
      <c r="U115" s="285"/>
      <c r="V115" s="285"/>
      <c r="W115" s="285"/>
      <c r="X115" s="285"/>
      <c r="Y115" s="285"/>
      <c r="Z115" s="285"/>
      <c r="AA115" s="285"/>
      <c r="AB115" s="285"/>
      <c r="AC115" s="285"/>
      <c r="AD115" s="285"/>
      <c r="AE115" s="285"/>
      <c r="AF115" s="285"/>
      <c r="AG115" s="286"/>
    </row>
    <row r="116" spans="2:33" ht="12.95" customHeight="1" x14ac:dyDescent="0.2">
      <c r="B116" s="284"/>
      <c r="C116" s="285"/>
      <c r="D116" s="285"/>
      <c r="E116" s="285"/>
      <c r="F116" s="285"/>
      <c r="G116" s="285"/>
      <c r="H116" s="285"/>
      <c r="I116" s="285"/>
      <c r="J116" s="285"/>
      <c r="K116" s="285"/>
      <c r="L116" s="285"/>
      <c r="M116" s="285"/>
      <c r="N116" s="285"/>
      <c r="O116" s="285"/>
      <c r="P116" s="285"/>
      <c r="Q116" s="285"/>
      <c r="R116" s="285"/>
      <c r="S116" s="285"/>
      <c r="T116" s="285"/>
      <c r="U116" s="285"/>
      <c r="V116" s="285"/>
      <c r="W116" s="285"/>
      <c r="X116" s="285"/>
      <c r="Y116" s="285"/>
      <c r="Z116" s="285"/>
      <c r="AA116" s="285"/>
      <c r="AB116" s="285"/>
      <c r="AC116" s="285"/>
      <c r="AD116" s="285"/>
      <c r="AE116" s="285"/>
      <c r="AF116" s="285"/>
      <c r="AG116" s="286"/>
    </row>
    <row r="117" spans="2:33" ht="12.95" customHeight="1" x14ac:dyDescent="0.2">
      <c r="B117" s="284"/>
      <c r="C117" s="285"/>
      <c r="D117" s="285"/>
      <c r="E117" s="285"/>
      <c r="F117" s="285"/>
      <c r="G117" s="285"/>
      <c r="H117" s="285"/>
      <c r="I117" s="285"/>
      <c r="J117" s="285"/>
      <c r="K117" s="285"/>
      <c r="L117" s="285"/>
      <c r="M117" s="285"/>
      <c r="N117" s="285"/>
      <c r="O117" s="285"/>
      <c r="P117" s="285"/>
      <c r="Q117" s="285"/>
      <c r="R117" s="285"/>
      <c r="S117" s="285"/>
      <c r="T117" s="285"/>
      <c r="U117" s="285"/>
      <c r="V117" s="285"/>
      <c r="W117" s="285"/>
      <c r="X117" s="285"/>
      <c r="Y117" s="285"/>
      <c r="Z117" s="285"/>
      <c r="AA117" s="285"/>
      <c r="AB117" s="285"/>
      <c r="AC117" s="285"/>
      <c r="AD117" s="285"/>
      <c r="AE117" s="285"/>
      <c r="AF117" s="285"/>
      <c r="AG117" s="286"/>
    </row>
    <row r="118" spans="2:33" ht="12.95" customHeight="1" x14ac:dyDescent="0.2">
      <c r="B118" s="284"/>
      <c r="C118" s="285"/>
      <c r="D118" s="285"/>
      <c r="E118" s="285"/>
      <c r="F118" s="285"/>
      <c r="G118" s="285"/>
      <c r="H118" s="285"/>
      <c r="I118" s="285"/>
      <c r="J118" s="285"/>
      <c r="K118" s="285"/>
      <c r="L118" s="285"/>
      <c r="M118" s="285"/>
      <c r="N118" s="285"/>
      <c r="O118" s="285"/>
      <c r="P118" s="285"/>
      <c r="Q118" s="285"/>
      <c r="R118" s="285"/>
      <c r="S118" s="285"/>
      <c r="T118" s="285"/>
      <c r="U118" s="285"/>
      <c r="V118" s="285"/>
      <c r="W118" s="285"/>
      <c r="X118" s="285"/>
      <c r="Y118" s="285"/>
      <c r="Z118" s="285"/>
      <c r="AA118" s="285"/>
      <c r="AB118" s="285"/>
      <c r="AC118" s="285"/>
      <c r="AD118" s="285"/>
      <c r="AE118" s="285"/>
      <c r="AF118" s="285"/>
      <c r="AG118" s="286"/>
    </row>
    <row r="119" spans="2:33" ht="12.95" customHeight="1" x14ac:dyDescent="0.2">
      <c r="B119" s="284"/>
      <c r="C119" s="285"/>
      <c r="D119" s="285"/>
      <c r="E119" s="285"/>
      <c r="F119" s="285"/>
      <c r="G119" s="285"/>
      <c r="H119" s="285"/>
      <c r="I119" s="285"/>
      <c r="J119" s="285"/>
      <c r="K119" s="285"/>
      <c r="L119" s="285"/>
      <c r="M119" s="285"/>
      <c r="N119" s="285"/>
      <c r="O119" s="285"/>
      <c r="P119" s="285"/>
      <c r="Q119" s="285"/>
      <c r="R119" s="285"/>
      <c r="S119" s="285"/>
      <c r="T119" s="285"/>
      <c r="U119" s="285"/>
      <c r="V119" s="285"/>
      <c r="W119" s="285"/>
      <c r="X119" s="285"/>
      <c r="Y119" s="285"/>
      <c r="Z119" s="285"/>
      <c r="AA119" s="285"/>
      <c r="AB119" s="285"/>
      <c r="AC119" s="285"/>
      <c r="AD119" s="285"/>
      <c r="AE119" s="285"/>
      <c r="AF119" s="285"/>
      <c r="AG119" s="286"/>
    </row>
    <row r="120" spans="2:33" ht="12.95" customHeight="1" x14ac:dyDescent="0.2">
      <c r="B120" s="284"/>
      <c r="C120" s="285"/>
      <c r="D120" s="285"/>
      <c r="E120" s="285"/>
      <c r="F120" s="285"/>
      <c r="G120" s="285"/>
      <c r="H120" s="285"/>
      <c r="I120" s="285"/>
      <c r="J120" s="285"/>
      <c r="K120" s="285"/>
      <c r="L120" s="285"/>
      <c r="M120" s="285"/>
      <c r="N120" s="285"/>
      <c r="O120" s="285"/>
      <c r="P120" s="285"/>
      <c r="Q120" s="285"/>
      <c r="R120" s="285"/>
      <c r="S120" s="285"/>
      <c r="T120" s="285"/>
      <c r="U120" s="285"/>
      <c r="V120" s="285"/>
      <c r="W120" s="285"/>
      <c r="X120" s="285"/>
      <c r="Y120" s="285"/>
      <c r="Z120" s="285"/>
      <c r="AA120" s="285"/>
      <c r="AB120" s="285"/>
      <c r="AC120" s="285"/>
      <c r="AD120" s="285"/>
      <c r="AE120" s="285"/>
      <c r="AF120" s="285"/>
      <c r="AG120" s="286"/>
    </row>
    <row r="121" spans="2:33" ht="12.95" customHeight="1" x14ac:dyDescent="0.2">
      <c r="B121" s="284"/>
      <c r="C121" s="285"/>
      <c r="D121" s="285"/>
      <c r="E121" s="285"/>
      <c r="F121" s="285"/>
      <c r="G121" s="285"/>
      <c r="H121" s="285"/>
      <c r="I121" s="285"/>
      <c r="J121" s="285"/>
      <c r="K121" s="285"/>
      <c r="L121" s="285"/>
      <c r="M121" s="285"/>
      <c r="N121" s="285"/>
      <c r="O121" s="285"/>
      <c r="P121" s="285"/>
      <c r="Q121" s="285"/>
      <c r="R121" s="285"/>
      <c r="S121" s="285"/>
      <c r="T121" s="285"/>
      <c r="U121" s="285"/>
      <c r="V121" s="285"/>
      <c r="W121" s="285"/>
      <c r="X121" s="285"/>
      <c r="Y121" s="285"/>
      <c r="Z121" s="285"/>
      <c r="AA121" s="285"/>
      <c r="AB121" s="285"/>
      <c r="AC121" s="285"/>
      <c r="AD121" s="285"/>
      <c r="AE121" s="285"/>
      <c r="AF121" s="285"/>
      <c r="AG121" s="286"/>
    </row>
    <row r="122" spans="2:33" ht="12.95" customHeight="1" x14ac:dyDescent="0.2">
      <c r="B122" s="284"/>
      <c r="C122" s="285"/>
      <c r="D122" s="285"/>
      <c r="E122" s="285"/>
      <c r="F122" s="285"/>
      <c r="G122" s="285"/>
      <c r="H122" s="285"/>
      <c r="I122" s="285"/>
      <c r="J122" s="285"/>
      <c r="K122" s="285"/>
      <c r="L122" s="285"/>
      <c r="M122" s="285"/>
      <c r="N122" s="285"/>
      <c r="O122" s="285"/>
      <c r="P122" s="285"/>
      <c r="Q122" s="285"/>
      <c r="R122" s="285"/>
      <c r="S122" s="285"/>
      <c r="T122" s="285"/>
      <c r="U122" s="285"/>
      <c r="V122" s="285"/>
      <c r="W122" s="285"/>
      <c r="X122" s="285"/>
      <c r="Y122" s="285"/>
      <c r="Z122" s="285"/>
      <c r="AA122" s="285"/>
      <c r="AB122" s="285"/>
      <c r="AC122" s="285"/>
      <c r="AD122" s="285"/>
      <c r="AE122" s="285"/>
      <c r="AF122" s="285"/>
      <c r="AG122" s="286"/>
    </row>
    <row r="123" spans="2:33" ht="12.95" customHeight="1" x14ac:dyDescent="0.2">
      <c r="B123" s="284"/>
      <c r="C123" s="285"/>
      <c r="D123" s="285"/>
      <c r="E123" s="285"/>
      <c r="F123" s="285"/>
      <c r="G123" s="285"/>
      <c r="H123" s="285"/>
      <c r="I123" s="285"/>
      <c r="J123" s="285"/>
      <c r="K123" s="285"/>
      <c r="L123" s="285"/>
      <c r="M123" s="285"/>
      <c r="N123" s="285"/>
      <c r="O123" s="285"/>
      <c r="P123" s="285"/>
      <c r="Q123" s="285"/>
      <c r="R123" s="285"/>
      <c r="S123" s="285"/>
      <c r="T123" s="285"/>
      <c r="U123" s="285"/>
      <c r="V123" s="285"/>
      <c r="W123" s="285"/>
      <c r="X123" s="285"/>
      <c r="Y123" s="285"/>
      <c r="Z123" s="285"/>
      <c r="AA123" s="285"/>
      <c r="AB123" s="285"/>
      <c r="AC123" s="285"/>
      <c r="AD123" s="285"/>
      <c r="AE123" s="285"/>
      <c r="AF123" s="285"/>
      <c r="AG123" s="286"/>
    </row>
    <row r="124" spans="2:33" ht="12.95" customHeight="1" x14ac:dyDescent="0.2">
      <c r="B124" s="284"/>
      <c r="C124" s="285"/>
      <c r="D124" s="285"/>
      <c r="E124" s="285"/>
      <c r="F124" s="285"/>
      <c r="G124" s="285"/>
      <c r="H124" s="285"/>
      <c r="I124" s="285"/>
      <c r="J124" s="285"/>
      <c r="K124" s="285"/>
      <c r="L124" s="285"/>
      <c r="M124" s="285"/>
      <c r="N124" s="285"/>
      <c r="O124" s="285"/>
      <c r="P124" s="285"/>
      <c r="Q124" s="285"/>
      <c r="R124" s="285"/>
      <c r="S124" s="285"/>
      <c r="T124" s="285"/>
      <c r="U124" s="285"/>
      <c r="V124" s="285"/>
      <c r="W124" s="285"/>
      <c r="X124" s="285"/>
      <c r="Y124" s="285"/>
      <c r="Z124" s="285"/>
      <c r="AA124" s="285"/>
      <c r="AB124" s="285"/>
      <c r="AC124" s="285"/>
      <c r="AD124" s="285"/>
      <c r="AE124" s="285"/>
      <c r="AF124" s="285"/>
      <c r="AG124" s="286"/>
    </row>
    <row r="125" spans="2:33" ht="12.95" customHeight="1" x14ac:dyDescent="0.2">
      <c r="B125" s="284"/>
      <c r="C125" s="285"/>
      <c r="D125" s="285"/>
      <c r="E125" s="285"/>
      <c r="F125" s="285"/>
      <c r="G125" s="285"/>
      <c r="H125" s="285"/>
      <c r="I125" s="285"/>
      <c r="J125" s="285"/>
      <c r="K125" s="285"/>
      <c r="L125" s="285"/>
      <c r="M125" s="285"/>
      <c r="N125" s="285"/>
      <c r="O125" s="285"/>
      <c r="P125" s="285"/>
      <c r="Q125" s="285"/>
      <c r="R125" s="285"/>
      <c r="S125" s="285"/>
      <c r="T125" s="285"/>
      <c r="U125" s="285"/>
      <c r="V125" s="285"/>
      <c r="W125" s="285"/>
      <c r="X125" s="285"/>
      <c r="Y125" s="285"/>
      <c r="Z125" s="285"/>
      <c r="AA125" s="285"/>
      <c r="AB125" s="285"/>
      <c r="AC125" s="285"/>
      <c r="AD125" s="285"/>
      <c r="AE125" s="285"/>
      <c r="AF125" s="285"/>
      <c r="AG125" s="286"/>
    </row>
    <row r="126" spans="2:33" ht="12.95" customHeight="1" x14ac:dyDescent="0.2">
      <c r="B126" s="284"/>
      <c r="C126" s="285"/>
      <c r="D126" s="285"/>
      <c r="E126" s="285"/>
      <c r="F126" s="285"/>
      <c r="G126" s="285"/>
      <c r="H126" s="285"/>
      <c r="I126" s="285"/>
      <c r="J126" s="285"/>
      <c r="K126" s="285"/>
      <c r="L126" s="285"/>
      <c r="M126" s="285"/>
      <c r="N126" s="285"/>
      <c r="O126" s="285"/>
      <c r="P126" s="285"/>
      <c r="Q126" s="285"/>
      <c r="R126" s="285"/>
      <c r="S126" s="285"/>
      <c r="T126" s="285"/>
      <c r="U126" s="285"/>
      <c r="V126" s="285"/>
      <c r="W126" s="285"/>
      <c r="X126" s="285"/>
      <c r="Y126" s="285"/>
      <c r="Z126" s="285"/>
      <c r="AA126" s="285"/>
      <c r="AB126" s="285"/>
      <c r="AC126" s="285"/>
      <c r="AD126" s="285"/>
      <c r="AE126" s="285"/>
      <c r="AF126" s="285"/>
      <c r="AG126" s="286"/>
    </row>
    <row r="127" spans="2:33" ht="12.95" customHeight="1" x14ac:dyDescent="0.2">
      <c r="B127" s="284"/>
      <c r="C127" s="285"/>
      <c r="D127" s="285"/>
      <c r="E127" s="285"/>
      <c r="F127" s="285"/>
      <c r="G127" s="285"/>
      <c r="H127" s="285"/>
      <c r="I127" s="285"/>
      <c r="J127" s="285"/>
      <c r="K127" s="285"/>
      <c r="L127" s="285"/>
      <c r="M127" s="285"/>
      <c r="N127" s="285"/>
      <c r="O127" s="285"/>
      <c r="P127" s="285"/>
      <c r="Q127" s="285"/>
      <c r="R127" s="285"/>
      <c r="S127" s="285"/>
      <c r="T127" s="285"/>
      <c r="U127" s="285"/>
      <c r="V127" s="285"/>
      <c r="W127" s="285"/>
      <c r="X127" s="285"/>
      <c r="Y127" s="285"/>
      <c r="Z127" s="285"/>
      <c r="AA127" s="285"/>
      <c r="AB127" s="285"/>
      <c r="AC127" s="285"/>
      <c r="AD127" s="285"/>
      <c r="AE127" s="285"/>
      <c r="AF127" s="285"/>
      <c r="AG127" s="286"/>
    </row>
    <row r="128" spans="2:33" ht="45.95" customHeight="1" x14ac:dyDescent="0.2">
      <c r="B128" s="284"/>
      <c r="C128" s="285"/>
      <c r="D128" s="285"/>
      <c r="E128" s="285"/>
      <c r="F128" s="285"/>
      <c r="G128" s="285"/>
      <c r="H128" s="285"/>
      <c r="I128" s="285"/>
      <c r="J128" s="285"/>
      <c r="K128" s="285"/>
      <c r="L128" s="285"/>
      <c r="M128" s="285"/>
      <c r="N128" s="285"/>
      <c r="O128" s="285"/>
      <c r="P128" s="285"/>
      <c r="Q128" s="285"/>
      <c r="R128" s="285"/>
      <c r="S128" s="285"/>
      <c r="T128" s="285"/>
      <c r="U128" s="285"/>
      <c r="V128" s="285"/>
      <c r="W128" s="285"/>
      <c r="X128" s="285"/>
      <c r="Y128" s="285"/>
      <c r="Z128" s="285"/>
      <c r="AA128" s="285"/>
      <c r="AB128" s="285"/>
      <c r="AC128" s="285"/>
      <c r="AD128" s="285"/>
      <c r="AE128" s="285"/>
      <c r="AF128" s="285"/>
      <c r="AG128" s="286"/>
    </row>
    <row r="129" spans="2:38" ht="30.75" customHeight="1" x14ac:dyDescent="0.2">
      <c r="B129" s="284"/>
      <c r="C129" s="285"/>
      <c r="D129" s="285"/>
      <c r="E129" s="285"/>
      <c r="F129" s="285"/>
      <c r="G129" s="285"/>
      <c r="H129" s="285"/>
      <c r="I129" s="285"/>
      <c r="J129" s="285"/>
      <c r="K129" s="285"/>
      <c r="L129" s="285"/>
      <c r="M129" s="285"/>
      <c r="N129" s="285"/>
      <c r="O129" s="285"/>
      <c r="P129" s="285"/>
      <c r="Q129" s="285"/>
      <c r="R129" s="285"/>
      <c r="S129" s="285"/>
      <c r="T129" s="285"/>
      <c r="U129" s="285"/>
      <c r="V129" s="285"/>
      <c r="W129" s="285"/>
      <c r="X129" s="285"/>
      <c r="Y129" s="285"/>
      <c r="Z129" s="285"/>
      <c r="AA129" s="285"/>
      <c r="AB129" s="285"/>
      <c r="AC129" s="285"/>
      <c r="AD129" s="285"/>
      <c r="AE129" s="285"/>
      <c r="AF129" s="285"/>
      <c r="AG129" s="286"/>
    </row>
    <row r="130" spans="2:38" ht="12.95" customHeight="1" x14ac:dyDescent="0.2">
      <c r="B130" s="284"/>
      <c r="C130" s="285"/>
      <c r="D130" s="285"/>
      <c r="E130" s="285"/>
      <c r="F130" s="285"/>
      <c r="G130" s="285"/>
      <c r="H130" s="285"/>
      <c r="I130" s="285"/>
      <c r="J130" s="285"/>
      <c r="K130" s="285"/>
      <c r="L130" s="285"/>
      <c r="M130" s="285"/>
      <c r="N130" s="285"/>
      <c r="O130" s="285"/>
      <c r="P130" s="285"/>
      <c r="Q130" s="285"/>
      <c r="R130" s="285"/>
      <c r="S130" s="285"/>
      <c r="T130" s="285"/>
      <c r="U130" s="285"/>
      <c r="V130" s="285"/>
      <c r="W130" s="285"/>
      <c r="X130" s="285"/>
      <c r="Y130" s="285"/>
      <c r="Z130" s="285"/>
      <c r="AA130" s="285"/>
      <c r="AB130" s="285"/>
      <c r="AC130" s="285"/>
      <c r="AD130" s="285"/>
      <c r="AE130" s="285"/>
      <c r="AF130" s="285"/>
      <c r="AG130" s="286"/>
    </row>
    <row r="131" spans="2:38" ht="12.95" customHeight="1" x14ac:dyDescent="0.2">
      <c r="B131" s="284"/>
      <c r="C131" s="285"/>
      <c r="D131" s="285"/>
      <c r="E131" s="285"/>
      <c r="F131" s="285"/>
      <c r="G131" s="285"/>
      <c r="H131" s="285"/>
      <c r="I131" s="285"/>
      <c r="J131" s="285"/>
      <c r="K131" s="285"/>
      <c r="L131" s="285"/>
      <c r="M131" s="285"/>
      <c r="N131" s="285"/>
      <c r="O131" s="285"/>
      <c r="P131" s="285"/>
      <c r="Q131" s="285"/>
      <c r="R131" s="285"/>
      <c r="S131" s="285"/>
      <c r="T131" s="285"/>
      <c r="U131" s="285"/>
      <c r="V131" s="285"/>
      <c r="W131" s="285"/>
      <c r="X131" s="285"/>
      <c r="Y131" s="285"/>
      <c r="Z131" s="285"/>
      <c r="AA131" s="285"/>
      <c r="AB131" s="285"/>
      <c r="AC131" s="285"/>
      <c r="AD131" s="285"/>
      <c r="AE131" s="285"/>
      <c r="AF131" s="285"/>
      <c r="AG131" s="286"/>
    </row>
    <row r="132" spans="2:38" ht="205.5" customHeight="1" x14ac:dyDescent="0.2">
      <c r="B132" s="284"/>
      <c r="C132" s="285"/>
      <c r="D132" s="285"/>
      <c r="E132" s="285"/>
      <c r="F132" s="285"/>
      <c r="G132" s="285"/>
      <c r="H132" s="285"/>
      <c r="I132" s="285"/>
      <c r="J132" s="285"/>
      <c r="K132" s="285"/>
      <c r="L132" s="285"/>
      <c r="M132" s="285"/>
      <c r="N132" s="285"/>
      <c r="O132" s="285"/>
      <c r="P132" s="285"/>
      <c r="Q132" s="285"/>
      <c r="R132" s="285"/>
      <c r="S132" s="285"/>
      <c r="T132" s="285"/>
      <c r="U132" s="285"/>
      <c r="V132" s="285"/>
      <c r="W132" s="285"/>
      <c r="X132" s="285"/>
      <c r="Y132" s="285"/>
      <c r="Z132" s="285"/>
      <c r="AA132" s="285"/>
      <c r="AB132" s="285"/>
      <c r="AC132" s="285"/>
      <c r="AD132" s="285"/>
      <c r="AE132" s="285"/>
      <c r="AF132" s="285"/>
      <c r="AG132" s="286"/>
    </row>
    <row r="133" spans="2:38" ht="151.5" customHeight="1" x14ac:dyDescent="0.2">
      <c r="B133" s="284"/>
      <c r="C133" s="285"/>
      <c r="D133" s="285"/>
      <c r="E133" s="285"/>
      <c r="F133" s="285"/>
      <c r="G133" s="285"/>
      <c r="H133" s="285"/>
      <c r="I133" s="285"/>
      <c r="J133" s="285"/>
      <c r="K133" s="285"/>
      <c r="L133" s="285"/>
      <c r="M133" s="285"/>
      <c r="N133" s="285"/>
      <c r="O133" s="285"/>
      <c r="P133" s="285"/>
      <c r="Q133" s="285"/>
      <c r="R133" s="285"/>
      <c r="S133" s="285"/>
      <c r="T133" s="285"/>
      <c r="U133" s="285"/>
      <c r="V133" s="285"/>
      <c r="W133" s="285"/>
      <c r="X133" s="285"/>
      <c r="Y133" s="285"/>
      <c r="Z133" s="285"/>
      <c r="AA133" s="285"/>
      <c r="AB133" s="285"/>
      <c r="AC133" s="285"/>
      <c r="AD133" s="285"/>
      <c r="AE133" s="285"/>
      <c r="AF133" s="285"/>
      <c r="AG133" s="286"/>
      <c r="AK133" s="15"/>
    </row>
    <row r="134" spans="2:38" ht="180.75" customHeight="1" x14ac:dyDescent="0.2">
      <c r="B134" s="123"/>
      <c r="C134" s="124"/>
      <c r="D134" s="124"/>
      <c r="E134" s="124"/>
      <c r="F134" s="124"/>
      <c r="G134" s="124"/>
      <c r="H134" s="124"/>
      <c r="I134" s="124"/>
      <c r="J134" s="124"/>
      <c r="K134" s="124"/>
      <c r="L134" s="124"/>
      <c r="M134" s="124"/>
      <c r="N134" s="124"/>
      <c r="O134" s="124"/>
      <c r="P134" s="124"/>
      <c r="Q134" s="124"/>
      <c r="R134" s="124"/>
      <c r="S134" s="124"/>
      <c r="T134" s="124"/>
      <c r="U134" s="124"/>
      <c r="V134" s="124"/>
      <c r="W134" s="124"/>
      <c r="X134" s="124"/>
      <c r="Y134" s="124"/>
      <c r="Z134" s="124"/>
      <c r="AA134" s="124"/>
      <c r="AB134" s="124"/>
      <c r="AC134" s="124"/>
      <c r="AD134" s="124"/>
      <c r="AE134" s="124"/>
      <c r="AF134" s="124"/>
      <c r="AG134" s="125"/>
      <c r="AL134" s="15"/>
    </row>
    <row r="135" spans="2:38" ht="264" customHeight="1" x14ac:dyDescent="0.2">
      <c r="B135" s="40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1"/>
      <c r="AL135" s="15"/>
    </row>
    <row r="136" spans="2:38" ht="249.75" customHeight="1" x14ac:dyDescent="0.2">
      <c r="B136" s="43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27"/>
    </row>
  </sheetData>
  <mergeCells count="368">
    <mergeCell ref="B89:AG89"/>
    <mergeCell ref="B85:C85"/>
    <mergeCell ref="D84:V84"/>
    <mergeCell ref="Z85:AC85"/>
    <mergeCell ref="W85:Y85"/>
    <mergeCell ref="Z84:AC84"/>
    <mergeCell ref="AD84:AG84"/>
    <mergeCell ref="B110:AG110"/>
    <mergeCell ref="B101:AG101"/>
    <mergeCell ref="AD85:AG85"/>
    <mergeCell ref="Z86:AC86"/>
    <mergeCell ref="B102:AG102"/>
    <mergeCell ref="B84:C84"/>
    <mergeCell ref="AD86:AG86"/>
    <mergeCell ref="C98:AG98"/>
    <mergeCell ref="C99:AG99"/>
    <mergeCell ref="B103:AG103"/>
    <mergeCell ref="C96:AG96"/>
    <mergeCell ref="C97:AG97"/>
    <mergeCell ref="B107:AG107"/>
    <mergeCell ref="B12:F12"/>
    <mergeCell ref="B78:C78"/>
    <mergeCell ref="Z77:AC77"/>
    <mergeCell ref="B52:C52"/>
    <mergeCell ref="W80:Y80"/>
    <mergeCell ref="Z80:AC80"/>
    <mergeCell ref="D83:V83"/>
    <mergeCell ref="W82:Y82"/>
    <mergeCell ref="W77:Y77"/>
    <mergeCell ref="W78:Y78"/>
    <mergeCell ref="W81:Y81"/>
    <mergeCell ref="B38:F38"/>
    <mergeCell ref="G38:R38"/>
    <mergeCell ref="S40:V40"/>
    <mergeCell ref="G36:R36"/>
    <mergeCell ref="S30:V30"/>
    <mergeCell ref="W30:AG30"/>
    <mergeCell ref="B60:D60"/>
    <mergeCell ref="B114:AG133"/>
    <mergeCell ref="S44:V44"/>
    <mergeCell ref="W44:AG44"/>
    <mergeCell ref="B86:S86"/>
    <mergeCell ref="T86:V86"/>
    <mergeCell ref="B90:AG90"/>
    <mergeCell ref="B100:AG100"/>
    <mergeCell ref="B44:F44"/>
    <mergeCell ref="G44:R44"/>
    <mergeCell ref="B51:C51"/>
    <mergeCell ref="D51:U51"/>
    <mergeCell ref="AD77:AG77"/>
    <mergeCell ref="B45:AG45"/>
    <mergeCell ref="AD81:AG81"/>
    <mergeCell ref="B77:C77"/>
    <mergeCell ref="AD80:AG80"/>
    <mergeCell ref="Z81:AC81"/>
    <mergeCell ref="D85:V85"/>
    <mergeCell ref="B111:AG111"/>
    <mergeCell ref="B105:AG105"/>
    <mergeCell ref="B106:AG106"/>
    <mergeCell ref="B108:AG108"/>
    <mergeCell ref="B109:AG109"/>
    <mergeCell ref="B104:AG104"/>
    <mergeCell ref="X60:Z60"/>
    <mergeCell ref="X56:Z56"/>
    <mergeCell ref="X57:Z57"/>
    <mergeCell ref="X58:Z58"/>
    <mergeCell ref="B82:C82"/>
    <mergeCell ref="AD82:AG82"/>
    <mergeCell ref="D52:U52"/>
    <mergeCell ref="V52:AG52"/>
    <mergeCell ref="Z76:AC76"/>
    <mergeCell ref="AD76:AG76"/>
    <mergeCell ref="G56:I56"/>
    <mergeCell ref="J56:P56"/>
    <mergeCell ref="Q56:T56"/>
    <mergeCell ref="U56:W56"/>
    <mergeCell ref="AD78:AG78"/>
    <mergeCell ref="W83:Y83"/>
    <mergeCell ref="Z83:AC83"/>
    <mergeCell ref="B50:C50"/>
    <mergeCell ref="D50:U50"/>
    <mergeCell ref="V50:AG50"/>
    <mergeCell ref="D77:V77"/>
    <mergeCell ref="D78:V78"/>
    <mergeCell ref="J60:P60"/>
    <mergeCell ref="Q60:T60"/>
    <mergeCell ref="U60:W60"/>
    <mergeCell ref="E60:F60"/>
    <mergeCell ref="G60:I60"/>
    <mergeCell ref="X69:Z69"/>
    <mergeCell ref="AA56:AE56"/>
    <mergeCell ref="AA57:AE57"/>
    <mergeCell ref="AA58:AE58"/>
    <mergeCell ref="AA69:AE69"/>
    <mergeCell ref="B54:AE54"/>
    <mergeCell ref="B69:D69"/>
    <mergeCell ref="B48:C48"/>
    <mergeCell ref="D48:U48"/>
    <mergeCell ref="AD47:AG48"/>
    <mergeCell ref="V48:X48"/>
    <mergeCell ref="S36:V36"/>
    <mergeCell ref="B37:F37"/>
    <mergeCell ref="G37:R37"/>
    <mergeCell ref="S37:V37"/>
    <mergeCell ref="W37:AG37"/>
    <mergeCell ref="G39:R39"/>
    <mergeCell ref="B36:F36"/>
    <mergeCell ref="B47:C47"/>
    <mergeCell ref="D47:U47"/>
    <mergeCell ref="V47:X47"/>
    <mergeCell ref="S41:V41"/>
    <mergeCell ref="B39:F39"/>
    <mergeCell ref="Y47:AC48"/>
    <mergeCell ref="S32:V32"/>
    <mergeCell ref="W32:AG32"/>
    <mergeCell ref="W43:AG43"/>
    <mergeCell ref="V46:X46"/>
    <mergeCell ref="Y46:AC46"/>
    <mergeCell ref="AD46:AG46"/>
    <mergeCell ref="G42:R42"/>
    <mergeCell ref="B43:F43"/>
    <mergeCell ref="B41:F41"/>
    <mergeCell ref="W39:AG39"/>
    <mergeCell ref="W40:AG40"/>
    <mergeCell ref="W41:AG41"/>
    <mergeCell ref="G41:R41"/>
    <mergeCell ref="S39:V39"/>
    <mergeCell ref="S34:V34"/>
    <mergeCell ref="W34:AA34"/>
    <mergeCell ref="AB34:AD34"/>
    <mergeCell ref="G13:AG13"/>
    <mergeCell ref="B18:F18"/>
    <mergeCell ref="G18:H18"/>
    <mergeCell ref="B21:F21"/>
    <mergeCell ref="B27:F27"/>
    <mergeCell ref="G27:R27"/>
    <mergeCell ref="B17:F17"/>
    <mergeCell ref="G17:H17"/>
    <mergeCell ref="S26:V26"/>
    <mergeCell ref="W26:AG26"/>
    <mergeCell ref="S27:V27"/>
    <mergeCell ref="W27:AG27"/>
    <mergeCell ref="S25:AG25"/>
    <mergeCell ref="B16:F16"/>
    <mergeCell ref="G16:H16"/>
    <mergeCell ref="N19:Q19"/>
    <mergeCell ref="B19:F19"/>
    <mergeCell ref="R19:U19"/>
    <mergeCell ref="B24:AG24"/>
    <mergeCell ref="B25:R25"/>
    <mergeCell ref="G19:H19"/>
    <mergeCell ref="I19:M19"/>
    <mergeCell ref="G22:AG22"/>
    <mergeCell ref="B22:F22"/>
    <mergeCell ref="S28:V28"/>
    <mergeCell ref="S29:V29"/>
    <mergeCell ref="D76:V76"/>
    <mergeCell ref="S35:V35"/>
    <mergeCell ref="S33:V33"/>
    <mergeCell ref="D75:V75"/>
    <mergeCell ref="G43:R43"/>
    <mergeCell ref="S42:V42"/>
    <mergeCell ref="B42:F42"/>
    <mergeCell ref="B46:C46"/>
    <mergeCell ref="D46:U46"/>
    <mergeCell ref="B76:C76"/>
    <mergeCell ref="V51:AG51"/>
    <mergeCell ref="W36:AG36"/>
    <mergeCell ref="S38:V38"/>
    <mergeCell ref="W38:AG38"/>
    <mergeCell ref="B40:F40"/>
    <mergeCell ref="G40:R40"/>
    <mergeCell ref="AE34:AG34"/>
    <mergeCell ref="B32:F32"/>
    <mergeCell ref="G32:R32"/>
    <mergeCell ref="W28:AG28"/>
    <mergeCell ref="W29:AG29"/>
    <mergeCell ref="W33:AG33"/>
    <mergeCell ref="B1:F1"/>
    <mergeCell ref="AA1:AG1"/>
    <mergeCell ref="G1:Z1"/>
    <mergeCell ref="B5:F5"/>
    <mergeCell ref="B6:F6"/>
    <mergeCell ref="G5:AG5"/>
    <mergeCell ref="G6:AG6"/>
    <mergeCell ref="B7:F7"/>
    <mergeCell ref="B3:D3"/>
    <mergeCell ref="E3:T3"/>
    <mergeCell ref="U3:V3"/>
    <mergeCell ref="Y3:AB3"/>
    <mergeCell ref="AD3:AG3"/>
    <mergeCell ref="B2:AG2"/>
    <mergeCell ref="B4:AG4"/>
    <mergeCell ref="G7:AG7"/>
    <mergeCell ref="B29:F29"/>
    <mergeCell ref="B112:AG112"/>
    <mergeCell ref="D79:V79"/>
    <mergeCell ref="D80:V80"/>
    <mergeCell ref="W79:Y79"/>
    <mergeCell ref="Z79:AC79"/>
    <mergeCell ref="W84:Y84"/>
    <mergeCell ref="B88:AG88"/>
    <mergeCell ref="B72:C73"/>
    <mergeCell ref="B74:C74"/>
    <mergeCell ref="AD72:AG73"/>
    <mergeCell ref="W72:Y73"/>
    <mergeCell ref="Z72:AC73"/>
    <mergeCell ref="Z74:AC74"/>
    <mergeCell ref="D72:V73"/>
    <mergeCell ref="B75:C75"/>
    <mergeCell ref="B79:C79"/>
    <mergeCell ref="AD75:AG75"/>
    <mergeCell ref="AD79:AG79"/>
    <mergeCell ref="G30:R30"/>
    <mergeCell ref="G29:R29"/>
    <mergeCell ref="B30:F30"/>
    <mergeCell ref="W42:AG42"/>
    <mergeCell ref="S43:V43"/>
    <mergeCell ref="B134:AG134"/>
    <mergeCell ref="B8:F8"/>
    <mergeCell ref="B9:F9"/>
    <mergeCell ref="B10:F10"/>
    <mergeCell ref="AD74:AG74"/>
    <mergeCell ref="B20:F20"/>
    <mergeCell ref="B14:F14"/>
    <mergeCell ref="B15:F15"/>
    <mergeCell ref="W74:Y74"/>
    <mergeCell ref="G8:AG8"/>
    <mergeCell ref="G9:AG9"/>
    <mergeCell ref="G10:AG10"/>
    <mergeCell ref="G14:AG14"/>
    <mergeCell ref="S15:AG15"/>
    <mergeCell ref="G20:AG20"/>
    <mergeCell ref="G21:AG21"/>
    <mergeCell ref="P15:R15"/>
    <mergeCell ref="G15:J15"/>
    <mergeCell ref="K15:O15"/>
    <mergeCell ref="B23:AG23"/>
    <mergeCell ref="B26:F26"/>
    <mergeCell ref="B13:F13"/>
    <mergeCell ref="B28:F28"/>
    <mergeCell ref="G28:R28"/>
    <mergeCell ref="G26:R26"/>
    <mergeCell ref="B34:F34"/>
    <mergeCell ref="B11:F11"/>
    <mergeCell ref="B31:F31"/>
    <mergeCell ref="G31:R31"/>
    <mergeCell ref="S31:V31"/>
    <mergeCell ref="W31:AG31"/>
    <mergeCell ref="J69:P69"/>
    <mergeCell ref="Q69:T69"/>
    <mergeCell ref="U69:W69"/>
    <mergeCell ref="E56:F56"/>
    <mergeCell ref="B56:D56"/>
    <mergeCell ref="B57:D57"/>
    <mergeCell ref="E57:F57"/>
    <mergeCell ref="B58:D58"/>
    <mergeCell ref="E58:F58"/>
    <mergeCell ref="W35:AG35"/>
    <mergeCell ref="B35:F35"/>
    <mergeCell ref="G35:R35"/>
    <mergeCell ref="B33:F33"/>
    <mergeCell ref="G33:R33"/>
    <mergeCell ref="G34:J34"/>
    <mergeCell ref="K34:O34"/>
    <mergeCell ref="P34:R34"/>
    <mergeCell ref="G57:I57"/>
    <mergeCell ref="J57:P57"/>
    <mergeCell ref="Q57:T57"/>
    <mergeCell ref="U57:W57"/>
    <mergeCell ref="G58:I58"/>
    <mergeCell ref="J58:P58"/>
    <mergeCell ref="Q58:T58"/>
    <mergeCell ref="U58:W58"/>
    <mergeCell ref="B59:D59"/>
    <mergeCell ref="E59:F59"/>
    <mergeCell ref="G59:I59"/>
    <mergeCell ref="J59:P59"/>
    <mergeCell ref="Q59:T59"/>
    <mergeCell ref="U59:W59"/>
    <mergeCell ref="J62:P62"/>
    <mergeCell ref="Q62:T62"/>
    <mergeCell ref="U62:W62"/>
    <mergeCell ref="B63:D63"/>
    <mergeCell ref="E63:F63"/>
    <mergeCell ref="G63:I63"/>
    <mergeCell ref="J63:P63"/>
    <mergeCell ref="Q63:T63"/>
    <mergeCell ref="U63:W63"/>
    <mergeCell ref="B64:D64"/>
    <mergeCell ref="E64:F64"/>
    <mergeCell ref="G64:I64"/>
    <mergeCell ref="J64:P64"/>
    <mergeCell ref="Q64:T64"/>
    <mergeCell ref="U64:W64"/>
    <mergeCell ref="X59:Z59"/>
    <mergeCell ref="AA59:AE59"/>
    <mergeCell ref="B83:C83"/>
    <mergeCell ref="D81:V81"/>
    <mergeCell ref="AA60:AE60"/>
    <mergeCell ref="B61:D61"/>
    <mergeCell ref="E61:F61"/>
    <mergeCell ref="G61:I61"/>
    <mergeCell ref="J61:P61"/>
    <mergeCell ref="Q61:T61"/>
    <mergeCell ref="U61:W61"/>
    <mergeCell ref="X61:Z61"/>
    <mergeCell ref="AA61:AE61"/>
    <mergeCell ref="B80:C80"/>
    <mergeCell ref="B81:C81"/>
    <mergeCell ref="B62:D62"/>
    <mergeCell ref="E62:F62"/>
    <mergeCell ref="G62:I62"/>
    <mergeCell ref="X63:Z63"/>
    <mergeCell ref="AA63:AE63"/>
    <mergeCell ref="C91:AG91"/>
    <mergeCell ref="C92:AG92"/>
    <mergeCell ref="C93:AG93"/>
    <mergeCell ref="C94:AG94"/>
    <mergeCell ref="C95:AG95"/>
    <mergeCell ref="X62:Z62"/>
    <mergeCell ref="AA62:AE62"/>
    <mergeCell ref="W86:Y86"/>
    <mergeCell ref="D82:V82"/>
    <mergeCell ref="X64:Z64"/>
    <mergeCell ref="AA64:AE64"/>
    <mergeCell ref="B65:D65"/>
    <mergeCell ref="E65:F65"/>
    <mergeCell ref="G65:I65"/>
    <mergeCell ref="J65:P65"/>
    <mergeCell ref="Q65:T65"/>
    <mergeCell ref="U65:W65"/>
    <mergeCell ref="X65:Z65"/>
    <mergeCell ref="AA65:AE65"/>
    <mergeCell ref="E69:F69"/>
    <mergeCell ref="G69:I69"/>
    <mergeCell ref="Z82:AC82"/>
    <mergeCell ref="W76:Y76"/>
    <mergeCell ref="Z78:AC78"/>
    <mergeCell ref="B71:AG71"/>
    <mergeCell ref="W75:Y75"/>
    <mergeCell ref="Z75:AC75"/>
    <mergeCell ref="D74:V74"/>
    <mergeCell ref="AD83:AG83"/>
    <mergeCell ref="U67:W67"/>
    <mergeCell ref="X67:Z67"/>
    <mergeCell ref="AA67:AE67"/>
    <mergeCell ref="B68:D68"/>
    <mergeCell ref="E68:F68"/>
    <mergeCell ref="G68:I68"/>
    <mergeCell ref="J68:P68"/>
    <mergeCell ref="Q68:T68"/>
    <mergeCell ref="U68:W68"/>
    <mergeCell ref="X68:Z68"/>
    <mergeCell ref="AA68:AE68"/>
    <mergeCell ref="B66:D66"/>
    <mergeCell ref="E66:F66"/>
    <mergeCell ref="G66:I66"/>
    <mergeCell ref="J66:P66"/>
    <mergeCell ref="Q66:T66"/>
    <mergeCell ref="U66:W66"/>
    <mergeCell ref="X66:Z66"/>
    <mergeCell ref="AA66:AE66"/>
    <mergeCell ref="B67:D67"/>
    <mergeCell ref="E67:F67"/>
    <mergeCell ref="G67:I67"/>
    <mergeCell ref="J67:P67"/>
    <mergeCell ref="Q67:T67"/>
  </mergeCells>
  <phoneticPr fontId="3" type="noConversion"/>
  <printOptions horizontalCentered="1"/>
  <pageMargins left="0.19685039370078741" right="0.19685039370078741" top="0.78740157480314965" bottom="0.94488188976377963" header="0" footer="0"/>
  <pageSetup scale="61" fitToHeight="3" orientation="portrait" r:id="rId1"/>
  <headerFooter alignWithMargins="0">
    <oddFooter>Página &amp;P</oddFooter>
  </headerFooter>
  <rowBreaks count="1" manualBreakCount="1">
    <brk id="49" max="3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35847229364A4449C1DB5CA97B8751C" ma:contentTypeVersion="23" ma:contentTypeDescription="Crear nuevo documento." ma:contentTypeScope="" ma:versionID="4a5601c91669ca37c98259b2325a837b">
  <xsd:schema xmlns:xsd="http://www.w3.org/2001/XMLSchema" xmlns:xs="http://www.w3.org/2001/XMLSchema" xmlns:p="http://schemas.microsoft.com/office/2006/metadata/properties" xmlns:ns2="c5cc6fe4-7bae-4ad8-983a-e5236bfbe65e" xmlns:ns3="703ac7a9-cb03-4bf5-8dbc-9fd8f3978264" targetNamespace="http://schemas.microsoft.com/office/2006/metadata/properties" ma:root="true" ma:fieldsID="a3e3c253745810ecbec0b5eed7cc9f0c" ns2:_="" ns3:_="">
    <xsd:import namespace="c5cc6fe4-7bae-4ad8-983a-e5236bfbe65e"/>
    <xsd:import namespace="703ac7a9-cb03-4bf5-8dbc-9fd8f3978264"/>
    <xsd:element name="properties">
      <xsd:complexType>
        <xsd:sequence>
          <xsd:element name="documentManagement">
            <xsd:complexType>
              <xsd:all>
                <xsd:element ref="ns2:FechayHora" minOccurs="0"/>
                <xsd:element ref="ns2:_Flow_SignoffStatus" minOccurs="0"/>
                <xsd:element ref="ns2:Fechayhora0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cc6fe4-7bae-4ad8-983a-e5236bfbe65e" elementFormDefault="qualified">
    <xsd:import namespace="http://schemas.microsoft.com/office/2006/documentManagement/types"/>
    <xsd:import namespace="http://schemas.microsoft.com/office/infopath/2007/PartnerControls"/>
    <xsd:element name="FechayHora" ma:index="3" nillable="true" ma:displayName="Fecha y Hora" ma:format="DateTime" ma:internalName="FechayHora" ma:readOnly="false">
      <xsd:simpleType>
        <xsd:restriction base="dms:DateTime"/>
      </xsd:simpleType>
    </xsd:element>
    <xsd:element name="_Flow_SignoffStatus" ma:index="4" nillable="true" ma:displayName="Estado de aprobación" ma:internalName="Estado_x0020_de_x0020_aprobaci_x00f3_n" ma:readOnly="false">
      <xsd:simpleType>
        <xsd:restriction base="dms:Text"/>
      </xsd:simpleType>
    </xsd:element>
    <xsd:element name="Fechayhora0" ma:index="5" nillable="true" ma:displayName="Fecha y hora" ma:format="DateOnly" ma:internalName="Fechayhora0" ma:readOnly="false">
      <xsd:simpleType>
        <xsd:restriction base="dms:DateTime"/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hidden="true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hidden="true" ma:internalName="MediaServiceOCR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Location" ma:index="19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2785dc40-82a5-43c1-b5c0-b2abc6a179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3ac7a9-cb03-4bf5-8dbc-9fd8f397826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d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hidden="true" ma:internalName="SharedWithDetails" ma:readOnly="true">
      <xsd:simpleType>
        <xsd:restriction base="dms:Note"/>
      </xsd:simpleType>
    </xsd:element>
    <xsd:element name="TaxCatchAll" ma:index="23" nillable="true" ma:displayName="Taxonomy Catch All Column" ma:hidden="true" ma:list="{063b0d94-22a5-4c9a-a97e-d2f11d303701}" ma:internalName="TaxCatchAll" ma:readOnly="false" ma:showField="CatchAllData" ma:web="703ac7a9-cb03-4bf5-8dbc-9fd8f39782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e contenido"/>
        <xsd:element ref="dc:title" minOccurs="0" maxOccurs="1" ma:index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Fechayhora0 xmlns="c5cc6fe4-7bae-4ad8-983a-e5236bfbe65e" xsi:nil="true"/>
    <FechayHora xmlns="c5cc6fe4-7bae-4ad8-983a-e5236bfbe65e" xsi:nil="true"/>
    <TaxCatchAll xmlns="703ac7a9-cb03-4bf5-8dbc-9fd8f3978264" xsi:nil="true"/>
    <lcf76f155ced4ddcb4097134ff3c332f xmlns="c5cc6fe4-7bae-4ad8-983a-e5236bfbe65e">
      <Terms xmlns="http://schemas.microsoft.com/office/infopath/2007/PartnerControls"/>
    </lcf76f155ced4ddcb4097134ff3c332f>
    <_Flow_SignoffStatus xmlns="c5cc6fe4-7bae-4ad8-983a-e5236bfbe65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9F8AED1-3FC3-4D69-A93F-86073EAE67B0}"/>
</file>

<file path=customXml/itemProps2.xml><?xml version="1.0" encoding="utf-8"?>
<ds:datastoreItem xmlns:ds="http://schemas.openxmlformats.org/officeDocument/2006/customXml" ds:itemID="{62EBD860-5262-4650-8864-FFEBAC5F3E50}">
  <ds:schemaRefs>
    <ds:schemaRef ds:uri="http://schemas.microsoft.com/office/2006/metadata/properties"/>
    <ds:schemaRef ds:uri="http://www.w3.org/2000/xmlns/"/>
  </ds:schemaRefs>
</ds:datastoreItem>
</file>

<file path=customXml/itemProps3.xml><?xml version="1.0" encoding="utf-8"?>
<ds:datastoreItem xmlns:ds="http://schemas.openxmlformats.org/officeDocument/2006/customXml" ds:itemID="{EE94AA9C-257F-4780-8C1A-F63807033F26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2c265b7e-6857-49fe-ae12-61c1a6cdb046}" enabled="0" method="" siteId="{2c265b7e-6857-49fe-ae12-61c1a6cdb04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SEMANAL</vt:lpstr>
      <vt:lpstr>SEMANAL!Área_de_impresión</vt:lpstr>
      <vt:lpstr>SEMANAL!Títulos_a_imprimir</vt:lpstr>
    </vt:vector>
  </TitlesOfParts>
  <Company>FONADE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anarvaez</dc:creator>
  <cp:lastModifiedBy>IVAN DARIO MANTILLA ROSAS</cp:lastModifiedBy>
  <cp:lastPrinted>2025-02-18T15:20:24Z</cp:lastPrinted>
  <dcterms:created xsi:type="dcterms:W3CDTF">2008-02-28T20:43:19Z</dcterms:created>
  <dcterms:modified xsi:type="dcterms:W3CDTF">2025-06-18T21:22:58Z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0x010100F35847229364A4449C1DB5CA97B8751C</vt:lpwstr>
  </property>
</Properties>
</file>