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494" documentId="8_{2C54E00C-5726-499E-BEFB-482E9646F63D}" xr6:coauthVersionLast="47" xr6:coauthVersionMax="47" xr10:uidLastSave="{9E2EE428-72D5-4AB0-8E4F-1F7CFE51EBB7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SEMANAL!$A$1:$AH$132</definedName>
    <definedName name="_xlnm.Print_Titles" localSheetId="0">SEMANAL!$1:$3</definedName>
    <definedName name="Z_EC7D1C3D_EF87_4C2F_AF0F_74582594229A_.wvu.PrintArea" localSheetId="0" hidden="1">SEMANAL!$B$1:$AG$88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8" i="2" l="1"/>
  <c r="U68" i="2"/>
  <c r="J68" i="2"/>
  <c r="E68" i="2"/>
  <c r="AA67" i="2"/>
  <c r="X67" i="2"/>
  <c r="AA68" i="2" l="1"/>
  <c r="AA66" i="2"/>
  <c r="X66" i="2"/>
  <c r="G22" i="2"/>
  <c r="AA65" i="2"/>
  <c r="X65" i="2"/>
  <c r="X68" i="2" l="1"/>
  <c r="AA64" i="2"/>
  <c r="X64" i="2"/>
  <c r="AA63" i="2" l="1"/>
  <c r="X63" i="2"/>
  <c r="AA62" i="2" l="1"/>
  <c r="X62" i="2"/>
  <c r="AA61" i="2" l="1"/>
  <c r="X61" i="2"/>
  <c r="AA59" i="2" l="1"/>
  <c r="AA60" i="2"/>
  <c r="X60" i="2"/>
  <c r="X59" i="2" l="1"/>
  <c r="W85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W42" i="2" l="1"/>
  <c r="AD79" i="2" l="1"/>
  <c r="AD77" i="2"/>
  <c r="G14" i="2" l="1"/>
  <c r="AD76" i="2" l="1"/>
  <c r="AD75" i="2"/>
  <c r="AD74" i="2"/>
  <c r="AF74" i="2"/>
  <c r="AF75" i="2"/>
  <c r="AF76" i="2"/>
  <c r="G40" i="2"/>
  <c r="G42" i="2" s="1"/>
  <c r="G33" i="2" l="1"/>
  <c r="Y47" i="2" l="1"/>
  <c r="Z85" i="2" l="1"/>
  <c r="AF84" i="2"/>
  <c r="AD84" i="2"/>
  <c r="AF83" i="2"/>
  <c r="AD83" i="2"/>
  <c r="AF82" i="2"/>
  <c r="AD82" i="2"/>
  <c r="AF81" i="2"/>
  <c r="AD81" i="2"/>
  <c r="AF80" i="2"/>
  <c r="AD80" i="2"/>
  <c r="AF79" i="2"/>
  <c r="AF78" i="2"/>
  <c r="AD78" i="2"/>
  <c r="AF77" i="2"/>
  <c r="AF73" i="2"/>
  <c r="AD73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<sst xmlns="http://schemas.openxmlformats.org/spreadsheetml/2006/main" count="156" uniqueCount="125">
  <si>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</si>
  <si>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</si>
  <si>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</si>
  <si>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</si>
  <si>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</si>
  <si>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</si>
  <si>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</si>
  <si>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</si>
  <si>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</si>
  <si>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</si>
  <si>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</si>
  <si>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</si>
  <si>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</si>
  <si>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</si>
  <si>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</si>
  <si>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</si>
  <si>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</si>
  <si>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</si>
  <si>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</si>
  <si>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</si>
  <si>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</si>
  <si>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</si>
  <si>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</si>
  <si>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</si>
  <si>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</si>
  <si>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</si>
  <si>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</si>
  <si>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</si>
  <si>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</si>
  <si>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</si>
  <si>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</si>
  <si>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</si>
  <si>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</si>
  <si>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</si>
  <si>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</si>
  <si>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</si>
  <si>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</si>
  <si>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</si>
  <si>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</si>
  <si>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</si>
  <si>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</si>
  <si>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</si>
  <si>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</si>
  <si>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</si>
  <si>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</si>
  <si>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</si>
  <si>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</si>
  <si>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</si>
  <si>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</si>
  <si>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</si>
  <si>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</si>
  <si>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</si>
  <si>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</si>
  <si>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</si>
  <si>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</si>
  <si>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</si>
  <si>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</si>
  <si>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</si>
  <si>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</si>
  <si>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</si>
  <si>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</si>
  <si>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</si>
  <si>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</si>
  <si>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</si>
  <si>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</si>
  <si>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</si>
  <si>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</si>
  <si>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</si>
  <si>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</si>
  <si>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</si>
  <si>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</si>
  <si>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</si>
  <si>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</si>
  <si>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</si>
  <si>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</si>
  <si>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</si>
  <si>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</si>
  <si>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</si>
  <si>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</si>
  <si>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</si>
  <si>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</si>
  <si>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</si>
  <si>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</si>
  <si>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</si>
  <si>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</si>
  <si>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</si>
  <si>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</si>
  <si>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</si>
  <si>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</si>
  <si>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</si>
  <si>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</si>
  <si>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</si>
  <si>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</si>
  <si>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</si>
  <si>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</si>
  <si>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</si>
  <si>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</si>
  <si>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</si>
  <si>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</si>
  <si>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</si>
  <si>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</si>
  <si>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</si>
  <si>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</si>
  <si>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</si>
  <si>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</si>
  <si>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</si>
  <si>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</si>
  <si>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>Se remitió el informe semanal al componente técnico.</t>
  </si>
  <si>
    <t xml:space="preserve">1.	Se continua con  la fabricación y fundida de marcos de cajas (aguas residuales y lluvias). </t>
  </si>
  <si>
    <t xml:space="preserve">3.	Se continua con el armado y fundida muros en concreto del primer piso </t>
  </si>
  <si>
    <r>
      <t xml:space="preserve">Durante la semana del </t>
    </r>
    <r>
      <rPr>
        <b/>
        <sz val="11"/>
        <rFont val="Times New Roman"/>
        <family val="1"/>
      </rPr>
      <t>02/06/2025 al 08/06/2025</t>
    </r>
    <r>
      <rPr>
        <sz val="11"/>
        <rFont val="Times New Roman"/>
        <family val="1"/>
      </rPr>
      <t xml:space="preserve"> se realizaron las siguientes actividades:
El 03/06/2025 la SDSCJ el oficio No. 2-2025-34518, mediante el cual realizan la SOLICITUD REUNIÓN PRESENCIAL EN LA SDSCJ, para el 04/06/2025 a las 09:00 am
El 03/06/2025 la SDSCJ remite el correo Avance físico y financiero a 31-Mayo-2025 (Proyecto URI Tunjuelito).
El 03/06/2025 Findeter remite a la SDSCJ el oficio No. 2202552020325 sobre la rta a los radicados No. 2-2025-30897 y 2-2025-34518
El 04/06/2025 la SDSCJ remite el oficio 2-2025-35000 sobre PAGO N° 07 DE ASISTENCIA TÉCNICA Y ADMINISTRACIÓN DE RECURSOS DEL CTO INTERADMINISTRATIVO NO. 2162-2022: RTA A ACLARACIÓN RECIBIDA DE FINDETER MEDIANTE CORREO DEL 28-05-2025.
El 04/06/2025 la SDSCJ remite el correo Acta de reunión sobre Liquidación Contrato 1153-2018 entre FINDETER y la SCJ
El 05/06/2025 Findeter remite a la SDSCJ el correo RE: Avance físico y financiero a 31-Mayo-2025 (Proyecto URI Tunjuelito)
El 05/06/2025 Findeter remite a la SDSCJ el correo Informe semanal No. 123 URI de Tunjuelito</t>
    </r>
  </si>
  <si>
    <t xml:space="preserve">En la semana del 02 al 08 de junio de 2025, se realizó la verificación del funcionamiento del punto de atención a la comunidad a cargo del contratista, se evidencio que se encuentra funcionando con normalidad. </t>
  </si>
  <si>
    <t>En la semana del 02 al 08 de junio de 2025 se continuó con la recepción de hojas de vida del AID</t>
  </si>
  <si>
    <t>El día 03 de junio se recibió la proyección del oficio para dar respuesta al IDU, este se encuentra en revisión por la interventoría.</t>
  </si>
  <si>
    <t xml:space="preserve">El día 05 de junio de 2025 se recibió la subsanación de las observaciones al informe No. 10 del contratista, el cual se encuentra en revisión por interventoría. </t>
  </si>
  <si>
    <t xml:space="preserve">El día 05 de junio de 2025 se llevó a cabo el comité de obra No. 44 donde el componente de gestión social participó dando el reporte de cumplimiento de las actividades ejecutadas en la semana. </t>
  </si>
  <si>
    <t xml:space="preserve">Para la semana del 09 al 15 de junio de 2025, se tiene previsto mantener la atención en el Punto de Atención Ciudadana. </t>
  </si>
  <si>
    <t>PARA LA SEMANA COMPRENDIDA ENTRE EL 02 y 08 DE JUNIO DE 2025 EN EL COMPONENTE TÉCNICO SE REALIZARON LAS SIGUIENTES ACTIVIDADES DE OBRA.</t>
  </si>
  <si>
    <t xml:space="preserve">4.	Se funden 2  columnas eje G primer piso </t>
  </si>
  <si>
    <t xml:space="preserve">5.	Se continuo con mampostería de primer y segundo piso y se inici en tercer piso </t>
  </si>
  <si>
    <t xml:space="preserve">6.	Se continua con la fundida de muros en salas de paso </t>
  </si>
  <si>
    <t xml:space="preserve">7.	Se continua con  la colocación de red descolgada de contra incendios </t>
  </si>
  <si>
    <t xml:space="preserve">8.	se continua con los remates en placa de cuarto piso </t>
  </si>
  <si>
    <t xml:space="preserve">9.	se inicio la actividad de piso en granito en segundo piso </t>
  </si>
  <si>
    <t xml:space="preserve">10.	Se continia con  el armado de la cama para placa de terraza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</si>
</sst>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318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6" fillId="0" borderId="1" xfId="0" applyFont="1" applyBorder="1" applyAlignment="1">
      <alignment horizontal="center" vertical="top" wrapText="1"/>
    </xf>
    <xf numFmtId="165" fontId="11" fillId="0" borderId="1" xfId="3" applyFont="1" applyBorder="1" applyAlignment="1">
      <alignment horizontal="center" vertical="center" wrapText="1"/>
    </xf>
    <xf numFmtId="10" fontId="11" fillId="0" borderId="1" xfId="6" applyNumberFormat="1" applyFont="1" applyFill="1" applyBorder="1" applyAlignment="1">
      <alignment horizontal="center" vertical="center"/>
    </xf>
    <xf numFmtId="165" fontId="11" fillId="0" borderId="1" xfId="3" applyFont="1" applyFill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165" fontId="11" fillId="0" borderId="24" xfId="3" applyFont="1" applyBorder="1" applyAlignment="1">
      <alignment horizontal="center" vertical="center" wrapText="1"/>
    </xf>
    <xf numFmtId="165" fontId="11" fillId="0" borderId="25" xfId="3" applyFont="1" applyBorder="1" applyAlignment="1">
      <alignment horizontal="center" vertical="center" wrapText="1"/>
    </xf>
    <xf numFmtId="165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10" fontId="15" fillId="0" borderId="24" xfId="6" applyNumberFormat="1" applyFont="1" applyBorder="1" applyAlignment="1">
      <alignment horizontal="center" vertical="center" wrapText="1"/>
    </xf>
    <xf numFmtId="10" fontId="15" fillId="0" borderId="25" xfId="6" applyNumberFormat="1" applyFont="1" applyBorder="1" applyAlignment="1">
      <alignment horizontal="center" vertical="center" wrapText="1"/>
    </xf>
    <xf numFmtId="10" fontId="15" fillId="0" borderId="26" xfId="6" applyNumberFormat="1" applyFont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1" fillId="0" borderId="1" xfId="6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5" fontId="15" fillId="0" borderId="24" xfId="3" applyFont="1" applyBorder="1" applyAlignment="1">
      <alignment horizontal="center" vertical="center" wrapText="1"/>
    </xf>
    <xf numFmtId="165" fontId="15" fillId="0" borderId="25" xfId="3" applyFont="1" applyBorder="1" applyAlignment="1">
      <alignment horizontal="center" vertical="center" wrapText="1"/>
    </xf>
    <xf numFmtId="165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3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3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10" fontId="15" fillId="0" borderId="1" xfId="6" applyNumberFormat="1" applyFont="1" applyFill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165" fontId="17" fillId="0" borderId="1" xfId="3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11907</xdr:colOff>
      <xdr:row>111</xdr:row>
      <xdr:rowOff>154781</xdr:rowOff>
    </xdr:from>
    <xdr:to>
      <xdr:col>10</xdr:col>
      <xdr:colOff>80364</xdr:colOff>
      <xdr:row>125</xdr:row>
      <xdr:rowOff>124893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C77E032-75B2-4DA3-9CED-BD1B6720F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0970" y="30349031"/>
          <a:ext cx="3818925" cy="2946675"/>
        </a:xfrm>
        <a:prstGeom prst="rect">
          <a:avLst/>
        </a:prstGeom>
      </xdr:spPr>
    </xdr:pic>
    <xdr:clientData/>
  </xdr:twoCellAnchor>
  <xdr:twoCellAnchor editAs="oneCell">
    <xdr:from>
      <xdr:col>10</xdr:col>
      <xdr:colOff>83345</xdr:colOff>
      <xdr:row>111</xdr:row>
      <xdr:rowOff>159544</xdr:rowOff>
    </xdr:from>
    <xdr:to>
      <xdr:col>21</xdr:col>
      <xdr:colOff>688182</xdr:colOff>
      <xdr:row>125</xdr:row>
      <xdr:rowOff>129656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89320B-3D8A-4135-A664-20D03FA842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3952876" y="30353794"/>
          <a:ext cx="3593306" cy="2946675"/>
        </a:xfrm>
        <a:prstGeom prst="rect">
          <a:avLst/>
        </a:prstGeom>
      </xdr:spPr>
    </xdr:pic>
    <xdr:clientData/>
  </xdr:twoCellAnchor>
  <xdr:twoCellAnchor editAs="oneCell">
    <xdr:from>
      <xdr:col>21</xdr:col>
      <xdr:colOff>697705</xdr:colOff>
      <xdr:row>111</xdr:row>
      <xdr:rowOff>159544</xdr:rowOff>
    </xdr:from>
    <xdr:to>
      <xdr:col>32</xdr:col>
      <xdr:colOff>335755</xdr:colOff>
      <xdr:row>125</xdr:row>
      <xdr:rowOff>129656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342ED33-B327-443E-B4B7-0BA32C692F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7555705" y="30353794"/>
          <a:ext cx="3745706" cy="29466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127</xdr:row>
      <xdr:rowOff>1107281</xdr:rowOff>
    </xdr:from>
    <xdr:to>
      <xdr:col>10</xdr:col>
      <xdr:colOff>3456</xdr:colOff>
      <xdr:row>128</xdr:row>
      <xdr:rowOff>1427437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8951106-8DCF-4019-8754-E20F7A309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8588" y="34611469"/>
          <a:ext cx="3744399" cy="292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92869</xdr:colOff>
      <xdr:row>127</xdr:row>
      <xdr:rowOff>1114424</xdr:rowOff>
    </xdr:from>
    <xdr:to>
      <xdr:col>21</xdr:col>
      <xdr:colOff>723604</xdr:colOff>
      <xdr:row>128</xdr:row>
      <xdr:rowOff>1434580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C3687C6-6D23-4CEF-BE8C-90F0DDB214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62400" y="34618612"/>
          <a:ext cx="3619204" cy="2927625"/>
        </a:xfrm>
        <a:prstGeom prst="rect">
          <a:avLst/>
        </a:prstGeom>
      </xdr:spPr>
    </xdr:pic>
    <xdr:clientData/>
  </xdr:twoCellAnchor>
  <xdr:twoCellAnchor editAs="oneCell">
    <xdr:from>
      <xdr:col>21</xdr:col>
      <xdr:colOff>847725</xdr:colOff>
      <xdr:row>127</xdr:row>
      <xdr:rowOff>1112042</xdr:rowOff>
    </xdr:from>
    <xdr:to>
      <xdr:col>32</xdr:col>
      <xdr:colOff>334924</xdr:colOff>
      <xdr:row>128</xdr:row>
      <xdr:rowOff>1432198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3A7C9757-D7B9-4266-95E3-1F0F158D0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705725" y="34616230"/>
          <a:ext cx="3594855" cy="292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30956</xdr:colOff>
      <xdr:row>129</xdr:row>
      <xdr:rowOff>73819</xdr:rowOff>
    </xdr:from>
    <xdr:to>
      <xdr:col>10</xdr:col>
      <xdr:colOff>25238</xdr:colOff>
      <xdr:row>130</xdr:row>
      <xdr:rowOff>655913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B701548C-043D-42ED-9201-EFA3870D4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0019" y="38114288"/>
          <a:ext cx="3744750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19052</xdr:colOff>
      <xdr:row>129</xdr:row>
      <xdr:rowOff>71437</xdr:rowOff>
    </xdr:from>
    <xdr:to>
      <xdr:col>21</xdr:col>
      <xdr:colOff>780095</xdr:colOff>
      <xdr:row>130</xdr:row>
      <xdr:rowOff>653531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EBE520CA-880B-40B9-B382-933C37FCF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88583" y="38111906"/>
          <a:ext cx="3749512" cy="2880000"/>
        </a:xfrm>
        <a:prstGeom prst="rect">
          <a:avLst/>
        </a:prstGeom>
      </xdr:spPr>
    </xdr:pic>
    <xdr:clientData/>
  </xdr:twoCellAnchor>
  <xdr:twoCellAnchor editAs="oneCell">
    <xdr:from>
      <xdr:col>21</xdr:col>
      <xdr:colOff>809626</xdr:colOff>
      <xdr:row>129</xdr:row>
      <xdr:rowOff>73819</xdr:rowOff>
    </xdr:from>
    <xdr:to>
      <xdr:col>32</xdr:col>
      <xdr:colOff>391951</xdr:colOff>
      <xdr:row>130</xdr:row>
      <xdr:rowOff>655913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7BD09C81-3634-4339-B021-1C85A90483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67626" y="38114288"/>
          <a:ext cx="3689981" cy="28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33336</xdr:colOff>
      <xdr:row>130</xdr:row>
      <xdr:rowOff>797719</xdr:rowOff>
    </xdr:from>
    <xdr:to>
      <xdr:col>10</xdr:col>
      <xdr:colOff>27618</xdr:colOff>
      <xdr:row>131</xdr:row>
      <xdr:rowOff>891656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63257D03-AC9C-4C0D-BEBF-2DAFA49A5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399" y="41136094"/>
          <a:ext cx="3744750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59530</xdr:colOff>
      <xdr:row>130</xdr:row>
      <xdr:rowOff>802481</xdr:rowOff>
    </xdr:from>
    <xdr:to>
      <xdr:col>21</xdr:col>
      <xdr:colOff>699130</xdr:colOff>
      <xdr:row>131</xdr:row>
      <xdr:rowOff>896418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19ADB276-33D3-414C-8A1C-28E57DA58F2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3929061" y="41140856"/>
          <a:ext cx="3628069" cy="2880000"/>
        </a:xfrm>
        <a:prstGeom prst="rect">
          <a:avLst/>
        </a:prstGeom>
      </xdr:spPr>
    </xdr:pic>
    <xdr:clientData/>
  </xdr:twoCellAnchor>
  <xdr:twoCellAnchor editAs="oneCell">
    <xdr:from>
      <xdr:col>21</xdr:col>
      <xdr:colOff>790574</xdr:colOff>
      <xdr:row>130</xdr:row>
      <xdr:rowOff>776287</xdr:rowOff>
    </xdr:from>
    <xdr:to>
      <xdr:col>32</xdr:col>
      <xdr:colOff>372899</xdr:colOff>
      <xdr:row>131</xdr:row>
      <xdr:rowOff>870224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5A55808A-6F3D-42C3-A1B1-EAB9A0D43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48574" y="41114662"/>
          <a:ext cx="3689981" cy="28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2"/>
  <sheetViews>
    <sheetView showGridLines="0" tabSelected="1" view="pageBreakPreview" zoomScale="80" zoomScaleNormal="100" zoomScaleSheetLayoutView="80" workbookViewId="0">
      <selection activeCell="AI101" sqref="AI101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3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90"/>
      <c r="C1" s="191"/>
      <c r="D1" s="191"/>
      <c r="E1" s="191"/>
      <c r="F1" s="192"/>
      <c r="G1" s="196" t="s">
        <v>19</v>
      </c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8"/>
      <c r="AA1" s="193" t="s">
        <v>18</v>
      </c>
      <c r="AB1" s="194"/>
      <c r="AC1" s="194"/>
      <c r="AD1" s="194"/>
      <c r="AE1" s="194"/>
      <c r="AF1" s="194"/>
      <c r="AG1" s="195"/>
    </row>
    <row r="2" spans="2:33" s="1" customFormat="1" ht="8.25" customHeight="1" x14ac:dyDescent="0.2">
      <c r="B2" s="214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6"/>
    </row>
    <row r="3" spans="2:33" ht="15.75" customHeight="1" x14ac:dyDescent="0.2">
      <c r="B3" s="210" t="s">
        <v>6</v>
      </c>
      <c r="C3" s="210"/>
      <c r="D3" s="210"/>
      <c r="E3" s="211">
        <v>45817</v>
      </c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2" t="s">
        <v>7</v>
      </c>
      <c r="V3" s="212"/>
      <c r="W3" s="2">
        <v>124</v>
      </c>
      <c r="X3" s="2" t="s">
        <v>1</v>
      </c>
      <c r="Y3" s="213">
        <v>45810</v>
      </c>
      <c r="Z3" s="212"/>
      <c r="AA3" s="212"/>
      <c r="AB3" s="212"/>
      <c r="AC3" s="2" t="s">
        <v>2</v>
      </c>
      <c r="AD3" s="213">
        <f>+Y3+6</f>
        <v>45816</v>
      </c>
      <c r="AE3" s="212"/>
      <c r="AF3" s="212"/>
      <c r="AG3" s="212"/>
    </row>
    <row r="4" spans="2:33" ht="15.75" customHeight="1" x14ac:dyDescent="0.2">
      <c r="B4" s="71" t="s">
        <v>88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3"/>
    </row>
    <row r="5" spans="2:33" ht="32.450000000000003" customHeight="1" x14ac:dyDescent="0.2">
      <c r="B5" s="199" t="s">
        <v>10</v>
      </c>
      <c r="C5" s="200"/>
      <c r="D5" s="200"/>
      <c r="E5" s="200"/>
      <c r="F5" s="200"/>
      <c r="G5" s="204" t="s">
        <v>86</v>
      </c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6"/>
    </row>
    <row r="6" spans="2:33" ht="26.45" customHeight="1" x14ac:dyDescent="0.2">
      <c r="B6" s="201" t="s">
        <v>11</v>
      </c>
      <c r="C6" s="202"/>
      <c r="D6" s="202"/>
      <c r="E6" s="202"/>
      <c r="F6" s="203"/>
      <c r="G6" s="207" t="s">
        <v>20</v>
      </c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9"/>
    </row>
    <row r="7" spans="2:33" ht="31.5" customHeight="1" x14ac:dyDescent="0.25">
      <c r="B7" s="131" t="s">
        <v>21</v>
      </c>
      <c r="C7" s="132"/>
      <c r="D7" s="132"/>
      <c r="E7" s="132"/>
      <c r="F7" s="133"/>
      <c r="G7" s="217" t="s">
        <v>22</v>
      </c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9"/>
    </row>
    <row r="8" spans="2:33" ht="15" x14ac:dyDescent="0.25">
      <c r="B8" s="128" t="s">
        <v>4</v>
      </c>
      <c r="C8" s="129"/>
      <c r="D8" s="129"/>
      <c r="E8" s="129"/>
      <c r="F8" s="130"/>
      <c r="G8" s="134" t="s">
        <v>23</v>
      </c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35"/>
    </row>
    <row r="9" spans="2:33" ht="15" x14ac:dyDescent="0.25">
      <c r="B9" s="128" t="s">
        <v>5</v>
      </c>
      <c r="C9" s="129"/>
      <c r="D9" s="129"/>
      <c r="E9" s="129"/>
      <c r="F9" s="130"/>
      <c r="G9" s="136">
        <v>44953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8"/>
    </row>
    <row r="10" spans="2:33" ht="27.75" customHeight="1" x14ac:dyDescent="0.25">
      <c r="B10" s="131" t="s">
        <v>31</v>
      </c>
      <c r="C10" s="132"/>
      <c r="D10" s="132"/>
      <c r="E10" s="132"/>
      <c r="F10" s="133"/>
      <c r="G10" s="136">
        <v>45473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8"/>
    </row>
    <row r="11" spans="2:33" ht="15" x14ac:dyDescent="0.25">
      <c r="B11" s="97" t="s">
        <v>32</v>
      </c>
      <c r="C11" s="98"/>
      <c r="D11" s="98"/>
      <c r="E11" s="98"/>
      <c r="F11" s="99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97" t="s">
        <v>92</v>
      </c>
      <c r="C12" s="98"/>
      <c r="D12" s="98"/>
      <c r="E12" s="98"/>
      <c r="F12" s="99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155" t="s">
        <v>34</v>
      </c>
      <c r="C13" s="156"/>
      <c r="D13" s="156"/>
      <c r="E13" s="156"/>
      <c r="F13" s="157"/>
      <c r="G13" s="136">
        <v>45899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8"/>
    </row>
    <row r="14" spans="2:33" ht="15" x14ac:dyDescent="0.25">
      <c r="B14" s="128" t="s">
        <v>38</v>
      </c>
      <c r="C14" s="129"/>
      <c r="D14" s="129"/>
      <c r="E14" s="129"/>
      <c r="F14" s="130"/>
      <c r="G14" s="134">
        <f>G13-G9+1</f>
        <v>947</v>
      </c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35"/>
    </row>
    <row r="15" spans="2:33" ht="15" x14ac:dyDescent="0.25">
      <c r="B15" s="128" t="s">
        <v>8</v>
      </c>
      <c r="C15" s="129"/>
      <c r="D15" s="129"/>
      <c r="E15" s="129"/>
      <c r="F15" s="130"/>
      <c r="G15" s="148">
        <f>AD3-G9</f>
        <v>863</v>
      </c>
      <c r="H15" s="149"/>
      <c r="I15" s="149"/>
      <c r="J15" s="149"/>
      <c r="K15" s="129" t="s">
        <v>9</v>
      </c>
      <c r="L15" s="129"/>
      <c r="M15" s="129"/>
      <c r="N15" s="129"/>
      <c r="O15" s="130"/>
      <c r="P15" s="145">
        <f>+G15/G14</f>
        <v>0.91129883843716997</v>
      </c>
      <c r="Q15" s="146"/>
      <c r="R15" s="147"/>
      <c r="S15" s="139" t="s">
        <v>25</v>
      </c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</row>
    <row r="16" spans="2:33" ht="29.25" customHeight="1" x14ac:dyDescent="0.25">
      <c r="B16" s="131" t="s">
        <v>28</v>
      </c>
      <c r="C16" s="132"/>
      <c r="D16" s="132"/>
      <c r="E16" s="132"/>
      <c r="F16" s="133"/>
      <c r="G16" s="241">
        <v>0.52470000000000006</v>
      </c>
      <c r="H16" s="242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31" t="s">
        <v>29</v>
      </c>
      <c r="C17" s="132"/>
      <c r="D17" s="132"/>
      <c r="E17" s="132"/>
      <c r="F17" s="133"/>
      <c r="G17" s="241">
        <v>0.48659999999999998</v>
      </c>
      <c r="H17" s="242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31" t="s">
        <v>26</v>
      </c>
      <c r="C18" s="132"/>
      <c r="D18" s="132"/>
      <c r="E18" s="132"/>
      <c r="F18" s="133"/>
      <c r="G18" s="238">
        <v>1</v>
      </c>
      <c r="H18" s="239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31" t="s">
        <v>35</v>
      </c>
      <c r="C19" s="132"/>
      <c r="D19" s="132"/>
      <c r="E19" s="132"/>
      <c r="F19" s="133"/>
      <c r="G19" s="238">
        <v>1</v>
      </c>
      <c r="H19" s="239"/>
      <c r="I19" s="254" t="s">
        <v>36</v>
      </c>
      <c r="J19" s="98"/>
      <c r="K19" s="98"/>
      <c r="L19" s="98"/>
      <c r="M19" s="99"/>
      <c r="N19" s="238">
        <v>1</v>
      </c>
      <c r="O19" s="239"/>
      <c r="P19" s="239"/>
      <c r="Q19" s="248"/>
      <c r="R19" s="249" t="s">
        <v>30</v>
      </c>
      <c r="S19" s="250"/>
      <c r="T19" s="250"/>
      <c r="U19" s="251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28" t="s">
        <v>3</v>
      </c>
      <c r="C20" s="129"/>
      <c r="D20" s="129"/>
      <c r="E20" s="129"/>
      <c r="F20" s="130"/>
      <c r="G20" s="142">
        <v>21411634465</v>
      </c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4"/>
    </row>
    <row r="21" spans="2:36" ht="15" x14ac:dyDescent="0.25">
      <c r="B21" s="128" t="s">
        <v>12</v>
      </c>
      <c r="C21" s="129"/>
      <c r="D21" s="129"/>
      <c r="E21" s="129"/>
      <c r="F21" s="130"/>
      <c r="G21" s="142">
        <v>7834634878.44839</v>
      </c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4"/>
    </row>
    <row r="22" spans="2:36" ht="15" x14ac:dyDescent="0.25">
      <c r="B22" s="128" t="s">
        <v>13</v>
      </c>
      <c r="C22" s="129"/>
      <c r="D22" s="129"/>
      <c r="E22" s="129"/>
      <c r="F22" s="130"/>
      <c r="G22" s="142">
        <f>+G20-G21</f>
        <v>13576999586.551609</v>
      </c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4"/>
      <c r="AJ22" s="4"/>
    </row>
    <row r="23" spans="2:36" ht="9" customHeight="1" x14ac:dyDescent="0.2">
      <c r="B23" s="150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2"/>
    </row>
    <row r="24" spans="2:36" ht="19.5" customHeight="1" x14ac:dyDescent="0.2">
      <c r="B24" s="71" t="s">
        <v>87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3"/>
    </row>
    <row r="25" spans="2:36" ht="24.75" customHeight="1" x14ac:dyDescent="0.2">
      <c r="B25" s="252" t="s">
        <v>49</v>
      </c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53"/>
      <c r="S25" s="245" t="s">
        <v>69</v>
      </c>
      <c r="T25" s="246"/>
      <c r="U25" s="246"/>
      <c r="V25" s="246"/>
      <c r="W25" s="246"/>
      <c r="X25" s="246"/>
      <c r="Y25" s="246"/>
      <c r="Z25" s="246"/>
      <c r="AA25" s="246"/>
      <c r="AB25" s="246"/>
      <c r="AC25" s="246"/>
      <c r="AD25" s="246"/>
      <c r="AE25" s="246"/>
      <c r="AF25" s="246"/>
      <c r="AG25" s="247"/>
    </row>
    <row r="26" spans="2:36" ht="17.25" customHeight="1" x14ac:dyDescent="0.2">
      <c r="B26" s="153" t="s">
        <v>50</v>
      </c>
      <c r="C26" s="154"/>
      <c r="D26" s="154"/>
      <c r="E26" s="154"/>
      <c r="F26" s="154"/>
      <c r="G26" s="92" t="s">
        <v>54</v>
      </c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4"/>
      <c r="S26" s="153" t="s">
        <v>50</v>
      </c>
      <c r="T26" s="154"/>
      <c r="U26" s="154"/>
      <c r="V26" s="154"/>
      <c r="W26" s="154" t="s">
        <v>91</v>
      </c>
      <c r="X26" s="154"/>
      <c r="Y26" s="154"/>
      <c r="Z26" s="154"/>
      <c r="AA26" s="154"/>
      <c r="AB26" s="154"/>
      <c r="AC26" s="154"/>
      <c r="AD26" s="154"/>
      <c r="AE26" s="154"/>
      <c r="AF26" s="154"/>
      <c r="AG26" s="243"/>
    </row>
    <row r="27" spans="2:36" ht="19.5" customHeight="1" x14ac:dyDescent="0.2">
      <c r="B27" s="95" t="s">
        <v>4</v>
      </c>
      <c r="C27" s="96"/>
      <c r="D27" s="96"/>
      <c r="E27" s="96"/>
      <c r="F27" s="96"/>
      <c r="G27" s="240" t="s">
        <v>55</v>
      </c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220" t="s">
        <v>4</v>
      </c>
      <c r="T27" s="187"/>
      <c r="U27" s="187"/>
      <c r="V27" s="187"/>
      <c r="W27" s="244" t="s">
        <v>56</v>
      </c>
      <c r="X27" s="187"/>
      <c r="Y27" s="187"/>
      <c r="Z27" s="187"/>
      <c r="AA27" s="187"/>
      <c r="AB27" s="187"/>
      <c r="AC27" s="187"/>
      <c r="AD27" s="187"/>
      <c r="AE27" s="187"/>
      <c r="AF27" s="187"/>
      <c r="AG27" s="235"/>
    </row>
    <row r="28" spans="2:36" ht="19.5" customHeight="1" x14ac:dyDescent="0.2">
      <c r="B28" s="95" t="s">
        <v>57</v>
      </c>
      <c r="C28" s="96"/>
      <c r="D28" s="96"/>
      <c r="E28" s="96" t="s">
        <v>51</v>
      </c>
      <c r="F28" s="96"/>
      <c r="G28" s="158">
        <v>45509</v>
      </c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9"/>
      <c r="S28" s="220" t="s">
        <v>57</v>
      </c>
      <c r="T28" s="187"/>
      <c r="U28" s="187"/>
      <c r="V28" s="187"/>
      <c r="W28" s="158">
        <v>45509</v>
      </c>
      <c r="X28" s="158"/>
      <c r="Y28" s="158"/>
      <c r="Z28" s="158"/>
      <c r="AA28" s="158"/>
      <c r="AB28" s="158"/>
      <c r="AC28" s="158"/>
      <c r="AD28" s="158"/>
      <c r="AE28" s="158"/>
      <c r="AF28" s="158"/>
      <c r="AG28" s="234"/>
    </row>
    <row r="29" spans="2:36" ht="18.600000000000001" customHeight="1" x14ac:dyDescent="0.2">
      <c r="B29" s="95" t="s">
        <v>58</v>
      </c>
      <c r="C29" s="96"/>
      <c r="D29" s="96"/>
      <c r="E29" s="96"/>
      <c r="F29" s="96"/>
      <c r="G29" s="187" t="s">
        <v>59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03"/>
      <c r="S29" s="95" t="s">
        <v>58</v>
      </c>
      <c r="T29" s="96"/>
      <c r="U29" s="96"/>
      <c r="V29" s="96"/>
      <c r="W29" s="187" t="s">
        <v>59</v>
      </c>
      <c r="X29" s="187"/>
      <c r="Y29" s="187"/>
      <c r="Z29" s="187"/>
      <c r="AA29" s="187"/>
      <c r="AB29" s="187"/>
      <c r="AC29" s="187"/>
      <c r="AD29" s="187"/>
      <c r="AE29" s="187"/>
      <c r="AF29" s="187"/>
      <c r="AG29" s="235"/>
    </row>
    <row r="30" spans="2:36" ht="19.5" customHeight="1" x14ac:dyDescent="0.2">
      <c r="B30" s="95" t="s">
        <v>60</v>
      </c>
      <c r="C30" s="96"/>
      <c r="D30" s="96"/>
      <c r="E30" s="96"/>
      <c r="F30" s="96"/>
      <c r="G30" s="187" t="s">
        <v>59</v>
      </c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03"/>
      <c r="S30" s="95" t="s">
        <v>60</v>
      </c>
      <c r="T30" s="96"/>
      <c r="U30" s="96"/>
      <c r="V30" s="96"/>
      <c r="W30" s="187" t="s">
        <v>59</v>
      </c>
      <c r="X30" s="187"/>
      <c r="Y30" s="187"/>
      <c r="Z30" s="187"/>
      <c r="AA30" s="187"/>
      <c r="AB30" s="187"/>
      <c r="AC30" s="187"/>
      <c r="AD30" s="187"/>
      <c r="AE30" s="187"/>
      <c r="AF30" s="187"/>
      <c r="AG30" s="235"/>
    </row>
    <row r="31" spans="2:36" ht="19.5" customHeight="1" x14ac:dyDescent="0.2">
      <c r="B31" s="100" t="s">
        <v>94</v>
      </c>
      <c r="C31" s="101"/>
      <c r="D31" s="101"/>
      <c r="E31" s="101"/>
      <c r="F31" s="102"/>
      <c r="G31" s="103" t="s">
        <v>95</v>
      </c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5"/>
      <c r="S31" s="100" t="s">
        <v>94</v>
      </c>
      <c r="T31" s="101"/>
      <c r="U31" s="101"/>
      <c r="V31" s="102"/>
      <c r="W31" s="103" t="s">
        <v>95</v>
      </c>
      <c r="X31" s="104"/>
      <c r="Y31" s="104"/>
      <c r="Z31" s="104"/>
      <c r="AA31" s="104"/>
      <c r="AB31" s="104"/>
      <c r="AC31" s="104"/>
      <c r="AD31" s="104"/>
      <c r="AE31" s="104"/>
      <c r="AF31" s="104"/>
      <c r="AG31" s="105"/>
    </row>
    <row r="32" spans="2:36" ht="19.5" customHeight="1" x14ac:dyDescent="0.2">
      <c r="B32" s="95" t="s">
        <v>61</v>
      </c>
      <c r="C32" s="96"/>
      <c r="D32" s="96"/>
      <c r="E32" s="96"/>
      <c r="F32" s="96"/>
      <c r="G32" s="159">
        <v>45991</v>
      </c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3"/>
      <c r="S32" s="220" t="s">
        <v>61</v>
      </c>
      <c r="T32" s="187"/>
      <c r="U32" s="187"/>
      <c r="V32" s="187"/>
      <c r="W32" s="158">
        <v>45930</v>
      </c>
      <c r="X32" s="158"/>
      <c r="Y32" s="158"/>
      <c r="Z32" s="158"/>
      <c r="AA32" s="158"/>
      <c r="AB32" s="158"/>
      <c r="AC32" s="158"/>
      <c r="AD32" s="158"/>
      <c r="AE32" s="158"/>
      <c r="AF32" s="158"/>
      <c r="AG32" s="234"/>
    </row>
    <row r="33" spans="2:35" ht="14.45" customHeight="1" x14ac:dyDescent="0.2">
      <c r="B33" s="95" t="s">
        <v>62</v>
      </c>
      <c r="C33" s="96"/>
      <c r="D33" s="96"/>
      <c r="E33" s="96"/>
      <c r="F33" s="96"/>
      <c r="G33" s="118">
        <f>G32-G28+1</f>
        <v>483</v>
      </c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9"/>
      <c r="S33" s="95" t="s">
        <v>62</v>
      </c>
      <c r="T33" s="96"/>
      <c r="U33" s="96"/>
      <c r="V33" s="96"/>
      <c r="W33" s="119">
        <f>W32-W28+1</f>
        <v>422</v>
      </c>
      <c r="X33" s="236"/>
      <c r="Y33" s="236"/>
      <c r="Z33" s="236"/>
      <c r="AA33" s="236"/>
      <c r="AB33" s="236"/>
      <c r="AC33" s="236"/>
      <c r="AD33" s="236"/>
      <c r="AE33" s="236"/>
      <c r="AF33" s="236"/>
      <c r="AG33" s="237"/>
    </row>
    <row r="34" spans="2:35" ht="18.600000000000001" customHeight="1" x14ac:dyDescent="0.2">
      <c r="B34" s="95" t="s">
        <v>8</v>
      </c>
      <c r="C34" s="96"/>
      <c r="D34" s="96"/>
      <c r="E34" s="96"/>
      <c r="F34" s="96"/>
      <c r="G34" s="120">
        <f>+AD3-G28+1</f>
        <v>308</v>
      </c>
      <c r="H34" s="121"/>
      <c r="I34" s="121"/>
      <c r="J34" s="121"/>
      <c r="K34" s="104" t="s">
        <v>9</v>
      </c>
      <c r="L34" s="104"/>
      <c r="M34" s="104"/>
      <c r="N34" s="104"/>
      <c r="O34" s="122"/>
      <c r="P34" s="123">
        <f>+G34/G33</f>
        <v>0.6376811594202898</v>
      </c>
      <c r="Q34" s="124"/>
      <c r="R34" s="124"/>
      <c r="S34" s="95" t="s">
        <v>8</v>
      </c>
      <c r="T34" s="96"/>
      <c r="U34" s="96"/>
      <c r="V34" s="96"/>
      <c r="W34" s="120">
        <f>AD3-W28+1</f>
        <v>308</v>
      </c>
      <c r="X34" s="121"/>
      <c r="Y34" s="121"/>
      <c r="Z34" s="121"/>
      <c r="AA34" s="264"/>
      <c r="AB34" s="103" t="s">
        <v>9</v>
      </c>
      <c r="AC34" s="104"/>
      <c r="AD34" s="122"/>
      <c r="AE34" s="123">
        <f>+W34/W33</f>
        <v>0.72985781990521326</v>
      </c>
      <c r="AF34" s="124"/>
      <c r="AG34" s="231"/>
    </row>
    <row r="35" spans="2:35" ht="16.5" customHeight="1" x14ac:dyDescent="0.2">
      <c r="B35" s="95" t="s">
        <v>3</v>
      </c>
      <c r="C35" s="96"/>
      <c r="D35" s="96"/>
      <c r="E35" s="96"/>
      <c r="F35" s="96"/>
      <c r="G35" s="115">
        <v>1013921237</v>
      </c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7"/>
      <c r="S35" s="220" t="s">
        <v>3</v>
      </c>
      <c r="T35" s="187"/>
      <c r="U35" s="187"/>
      <c r="V35" s="187"/>
      <c r="W35" s="115">
        <v>17273655800</v>
      </c>
      <c r="X35" s="115"/>
      <c r="Y35" s="115"/>
      <c r="Z35" s="115"/>
      <c r="AA35" s="115"/>
      <c r="AB35" s="115"/>
      <c r="AC35" s="115"/>
      <c r="AD35" s="115"/>
      <c r="AE35" s="115"/>
      <c r="AF35" s="115"/>
      <c r="AG35" s="116"/>
      <c r="AI35" s="4"/>
    </row>
    <row r="36" spans="2:35" ht="18.600000000000001" customHeight="1" x14ac:dyDescent="0.2">
      <c r="B36" s="95" t="s">
        <v>63</v>
      </c>
      <c r="C36" s="96"/>
      <c r="D36" s="96"/>
      <c r="E36" s="96"/>
      <c r="F36" s="96"/>
      <c r="G36" s="115">
        <v>513183652.69999999</v>
      </c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7"/>
      <c r="S36" s="220" t="s">
        <v>63</v>
      </c>
      <c r="T36" s="187"/>
      <c r="U36" s="187"/>
      <c r="V36" s="187"/>
      <c r="W36" s="115">
        <v>0</v>
      </c>
      <c r="X36" s="115"/>
      <c r="Y36" s="115"/>
      <c r="Z36" s="115"/>
      <c r="AA36" s="115"/>
      <c r="AB36" s="115"/>
      <c r="AC36" s="115"/>
      <c r="AD36" s="115"/>
      <c r="AE36" s="115"/>
      <c r="AF36" s="115"/>
      <c r="AG36" s="116"/>
    </row>
    <row r="37" spans="2:35" ht="18.600000000000001" customHeight="1" x14ac:dyDescent="0.2">
      <c r="B37" s="95" t="s">
        <v>106</v>
      </c>
      <c r="C37" s="96"/>
      <c r="D37" s="96"/>
      <c r="E37" s="96"/>
      <c r="F37" s="96"/>
      <c r="G37" s="115">
        <f>G35+G36</f>
        <v>1527104889.7</v>
      </c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7"/>
      <c r="S37" s="220" t="s">
        <v>106</v>
      </c>
      <c r="T37" s="187"/>
      <c r="U37" s="187"/>
      <c r="V37" s="187"/>
      <c r="W37" s="115">
        <f>W35+W36</f>
        <v>17273655800</v>
      </c>
      <c r="X37" s="115"/>
      <c r="Y37" s="115"/>
      <c r="Z37" s="115"/>
      <c r="AA37" s="115"/>
      <c r="AB37" s="115"/>
      <c r="AC37" s="115"/>
      <c r="AD37" s="115"/>
      <c r="AE37" s="115"/>
      <c r="AF37" s="115"/>
      <c r="AG37" s="116"/>
    </row>
    <row r="38" spans="2:35" ht="15.6" customHeight="1" x14ac:dyDescent="0.2">
      <c r="B38" s="95" t="s">
        <v>64</v>
      </c>
      <c r="C38" s="96"/>
      <c r="D38" s="96"/>
      <c r="E38" s="96"/>
      <c r="F38" s="96"/>
      <c r="G38" s="115">
        <v>204155456</v>
      </c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7"/>
      <c r="S38" s="220" t="s">
        <v>64</v>
      </c>
      <c r="T38" s="187"/>
      <c r="U38" s="187"/>
      <c r="V38" s="187"/>
      <c r="W38" s="115">
        <v>625940000</v>
      </c>
      <c r="X38" s="115"/>
      <c r="Y38" s="115"/>
      <c r="Z38" s="115"/>
      <c r="AA38" s="115"/>
      <c r="AB38" s="115"/>
      <c r="AC38" s="115"/>
      <c r="AD38" s="115"/>
      <c r="AE38" s="115"/>
      <c r="AF38" s="115"/>
      <c r="AG38" s="116"/>
    </row>
    <row r="39" spans="2:35" ht="20.45" customHeight="1" x14ac:dyDescent="0.2">
      <c r="B39" s="95" t="s">
        <v>65</v>
      </c>
      <c r="C39" s="96"/>
      <c r="D39" s="96"/>
      <c r="E39" s="96"/>
      <c r="F39" s="96"/>
      <c r="G39" s="115">
        <f>809765781+G36</f>
        <v>1322949433.7</v>
      </c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7"/>
      <c r="S39" s="220" t="s">
        <v>65</v>
      </c>
      <c r="T39" s="187"/>
      <c r="U39" s="187"/>
      <c r="V39" s="187"/>
      <c r="W39" s="115">
        <v>16647715800</v>
      </c>
      <c r="X39" s="115"/>
      <c r="Y39" s="115"/>
      <c r="Z39" s="115"/>
      <c r="AA39" s="115"/>
      <c r="AB39" s="115"/>
      <c r="AC39" s="115"/>
      <c r="AD39" s="115"/>
      <c r="AE39" s="115"/>
      <c r="AF39" s="115"/>
      <c r="AG39" s="116"/>
    </row>
    <row r="40" spans="2:35" ht="17.45" customHeight="1" x14ac:dyDescent="0.2">
      <c r="B40" s="220" t="s">
        <v>66</v>
      </c>
      <c r="C40" s="187"/>
      <c r="D40" s="187"/>
      <c r="E40" s="187"/>
      <c r="F40" s="187"/>
      <c r="G40" s="115">
        <f>G38</f>
        <v>204155456</v>
      </c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7"/>
      <c r="S40" s="220" t="s">
        <v>66</v>
      </c>
      <c r="T40" s="187"/>
      <c r="U40" s="187"/>
      <c r="V40" s="187"/>
      <c r="W40" s="115">
        <v>625940000</v>
      </c>
      <c r="X40" s="115"/>
      <c r="Y40" s="115"/>
      <c r="Z40" s="115"/>
      <c r="AA40" s="115"/>
      <c r="AB40" s="115"/>
      <c r="AC40" s="115"/>
      <c r="AD40" s="115"/>
      <c r="AE40" s="115"/>
      <c r="AF40" s="115"/>
      <c r="AG40" s="116"/>
      <c r="AI40" s="38"/>
    </row>
    <row r="41" spans="2:35" ht="21.6" customHeight="1" x14ac:dyDescent="0.2">
      <c r="B41" s="220" t="s">
        <v>67</v>
      </c>
      <c r="C41" s="187"/>
      <c r="D41" s="187"/>
      <c r="E41" s="187"/>
      <c r="F41" s="187"/>
      <c r="G41" s="115">
        <v>427101329.64839298</v>
      </c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7"/>
      <c r="S41" s="220" t="s">
        <v>67</v>
      </c>
      <c r="T41" s="187"/>
      <c r="U41" s="187"/>
      <c r="V41" s="187"/>
      <c r="W41" s="115">
        <v>6301771265</v>
      </c>
      <c r="X41" s="115"/>
      <c r="Y41" s="115"/>
      <c r="Z41" s="115"/>
      <c r="AA41" s="115"/>
      <c r="AB41" s="115"/>
      <c r="AC41" s="115"/>
      <c r="AD41" s="115"/>
      <c r="AE41" s="115"/>
      <c r="AF41" s="115"/>
      <c r="AG41" s="116"/>
      <c r="AI41" s="4"/>
    </row>
    <row r="42" spans="2:35" ht="24" customHeight="1" x14ac:dyDescent="0.2">
      <c r="B42" s="95" t="s">
        <v>13</v>
      </c>
      <c r="C42" s="96"/>
      <c r="D42" s="96"/>
      <c r="E42" s="96"/>
      <c r="F42" s="96"/>
      <c r="G42" s="115">
        <f>G37-G40-G41</f>
        <v>895848104.05160713</v>
      </c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7"/>
      <c r="S42" s="95" t="s">
        <v>13</v>
      </c>
      <c r="T42" s="96"/>
      <c r="U42" s="96"/>
      <c r="V42" s="96"/>
      <c r="W42" s="115">
        <f>W35-W40-W41</f>
        <v>10345944535</v>
      </c>
      <c r="X42" s="115"/>
      <c r="Y42" s="115"/>
      <c r="Z42" s="115"/>
      <c r="AA42" s="115"/>
      <c r="AB42" s="115"/>
      <c r="AC42" s="115"/>
      <c r="AD42" s="115"/>
      <c r="AE42" s="115"/>
      <c r="AF42" s="115"/>
      <c r="AG42" s="116"/>
      <c r="AI42" s="4"/>
    </row>
    <row r="43" spans="2:35" ht="23.25" customHeight="1" x14ac:dyDescent="0.2">
      <c r="B43" s="262" t="s">
        <v>53</v>
      </c>
      <c r="C43" s="263"/>
      <c r="D43" s="263"/>
      <c r="E43" s="263"/>
      <c r="F43" s="263"/>
      <c r="G43" s="221" t="s">
        <v>90</v>
      </c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3"/>
      <c r="S43" s="188" t="s">
        <v>52</v>
      </c>
      <c r="T43" s="189"/>
      <c r="U43" s="189"/>
      <c r="V43" s="189"/>
      <c r="W43" s="255" t="s">
        <v>68</v>
      </c>
      <c r="X43" s="256"/>
      <c r="Y43" s="256"/>
      <c r="Z43" s="256"/>
      <c r="AA43" s="256"/>
      <c r="AB43" s="256"/>
      <c r="AC43" s="256"/>
      <c r="AD43" s="256"/>
      <c r="AE43" s="256"/>
      <c r="AF43" s="256"/>
      <c r="AG43" s="257"/>
      <c r="AI43" s="39"/>
    </row>
    <row r="44" spans="2:35" ht="12" customHeight="1" thickBot="1" x14ac:dyDescent="0.25">
      <c r="B44" s="298"/>
      <c r="C44" s="299"/>
      <c r="D44" s="299"/>
      <c r="E44" s="299"/>
      <c r="F44" s="299"/>
      <c r="G44" s="300"/>
      <c r="H44" s="300"/>
      <c r="I44" s="300"/>
      <c r="J44" s="300"/>
      <c r="K44" s="300"/>
      <c r="L44" s="300"/>
      <c r="M44" s="300"/>
      <c r="N44" s="300"/>
      <c r="O44" s="300"/>
      <c r="P44" s="300"/>
      <c r="Q44" s="300"/>
      <c r="R44" s="300"/>
      <c r="S44" s="283"/>
      <c r="T44" s="283"/>
      <c r="U44" s="283"/>
      <c r="V44" s="283"/>
      <c r="W44" s="284"/>
      <c r="X44" s="284"/>
      <c r="Y44" s="284"/>
      <c r="Z44" s="284"/>
      <c r="AA44" s="284"/>
      <c r="AB44" s="284"/>
      <c r="AC44" s="284"/>
      <c r="AD44" s="284"/>
      <c r="AE44" s="284"/>
      <c r="AF44" s="284"/>
      <c r="AG44" s="285"/>
    </row>
    <row r="45" spans="2:35" ht="31.5" customHeight="1" thickBot="1" x14ac:dyDescent="0.25">
      <c r="B45" s="303" t="s">
        <v>89</v>
      </c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5"/>
      <c r="AI45" s="39"/>
    </row>
    <row r="46" spans="2:35" ht="47.45" customHeight="1" x14ac:dyDescent="0.2">
      <c r="B46" s="224" t="s">
        <v>0</v>
      </c>
      <c r="C46" s="225"/>
      <c r="D46" s="224" t="s">
        <v>39</v>
      </c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58" t="s">
        <v>40</v>
      </c>
      <c r="W46" s="259"/>
      <c r="X46" s="260"/>
      <c r="Y46" s="261" t="s">
        <v>41</v>
      </c>
      <c r="Z46" s="261"/>
      <c r="AA46" s="261"/>
      <c r="AB46" s="261"/>
      <c r="AC46" s="261"/>
      <c r="AD46" s="261" t="s">
        <v>42</v>
      </c>
      <c r="AE46" s="261"/>
      <c r="AF46" s="261"/>
      <c r="AG46" s="261"/>
      <c r="AI46" s="4"/>
    </row>
    <row r="47" spans="2:35" ht="34.5" customHeight="1" x14ac:dyDescent="0.2">
      <c r="B47" s="265">
        <v>1</v>
      </c>
      <c r="C47" s="265"/>
      <c r="D47" s="266" t="s">
        <v>43</v>
      </c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8">
        <v>0.47299999999999998</v>
      </c>
      <c r="W47" s="269"/>
      <c r="X47" s="270"/>
      <c r="Y47" s="47">
        <f>-V47+V48</f>
        <v>-4.2799999999999949E-2</v>
      </c>
      <c r="Z47" s="47"/>
      <c r="AA47" s="47"/>
      <c r="AB47" s="47"/>
      <c r="AC47" s="47"/>
      <c r="AD47" s="267">
        <v>-18</v>
      </c>
      <c r="AE47" s="267"/>
      <c r="AF47" s="267"/>
      <c r="AG47" s="267"/>
    </row>
    <row r="48" spans="2:35" ht="36" customHeight="1" x14ac:dyDescent="0.2">
      <c r="B48" s="265">
        <v>2</v>
      </c>
      <c r="C48" s="265"/>
      <c r="D48" s="266" t="s">
        <v>44</v>
      </c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  <c r="U48" s="266"/>
      <c r="V48" s="268">
        <v>0.43020000000000003</v>
      </c>
      <c r="W48" s="269"/>
      <c r="X48" s="270"/>
      <c r="Y48" s="47"/>
      <c r="Z48" s="47"/>
      <c r="AA48" s="47"/>
      <c r="AB48" s="47"/>
      <c r="AC48" s="47"/>
      <c r="AD48" s="267"/>
      <c r="AE48" s="267"/>
      <c r="AF48" s="267"/>
      <c r="AG48" s="267"/>
    </row>
    <row r="49" spans="2:35" ht="9" customHeight="1" x14ac:dyDescent="0.2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5" ht="27" customHeight="1" x14ac:dyDescent="0.2">
      <c r="B50" s="224" t="s">
        <v>0</v>
      </c>
      <c r="C50" s="224"/>
      <c r="D50" s="224" t="s">
        <v>45</v>
      </c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58" t="s">
        <v>46</v>
      </c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60"/>
    </row>
    <row r="51" spans="2:35" ht="28.5" customHeight="1" x14ac:dyDescent="0.2">
      <c r="B51" s="301">
        <v>1</v>
      </c>
      <c r="C51" s="301"/>
      <c r="D51" s="302" t="s">
        <v>47</v>
      </c>
      <c r="E51" s="302"/>
      <c r="F51" s="302"/>
      <c r="G51" s="302"/>
      <c r="H51" s="302"/>
      <c r="I51" s="302"/>
      <c r="J51" s="302"/>
      <c r="K51" s="302"/>
      <c r="L51" s="302"/>
      <c r="M51" s="302"/>
      <c r="N51" s="302"/>
      <c r="O51" s="302"/>
      <c r="P51" s="302"/>
      <c r="Q51" s="302"/>
      <c r="R51" s="302"/>
      <c r="S51" s="302"/>
      <c r="T51" s="302"/>
      <c r="U51" s="302"/>
      <c r="V51" s="228">
        <v>7874369573.3999996</v>
      </c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30"/>
    </row>
    <row r="52" spans="2:35" ht="34.5" customHeight="1" thickBot="1" x14ac:dyDescent="0.25">
      <c r="B52" s="309">
        <v>2</v>
      </c>
      <c r="C52" s="309"/>
      <c r="D52" s="310" t="s">
        <v>48</v>
      </c>
      <c r="E52" s="310"/>
      <c r="F52" s="310"/>
      <c r="G52" s="310"/>
      <c r="H52" s="310"/>
      <c r="I52" s="310"/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1">
        <v>7161406024.0296803</v>
      </c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3"/>
    </row>
    <row r="53" spans="2:35" ht="9.6" customHeight="1" x14ac:dyDescent="0.2">
      <c r="B53" s="25"/>
      <c r="C53" s="1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20"/>
      <c r="Z53" s="20"/>
      <c r="AA53" s="20"/>
      <c r="AB53" s="20"/>
      <c r="AC53" s="20"/>
      <c r="AD53" s="21"/>
      <c r="AE53" s="21"/>
      <c r="AF53" s="21"/>
      <c r="AG53" s="26"/>
    </row>
    <row r="54" spans="2:35" ht="18.75" customHeight="1" x14ac:dyDescent="0.2">
      <c r="B54" s="112" t="s">
        <v>103</v>
      </c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21"/>
      <c r="AG54" s="26"/>
    </row>
    <row r="55" spans="2:35" ht="9.6" customHeight="1" x14ac:dyDescent="0.2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5" ht="15" customHeight="1" x14ac:dyDescent="0.2">
      <c r="B56" s="112" t="s">
        <v>96</v>
      </c>
      <c r="C56" s="113"/>
      <c r="D56" s="114"/>
      <c r="E56" s="87" t="s">
        <v>98</v>
      </c>
      <c r="F56" s="89"/>
      <c r="G56" s="87" t="s">
        <v>99</v>
      </c>
      <c r="H56" s="88"/>
      <c r="I56" s="89"/>
      <c r="J56" s="87" t="s">
        <v>100</v>
      </c>
      <c r="K56" s="88"/>
      <c r="L56" s="88"/>
      <c r="M56" s="88"/>
      <c r="N56" s="88"/>
      <c r="O56" s="88"/>
      <c r="P56" s="89"/>
      <c r="Q56" s="90" t="s">
        <v>101</v>
      </c>
      <c r="R56" s="90"/>
      <c r="S56" s="90"/>
      <c r="T56" s="90"/>
      <c r="U56" s="90" t="s">
        <v>102</v>
      </c>
      <c r="V56" s="90"/>
      <c r="W56" s="90"/>
      <c r="X56" s="272" t="s">
        <v>104</v>
      </c>
      <c r="Y56" s="272"/>
      <c r="Z56" s="272"/>
      <c r="AA56" s="272" t="s">
        <v>105</v>
      </c>
      <c r="AB56" s="272"/>
      <c r="AC56" s="272"/>
      <c r="AD56" s="272"/>
      <c r="AE56" s="272"/>
      <c r="AF56" s="21"/>
      <c r="AG56" s="26"/>
    </row>
    <row r="57" spans="2:35" ht="16.5" customHeight="1" x14ac:dyDescent="0.2">
      <c r="B57" s="49">
        <v>45746</v>
      </c>
      <c r="C57" s="50"/>
      <c r="D57" s="51"/>
      <c r="E57" s="52">
        <v>7.6700000000000004E-2</v>
      </c>
      <c r="F57" s="53"/>
      <c r="G57" s="52">
        <f>E57</f>
        <v>7.6700000000000004E-2</v>
      </c>
      <c r="H57" s="54"/>
      <c r="I57" s="53"/>
      <c r="J57" s="55">
        <v>943256932</v>
      </c>
      <c r="K57" s="56"/>
      <c r="L57" s="56"/>
      <c r="M57" s="56"/>
      <c r="N57" s="56"/>
      <c r="O57" s="56"/>
      <c r="P57" s="57"/>
      <c r="Q57" s="91">
        <v>5.7356107334556601E-2</v>
      </c>
      <c r="R57" s="91"/>
      <c r="S57" s="91"/>
      <c r="T57" s="91"/>
      <c r="U57" s="46">
        <v>705914674.06004</v>
      </c>
      <c r="V57" s="46"/>
      <c r="W57" s="46"/>
      <c r="X57" s="47">
        <f>Q57-E57</f>
        <v>-1.9343892665443403E-2</v>
      </c>
      <c r="Y57" s="47"/>
      <c r="Z57" s="47"/>
      <c r="AA57" s="48">
        <f>U57-J57</f>
        <v>-237342257.93996</v>
      </c>
      <c r="AB57" s="48"/>
      <c r="AC57" s="48"/>
      <c r="AD57" s="48"/>
      <c r="AE57" s="48"/>
      <c r="AF57" s="21"/>
      <c r="AG57" s="26"/>
    </row>
    <row r="58" spans="2:35" ht="20.25" customHeight="1" x14ac:dyDescent="0.2">
      <c r="B58" s="49">
        <v>45753</v>
      </c>
      <c r="C58" s="50"/>
      <c r="D58" s="51"/>
      <c r="E58" s="52">
        <v>3.2000000000000001E-2</v>
      </c>
      <c r="F58" s="53"/>
      <c r="G58" s="52">
        <f>G57+E58</f>
        <v>0.1087</v>
      </c>
      <c r="H58" s="54"/>
      <c r="I58" s="53"/>
      <c r="J58" s="55">
        <v>393620849.44</v>
      </c>
      <c r="K58" s="56"/>
      <c r="L58" s="56"/>
      <c r="M58" s="56"/>
      <c r="N58" s="56"/>
      <c r="O58" s="56"/>
      <c r="P58" s="57"/>
      <c r="Q58" s="58">
        <v>4.87E-2</v>
      </c>
      <c r="R58" s="59"/>
      <c r="S58" s="59"/>
      <c r="T58" s="59"/>
      <c r="U58" s="46">
        <v>598882226.80971599</v>
      </c>
      <c r="V58" s="46"/>
      <c r="W58" s="46"/>
      <c r="X58" s="47">
        <f t="shared" ref="X58" si="0">Q58-E58</f>
        <v>1.67E-2</v>
      </c>
      <c r="Y58" s="47"/>
      <c r="Z58" s="47"/>
      <c r="AA58" s="48">
        <f>U58-J58</f>
        <v>205261377.36971599</v>
      </c>
      <c r="AB58" s="48"/>
      <c r="AC58" s="48"/>
      <c r="AD58" s="48"/>
      <c r="AE58" s="48"/>
      <c r="AF58" s="21"/>
      <c r="AG58" s="26"/>
      <c r="AI58" s="39"/>
    </row>
    <row r="59" spans="2:35" ht="20.25" customHeight="1" x14ac:dyDescent="0.2">
      <c r="B59" s="49">
        <v>45760</v>
      </c>
      <c r="C59" s="50"/>
      <c r="D59" s="51"/>
      <c r="E59" s="52">
        <v>2.2200000000000001E-2</v>
      </c>
      <c r="F59" s="53"/>
      <c r="G59" s="52">
        <f t="shared" ref="G59" si="1">G58+E59</f>
        <v>0.13090000000000002</v>
      </c>
      <c r="H59" s="54"/>
      <c r="I59" s="53"/>
      <c r="J59" s="55">
        <v>273660215.68099999</v>
      </c>
      <c r="K59" s="56"/>
      <c r="L59" s="56"/>
      <c r="M59" s="56"/>
      <c r="N59" s="56"/>
      <c r="O59" s="56"/>
      <c r="P59" s="57"/>
      <c r="Q59" s="58">
        <v>1.66682771950659E-2</v>
      </c>
      <c r="R59" s="59"/>
      <c r="S59" s="59"/>
      <c r="T59" s="59"/>
      <c r="U59" s="46">
        <v>205030669.63197601</v>
      </c>
      <c r="V59" s="46"/>
      <c r="W59" s="46"/>
      <c r="X59" s="47">
        <f t="shared" ref="X59" si="2">Q59-E59</f>
        <v>-5.5317228049341013E-3</v>
      </c>
      <c r="Y59" s="47"/>
      <c r="Z59" s="47"/>
      <c r="AA59" s="48">
        <f t="shared" ref="AA59:AA60" si="3">U59-J59</f>
        <v>-68629546.049023986</v>
      </c>
      <c r="AB59" s="48"/>
      <c r="AC59" s="48"/>
      <c r="AD59" s="48"/>
      <c r="AE59" s="48"/>
      <c r="AF59" s="21"/>
      <c r="AG59" s="26"/>
      <c r="AI59" s="39"/>
    </row>
    <row r="60" spans="2:35" ht="20.25" customHeight="1" x14ac:dyDescent="0.2">
      <c r="B60" s="49">
        <v>45767</v>
      </c>
      <c r="C60" s="50"/>
      <c r="D60" s="51"/>
      <c r="E60" s="52">
        <v>2.7199999999999998E-2</v>
      </c>
      <c r="F60" s="53"/>
      <c r="G60" s="52">
        <f t="shared" ref="G60:G65" si="4">G59+E60</f>
        <v>0.15810000000000002</v>
      </c>
      <c r="H60" s="54"/>
      <c r="I60" s="53"/>
      <c r="J60" s="55">
        <v>333730366.75</v>
      </c>
      <c r="K60" s="56"/>
      <c r="L60" s="56"/>
      <c r="M60" s="56"/>
      <c r="N60" s="56"/>
      <c r="O60" s="56"/>
      <c r="P60" s="57"/>
      <c r="Q60" s="58">
        <v>1.27991272301209E-2</v>
      </c>
      <c r="R60" s="59"/>
      <c r="S60" s="59"/>
      <c r="T60" s="59"/>
      <c r="U60" s="46">
        <v>157437604.13783801</v>
      </c>
      <c r="V60" s="46"/>
      <c r="W60" s="46"/>
      <c r="X60" s="47">
        <f t="shared" ref="X60" si="5">Q60-E60</f>
        <v>-1.4400872769879098E-2</v>
      </c>
      <c r="Y60" s="47"/>
      <c r="Z60" s="47"/>
      <c r="AA60" s="48">
        <f t="shared" si="3"/>
        <v>-176292762.61216199</v>
      </c>
      <c r="AB60" s="48"/>
      <c r="AC60" s="48"/>
      <c r="AD60" s="48"/>
      <c r="AE60" s="48"/>
      <c r="AF60" s="21"/>
      <c r="AG60" s="26"/>
      <c r="AI60" s="39"/>
    </row>
    <row r="61" spans="2:35" ht="20.25" customHeight="1" x14ac:dyDescent="0.2">
      <c r="B61" s="49">
        <v>45774</v>
      </c>
      <c r="C61" s="50"/>
      <c r="D61" s="51"/>
      <c r="E61" s="52">
        <v>2.7093338929023401E-2</v>
      </c>
      <c r="F61" s="53"/>
      <c r="G61" s="52">
        <f t="shared" si="4"/>
        <v>0.18519333892902343</v>
      </c>
      <c r="H61" s="54"/>
      <c r="I61" s="53"/>
      <c r="J61" s="55">
        <v>333730366.75</v>
      </c>
      <c r="K61" s="56"/>
      <c r="L61" s="56"/>
      <c r="M61" s="56"/>
      <c r="N61" s="56"/>
      <c r="O61" s="56"/>
      <c r="P61" s="57"/>
      <c r="Q61" s="58">
        <v>8.9801937975466095E-3</v>
      </c>
      <c r="R61" s="59"/>
      <c r="S61" s="59"/>
      <c r="T61" s="59"/>
      <c r="U61" s="46">
        <v>110224554.381928</v>
      </c>
      <c r="V61" s="46"/>
      <c r="W61" s="46"/>
      <c r="X61" s="47">
        <f t="shared" ref="X61" si="6">Q61-E61</f>
        <v>-1.8113145131476792E-2</v>
      </c>
      <c r="Y61" s="47"/>
      <c r="Z61" s="47"/>
      <c r="AA61" s="48">
        <f t="shared" ref="AA61:AA65" si="7">U61-J61</f>
        <v>-223505812.368072</v>
      </c>
      <c r="AB61" s="48"/>
      <c r="AC61" s="48"/>
      <c r="AD61" s="48"/>
      <c r="AE61" s="48"/>
      <c r="AF61" s="21"/>
      <c r="AG61" s="26"/>
      <c r="AI61" s="39"/>
    </row>
    <row r="62" spans="2:35" ht="20.25" customHeight="1" x14ac:dyDescent="0.2">
      <c r="B62" s="49">
        <v>45781</v>
      </c>
      <c r="C62" s="50"/>
      <c r="D62" s="51"/>
      <c r="E62" s="52">
        <v>3.0395622998684001E-2</v>
      </c>
      <c r="F62" s="53"/>
      <c r="G62" s="52">
        <f t="shared" si="4"/>
        <v>0.21558896192770743</v>
      </c>
      <c r="H62" s="54"/>
      <c r="I62" s="53"/>
      <c r="J62" s="55">
        <v>373885967</v>
      </c>
      <c r="K62" s="56"/>
      <c r="L62" s="56"/>
      <c r="M62" s="56"/>
      <c r="N62" s="56"/>
      <c r="O62" s="56"/>
      <c r="P62" s="57"/>
      <c r="Q62" s="58">
        <v>2.8565080692094201E-2</v>
      </c>
      <c r="R62" s="59"/>
      <c r="S62" s="59"/>
      <c r="T62" s="59"/>
      <c r="U62" s="46">
        <v>351369103.94825798</v>
      </c>
      <c r="V62" s="46"/>
      <c r="W62" s="46"/>
      <c r="X62" s="47">
        <f t="shared" ref="X62" si="8">Q62-E62</f>
        <v>-1.8305423065897997E-3</v>
      </c>
      <c r="Y62" s="47"/>
      <c r="Z62" s="47"/>
      <c r="AA62" s="48">
        <f t="shared" si="7"/>
        <v>-22516863.051742017</v>
      </c>
      <c r="AB62" s="48"/>
      <c r="AC62" s="48"/>
      <c r="AD62" s="48"/>
      <c r="AE62" s="48"/>
      <c r="AF62" s="21"/>
      <c r="AG62" s="26"/>
      <c r="AI62" s="38"/>
    </row>
    <row r="63" spans="2:35" ht="20.25" customHeight="1" x14ac:dyDescent="0.2">
      <c r="B63" s="49">
        <v>45788</v>
      </c>
      <c r="C63" s="50"/>
      <c r="D63" s="51"/>
      <c r="E63" s="52">
        <v>1.96110380722926E-2</v>
      </c>
      <c r="F63" s="53"/>
      <c r="G63" s="52">
        <f t="shared" si="4"/>
        <v>0.23520000000000002</v>
      </c>
      <c r="H63" s="54"/>
      <c r="I63" s="53"/>
      <c r="J63" s="55">
        <v>241228545.76300001</v>
      </c>
      <c r="K63" s="56"/>
      <c r="L63" s="56"/>
      <c r="M63" s="56"/>
      <c r="N63" s="56"/>
      <c r="O63" s="56"/>
      <c r="P63" s="57"/>
      <c r="Q63" s="58">
        <v>7.3984048651572799E-3</v>
      </c>
      <c r="R63" s="59"/>
      <c r="S63" s="59"/>
      <c r="T63" s="59"/>
      <c r="U63" s="46">
        <v>91005200.235132694</v>
      </c>
      <c r="V63" s="46"/>
      <c r="W63" s="46"/>
      <c r="X63" s="47">
        <f t="shared" ref="X63" si="9">Q63-E63</f>
        <v>-1.221263320713532E-2</v>
      </c>
      <c r="Y63" s="47"/>
      <c r="Z63" s="47"/>
      <c r="AA63" s="48">
        <f t="shared" si="7"/>
        <v>-150223345.52786732</v>
      </c>
      <c r="AB63" s="48"/>
      <c r="AC63" s="48"/>
      <c r="AD63" s="48"/>
      <c r="AE63" s="48"/>
      <c r="AF63" s="21"/>
      <c r="AG63" s="26"/>
      <c r="AI63" s="38"/>
    </row>
    <row r="64" spans="2:35" ht="20.25" customHeight="1" x14ac:dyDescent="0.2">
      <c r="B64" s="49">
        <v>45795</v>
      </c>
      <c r="C64" s="50"/>
      <c r="D64" s="51"/>
      <c r="E64" s="52">
        <v>3.4000000000000002E-2</v>
      </c>
      <c r="F64" s="53"/>
      <c r="G64" s="52">
        <f t="shared" si="4"/>
        <v>0.26919999999999999</v>
      </c>
      <c r="H64" s="54"/>
      <c r="I64" s="53"/>
      <c r="J64" s="55">
        <v>418222152.52999997</v>
      </c>
      <c r="K64" s="56"/>
      <c r="L64" s="56"/>
      <c r="M64" s="56"/>
      <c r="N64" s="56"/>
      <c r="O64" s="56"/>
      <c r="P64" s="57"/>
      <c r="Q64" s="58">
        <v>6.9837243904869502E-3</v>
      </c>
      <c r="R64" s="59"/>
      <c r="S64" s="59"/>
      <c r="T64" s="59"/>
      <c r="U64" s="46">
        <v>85904360.213697404</v>
      </c>
      <c r="V64" s="46"/>
      <c r="W64" s="46"/>
      <c r="X64" s="47">
        <f t="shared" ref="X64" si="10">Q64-E64</f>
        <v>-2.701627560951305E-2</v>
      </c>
      <c r="Y64" s="47"/>
      <c r="Z64" s="47"/>
      <c r="AA64" s="48">
        <f t="shared" si="7"/>
        <v>-332317792.31630254</v>
      </c>
      <c r="AB64" s="48"/>
      <c r="AC64" s="48"/>
      <c r="AD64" s="48"/>
      <c r="AE64" s="48"/>
      <c r="AF64" s="21"/>
      <c r="AG64" s="26"/>
      <c r="AI64" s="38"/>
    </row>
    <row r="65" spans="2:36" ht="20.25" customHeight="1" x14ac:dyDescent="0.2">
      <c r="B65" s="49">
        <v>45802</v>
      </c>
      <c r="C65" s="50"/>
      <c r="D65" s="51"/>
      <c r="E65" s="52">
        <v>3.4000000000000002E-2</v>
      </c>
      <c r="F65" s="53"/>
      <c r="G65" s="52">
        <f t="shared" si="4"/>
        <v>0.30320000000000003</v>
      </c>
      <c r="H65" s="54"/>
      <c r="I65" s="53"/>
      <c r="J65" s="55">
        <v>418222152.52999997</v>
      </c>
      <c r="K65" s="56"/>
      <c r="L65" s="56"/>
      <c r="M65" s="56"/>
      <c r="N65" s="56"/>
      <c r="O65" s="56"/>
      <c r="P65" s="57"/>
      <c r="Q65" s="58">
        <v>9.9869285970624905E-3</v>
      </c>
      <c r="R65" s="59"/>
      <c r="S65" s="59"/>
      <c r="T65" s="59"/>
      <c r="U65" s="46">
        <v>122845728.67726099</v>
      </c>
      <c r="V65" s="46"/>
      <c r="W65" s="46"/>
      <c r="X65" s="47">
        <f t="shared" ref="X65" si="11">Q65-E65</f>
        <v>-2.4013071402937514E-2</v>
      </c>
      <c r="Y65" s="47"/>
      <c r="Z65" s="47"/>
      <c r="AA65" s="48">
        <f t="shared" si="7"/>
        <v>-295376423.85273898</v>
      </c>
      <c r="AB65" s="48"/>
      <c r="AC65" s="48"/>
      <c r="AD65" s="48"/>
      <c r="AE65" s="48"/>
      <c r="AF65" s="21"/>
      <c r="AG65" s="26"/>
      <c r="AI65" s="38"/>
    </row>
    <row r="66" spans="2:36" ht="20.25" customHeight="1" x14ac:dyDescent="0.2">
      <c r="B66" s="49">
        <v>45809</v>
      </c>
      <c r="C66" s="50"/>
      <c r="D66" s="51"/>
      <c r="E66" s="52">
        <v>3.4000000000000002E-2</v>
      </c>
      <c r="F66" s="53"/>
      <c r="G66" s="52">
        <f t="shared" ref="G66" si="12">G65+E66</f>
        <v>0.33720000000000006</v>
      </c>
      <c r="H66" s="54"/>
      <c r="I66" s="53"/>
      <c r="J66" s="55">
        <v>418222152.52999997</v>
      </c>
      <c r="K66" s="56"/>
      <c r="L66" s="56"/>
      <c r="M66" s="56"/>
      <c r="N66" s="56"/>
      <c r="O66" s="56"/>
      <c r="P66" s="57"/>
      <c r="Q66" s="58">
        <v>1.1904352641021699E-2</v>
      </c>
      <c r="R66" s="59"/>
      <c r="S66" s="59"/>
      <c r="T66" s="59"/>
      <c r="U66" s="46">
        <v>146431293.70600799</v>
      </c>
      <c r="V66" s="46"/>
      <c r="W66" s="46"/>
      <c r="X66" s="47">
        <f t="shared" ref="X66" si="13">Q66-E66</f>
        <v>-2.2095647358978301E-2</v>
      </c>
      <c r="Y66" s="47"/>
      <c r="Z66" s="47"/>
      <c r="AA66" s="48">
        <f t="shared" ref="AA66" si="14">U66-J66</f>
        <v>-271790858.82399201</v>
      </c>
      <c r="AB66" s="48"/>
      <c r="AC66" s="48"/>
      <c r="AD66" s="48"/>
      <c r="AE66" s="48"/>
      <c r="AF66" s="21"/>
      <c r="AG66" s="26"/>
      <c r="AI66" s="38"/>
    </row>
    <row r="67" spans="2:36" ht="20.25" customHeight="1" x14ac:dyDescent="0.2">
      <c r="B67" s="49">
        <v>45816</v>
      </c>
      <c r="C67" s="50"/>
      <c r="D67" s="51"/>
      <c r="E67" s="52">
        <v>3.8899999999999997E-2</v>
      </c>
      <c r="F67" s="53"/>
      <c r="G67" s="52">
        <f t="shared" ref="G67" si="15">G66+E67</f>
        <v>0.37610000000000005</v>
      </c>
      <c r="H67" s="54"/>
      <c r="I67" s="53"/>
      <c r="J67" s="55">
        <v>478495345.10049999</v>
      </c>
      <c r="K67" s="56"/>
      <c r="L67" s="56"/>
      <c r="M67" s="56"/>
      <c r="N67" s="56"/>
      <c r="O67" s="56"/>
      <c r="P67" s="57"/>
      <c r="Q67" s="58">
        <v>1.95E-2</v>
      </c>
      <c r="R67" s="59"/>
      <c r="S67" s="59"/>
      <c r="T67" s="59"/>
      <c r="U67" s="46">
        <v>239257994.997583</v>
      </c>
      <c r="V67" s="46"/>
      <c r="W67" s="46"/>
      <c r="X67" s="47">
        <f t="shared" ref="X67" si="16">Q67-E67</f>
        <v>-1.9399999999999997E-2</v>
      </c>
      <c r="Y67" s="47"/>
      <c r="Z67" s="47"/>
      <c r="AA67" s="48">
        <f t="shared" ref="AA67" si="17">U67-J67</f>
        <v>-239237350.10291699</v>
      </c>
      <c r="AB67" s="48"/>
      <c r="AC67" s="48"/>
      <c r="AD67" s="48"/>
      <c r="AE67" s="48"/>
      <c r="AF67" s="21"/>
      <c r="AG67" s="26"/>
      <c r="AI67" s="38"/>
    </row>
    <row r="68" spans="2:36" ht="18.75" customHeight="1" x14ac:dyDescent="0.2">
      <c r="B68" s="274" t="s">
        <v>97</v>
      </c>
      <c r="C68" s="275"/>
      <c r="D68" s="276"/>
      <c r="E68" s="63">
        <f>SUM(E57:F67)</f>
        <v>0.37610000000000005</v>
      </c>
      <c r="F68" s="64"/>
      <c r="G68" s="65">
        <f>G67</f>
        <v>0.37610000000000005</v>
      </c>
      <c r="H68" s="66"/>
      <c r="I68" s="67"/>
      <c r="J68" s="106">
        <f>SUM(J57:P67)</f>
        <v>4626275046.0745001</v>
      </c>
      <c r="K68" s="107"/>
      <c r="L68" s="107"/>
      <c r="M68" s="107"/>
      <c r="N68" s="107"/>
      <c r="O68" s="107"/>
      <c r="P68" s="108"/>
      <c r="Q68" s="109">
        <f>SUM(Q57:T67)</f>
        <v>0.2288421967431126</v>
      </c>
      <c r="R68" s="110"/>
      <c r="S68" s="110"/>
      <c r="T68" s="110"/>
      <c r="U68" s="111">
        <f>SUM(U57:W67)</f>
        <v>2814303410.7994375</v>
      </c>
      <c r="V68" s="111"/>
      <c r="W68" s="111"/>
      <c r="X68" s="271">
        <f>Q68-E68</f>
        <v>-0.14725780325688745</v>
      </c>
      <c r="Y68" s="271"/>
      <c r="Z68" s="271"/>
      <c r="AA68" s="273">
        <f>U68-J68</f>
        <v>-1811971635.2750626</v>
      </c>
      <c r="AB68" s="273"/>
      <c r="AC68" s="273"/>
      <c r="AD68" s="273"/>
      <c r="AE68" s="273"/>
      <c r="AF68" s="21"/>
      <c r="AG68" s="26"/>
      <c r="AI68" s="38"/>
      <c r="AJ68" s="44"/>
    </row>
    <row r="69" spans="2:36" ht="9.6" customHeight="1" x14ac:dyDescent="0.2">
      <c r="B69" s="25"/>
      <c r="C69" s="17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9"/>
      <c r="W69" s="19"/>
      <c r="X69" s="19"/>
      <c r="Y69" s="20"/>
      <c r="Z69" s="20"/>
      <c r="AA69" s="20"/>
      <c r="AB69" s="20"/>
      <c r="AC69" s="20"/>
      <c r="AD69" s="21"/>
      <c r="AE69" s="21"/>
      <c r="AF69" s="21"/>
      <c r="AG69" s="26"/>
    </row>
    <row r="70" spans="2:36" ht="29.1" customHeight="1" x14ac:dyDescent="0.2">
      <c r="B70" s="71" t="s">
        <v>17</v>
      </c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3"/>
      <c r="AI70" s="39"/>
    </row>
    <row r="71" spans="2:36" ht="9" customHeight="1" x14ac:dyDescent="0.2">
      <c r="B71" s="160" t="s">
        <v>0</v>
      </c>
      <c r="C71" s="161"/>
      <c r="D71" s="181" t="s">
        <v>70</v>
      </c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3"/>
      <c r="W71" s="169" t="s">
        <v>15</v>
      </c>
      <c r="X71" s="170"/>
      <c r="Y71" s="171"/>
      <c r="Z71" s="175" t="s">
        <v>16</v>
      </c>
      <c r="AA71" s="176"/>
      <c r="AB71" s="176"/>
      <c r="AC71" s="177"/>
      <c r="AD71" s="164" t="s">
        <v>14</v>
      </c>
      <c r="AE71" s="165"/>
      <c r="AF71" s="165"/>
      <c r="AG71" s="166"/>
    </row>
    <row r="72" spans="2:36" ht="23.25" customHeight="1" x14ac:dyDescent="0.2">
      <c r="B72" s="162"/>
      <c r="C72" s="163"/>
      <c r="D72" s="184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6"/>
      <c r="W72" s="172"/>
      <c r="X72" s="173"/>
      <c r="Y72" s="174"/>
      <c r="Z72" s="178"/>
      <c r="AA72" s="179"/>
      <c r="AB72" s="179"/>
      <c r="AC72" s="180"/>
      <c r="AD72" s="161"/>
      <c r="AE72" s="167"/>
      <c r="AF72" s="167"/>
      <c r="AG72" s="168"/>
    </row>
    <row r="73" spans="2:36" ht="24.95" customHeight="1" x14ac:dyDescent="0.2">
      <c r="B73" s="85"/>
      <c r="C73" s="86"/>
      <c r="D73" s="74" t="s">
        <v>71</v>
      </c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6"/>
      <c r="W73" s="68">
        <v>45509</v>
      </c>
      <c r="X73" s="69"/>
      <c r="Y73" s="70"/>
      <c r="Z73" s="68">
        <v>45509</v>
      </c>
      <c r="AA73" s="69"/>
      <c r="AB73" s="69"/>
      <c r="AC73" s="70"/>
      <c r="AD73" s="77">
        <f t="shared" ref="AD73:AD84" si="18">+IF(Z73&lt;&gt;0,IF(Z73=0,(W73-Z73),IF(Z73&lt;&gt;W73,(W73-Z73),0)),"no iniciado")</f>
        <v>0</v>
      </c>
      <c r="AE73" s="78"/>
      <c r="AF73" s="78">
        <f t="shared" ref="AF73:AF84" si="19">+IF(Z73&lt;&gt;0,IF(AB73=0,(T73-Z73),IF(Z73&lt;&gt;T73,(T73-Z73),0)),"no iniciado")</f>
        <v>-45509</v>
      </c>
      <c r="AG73" s="79"/>
    </row>
    <row r="74" spans="2:36" ht="17.25" customHeight="1" x14ac:dyDescent="0.2">
      <c r="B74" s="85"/>
      <c r="C74" s="86"/>
      <c r="D74" s="82" t="s">
        <v>72</v>
      </c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4"/>
      <c r="W74" s="68">
        <v>45549</v>
      </c>
      <c r="X74" s="69"/>
      <c r="Y74" s="70"/>
      <c r="Z74" s="68">
        <v>45549</v>
      </c>
      <c r="AA74" s="69"/>
      <c r="AB74" s="69"/>
      <c r="AC74" s="70"/>
      <c r="AD74" s="77">
        <f>+IF(Z74&lt;&gt;0,IF(Z74=0,(W74-Z74),IF(Z74&lt;&gt;W74,(W74-Z74),0)),"En ejecución")</f>
        <v>0</v>
      </c>
      <c r="AE74" s="78"/>
      <c r="AF74" s="78">
        <f t="shared" ref="AF74:AF76" si="20">+IF(Z74&lt;&gt;0,IF(AB74=0,(T74-Z74),IF(Z74&lt;&gt;T74,(T74-Z74),0)),"no iniciado")</f>
        <v>-45549</v>
      </c>
      <c r="AG74" s="79"/>
    </row>
    <row r="75" spans="2:36" ht="16.5" customHeight="1" x14ac:dyDescent="0.2">
      <c r="B75" s="226"/>
      <c r="C75" s="227"/>
      <c r="D75" s="82" t="s">
        <v>83</v>
      </c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4"/>
      <c r="W75" s="68">
        <v>45578</v>
      </c>
      <c r="X75" s="69"/>
      <c r="Y75" s="70"/>
      <c r="Z75" s="68">
        <v>45578</v>
      </c>
      <c r="AA75" s="69"/>
      <c r="AB75" s="69"/>
      <c r="AC75" s="70"/>
      <c r="AD75" s="77">
        <f>+IF(Z75&lt;&gt;0,IF(Z75=0,(W75-Z75),IF(Z75&lt;&gt;W75,(W75-Z75),0)),"En ejecución")</f>
        <v>0</v>
      </c>
      <c r="AE75" s="78"/>
      <c r="AF75" s="78">
        <f t="shared" si="20"/>
        <v>-45578</v>
      </c>
      <c r="AG75" s="79"/>
    </row>
    <row r="76" spans="2:36" ht="16.5" customHeight="1" x14ac:dyDescent="0.2">
      <c r="B76" s="85"/>
      <c r="C76" s="86"/>
      <c r="D76" s="82" t="s">
        <v>73</v>
      </c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4"/>
      <c r="W76" s="68">
        <v>45640</v>
      </c>
      <c r="X76" s="69"/>
      <c r="Y76" s="70"/>
      <c r="Z76" s="68">
        <v>45640</v>
      </c>
      <c r="AA76" s="69"/>
      <c r="AB76" s="69"/>
      <c r="AC76" s="70"/>
      <c r="AD76" s="77">
        <f>+IF(Z76&lt;&gt;0,IF(Z76=0,(W76-Z76),IF(Z76&lt;&gt;W76,(W76-Z76),0)),"En ejecución")</f>
        <v>0</v>
      </c>
      <c r="AE76" s="78"/>
      <c r="AF76" s="78">
        <f t="shared" si="20"/>
        <v>-45640</v>
      </c>
      <c r="AG76" s="79"/>
    </row>
    <row r="77" spans="2:36" ht="18.600000000000001" customHeight="1" x14ac:dyDescent="0.2">
      <c r="B77" s="85"/>
      <c r="C77" s="86"/>
      <c r="D77" s="82" t="s">
        <v>74</v>
      </c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4"/>
      <c r="W77" s="68">
        <v>45838</v>
      </c>
      <c r="X77" s="69"/>
      <c r="Y77" s="70"/>
      <c r="Z77" s="68"/>
      <c r="AA77" s="69"/>
      <c r="AB77" s="69"/>
      <c r="AC77" s="70"/>
      <c r="AD77" s="77" t="str">
        <f>+IF(Z77&lt;&gt;0,IF(Z77=0,(W77-Z77),IF(Z77&lt;&gt;W77,(W77-Z77),0)),"En ejecución")</f>
        <v>En ejecución</v>
      </c>
      <c r="AE77" s="78"/>
      <c r="AF77" s="78" t="str">
        <f t="shared" si="19"/>
        <v>no iniciado</v>
      </c>
      <c r="AG77" s="79"/>
    </row>
    <row r="78" spans="2:36" ht="18.600000000000001" customHeight="1" x14ac:dyDescent="0.2">
      <c r="B78" s="85"/>
      <c r="C78" s="86"/>
      <c r="D78" s="82" t="s">
        <v>75</v>
      </c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4"/>
      <c r="W78" s="68">
        <v>45917</v>
      </c>
      <c r="X78" s="69"/>
      <c r="Y78" s="70"/>
      <c r="Z78" s="68"/>
      <c r="AA78" s="69"/>
      <c r="AB78" s="69"/>
      <c r="AC78" s="70"/>
      <c r="AD78" s="77" t="str">
        <f t="shared" si="18"/>
        <v>no iniciado</v>
      </c>
      <c r="AE78" s="78"/>
      <c r="AF78" s="78" t="str">
        <f t="shared" si="19"/>
        <v>no iniciado</v>
      </c>
      <c r="AG78" s="79"/>
    </row>
    <row r="79" spans="2:36" ht="18" customHeight="1" x14ac:dyDescent="0.2">
      <c r="B79" s="85"/>
      <c r="C79" s="86"/>
      <c r="D79" s="82" t="s">
        <v>76</v>
      </c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4"/>
      <c r="W79" s="68">
        <v>45923</v>
      </c>
      <c r="X79" s="69"/>
      <c r="Y79" s="70"/>
      <c r="Z79" s="68"/>
      <c r="AA79" s="69"/>
      <c r="AB79" s="69"/>
      <c r="AC79" s="70"/>
      <c r="AD79" s="77" t="str">
        <f>+IF(Z79&lt;&gt;0,IF(Z79=0,(W79-Z79),IF(Z79&lt;&gt;W79,(W79-Z79),0)),"En ejecución")</f>
        <v>En ejecución</v>
      </c>
      <c r="AE79" s="78"/>
      <c r="AF79" s="78" t="str">
        <f t="shared" si="19"/>
        <v>no iniciado</v>
      </c>
      <c r="AG79" s="79"/>
    </row>
    <row r="80" spans="2:36" ht="21" customHeight="1" x14ac:dyDescent="0.2">
      <c r="B80" s="85"/>
      <c r="C80" s="86"/>
      <c r="D80" s="82" t="s">
        <v>77</v>
      </c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4"/>
      <c r="W80" s="68">
        <v>45929</v>
      </c>
      <c r="X80" s="69"/>
      <c r="Y80" s="70"/>
      <c r="Z80" s="68"/>
      <c r="AA80" s="69"/>
      <c r="AB80" s="69"/>
      <c r="AC80" s="70"/>
      <c r="AD80" s="77" t="str">
        <f t="shared" si="18"/>
        <v>no iniciado</v>
      </c>
      <c r="AE80" s="78"/>
      <c r="AF80" s="78" t="str">
        <f t="shared" si="19"/>
        <v>no iniciado</v>
      </c>
      <c r="AG80" s="79"/>
    </row>
    <row r="81" spans="1:33" ht="15.75" x14ac:dyDescent="0.2">
      <c r="B81" s="85"/>
      <c r="C81" s="86"/>
      <c r="D81" s="82" t="s">
        <v>78</v>
      </c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4"/>
      <c r="W81" s="68">
        <v>45926</v>
      </c>
      <c r="X81" s="69"/>
      <c r="Y81" s="70"/>
      <c r="Z81" s="68"/>
      <c r="AA81" s="69"/>
      <c r="AB81" s="69"/>
      <c r="AC81" s="70"/>
      <c r="AD81" s="77" t="str">
        <f t="shared" si="18"/>
        <v>no iniciado</v>
      </c>
      <c r="AE81" s="78"/>
      <c r="AF81" s="78" t="str">
        <f t="shared" si="19"/>
        <v>no iniciado</v>
      </c>
      <c r="AG81" s="79"/>
    </row>
    <row r="82" spans="1:33" ht="18" customHeight="1" x14ac:dyDescent="0.2">
      <c r="B82" s="85"/>
      <c r="C82" s="86"/>
      <c r="D82" s="82" t="s">
        <v>79</v>
      </c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4"/>
      <c r="W82" s="68">
        <v>45870</v>
      </c>
      <c r="X82" s="69"/>
      <c r="Y82" s="70"/>
      <c r="Z82" s="68"/>
      <c r="AA82" s="69"/>
      <c r="AB82" s="69"/>
      <c r="AC82" s="70"/>
      <c r="AD82" s="77" t="str">
        <f t="shared" si="18"/>
        <v>no iniciado</v>
      </c>
      <c r="AE82" s="78"/>
      <c r="AF82" s="78" t="str">
        <f t="shared" si="19"/>
        <v>no iniciado</v>
      </c>
      <c r="AG82" s="79"/>
    </row>
    <row r="83" spans="1:33" ht="17.25" customHeight="1" x14ac:dyDescent="0.2">
      <c r="A83" s="1"/>
      <c r="B83" s="85"/>
      <c r="C83" s="86"/>
      <c r="D83" s="82" t="s">
        <v>80</v>
      </c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4"/>
      <c r="W83" s="68">
        <v>45930</v>
      </c>
      <c r="X83" s="69"/>
      <c r="Y83" s="70"/>
      <c r="Z83" s="68"/>
      <c r="AA83" s="69"/>
      <c r="AB83" s="69"/>
      <c r="AC83" s="70"/>
      <c r="AD83" s="77" t="str">
        <f t="shared" si="18"/>
        <v>no iniciado</v>
      </c>
      <c r="AE83" s="78"/>
      <c r="AF83" s="78" t="str">
        <f t="shared" si="19"/>
        <v>no iniciado</v>
      </c>
      <c r="AG83" s="79"/>
    </row>
    <row r="84" spans="1:33" ht="35.450000000000003" customHeight="1" x14ac:dyDescent="0.2">
      <c r="B84" s="85"/>
      <c r="C84" s="86"/>
      <c r="D84" s="74" t="s">
        <v>81</v>
      </c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6"/>
      <c r="W84" s="68">
        <v>45930</v>
      </c>
      <c r="X84" s="69"/>
      <c r="Y84" s="70"/>
      <c r="Z84" s="68"/>
      <c r="AA84" s="69"/>
      <c r="AB84" s="69"/>
      <c r="AC84" s="70"/>
      <c r="AD84" s="77" t="str">
        <f t="shared" si="18"/>
        <v>no iniciado</v>
      </c>
      <c r="AE84" s="78"/>
      <c r="AF84" s="78" t="str">
        <f t="shared" si="19"/>
        <v>no iniciado</v>
      </c>
      <c r="AG84" s="79"/>
    </row>
    <row r="85" spans="1:33" s="1" customFormat="1" ht="15" customHeight="1" x14ac:dyDescent="0.25">
      <c r="A85" s="3"/>
      <c r="B85" s="286" t="s">
        <v>82</v>
      </c>
      <c r="C85" s="287"/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287"/>
      <c r="Q85" s="287"/>
      <c r="R85" s="287"/>
      <c r="S85" s="288"/>
      <c r="T85" s="289"/>
      <c r="U85" s="290"/>
      <c r="V85" s="291"/>
      <c r="W85" s="80">
        <f>+W84-W73+1</f>
        <v>422</v>
      </c>
      <c r="X85" s="81"/>
      <c r="Y85" s="81"/>
      <c r="Z85" s="306" t="str">
        <f>IF(Z84&lt;&gt;0,(Z84-W73+1),"")</f>
        <v/>
      </c>
      <c r="AA85" s="307"/>
      <c r="AB85" s="307"/>
      <c r="AC85" s="317"/>
      <c r="AD85" s="306"/>
      <c r="AE85" s="307"/>
      <c r="AF85" s="307"/>
      <c r="AG85" s="308"/>
    </row>
    <row r="86" spans="1:33" ht="6.75" customHeight="1" x14ac:dyDescent="0.2">
      <c r="B86" s="22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4"/>
    </row>
    <row r="87" spans="1:33" ht="15.75" x14ac:dyDescent="0.2">
      <c r="B87" s="71" t="s">
        <v>24</v>
      </c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3"/>
    </row>
    <row r="88" spans="1:33" ht="138" customHeight="1" x14ac:dyDescent="0.2">
      <c r="B88" s="314" t="s">
        <v>110</v>
      </c>
      <c r="C88" s="315"/>
      <c r="D88" s="315"/>
      <c r="E88" s="315"/>
      <c r="F88" s="315"/>
      <c r="G88" s="315"/>
      <c r="H88" s="315"/>
      <c r="I88" s="315"/>
      <c r="J88" s="315"/>
      <c r="K88" s="315"/>
      <c r="L88" s="315"/>
      <c r="M88" s="315"/>
      <c r="N88" s="315"/>
      <c r="O88" s="315"/>
      <c r="P88" s="315"/>
      <c r="Q88" s="315"/>
      <c r="R88" s="315"/>
      <c r="S88" s="315"/>
      <c r="T88" s="315"/>
      <c r="U88" s="315"/>
      <c r="V88" s="315"/>
      <c r="W88" s="315"/>
      <c r="X88" s="315"/>
      <c r="Y88" s="315"/>
      <c r="Z88" s="315"/>
      <c r="AA88" s="315"/>
      <c r="AB88" s="315"/>
      <c r="AC88" s="315"/>
      <c r="AD88" s="315"/>
      <c r="AE88" s="315"/>
      <c r="AF88" s="315"/>
      <c r="AG88" s="316"/>
    </row>
    <row r="89" spans="1:33" ht="18.75" customHeight="1" x14ac:dyDescent="0.2">
      <c r="B89" s="292" t="s">
        <v>85</v>
      </c>
      <c r="C89" s="293"/>
      <c r="D89" s="293"/>
      <c r="E89" s="293"/>
      <c r="F89" s="293"/>
      <c r="G89" s="293"/>
      <c r="H89" s="293"/>
      <c r="I89" s="293"/>
      <c r="J89" s="293"/>
      <c r="K89" s="293"/>
      <c r="L89" s="293"/>
      <c r="M89" s="293"/>
      <c r="N89" s="293"/>
      <c r="O89" s="293"/>
      <c r="P89" s="293"/>
      <c r="Q89" s="293"/>
      <c r="R89" s="293"/>
      <c r="S89" s="293"/>
      <c r="T89" s="293"/>
      <c r="U89" s="293"/>
      <c r="V89" s="293"/>
      <c r="W89" s="293"/>
      <c r="X89" s="293"/>
      <c r="Y89" s="293"/>
      <c r="Z89" s="293"/>
      <c r="AA89" s="293"/>
      <c r="AB89" s="293"/>
      <c r="AC89" s="293"/>
      <c r="AD89" s="293"/>
      <c r="AE89" s="293"/>
      <c r="AF89" s="293"/>
      <c r="AG89" s="294"/>
    </row>
    <row r="90" spans="1:33" ht="30.95" customHeight="1" x14ac:dyDescent="0.2">
      <c r="B90" s="45">
        <v>1</v>
      </c>
      <c r="C90" s="60" t="s">
        <v>111</v>
      </c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2"/>
    </row>
    <row r="91" spans="1:33" ht="15.95" customHeight="1" x14ac:dyDescent="0.2">
      <c r="B91" s="45">
        <v>2</v>
      </c>
      <c r="C91" s="60" t="s">
        <v>112</v>
      </c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2"/>
    </row>
    <row r="92" spans="1:33" ht="15.95" customHeight="1" x14ac:dyDescent="0.2">
      <c r="B92" s="45">
        <v>3</v>
      </c>
      <c r="C92" s="60" t="s">
        <v>113</v>
      </c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2"/>
    </row>
    <row r="93" spans="1:33" ht="17.45" customHeight="1" x14ac:dyDescent="0.2">
      <c r="B93" s="45">
        <v>4</v>
      </c>
      <c r="C93" s="60" t="s">
        <v>114</v>
      </c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2"/>
    </row>
    <row r="94" spans="1:33" ht="32.25" customHeight="1" x14ac:dyDescent="0.2">
      <c r="B94" s="45">
        <v>5</v>
      </c>
      <c r="C94" s="60" t="s">
        <v>115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2"/>
    </row>
    <row r="95" spans="1:33" ht="45" customHeight="1" x14ac:dyDescent="0.2">
      <c r="B95" s="45">
        <v>6</v>
      </c>
      <c r="C95" s="60" t="s">
        <v>116</v>
      </c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2"/>
    </row>
    <row r="96" spans="1:33" ht="18.95" customHeight="1" x14ac:dyDescent="0.2">
      <c r="B96" s="45">
        <v>7</v>
      </c>
      <c r="C96" s="60" t="s">
        <v>107</v>
      </c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2"/>
    </row>
    <row r="97" spans="2:33" ht="17.45" customHeight="1" x14ac:dyDescent="0.2">
      <c r="B97" s="295" t="s">
        <v>84</v>
      </c>
      <c r="C97" s="296"/>
      <c r="D97" s="296"/>
      <c r="E97" s="296"/>
      <c r="F97" s="296"/>
      <c r="G97" s="296"/>
      <c r="H97" s="296"/>
      <c r="I97" s="296"/>
      <c r="J97" s="296"/>
      <c r="K97" s="296"/>
      <c r="L97" s="296"/>
      <c r="M97" s="296"/>
      <c r="N97" s="296"/>
      <c r="O97" s="296"/>
      <c r="P97" s="296"/>
      <c r="Q97" s="296"/>
      <c r="R97" s="296"/>
      <c r="S97" s="296"/>
      <c r="T97" s="296"/>
      <c r="U97" s="296"/>
      <c r="V97" s="296"/>
      <c r="W97" s="296"/>
      <c r="X97" s="296"/>
      <c r="Y97" s="296"/>
      <c r="Z97" s="296"/>
      <c r="AA97" s="296"/>
      <c r="AB97" s="296"/>
      <c r="AC97" s="296"/>
      <c r="AD97" s="296"/>
      <c r="AE97" s="296"/>
      <c r="AF97" s="296"/>
      <c r="AG97" s="297"/>
    </row>
    <row r="98" spans="2:33" ht="18" customHeight="1" x14ac:dyDescent="0.2">
      <c r="B98" s="60" t="s">
        <v>117</v>
      </c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2"/>
    </row>
    <row r="99" spans="2:33" ht="18" customHeight="1" x14ac:dyDescent="0.2">
      <c r="B99" s="60" t="s">
        <v>108</v>
      </c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2"/>
    </row>
    <row r="100" spans="2:33" ht="18" customHeight="1" x14ac:dyDescent="0.2">
      <c r="B100" s="60" t="s">
        <v>109</v>
      </c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2"/>
    </row>
    <row r="101" spans="2:33" ht="18" customHeight="1" x14ac:dyDescent="0.2">
      <c r="B101" s="60" t="s">
        <v>118</v>
      </c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2"/>
    </row>
    <row r="102" spans="2:33" ht="18" customHeight="1" x14ac:dyDescent="0.2">
      <c r="B102" s="60" t="s">
        <v>119</v>
      </c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2"/>
    </row>
    <row r="103" spans="2:33" ht="18" customHeight="1" x14ac:dyDescent="0.2">
      <c r="B103" s="60" t="s">
        <v>120</v>
      </c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2"/>
    </row>
    <row r="104" spans="2:33" ht="18" customHeight="1" x14ac:dyDescent="0.2">
      <c r="B104" s="60" t="s">
        <v>121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2"/>
    </row>
    <row r="105" spans="2:33" ht="18" customHeight="1" x14ac:dyDescent="0.2">
      <c r="B105" s="60" t="s">
        <v>122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2"/>
    </row>
    <row r="106" spans="2:33" ht="18" customHeight="1" x14ac:dyDescent="0.2">
      <c r="B106" s="60" t="s">
        <v>123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2"/>
    </row>
    <row r="107" spans="2:33" ht="18" customHeight="1" x14ac:dyDescent="0.2">
      <c r="B107" s="60" t="s">
        <v>124</v>
      </c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2"/>
    </row>
    <row r="108" spans="2:33" ht="15" customHeight="1" x14ac:dyDescent="0.2">
      <c r="B108" s="71" t="s">
        <v>37</v>
      </c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3"/>
    </row>
    <row r="109" spans="2:33" ht="4.5" customHeight="1" x14ac:dyDescent="0.2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7"/>
    </row>
    <row r="110" spans="2:33" ht="5.25" customHeight="1" x14ac:dyDescent="0.2">
      <c r="B110" s="277"/>
      <c r="C110" s="278"/>
      <c r="D110" s="278"/>
      <c r="E110" s="278"/>
      <c r="F110" s="278"/>
      <c r="G110" s="278"/>
      <c r="H110" s="278"/>
      <c r="I110" s="278"/>
      <c r="J110" s="278"/>
      <c r="K110" s="278"/>
      <c r="L110" s="278"/>
      <c r="M110" s="278"/>
      <c r="N110" s="278"/>
      <c r="O110" s="278"/>
      <c r="P110" s="278"/>
      <c r="Q110" s="278"/>
      <c r="R110" s="278"/>
      <c r="S110" s="278"/>
      <c r="T110" s="278"/>
      <c r="U110" s="278"/>
      <c r="V110" s="278"/>
      <c r="W110" s="278"/>
      <c r="X110" s="278"/>
      <c r="Y110" s="278"/>
      <c r="Z110" s="278"/>
      <c r="AA110" s="278"/>
      <c r="AB110" s="278"/>
      <c r="AC110" s="278"/>
      <c r="AD110" s="278"/>
      <c r="AE110" s="278"/>
      <c r="AF110" s="278"/>
      <c r="AG110" s="279"/>
    </row>
    <row r="111" spans="2:33" x14ac:dyDescent="0.2">
      <c r="B111" s="280"/>
      <c r="C111" s="281"/>
      <c r="D111" s="281"/>
      <c r="E111" s="281"/>
      <c r="F111" s="281"/>
      <c r="G111" s="281"/>
      <c r="H111" s="281"/>
      <c r="I111" s="281"/>
      <c r="J111" s="281"/>
      <c r="K111" s="281"/>
      <c r="L111" s="281"/>
      <c r="M111" s="281"/>
      <c r="N111" s="281"/>
      <c r="O111" s="281"/>
      <c r="P111" s="281"/>
      <c r="Q111" s="281"/>
      <c r="R111" s="281"/>
      <c r="S111" s="281"/>
      <c r="T111" s="281"/>
      <c r="U111" s="281"/>
      <c r="V111" s="281"/>
      <c r="W111" s="281"/>
      <c r="X111" s="281"/>
      <c r="Y111" s="281"/>
      <c r="Z111" s="281"/>
      <c r="AA111" s="281"/>
      <c r="AB111" s="281"/>
      <c r="AC111" s="281"/>
      <c r="AD111" s="281"/>
      <c r="AE111" s="281"/>
      <c r="AF111" s="281"/>
      <c r="AG111" s="282"/>
    </row>
    <row r="112" spans="2:33" ht="12.95" customHeight="1" x14ac:dyDescent="0.2">
      <c r="B112" s="280"/>
      <c r="C112" s="281"/>
      <c r="D112" s="281"/>
      <c r="E112" s="281"/>
      <c r="F112" s="281"/>
      <c r="G112" s="281"/>
      <c r="H112" s="281"/>
      <c r="I112" s="281"/>
      <c r="J112" s="281"/>
      <c r="K112" s="281"/>
      <c r="L112" s="281"/>
      <c r="M112" s="281"/>
      <c r="N112" s="281"/>
      <c r="O112" s="281"/>
      <c r="P112" s="281"/>
      <c r="Q112" s="281"/>
      <c r="R112" s="281"/>
      <c r="S112" s="281"/>
      <c r="T112" s="281"/>
      <c r="U112" s="281"/>
      <c r="V112" s="281"/>
      <c r="W112" s="281"/>
      <c r="X112" s="281"/>
      <c r="Y112" s="281"/>
      <c r="Z112" s="281"/>
      <c r="AA112" s="281"/>
      <c r="AB112" s="281"/>
      <c r="AC112" s="281"/>
      <c r="AD112" s="281"/>
      <c r="AE112" s="281"/>
      <c r="AF112" s="281"/>
      <c r="AG112" s="282"/>
    </row>
    <row r="113" spans="2:33" ht="12.95" customHeight="1" x14ac:dyDescent="0.2">
      <c r="B113" s="280"/>
      <c r="C113" s="281"/>
      <c r="D113" s="281"/>
      <c r="E113" s="281"/>
      <c r="F113" s="281"/>
      <c r="G113" s="281"/>
      <c r="H113" s="281"/>
      <c r="I113" s="281"/>
      <c r="J113" s="281"/>
      <c r="K113" s="281"/>
      <c r="L113" s="281"/>
      <c r="M113" s="281"/>
      <c r="N113" s="281"/>
      <c r="O113" s="281"/>
      <c r="P113" s="281"/>
      <c r="Q113" s="281"/>
      <c r="R113" s="281"/>
      <c r="S113" s="281"/>
      <c r="T113" s="281"/>
      <c r="U113" s="281"/>
      <c r="V113" s="281"/>
      <c r="W113" s="281"/>
      <c r="X113" s="281"/>
      <c r="Y113" s="281"/>
      <c r="Z113" s="281"/>
      <c r="AA113" s="281"/>
      <c r="AB113" s="281"/>
      <c r="AC113" s="281"/>
      <c r="AD113" s="281"/>
      <c r="AE113" s="281"/>
      <c r="AF113" s="281"/>
      <c r="AG113" s="282"/>
    </row>
    <row r="114" spans="2:33" ht="12.95" customHeight="1" x14ac:dyDescent="0.2">
      <c r="B114" s="280"/>
      <c r="C114" s="281"/>
      <c r="D114" s="281"/>
      <c r="E114" s="281"/>
      <c r="F114" s="281"/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281"/>
      <c r="R114" s="281"/>
      <c r="S114" s="281"/>
      <c r="T114" s="281"/>
      <c r="U114" s="281"/>
      <c r="V114" s="281"/>
      <c r="W114" s="281"/>
      <c r="X114" s="281"/>
      <c r="Y114" s="281"/>
      <c r="Z114" s="281"/>
      <c r="AA114" s="281"/>
      <c r="AB114" s="281"/>
      <c r="AC114" s="281"/>
      <c r="AD114" s="281"/>
      <c r="AE114" s="281"/>
      <c r="AF114" s="281"/>
      <c r="AG114" s="282"/>
    </row>
    <row r="115" spans="2:33" ht="12.95" customHeight="1" x14ac:dyDescent="0.2">
      <c r="B115" s="280"/>
      <c r="C115" s="281"/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  <c r="N115" s="281"/>
      <c r="O115" s="281"/>
      <c r="P115" s="281"/>
      <c r="Q115" s="281"/>
      <c r="R115" s="281"/>
      <c r="S115" s="281"/>
      <c r="T115" s="281"/>
      <c r="U115" s="281"/>
      <c r="V115" s="281"/>
      <c r="W115" s="281"/>
      <c r="X115" s="281"/>
      <c r="Y115" s="281"/>
      <c r="Z115" s="281"/>
      <c r="AA115" s="281"/>
      <c r="AB115" s="281"/>
      <c r="AC115" s="281"/>
      <c r="AD115" s="281"/>
      <c r="AE115" s="281"/>
      <c r="AF115" s="281"/>
      <c r="AG115" s="282"/>
    </row>
    <row r="116" spans="2:33" ht="12.95" customHeight="1" x14ac:dyDescent="0.2">
      <c r="B116" s="280"/>
      <c r="C116" s="281"/>
      <c r="D116" s="281"/>
      <c r="E116" s="281"/>
      <c r="F116" s="281"/>
      <c r="G116" s="281"/>
      <c r="H116" s="281"/>
      <c r="I116" s="281"/>
      <c r="J116" s="281"/>
      <c r="K116" s="281"/>
      <c r="L116" s="281"/>
      <c r="M116" s="281"/>
      <c r="N116" s="281"/>
      <c r="O116" s="281"/>
      <c r="P116" s="281"/>
      <c r="Q116" s="281"/>
      <c r="R116" s="281"/>
      <c r="S116" s="281"/>
      <c r="T116" s="281"/>
      <c r="U116" s="281"/>
      <c r="V116" s="281"/>
      <c r="W116" s="281"/>
      <c r="X116" s="281"/>
      <c r="Y116" s="281"/>
      <c r="Z116" s="281"/>
      <c r="AA116" s="281"/>
      <c r="AB116" s="281"/>
      <c r="AC116" s="281"/>
      <c r="AD116" s="281"/>
      <c r="AE116" s="281"/>
      <c r="AF116" s="281"/>
      <c r="AG116" s="282"/>
    </row>
    <row r="117" spans="2:33" ht="12.95" customHeight="1" x14ac:dyDescent="0.2">
      <c r="B117" s="280"/>
      <c r="C117" s="281"/>
      <c r="D117" s="281"/>
      <c r="E117" s="281"/>
      <c r="F117" s="281"/>
      <c r="G117" s="281"/>
      <c r="H117" s="281"/>
      <c r="I117" s="281"/>
      <c r="J117" s="281"/>
      <c r="K117" s="281"/>
      <c r="L117" s="281"/>
      <c r="M117" s="281"/>
      <c r="N117" s="281"/>
      <c r="O117" s="281"/>
      <c r="P117" s="281"/>
      <c r="Q117" s="281"/>
      <c r="R117" s="281"/>
      <c r="S117" s="281"/>
      <c r="T117" s="281"/>
      <c r="U117" s="281"/>
      <c r="V117" s="281"/>
      <c r="W117" s="281"/>
      <c r="X117" s="281"/>
      <c r="Y117" s="281"/>
      <c r="Z117" s="281"/>
      <c r="AA117" s="281"/>
      <c r="AB117" s="281"/>
      <c r="AC117" s="281"/>
      <c r="AD117" s="281"/>
      <c r="AE117" s="281"/>
      <c r="AF117" s="281"/>
      <c r="AG117" s="282"/>
    </row>
    <row r="118" spans="2:33" ht="12.95" customHeight="1" x14ac:dyDescent="0.2">
      <c r="B118" s="280"/>
      <c r="C118" s="281"/>
      <c r="D118" s="281"/>
      <c r="E118" s="281"/>
      <c r="F118" s="281"/>
      <c r="G118" s="281"/>
      <c r="H118" s="281"/>
      <c r="I118" s="281"/>
      <c r="J118" s="281"/>
      <c r="K118" s="281"/>
      <c r="L118" s="281"/>
      <c r="M118" s="281"/>
      <c r="N118" s="281"/>
      <c r="O118" s="281"/>
      <c r="P118" s="281"/>
      <c r="Q118" s="281"/>
      <c r="R118" s="281"/>
      <c r="S118" s="281"/>
      <c r="T118" s="281"/>
      <c r="U118" s="281"/>
      <c r="V118" s="281"/>
      <c r="W118" s="281"/>
      <c r="X118" s="281"/>
      <c r="Y118" s="281"/>
      <c r="Z118" s="281"/>
      <c r="AA118" s="281"/>
      <c r="AB118" s="281"/>
      <c r="AC118" s="281"/>
      <c r="AD118" s="281"/>
      <c r="AE118" s="281"/>
      <c r="AF118" s="281"/>
      <c r="AG118" s="282"/>
    </row>
    <row r="119" spans="2:33" ht="12.95" customHeight="1" x14ac:dyDescent="0.2">
      <c r="B119" s="280"/>
      <c r="C119" s="281"/>
      <c r="D119" s="281"/>
      <c r="E119" s="281"/>
      <c r="F119" s="281"/>
      <c r="G119" s="281"/>
      <c r="H119" s="281"/>
      <c r="I119" s="281"/>
      <c r="J119" s="281"/>
      <c r="K119" s="281"/>
      <c r="L119" s="281"/>
      <c r="M119" s="281"/>
      <c r="N119" s="281"/>
      <c r="O119" s="281"/>
      <c r="P119" s="281"/>
      <c r="Q119" s="281"/>
      <c r="R119" s="281"/>
      <c r="S119" s="281"/>
      <c r="T119" s="281"/>
      <c r="U119" s="281"/>
      <c r="V119" s="281"/>
      <c r="W119" s="281"/>
      <c r="X119" s="281"/>
      <c r="Y119" s="281"/>
      <c r="Z119" s="281"/>
      <c r="AA119" s="281"/>
      <c r="AB119" s="281"/>
      <c r="AC119" s="281"/>
      <c r="AD119" s="281"/>
      <c r="AE119" s="281"/>
      <c r="AF119" s="281"/>
      <c r="AG119" s="282"/>
    </row>
    <row r="120" spans="2:33" ht="12.95" customHeight="1" x14ac:dyDescent="0.2">
      <c r="B120" s="280"/>
      <c r="C120" s="281"/>
      <c r="D120" s="281"/>
      <c r="E120" s="281"/>
      <c r="F120" s="281"/>
      <c r="G120" s="281"/>
      <c r="H120" s="281"/>
      <c r="I120" s="281"/>
      <c r="J120" s="281"/>
      <c r="K120" s="281"/>
      <c r="L120" s="281"/>
      <c r="M120" s="281"/>
      <c r="N120" s="281"/>
      <c r="O120" s="281"/>
      <c r="P120" s="281"/>
      <c r="Q120" s="281"/>
      <c r="R120" s="281"/>
      <c r="S120" s="281"/>
      <c r="T120" s="281"/>
      <c r="U120" s="281"/>
      <c r="V120" s="281"/>
      <c r="W120" s="281"/>
      <c r="X120" s="281"/>
      <c r="Y120" s="281"/>
      <c r="Z120" s="281"/>
      <c r="AA120" s="281"/>
      <c r="AB120" s="281"/>
      <c r="AC120" s="281"/>
      <c r="AD120" s="281"/>
      <c r="AE120" s="281"/>
      <c r="AF120" s="281"/>
      <c r="AG120" s="282"/>
    </row>
    <row r="121" spans="2:33" ht="12.95" customHeight="1" x14ac:dyDescent="0.2">
      <c r="B121" s="280"/>
      <c r="C121" s="281"/>
      <c r="D121" s="281"/>
      <c r="E121" s="281"/>
      <c r="F121" s="281"/>
      <c r="G121" s="281"/>
      <c r="H121" s="281"/>
      <c r="I121" s="281"/>
      <c r="J121" s="281"/>
      <c r="K121" s="281"/>
      <c r="L121" s="281"/>
      <c r="M121" s="281"/>
      <c r="N121" s="281"/>
      <c r="O121" s="281"/>
      <c r="P121" s="281"/>
      <c r="Q121" s="281"/>
      <c r="R121" s="281"/>
      <c r="S121" s="281"/>
      <c r="T121" s="281"/>
      <c r="U121" s="281"/>
      <c r="V121" s="281"/>
      <c r="W121" s="281"/>
      <c r="X121" s="281"/>
      <c r="Y121" s="281"/>
      <c r="Z121" s="281"/>
      <c r="AA121" s="281"/>
      <c r="AB121" s="281"/>
      <c r="AC121" s="281"/>
      <c r="AD121" s="281"/>
      <c r="AE121" s="281"/>
      <c r="AF121" s="281"/>
      <c r="AG121" s="282"/>
    </row>
    <row r="122" spans="2:33" ht="12.95" customHeight="1" x14ac:dyDescent="0.2">
      <c r="B122" s="280"/>
      <c r="C122" s="281"/>
      <c r="D122" s="281"/>
      <c r="E122" s="281"/>
      <c r="F122" s="281"/>
      <c r="G122" s="281"/>
      <c r="H122" s="281"/>
      <c r="I122" s="281"/>
      <c r="J122" s="281"/>
      <c r="K122" s="281"/>
      <c r="L122" s="281"/>
      <c r="M122" s="281"/>
      <c r="N122" s="281"/>
      <c r="O122" s="281"/>
      <c r="P122" s="281"/>
      <c r="Q122" s="281"/>
      <c r="R122" s="281"/>
      <c r="S122" s="281"/>
      <c r="T122" s="281"/>
      <c r="U122" s="281"/>
      <c r="V122" s="281"/>
      <c r="W122" s="281"/>
      <c r="X122" s="281"/>
      <c r="Y122" s="281"/>
      <c r="Z122" s="281"/>
      <c r="AA122" s="281"/>
      <c r="AB122" s="281"/>
      <c r="AC122" s="281"/>
      <c r="AD122" s="281"/>
      <c r="AE122" s="281"/>
      <c r="AF122" s="281"/>
      <c r="AG122" s="282"/>
    </row>
    <row r="123" spans="2:33" ht="12.95" customHeight="1" x14ac:dyDescent="0.2">
      <c r="B123" s="280"/>
      <c r="C123" s="281"/>
      <c r="D123" s="281"/>
      <c r="E123" s="281"/>
      <c r="F123" s="281"/>
      <c r="G123" s="281"/>
      <c r="H123" s="281"/>
      <c r="I123" s="281"/>
      <c r="J123" s="281"/>
      <c r="K123" s="281"/>
      <c r="L123" s="281"/>
      <c r="M123" s="281"/>
      <c r="N123" s="281"/>
      <c r="O123" s="281"/>
      <c r="P123" s="281"/>
      <c r="Q123" s="281"/>
      <c r="R123" s="281"/>
      <c r="S123" s="281"/>
      <c r="T123" s="281"/>
      <c r="U123" s="281"/>
      <c r="V123" s="281"/>
      <c r="W123" s="281"/>
      <c r="X123" s="281"/>
      <c r="Y123" s="281"/>
      <c r="Z123" s="281"/>
      <c r="AA123" s="281"/>
      <c r="AB123" s="281"/>
      <c r="AC123" s="281"/>
      <c r="AD123" s="281"/>
      <c r="AE123" s="281"/>
      <c r="AF123" s="281"/>
      <c r="AG123" s="282"/>
    </row>
    <row r="124" spans="2:33" ht="45.95" customHeight="1" x14ac:dyDescent="0.2">
      <c r="B124" s="280"/>
      <c r="C124" s="281"/>
      <c r="D124" s="281"/>
      <c r="E124" s="281"/>
      <c r="F124" s="281"/>
      <c r="G124" s="281"/>
      <c r="H124" s="281"/>
      <c r="I124" s="281"/>
      <c r="J124" s="281"/>
      <c r="K124" s="281"/>
      <c r="L124" s="281"/>
      <c r="M124" s="281"/>
      <c r="N124" s="281"/>
      <c r="O124" s="281"/>
      <c r="P124" s="281"/>
      <c r="Q124" s="281"/>
      <c r="R124" s="281"/>
      <c r="S124" s="281"/>
      <c r="T124" s="281"/>
      <c r="U124" s="281"/>
      <c r="V124" s="281"/>
      <c r="W124" s="281"/>
      <c r="X124" s="281"/>
      <c r="Y124" s="281"/>
      <c r="Z124" s="281"/>
      <c r="AA124" s="281"/>
      <c r="AB124" s="281"/>
      <c r="AC124" s="281"/>
      <c r="AD124" s="281"/>
      <c r="AE124" s="281"/>
      <c r="AF124" s="281"/>
      <c r="AG124" s="282"/>
    </row>
    <row r="125" spans="2:33" ht="30.75" customHeight="1" x14ac:dyDescent="0.2">
      <c r="B125" s="280"/>
      <c r="C125" s="281"/>
      <c r="D125" s="281"/>
      <c r="E125" s="281"/>
      <c r="F125" s="281"/>
      <c r="G125" s="281"/>
      <c r="H125" s="281"/>
      <c r="I125" s="281"/>
      <c r="J125" s="281"/>
      <c r="K125" s="281"/>
      <c r="L125" s="281"/>
      <c r="M125" s="281"/>
      <c r="N125" s="281"/>
      <c r="O125" s="281"/>
      <c r="P125" s="281"/>
      <c r="Q125" s="281"/>
      <c r="R125" s="281"/>
      <c r="S125" s="281"/>
      <c r="T125" s="281"/>
      <c r="U125" s="281"/>
      <c r="V125" s="281"/>
      <c r="W125" s="281"/>
      <c r="X125" s="281"/>
      <c r="Y125" s="281"/>
      <c r="Z125" s="281"/>
      <c r="AA125" s="281"/>
      <c r="AB125" s="281"/>
      <c r="AC125" s="281"/>
      <c r="AD125" s="281"/>
      <c r="AE125" s="281"/>
      <c r="AF125" s="281"/>
      <c r="AG125" s="282"/>
    </row>
    <row r="126" spans="2:33" ht="12.95" customHeight="1" x14ac:dyDescent="0.2">
      <c r="B126" s="280"/>
      <c r="C126" s="281"/>
      <c r="D126" s="281"/>
      <c r="E126" s="281"/>
      <c r="F126" s="281"/>
      <c r="G126" s="281"/>
      <c r="H126" s="281"/>
      <c r="I126" s="281"/>
      <c r="J126" s="281"/>
      <c r="K126" s="281"/>
      <c r="L126" s="281"/>
      <c r="M126" s="281"/>
      <c r="N126" s="281"/>
      <c r="O126" s="281"/>
      <c r="P126" s="281"/>
      <c r="Q126" s="281"/>
      <c r="R126" s="281"/>
      <c r="S126" s="281"/>
      <c r="T126" s="281"/>
      <c r="U126" s="281"/>
      <c r="V126" s="281"/>
      <c r="W126" s="281"/>
      <c r="X126" s="281"/>
      <c r="Y126" s="281"/>
      <c r="Z126" s="281"/>
      <c r="AA126" s="281"/>
      <c r="AB126" s="281"/>
      <c r="AC126" s="281"/>
      <c r="AD126" s="281"/>
      <c r="AE126" s="281"/>
      <c r="AF126" s="281"/>
      <c r="AG126" s="282"/>
    </row>
    <row r="127" spans="2:33" ht="12.95" customHeight="1" x14ac:dyDescent="0.2">
      <c r="B127" s="280"/>
      <c r="C127" s="281"/>
      <c r="D127" s="281"/>
      <c r="E127" s="281"/>
      <c r="F127" s="281"/>
      <c r="G127" s="281"/>
      <c r="H127" s="281"/>
      <c r="I127" s="281"/>
      <c r="J127" s="281"/>
      <c r="K127" s="281"/>
      <c r="L127" s="281"/>
      <c r="M127" s="281"/>
      <c r="N127" s="281"/>
      <c r="O127" s="281"/>
      <c r="P127" s="281"/>
      <c r="Q127" s="281"/>
      <c r="R127" s="281"/>
      <c r="S127" s="281"/>
      <c r="T127" s="281"/>
      <c r="U127" s="281"/>
      <c r="V127" s="281"/>
      <c r="W127" s="281"/>
      <c r="X127" s="281"/>
      <c r="Y127" s="281"/>
      <c r="Z127" s="281"/>
      <c r="AA127" s="281"/>
      <c r="AB127" s="281"/>
      <c r="AC127" s="281"/>
      <c r="AD127" s="281"/>
      <c r="AE127" s="281"/>
      <c r="AF127" s="281"/>
      <c r="AG127" s="282"/>
    </row>
    <row r="128" spans="2:33" ht="205.5" customHeight="1" x14ac:dyDescent="0.2">
      <c r="B128" s="280"/>
      <c r="C128" s="281"/>
      <c r="D128" s="281"/>
      <c r="E128" s="281"/>
      <c r="F128" s="281"/>
      <c r="G128" s="281"/>
      <c r="H128" s="281"/>
      <c r="I128" s="281"/>
      <c r="J128" s="281"/>
      <c r="K128" s="281"/>
      <c r="L128" s="281"/>
      <c r="M128" s="281"/>
      <c r="N128" s="281"/>
      <c r="O128" s="281"/>
      <c r="P128" s="281"/>
      <c r="Q128" s="281"/>
      <c r="R128" s="281"/>
      <c r="S128" s="281"/>
      <c r="T128" s="281"/>
      <c r="U128" s="281"/>
      <c r="V128" s="281"/>
      <c r="W128" s="281"/>
      <c r="X128" s="281"/>
      <c r="Y128" s="281"/>
      <c r="Z128" s="281"/>
      <c r="AA128" s="281"/>
      <c r="AB128" s="281"/>
      <c r="AC128" s="281"/>
      <c r="AD128" s="281"/>
      <c r="AE128" s="281"/>
      <c r="AF128" s="281"/>
      <c r="AG128" s="282"/>
    </row>
    <row r="129" spans="2:38" ht="151.5" customHeight="1" x14ac:dyDescent="0.2">
      <c r="B129" s="280"/>
      <c r="C129" s="281"/>
      <c r="D129" s="281"/>
      <c r="E129" s="281"/>
      <c r="F129" s="281"/>
      <c r="G129" s="281"/>
      <c r="H129" s="281"/>
      <c r="I129" s="281"/>
      <c r="J129" s="281"/>
      <c r="K129" s="281"/>
      <c r="L129" s="281"/>
      <c r="M129" s="281"/>
      <c r="N129" s="281"/>
      <c r="O129" s="281"/>
      <c r="P129" s="281"/>
      <c r="Q129" s="281"/>
      <c r="R129" s="281"/>
      <c r="S129" s="281"/>
      <c r="T129" s="281"/>
      <c r="U129" s="281"/>
      <c r="V129" s="281"/>
      <c r="W129" s="281"/>
      <c r="X129" s="281"/>
      <c r="Y129" s="281"/>
      <c r="Z129" s="281"/>
      <c r="AA129" s="281"/>
      <c r="AB129" s="281"/>
      <c r="AC129" s="281"/>
      <c r="AD129" s="281"/>
      <c r="AE129" s="281"/>
      <c r="AF129" s="281"/>
      <c r="AG129" s="282"/>
      <c r="AK129" s="15"/>
    </row>
    <row r="130" spans="2:38" ht="180.75" customHeight="1" x14ac:dyDescent="0.2">
      <c r="B130" s="125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7"/>
      <c r="AL130" s="15"/>
    </row>
    <row r="131" spans="2:38" ht="219" customHeight="1" x14ac:dyDescent="0.2">
      <c r="B131" s="40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1"/>
      <c r="AL131" s="15"/>
    </row>
    <row r="132" spans="2:38" ht="77.25" customHeight="1" x14ac:dyDescent="0.2">
      <c r="B132" s="43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27"/>
    </row>
  </sheetData>
  <mergeCells count="357">
    <mergeCell ref="B88:AG88"/>
    <mergeCell ref="B84:C84"/>
    <mergeCell ref="D83:V83"/>
    <mergeCell ref="Z84:AC84"/>
    <mergeCell ref="W84:Y84"/>
    <mergeCell ref="Z83:AC83"/>
    <mergeCell ref="AD83:AG83"/>
    <mergeCell ref="B106:AG106"/>
    <mergeCell ref="B98:AG98"/>
    <mergeCell ref="AD84:AG84"/>
    <mergeCell ref="Z85:AC85"/>
    <mergeCell ref="B107:AG107"/>
    <mergeCell ref="B102:AG102"/>
    <mergeCell ref="B103:AG103"/>
    <mergeCell ref="B104:AG104"/>
    <mergeCell ref="B105:AG105"/>
    <mergeCell ref="B101:AG101"/>
    <mergeCell ref="B12:F12"/>
    <mergeCell ref="B77:C77"/>
    <mergeCell ref="Z76:AC76"/>
    <mergeCell ref="B52:C52"/>
    <mergeCell ref="W79:Y79"/>
    <mergeCell ref="Z79:AC79"/>
    <mergeCell ref="D82:V82"/>
    <mergeCell ref="W81:Y81"/>
    <mergeCell ref="W76:Y76"/>
    <mergeCell ref="W77:Y77"/>
    <mergeCell ref="W80:Y80"/>
    <mergeCell ref="B38:F38"/>
    <mergeCell ref="G38:R38"/>
    <mergeCell ref="S40:V40"/>
    <mergeCell ref="G36:R36"/>
    <mergeCell ref="S30:V30"/>
    <mergeCell ref="W30:AG30"/>
    <mergeCell ref="B60:D60"/>
    <mergeCell ref="B81:C81"/>
    <mergeCell ref="AD81:AG81"/>
    <mergeCell ref="D52:U52"/>
    <mergeCell ref="V52:AG52"/>
    <mergeCell ref="Z75:AC75"/>
    <mergeCell ref="AD75:AG75"/>
    <mergeCell ref="B110:AG129"/>
    <mergeCell ref="S44:V44"/>
    <mergeCell ref="W44:AG44"/>
    <mergeCell ref="B85:S85"/>
    <mergeCell ref="T85:V85"/>
    <mergeCell ref="B89:AG89"/>
    <mergeCell ref="B97:AG97"/>
    <mergeCell ref="B44:F44"/>
    <mergeCell ref="G44:R44"/>
    <mergeCell ref="B51:C51"/>
    <mergeCell ref="D51:U51"/>
    <mergeCell ref="AD76:AG76"/>
    <mergeCell ref="B45:AG45"/>
    <mergeCell ref="AD80:AG80"/>
    <mergeCell ref="B76:C76"/>
    <mergeCell ref="AD79:AG79"/>
    <mergeCell ref="Z80:AC80"/>
    <mergeCell ref="D84:V84"/>
    <mergeCell ref="B99:AG99"/>
    <mergeCell ref="B83:C83"/>
    <mergeCell ref="AD85:AG85"/>
    <mergeCell ref="AD77:AG77"/>
    <mergeCell ref="W82:Y82"/>
    <mergeCell ref="Z82:AC82"/>
    <mergeCell ref="B50:C50"/>
    <mergeCell ref="D50:U50"/>
    <mergeCell ref="V50:AG50"/>
    <mergeCell ref="D76:V76"/>
    <mergeCell ref="D77:V77"/>
    <mergeCell ref="J60:P60"/>
    <mergeCell ref="Q60:T60"/>
    <mergeCell ref="U60:W60"/>
    <mergeCell ref="E60:F60"/>
    <mergeCell ref="G60:I60"/>
    <mergeCell ref="X68:Z68"/>
    <mergeCell ref="AA56:AE56"/>
    <mergeCell ref="AA57:AE57"/>
    <mergeCell ref="AA58:AE58"/>
    <mergeCell ref="AA68:AE68"/>
    <mergeCell ref="B54:AE54"/>
    <mergeCell ref="B68:D68"/>
    <mergeCell ref="X60:Z60"/>
    <mergeCell ref="X56:Z56"/>
    <mergeCell ref="X57:Z57"/>
    <mergeCell ref="X58:Z58"/>
    <mergeCell ref="J59:P59"/>
    <mergeCell ref="Q59:T59"/>
    <mergeCell ref="U59:W59"/>
    <mergeCell ref="B48:C48"/>
    <mergeCell ref="D48:U48"/>
    <mergeCell ref="AD47:AG48"/>
    <mergeCell ref="V48:X48"/>
    <mergeCell ref="S36:V36"/>
    <mergeCell ref="B37:F37"/>
    <mergeCell ref="G37:R37"/>
    <mergeCell ref="S37:V37"/>
    <mergeCell ref="W37:AG37"/>
    <mergeCell ref="G39:R39"/>
    <mergeCell ref="B36:F36"/>
    <mergeCell ref="B47:C47"/>
    <mergeCell ref="D47:U47"/>
    <mergeCell ref="V47:X47"/>
    <mergeCell ref="S41:V41"/>
    <mergeCell ref="B39:F39"/>
    <mergeCell ref="Y47:AC48"/>
    <mergeCell ref="S32:V32"/>
    <mergeCell ref="W32:AG32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S34:V34"/>
    <mergeCell ref="W34:AA34"/>
    <mergeCell ref="AB34:AD34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S28:V28"/>
    <mergeCell ref="S29:V29"/>
    <mergeCell ref="D75:V75"/>
    <mergeCell ref="S35:V35"/>
    <mergeCell ref="S33:V33"/>
    <mergeCell ref="D74:V74"/>
    <mergeCell ref="G43:R43"/>
    <mergeCell ref="S42:V42"/>
    <mergeCell ref="B42:F42"/>
    <mergeCell ref="B46:C46"/>
    <mergeCell ref="D46:U46"/>
    <mergeCell ref="B75:C75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29:F29"/>
    <mergeCell ref="B108:AG108"/>
    <mergeCell ref="D78:V78"/>
    <mergeCell ref="D79:V79"/>
    <mergeCell ref="W78:Y78"/>
    <mergeCell ref="Z78:AC78"/>
    <mergeCell ref="W83:Y83"/>
    <mergeCell ref="B87:AG87"/>
    <mergeCell ref="B71:C72"/>
    <mergeCell ref="B73:C73"/>
    <mergeCell ref="AD71:AG72"/>
    <mergeCell ref="W71:Y72"/>
    <mergeCell ref="Z71:AC72"/>
    <mergeCell ref="Z73:AC73"/>
    <mergeCell ref="D71:V72"/>
    <mergeCell ref="B74:C74"/>
    <mergeCell ref="B78:C78"/>
    <mergeCell ref="AD74:AG74"/>
    <mergeCell ref="AD78:AG78"/>
    <mergeCell ref="G30:R30"/>
    <mergeCell ref="G29:R29"/>
    <mergeCell ref="B30:F30"/>
    <mergeCell ref="W42:AG42"/>
    <mergeCell ref="S43:V43"/>
    <mergeCell ref="B130:AG130"/>
    <mergeCell ref="B8:F8"/>
    <mergeCell ref="B9:F9"/>
    <mergeCell ref="B10:F10"/>
    <mergeCell ref="AD73:AG73"/>
    <mergeCell ref="B20:F20"/>
    <mergeCell ref="B14:F14"/>
    <mergeCell ref="B15:F15"/>
    <mergeCell ref="W73:Y73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G26:R26"/>
    <mergeCell ref="B34:F34"/>
    <mergeCell ref="B11:F11"/>
    <mergeCell ref="B31:F31"/>
    <mergeCell ref="G31:R31"/>
    <mergeCell ref="S31:V31"/>
    <mergeCell ref="W31:AG31"/>
    <mergeCell ref="J68:P68"/>
    <mergeCell ref="Q68:T68"/>
    <mergeCell ref="U68:W68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G56:I56"/>
    <mergeCell ref="J56:P56"/>
    <mergeCell ref="Q56:T56"/>
    <mergeCell ref="U56:W56"/>
    <mergeCell ref="G57:I57"/>
    <mergeCell ref="J57:P57"/>
    <mergeCell ref="Q57:T57"/>
    <mergeCell ref="U57:W57"/>
    <mergeCell ref="G58:I58"/>
    <mergeCell ref="J58:P58"/>
    <mergeCell ref="Q58:T58"/>
    <mergeCell ref="U58:W58"/>
    <mergeCell ref="B59:D59"/>
    <mergeCell ref="E59:F59"/>
    <mergeCell ref="G59:I59"/>
    <mergeCell ref="J62:P62"/>
    <mergeCell ref="Q62:T62"/>
    <mergeCell ref="U62:W62"/>
    <mergeCell ref="B63:D63"/>
    <mergeCell ref="E63:F63"/>
    <mergeCell ref="G63:I63"/>
    <mergeCell ref="J63:P63"/>
    <mergeCell ref="Q63:T63"/>
    <mergeCell ref="U63:W63"/>
    <mergeCell ref="B64:D64"/>
    <mergeCell ref="E64:F64"/>
    <mergeCell ref="G64:I64"/>
    <mergeCell ref="J64:P64"/>
    <mergeCell ref="Q64:T64"/>
    <mergeCell ref="U64:W64"/>
    <mergeCell ref="X59:Z59"/>
    <mergeCell ref="AA59:AE59"/>
    <mergeCell ref="B82:C82"/>
    <mergeCell ref="D80:V80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B79:C79"/>
    <mergeCell ref="B80:C80"/>
    <mergeCell ref="B62:D62"/>
    <mergeCell ref="E62:F62"/>
    <mergeCell ref="G62:I62"/>
    <mergeCell ref="X63:Z63"/>
    <mergeCell ref="AA63:AE63"/>
    <mergeCell ref="C90:AG90"/>
    <mergeCell ref="C91:AG91"/>
    <mergeCell ref="C92:AG92"/>
    <mergeCell ref="C93:AG93"/>
    <mergeCell ref="C94:AG94"/>
    <mergeCell ref="X62:Z62"/>
    <mergeCell ref="AA62:AE62"/>
    <mergeCell ref="W85:Y85"/>
    <mergeCell ref="D81:V81"/>
    <mergeCell ref="X64:Z64"/>
    <mergeCell ref="AA64:AE64"/>
    <mergeCell ref="B65:D65"/>
    <mergeCell ref="E65:F65"/>
    <mergeCell ref="G65:I65"/>
    <mergeCell ref="J65:P65"/>
    <mergeCell ref="Q65:T65"/>
    <mergeCell ref="U65:W65"/>
    <mergeCell ref="X65:Z65"/>
    <mergeCell ref="AA65:AE65"/>
    <mergeCell ref="C95:AG95"/>
    <mergeCell ref="C96:AG96"/>
    <mergeCell ref="B100:AG100"/>
    <mergeCell ref="E68:F68"/>
    <mergeCell ref="G68:I68"/>
    <mergeCell ref="Z81:AC81"/>
    <mergeCell ref="W75:Y75"/>
    <mergeCell ref="Z77:AC77"/>
    <mergeCell ref="B70:AG70"/>
    <mergeCell ref="W74:Y74"/>
    <mergeCell ref="Z74:AC74"/>
    <mergeCell ref="D73:V73"/>
    <mergeCell ref="AD82:AG82"/>
    <mergeCell ref="U67:W67"/>
    <mergeCell ref="X67:Z67"/>
    <mergeCell ref="AA67:AE67"/>
    <mergeCell ref="B66:D66"/>
    <mergeCell ref="E66:F66"/>
    <mergeCell ref="G66:I66"/>
    <mergeCell ref="J66:P66"/>
    <mergeCell ref="Q66:T66"/>
    <mergeCell ref="U66:W66"/>
    <mergeCell ref="X66:Z66"/>
    <mergeCell ref="AA66:AE66"/>
    <mergeCell ref="B67:D67"/>
    <mergeCell ref="E67:F67"/>
    <mergeCell ref="G67:I67"/>
    <mergeCell ref="J67:P67"/>
    <mergeCell ref="Q67:T67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1" manualBreakCount="1">
    <brk id="49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5D9DBA-E47A-4899-8B62-C8950184A9F7}"/>
</file>

<file path=customXml/itemProps2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2025-06-11T18:00:46Z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