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1223" documentId="8_{2C54E00C-5726-499E-BEFB-482E9646F63D}" xr6:coauthVersionLast="47" xr6:coauthVersionMax="47" xr10:uidLastSave="{A95043D7-1E62-47A8-8AB7-5D1FF4E8ECB3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SEMANAL!$A$1:$AH$126</definedName>
    <definedName name="_xlnm.Print_Titles" localSheetId="0">SEMANAL!$1:$3</definedName>
    <definedName name="Z_EC7D1C3D_EF87_4C2F_AF0F_74582594229A_.wvu.PrintArea" localSheetId="0" hidden="1">SEMANAL!$B$1:$AG$85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5" i="2" l="1"/>
  <c r="Q65" i="2"/>
  <c r="X65" i="2" s="1"/>
  <c r="J65" i="2"/>
  <c r="E65" i="2"/>
  <c r="AA64" i="2"/>
  <c r="X64" i="2"/>
  <c r="AA65" i="2" l="1"/>
  <c r="AA63" i="2"/>
  <c r="X63" i="2"/>
  <c r="AA62" i="2" l="1"/>
  <c r="X62" i="2"/>
  <c r="AA61" i="2" l="1"/>
  <c r="X61" i="2"/>
  <c r="AA59" i="2" l="1"/>
  <c r="AA60" i="2"/>
  <c r="X60" i="2"/>
  <c r="X59" i="2" l="1"/>
  <c r="W82" i="2" l="1"/>
  <c r="W37" i="2" l="1"/>
  <c r="G37" i="2"/>
  <c r="G39" i="2"/>
  <c r="AA58" i="2" l="1"/>
  <c r="AA57" i="2"/>
  <c r="X58" i="2"/>
  <c r="X57" i="2"/>
  <c r="G57" i="2"/>
  <c r="G58" i="2" s="1"/>
  <c r="G59" i="2" s="1"/>
  <c r="G60" i="2" s="1"/>
  <c r="G61" i="2" s="1"/>
  <c r="G62" i="2" s="1"/>
  <c r="G63" i="2" s="1"/>
  <c r="G64" i="2" s="1"/>
  <c r="G65" i="2" s="1"/>
  <c r="G22" i="2" l="1"/>
  <c r="W42" i="2"/>
  <c r="AD76" i="2" l="1"/>
  <c r="AD74" i="2"/>
  <c r="G14" i="2" l="1"/>
  <c r="AD73" i="2" l="1"/>
  <c r="AD72" i="2"/>
  <c r="AD71" i="2"/>
  <c r="AF71" i="2"/>
  <c r="AF72" i="2"/>
  <c r="AF73" i="2"/>
  <c r="G40" i="2"/>
  <c r="G42" i="2" s="1"/>
  <c r="G33" i="2" l="1"/>
  <c r="Y47" i="2" l="1"/>
  <c r="Z82" i="2" l="1"/>
  <c r="AF81" i="2"/>
  <c r="AD81" i="2"/>
  <c r="AF80" i="2"/>
  <c r="AD80" i="2"/>
  <c r="AF79" i="2"/>
  <c r="AD79" i="2"/>
  <c r="AF78" i="2"/>
  <c r="AD78" i="2"/>
  <c r="AF77" i="2"/>
  <c r="AD77" i="2"/>
  <c r="AF76" i="2"/>
  <c r="AF75" i="2"/>
  <c r="AD75" i="2"/>
  <c r="AF74" i="2"/>
  <c r="AF70" i="2"/>
  <c r="AD70" i="2"/>
  <c r="W33" i="2"/>
  <c r="AD3" i="2" l="1"/>
  <c r="G34" i="2" l="1"/>
  <c r="P34" i="2" s="1"/>
  <c r="W34" i="2"/>
  <c r="AE34" i="2" s="1"/>
  <c r="G15" i="2"/>
  <c r="V19" i="2"/>
  <c r="P15" i="2" l="1"/>
</calcChain>
</file>

<file path=xl/sharedStrings.xml><?xml version="1.0" encoding="utf-8"?>
<sst xmlns="http://schemas.openxmlformats.org/spreadsheetml/2006/main" count="153" uniqueCount="122">
  <si>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</si>
  <si>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</si>
  <si>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</si>
  <si>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</si>
  <si>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</si>
  <si>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</si>
  <si>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</si>
  <si>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</si>
  <si>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</si>
  <si>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</si>
  <si>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</si>
  <si>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</si>
  <si>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</si>
  <si>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</si>
  <si>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</si>
  <si>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</si>
  <si>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</si>
  <si>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</si>
  <si>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</si>
  <si>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</si>
  <si>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</si>
  <si>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</si>
  <si>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</si>
  <si>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</si>
  <si>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</si>
  <si>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</si>
  <si>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</si>
  <si>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</si>
  <si>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</si>
  <si>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</si>
  <si>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</si>
  <si>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</si>
  <si>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</si>
  <si>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</si>
  <si>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</si>
  <si>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</si>
  <si>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</si>
  <si>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</si>
  <si>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</si>
  <si>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</si>
  <si>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</si>
  <si>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</si>
  <si>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</si>
  <si>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</si>
  <si>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</si>
  <si>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</si>
  <si>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</si>
  <si>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</si>
  <si>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</si>
  <si>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</si>
  <si>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</si>
  <si>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</si>
  <si>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</si>
  <si>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</si>
  <si>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</si>
  <si>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</si>
  <si>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</si>
  <si>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</si>
  <si>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</si>
  <si>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</si>
  <si>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</si>
  <si>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</si>
  <si>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</si>
  <si>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</si>
  <si>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</si>
  <si>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</si>
  <si>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</si>
  <si>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</si>
  <si>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</si>
  <si>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</si>
  <si>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</si>
  <si>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</si>
  <si>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</si>
  <si>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</si>
  <si>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</si>
  <si>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</si>
  <si>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</si>
  <si>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</si>
  <si>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</si>
  <si>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</si>
  <si>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</si>
  <si>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</si>
  <si>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</si>
  <si>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</si>
  <si>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</si>
  <si>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</si>
  <si>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</si>
  <si>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</si>
  <si>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</si>
  <si>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</si>
  <si>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</si>
  <si>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</si>
  <si>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</si>
  <si>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</si>
  <si>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>PRORROGA No. 1:</t>
  </si>
  <si>
    <t>5 meses y 25 días</t>
  </si>
  <si>
    <t>Fecha</t>
  </si>
  <si>
    <t>Total</t>
  </si>
  <si>
    <t>% Avance Prog</t>
  </si>
  <si>
    <t>% Avance Acum</t>
  </si>
  <si>
    <t>Valor Prog Facturación</t>
  </si>
  <si>
    <t>% Avance Ejec</t>
  </si>
  <si>
    <t>Valor Ejec Facturación</t>
  </si>
  <si>
    <t>Cuadro Seguimiento % Ejecutado conforme a la Prórroga No. 1</t>
  </si>
  <si>
    <t>% Diferencia</t>
  </si>
  <si>
    <t>Diferencia Valor</t>
  </si>
  <si>
    <t>VALOR TOTAL:</t>
  </si>
  <si>
    <t xml:space="preserve">2.	SE CONTINÚA ARMANDO ACERO PARA FUNDIR ESCALERAS </t>
  </si>
  <si>
    <t xml:space="preserve">5.	SE CONTINUA CON EL PAÑETE EN PRIMER PISO Y SÓTANO </t>
  </si>
  <si>
    <r>
      <t xml:space="preserve">Durante la semana del </t>
    </r>
    <r>
      <rPr>
        <b/>
        <sz val="11"/>
        <rFont val="Times New Roman"/>
        <family val="1"/>
      </rPr>
      <t>12/05/2025 al 18/05/2025</t>
    </r>
    <r>
      <rPr>
        <sz val="11"/>
        <rFont val="Times New Roman"/>
        <family val="1"/>
      </rPr>
      <t xml:space="preserve"> se realizaron las siguientes actividades:
El 1205/2025 la SDSCJ remite el correo Notificación de visita a la obra URI Tunjuelito - 13 de mayo de 2025
El 12/05/2025 la SDSCJ remire el correo RE: Acta de seguimiento de obra # 40 - 08/05/2025.
El 12/05/2025 la SDSCJ remite el correo Re: Notificación de cancelación de visita a la obra URI Tunjuelito - 13 de mayo de 2025
El 13/05/2025 Findeter remite a la SDSCJ el correo Radicacion Informe semanal No. 120 URI Tunjuelito
El 13/05/2025 la SDSCJ remite el correo RV: SOLICITUD RECIBO PARA PAGO DE RENDIMIENTOS GENERADOS EN ABRIL - 311808_P.A. AYP FINDETER – SDSCJ URI TUNJUELITO 3-1-111808 CI_SCJ2162_2022_SDSCJ.</t>
    </r>
  </si>
  <si>
    <t xml:space="preserve">En la semana del 12 al 18 de mayo de 2025, se realizó la verificación del funcionamiento del punto de atención a la comunidad a cargo del contratista, se evidencio que se encuentra funcionando con normalidad. </t>
  </si>
  <si>
    <t>En la semana del 12 al 18 de mayo de 2025 se continuó con la recepción de hojas de vida del AID</t>
  </si>
  <si>
    <t>El día 12 de mayo de 2025 se llevó a cabo la capacitación con los trabajadores de obra informando sobre la importancia de los canales de atención al ciudadano y la gestión social en obra</t>
  </si>
  <si>
    <t>El día 13 de mayo de 2025 se llevó a cabo la visita de los especialistas estructurales del contratista y la interventoría para verificar la grieta preexistente en el predio con dirección Carrera 8A No 51-41 sur, queda como compromiso el envío del concepto correspondiente</t>
  </si>
  <si>
    <t>El día 13 de mayo de 2025 se llevó a cabo la actividad de estuco en 2 ventanas que se cerraron en el primero piso del predio con dirección Carrera 8A No 51-41 sur, queda como compromiso el envío del concepto correspondiente</t>
  </si>
  <si>
    <t>El día 15 de mayo de 2025 se llevó a cabo el comité de obra No. 41 donde el componente de gestión social participó dando el reporte de cumplimiento de las actividades ejecutadas en la semana.</t>
  </si>
  <si>
    <t>Se remitió el informe semanal al componente técnico.</t>
  </si>
  <si>
    <t>PARA LA SEMANA COMPRENDIDA ENTRE EL 12  Y EL 18 DE MAYO DE 2025 EN EL COMPONENTE TÉCNICO SE REALIZARON LAS SIGUIENTES ACTIVIDADES DE OBRA.</t>
  </si>
  <si>
    <t xml:space="preserve">1.	SE FUNDE PISO DE FOSO DE ACENSOR Y MUROS LATERALES </t>
  </si>
  <si>
    <t xml:space="preserve">3.SE INICIA ARMADO DE PLACA DE ENTREPISO TERRAZA </t>
  </si>
  <si>
    <t>4.	SE CONTINUA CON LA MAMPOSTERÍA EN PRIMER Y SEGUNDO PISO</t>
  </si>
  <si>
    <t xml:space="preserve">6.	SE CONTINIA CON LA FUNDIDA DE  MURO DE SALA DE PASO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</si>
</sst>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318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/>
    <xf numFmtId="10" fontId="5" fillId="0" borderId="0" xfId="0" applyNumberFormat="1" applyFont="1"/>
    <xf numFmtId="0" fontId="16" fillId="0" borderId="1" xfId="0" applyFont="1" applyBorder="1" applyAlignment="1">
      <alignment horizontal="center" vertical="top" wrapText="1"/>
    </xf>
    <xf numFmtId="10" fontId="11" fillId="0" borderId="1" xfId="6" applyNumberFormat="1" applyFont="1" applyFill="1" applyBorder="1" applyAlignment="1">
      <alignment horizontal="center" vertical="center"/>
    </xf>
    <xf numFmtId="165" fontId="11" fillId="0" borderId="1" xfId="3" applyFont="1" applyFill="1" applyBorder="1" applyAlignment="1">
      <alignment horizontal="center" vertical="center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14" fontId="11" fillId="0" borderId="24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0" fontId="11" fillId="0" borderId="24" xfId="6" applyNumberFormat="1" applyFont="1" applyBorder="1" applyAlignment="1">
      <alignment horizontal="center" vertical="center" wrapText="1"/>
    </xf>
    <xf numFmtId="10" fontId="11" fillId="0" borderId="26" xfId="6" applyNumberFormat="1" applyFont="1" applyBorder="1" applyAlignment="1">
      <alignment horizontal="center" vertical="center" wrapText="1"/>
    </xf>
    <xf numFmtId="10" fontId="11" fillId="0" borderId="25" xfId="6" applyNumberFormat="1" applyFont="1" applyBorder="1" applyAlignment="1">
      <alignment horizontal="center" vertical="center" wrapText="1"/>
    </xf>
    <xf numFmtId="165" fontId="11" fillId="0" borderId="24" xfId="3" applyFont="1" applyBorder="1" applyAlignment="1">
      <alignment horizontal="center" vertical="center" wrapText="1"/>
    </xf>
    <xf numFmtId="165" fontId="11" fillId="0" borderId="25" xfId="3" applyFont="1" applyBorder="1" applyAlignment="1">
      <alignment horizontal="center" vertical="center" wrapText="1"/>
    </xf>
    <xf numFmtId="165" fontId="11" fillId="0" borderId="26" xfId="3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3" applyFont="1" applyBorder="1" applyAlignment="1">
      <alignment horizontal="center" vertical="center" wrapText="1"/>
    </xf>
    <xf numFmtId="10" fontId="15" fillId="0" borderId="24" xfId="6" applyNumberFormat="1" applyFont="1" applyBorder="1" applyAlignment="1">
      <alignment horizontal="center" vertical="center" wrapText="1"/>
    </xf>
    <xf numFmtId="10" fontId="15" fillId="0" borderId="25" xfId="6" applyNumberFormat="1" applyFont="1" applyBorder="1" applyAlignment="1">
      <alignment horizontal="center" vertical="center" wrapText="1"/>
    </xf>
    <xf numFmtId="10" fontId="15" fillId="0" borderId="26" xfId="6" applyNumberFormat="1" applyFont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0" fontId="11" fillId="5" borderId="1" xfId="6" applyNumberFormat="1" applyFont="1" applyFill="1" applyBorder="1" applyAlignment="1">
      <alignment horizontal="center" vertical="center"/>
    </xf>
    <xf numFmtId="10" fontId="15" fillId="0" borderId="1" xfId="6" applyNumberFormat="1" applyFont="1" applyFill="1" applyBorder="1" applyAlignment="1">
      <alignment horizontal="center" vertical="center"/>
    </xf>
    <xf numFmtId="0" fontId="11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0" fontId="15" fillId="0" borderId="24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1" fillId="0" borderId="1" xfId="6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5" fontId="15" fillId="0" borderId="24" xfId="3" applyFont="1" applyBorder="1" applyAlignment="1">
      <alignment horizontal="center" vertical="center" wrapText="1"/>
    </xf>
    <xf numFmtId="165" fontId="15" fillId="0" borderId="25" xfId="3" applyFont="1" applyBorder="1" applyAlignment="1">
      <alignment horizontal="center" vertical="center" wrapText="1"/>
    </xf>
    <xf numFmtId="165" fontId="15" fillId="0" borderId="26" xfId="3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3" applyFont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69" fontId="6" fillId="0" borderId="31" xfId="0" applyNumberFormat="1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31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6" applyNumberFormat="1" applyFont="1" applyFill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center" vertical="center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165" fontId="17" fillId="0" borderId="1" xfId="3" applyFont="1" applyFill="1" applyBorder="1" applyAlignment="1">
      <alignment horizontal="center" vertical="center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54429</xdr:colOff>
      <xdr:row>104</xdr:row>
      <xdr:rowOff>54429</xdr:rowOff>
    </xdr:from>
    <xdr:to>
      <xdr:col>9</xdr:col>
      <xdr:colOff>315244</xdr:colOff>
      <xdr:row>118</xdr:row>
      <xdr:rowOff>346622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E309A089-D67E-4F4A-9A20-319C34E87A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76893" y="27513643"/>
          <a:ext cx="3567351" cy="3000015"/>
        </a:xfrm>
        <a:prstGeom prst="rect">
          <a:avLst/>
        </a:prstGeom>
      </xdr:spPr>
    </xdr:pic>
    <xdr:clientData/>
  </xdr:twoCellAnchor>
  <xdr:twoCellAnchor editAs="oneCell">
    <xdr:from>
      <xdr:col>9</xdr:col>
      <xdr:colOff>310651</xdr:colOff>
      <xdr:row>104</xdr:row>
      <xdr:rowOff>57694</xdr:rowOff>
    </xdr:from>
    <xdr:to>
      <xdr:col>21</xdr:col>
      <xdr:colOff>667707</xdr:colOff>
      <xdr:row>118</xdr:row>
      <xdr:rowOff>349887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A21A3178-CC96-4932-874D-E65F7D264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739651" y="27516908"/>
          <a:ext cx="3813270" cy="3000015"/>
        </a:xfrm>
        <a:prstGeom prst="rect">
          <a:avLst/>
        </a:prstGeom>
      </xdr:spPr>
    </xdr:pic>
    <xdr:clientData/>
  </xdr:twoCellAnchor>
  <xdr:twoCellAnchor editAs="oneCell">
    <xdr:from>
      <xdr:col>21</xdr:col>
      <xdr:colOff>674506</xdr:colOff>
      <xdr:row>104</xdr:row>
      <xdr:rowOff>56062</xdr:rowOff>
    </xdr:from>
    <xdr:to>
      <xdr:col>32</xdr:col>
      <xdr:colOff>339004</xdr:colOff>
      <xdr:row>118</xdr:row>
      <xdr:rowOff>348255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5612F42E-0B2C-4F07-9428-9F66629DC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59720" y="27515276"/>
          <a:ext cx="3787463" cy="3000015"/>
        </a:xfrm>
        <a:prstGeom prst="rect">
          <a:avLst/>
        </a:prstGeom>
      </xdr:spPr>
    </xdr:pic>
    <xdr:clientData/>
  </xdr:twoCellAnchor>
  <xdr:twoCellAnchor editAs="oneCell">
    <xdr:from>
      <xdr:col>1</xdr:col>
      <xdr:colOff>40821</xdr:colOff>
      <xdr:row>121</xdr:row>
      <xdr:rowOff>535305</xdr:rowOff>
    </xdr:from>
    <xdr:to>
      <xdr:col>10</xdr:col>
      <xdr:colOff>141174</xdr:colOff>
      <xdr:row>122</xdr:row>
      <xdr:rowOff>888458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E5EE2866-8891-4972-B276-C1BE1461D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285" y="31423519"/>
          <a:ext cx="3842318" cy="2965725"/>
        </a:xfrm>
        <a:prstGeom prst="rect">
          <a:avLst/>
        </a:prstGeom>
      </xdr:spPr>
    </xdr:pic>
    <xdr:clientData/>
  </xdr:twoCellAnchor>
  <xdr:twoCellAnchor editAs="oneCell">
    <xdr:from>
      <xdr:col>10</xdr:col>
      <xdr:colOff>135933</xdr:colOff>
      <xdr:row>121</xdr:row>
      <xdr:rowOff>546190</xdr:rowOff>
    </xdr:from>
    <xdr:to>
      <xdr:col>21</xdr:col>
      <xdr:colOff>823083</xdr:colOff>
      <xdr:row>122</xdr:row>
      <xdr:rowOff>899343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5B79E188-5CC0-460D-96F9-37032D2A9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00362" y="31434404"/>
          <a:ext cx="3707935" cy="2965725"/>
        </a:xfrm>
        <a:prstGeom prst="rect">
          <a:avLst/>
        </a:prstGeom>
      </xdr:spPr>
    </xdr:pic>
    <xdr:clientData/>
  </xdr:twoCellAnchor>
  <xdr:twoCellAnchor editAs="oneCell">
    <xdr:from>
      <xdr:col>21</xdr:col>
      <xdr:colOff>815340</xdr:colOff>
      <xdr:row>121</xdr:row>
      <xdr:rowOff>548775</xdr:rowOff>
    </xdr:from>
    <xdr:to>
      <xdr:col>32</xdr:col>
      <xdr:colOff>336223</xdr:colOff>
      <xdr:row>122</xdr:row>
      <xdr:rowOff>893356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0A6F79EA-BA8C-402C-9F83-7FC88EAE7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700554" y="31436989"/>
          <a:ext cx="3643848" cy="2957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42455</xdr:colOff>
      <xdr:row>122</xdr:row>
      <xdr:rowOff>1778726</xdr:rowOff>
    </xdr:from>
    <xdr:to>
      <xdr:col>10</xdr:col>
      <xdr:colOff>31905</xdr:colOff>
      <xdr:row>123</xdr:row>
      <xdr:rowOff>2740119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B86891C2-359C-4DE0-A52D-1C91C63B2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4919" y="35279512"/>
          <a:ext cx="3731415" cy="28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36330</xdr:colOff>
      <xdr:row>122</xdr:row>
      <xdr:rowOff>1784713</xdr:rowOff>
    </xdr:from>
    <xdr:to>
      <xdr:col>21</xdr:col>
      <xdr:colOff>769820</xdr:colOff>
      <xdr:row>123</xdr:row>
      <xdr:rowOff>2746106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71F64CC2-DECC-4A7D-9D6D-8BBB5A7D8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00759" y="35285499"/>
          <a:ext cx="3754275" cy="2880000"/>
        </a:xfrm>
        <a:prstGeom prst="rect">
          <a:avLst/>
        </a:prstGeom>
      </xdr:spPr>
    </xdr:pic>
    <xdr:clientData/>
  </xdr:twoCellAnchor>
  <xdr:twoCellAnchor editAs="oneCell">
    <xdr:from>
      <xdr:col>21</xdr:col>
      <xdr:colOff>780505</xdr:colOff>
      <xdr:row>122</xdr:row>
      <xdr:rowOff>1781992</xdr:rowOff>
    </xdr:from>
    <xdr:to>
      <xdr:col>32</xdr:col>
      <xdr:colOff>363237</xdr:colOff>
      <xdr:row>123</xdr:row>
      <xdr:rowOff>2743385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5145E1A4-3750-405B-B6D6-17674E04D8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65719" y="35282778"/>
          <a:ext cx="3705697" cy="288000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124</xdr:row>
      <xdr:rowOff>60960</xdr:rowOff>
    </xdr:from>
    <xdr:to>
      <xdr:col>10</xdr:col>
      <xdr:colOff>27550</xdr:colOff>
      <xdr:row>124</xdr:row>
      <xdr:rowOff>2940960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84F62CEC-F964-49B9-B4F0-5D20B7DD8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0564" y="38623603"/>
          <a:ext cx="3731415" cy="28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55924</xdr:colOff>
      <xdr:row>124</xdr:row>
      <xdr:rowOff>86542</xdr:rowOff>
    </xdr:from>
    <xdr:to>
      <xdr:col>21</xdr:col>
      <xdr:colOff>789414</xdr:colOff>
      <xdr:row>124</xdr:row>
      <xdr:rowOff>2966542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2CB3549A-141A-4AB4-B693-9210BCCA6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20353" y="38649185"/>
          <a:ext cx="3754275" cy="2880000"/>
        </a:xfrm>
        <a:prstGeom prst="rect">
          <a:avLst/>
        </a:prstGeom>
      </xdr:spPr>
    </xdr:pic>
    <xdr:clientData/>
  </xdr:twoCellAnchor>
  <xdr:twoCellAnchor editAs="oneCell">
    <xdr:from>
      <xdr:col>21</xdr:col>
      <xdr:colOff>813707</xdr:colOff>
      <xdr:row>124</xdr:row>
      <xdr:rowOff>89807</xdr:rowOff>
    </xdr:from>
    <xdr:to>
      <xdr:col>33</xdr:col>
      <xdr:colOff>1832</xdr:colOff>
      <xdr:row>124</xdr:row>
      <xdr:rowOff>2969807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418C9637-F9F9-4FFC-ACCC-E387D7F95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98921" y="38652450"/>
          <a:ext cx="3705697" cy="28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230777</xdr:colOff>
      <xdr:row>124</xdr:row>
      <xdr:rowOff>3842113</xdr:rowOff>
    </xdr:from>
    <xdr:to>
      <xdr:col>22</xdr:col>
      <xdr:colOff>4010</xdr:colOff>
      <xdr:row>125</xdr:row>
      <xdr:rowOff>1895319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A3285D0E-69A7-46F9-8E1D-B66A29381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95206" y="42404756"/>
          <a:ext cx="3705697" cy="2910956"/>
        </a:xfrm>
        <a:prstGeom prst="rect">
          <a:avLst/>
        </a:prstGeom>
      </xdr:spPr>
    </xdr:pic>
    <xdr:clientData/>
  </xdr:twoCellAnchor>
  <xdr:twoCellAnchor editAs="oneCell">
    <xdr:from>
      <xdr:col>1</xdr:col>
      <xdr:colOff>118110</xdr:colOff>
      <xdr:row>124</xdr:row>
      <xdr:rowOff>3802925</xdr:rowOff>
    </xdr:from>
    <xdr:to>
      <xdr:col>10</xdr:col>
      <xdr:colOff>114227</xdr:colOff>
      <xdr:row>125</xdr:row>
      <xdr:rowOff>1856131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id="{BEAABA95-852E-4831-B6D2-7620D4259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0574" y="42365568"/>
          <a:ext cx="3738082" cy="29109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6"/>
  <sheetViews>
    <sheetView showGridLines="0" tabSelected="1" view="pageBreakPreview" zoomScale="70" zoomScaleNormal="100" zoomScaleSheetLayoutView="70" workbookViewId="0">
      <selection activeCell="B4" sqref="B4:AG4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3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89"/>
      <c r="C1" s="190"/>
      <c r="D1" s="190"/>
      <c r="E1" s="190"/>
      <c r="F1" s="191"/>
      <c r="G1" s="195" t="s">
        <v>19</v>
      </c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7"/>
      <c r="AA1" s="192" t="s">
        <v>18</v>
      </c>
      <c r="AB1" s="193"/>
      <c r="AC1" s="193"/>
      <c r="AD1" s="193"/>
      <c r="AE1" s="193"/>
      <c r="AF1" s="193"/>
      <c r="AG1" s="194"/>
    </row>
    <row r="2" spans="2:33" s="1" customFormat="1" ht="8.25" customHeight="1" x14ac:dyDescent="0.2">
      <c r="B2" s="213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5"/>
    </row>
    <row r="3" spans="2:33" ht="15.75" customHeight="1" x14ac:dyDescent="0.2">
      <c r="B3" s="209" t="s">
        <v>6</v>
      </c>
      <c r="C3" s="209"/>
      <c r="D3" s="209"/>
      <c r="E3" s="210">
        <v>45796</v>
      </c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11" t="s">
        <v>7</v>
      </c>
      <c r="V3" s="211"/>
      <c r="W3" s="2">
        <v>121</v>
      </c>
      <c r="X3" s="2" t="s">
        <v>1</v>
      </c>
      <c r="Y3" s="212">
        <v>45789</v>
      </c>
      <c r="Z3" s="211"/>
      <c r="AA3" s="211"/>
      <c r="AB3" s="211"/>
      <c r="AC3" s="2" t="s">
        <v>2</v>
      </c>
      <c r="AD3" s="212">
        <f>+Y3+6</f>
        <v>45795</v>
      </c>
      <c r="AE3" s="211"/>
      <c r="AF3" s="211"/>
      <c r="AG3" s="211"/>
    </row>
    <row r="4" spans="2:33" ht="15.75" customHeight="1" x14ac:dyDescent="0.2">
      <c r="B4" s="158" t="s">
        <v>88</v>
      </c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60"/>
    </row>
    <row r="5" spans="2:33" ht="32.450000000000003" customHeight="1" x14ac:dyDescent="0.2">
      <c r="B5" s="198" t="s">
        <v>10</v>
      </c>
      <c r="C5" s="199"/>
      <c r="D5" s="199"/>
      <c r="E5" s="199"/>
      <c r="F5" s="199"/>
      <c r="G5" s="203" t="s">
        <v>86</v>
      </c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5"/>
    </row>
    <row r="6" spans="2:33" ht="26.45" customHeight="1" x14ac:dyDescent="0.2">
      <c r="B6" s="200" t="s">
        <v>11</v>
      </c>
      <c r="C6" s="201"/>
      <c r="D6" s="201"/>
      <c r="E6" s="201"/>
      <c r="F6" s="202"/>
      <c r="G6" s="206" t="s">
        <v>20</v>
      </c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8"/>
    </row>
    <row r="7" spans="2:33" ht="31.5" customHeight="1" x14ac:dyDescent="0.25">
      <c r="B7" s="126" t="s">
        <v>21</v>
      </c>
      <c r="C7" s="127"/>
      <c r="D7" s="127"/>
      <c r="E7" s="127"/>
      <c r="F7" s="128"/>
      <c r="G7" s="216" t="s">
        <v>22</v>
      </c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8"/>
    </row>
    <row r="8" spans="2:33" ht="15" x14ac:dyDescent="0.25">
      <c r="B8" s="123" t="s">
        <v>4</v>
      </c>
      <c r="C8" s="124"/>
      <c r="D8" s="124"/>
      <c r="E8" s="124"/>
      <c r="F8" s="125"/>
      <c r="G8" s="132" t="s">
        <v>23</v>
      </c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33"/>
    </row>
    <row r="9" spans="2:33" ht="15" x14ac:dyDescent="0.25">
      <c r="B9" s="123" t="s">
        <v>5</v>
      </c>
      <c r="C9" s="124"/>
      <c r="D9" s="124"/>
      <c r="E9" s="124"/>
      <c r="F9" s="125"/>
      <c r="G9" s="134">
        <v>44953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6"/>
    </row>
    <row r="10" spans="2:33" ht="27.75" customHeight="1" x14ac:dyDescent="0.25">
      <c r="B10" s="126" t="s">
        <v>31</v>
      </c>
      <c r="C10" s="127"/>
      <c r="D10" s="127"/>
      <c r="E10" s="127"/>
      <c r="F10" s="128"/>
      <c r="G10" s="134">
        <v>45473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6"/>
    </row>
    <row r="11" spans="2:33" ht="15" x14ac:dyDescent="0.25">
      <c r="B11" s="99" t="s">
        <v>32</v>
      </c>
      <c r="C11" s="100"/>
      <c r="D11" s="100"/>
      <c r="E11" s="100"/>
      <c r="F11" s="101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99" t="s">
        <v>92</v>
      </c>
      <c r="C12" s="100"/>
      <c r="D12" s="100"/>
      <c r="E12" s="100"/>
      <c r="F12" s="101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153" t="s">
        <v>34</v>
      </c>
      <c r="C13" s="154"/>
      <c r="D13" s="154"/>
      <c r="E13" s="154"/>
      <c r="F13" s="155"/>
      <c r="G13" s="134">
        <v>45899</v>
      </c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6"/>
    </row>
    <row r="14" spans="2:33" ht="15" x14ac:dyDescent="0.25">
      <c r="B14" s="123" t="s">
        <v>38</v>
      </c>
      <c r="C14" s="124"/>
      <c r="D14" s="124"/>
      <c r="E14" s="124"/>
      <c r="F14" s="125"/>
      <c r="G14" s="132">
        <f>G13-G9+1</f>
        <v>947</v>
      </c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33"/>
    </row>
    <row r="15" spans="2:33" ht="15" x14ac:dyDescent="0.25">
      <c r="B15" s="123" t="s">
        <v>8</v>
      </c>
      <c r="C15" s="124"/>
      <c r="D15" s="124"/>
      <c r="E15" s="124"/>
      <c r="F15" s="125"/>
      <c r="G15" s="146">
        <f>AD3-G9</f>
        <v>842</v>
      </c>
      <c r="H15" s="147"/>
      <c r="I15" s="147"/>
      <c r="J15" s="147"/>
      <c r="K15" s="124" t="s">
        <v>9</v>
      </c>
      <c r="L15" s="124"/>
      <c r="M15" s="124"/>
      <c r="N15" s="124"/>
      <c r="O15" s="125"/>
      <c r="P15" s="143">
        <f>+G15/G14</f>
        <v>0.88912354804646254</v>
      </c>
      <c r="Q15" s="144"/>
      <c r="R15" s="145"/>
      <c r="S15" s="137" t="s">
        <v>25</v>
      </c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9"/>
    </row>
    <row r="16" spans="2:33" ht="29.25" customHeight="1" x14ac:dyDescent="0.25">
      <c r="B16" s="126" t="s">
        <v>28</v>
      </c>
      <c r="C16" s="127"/>
      <c r="D16" s="127"/>
      <c r="E16" s="127"/>
      <c r="F16" s="128"/>
      <c r="G16" s="240">
        <v>0.47010000000000002</v>
      </c>
      <c r="H16" s="241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126" t="s">
        <v>29</v>
      </c>
      <c r="C17" s="127"/>
      <c r="D17" s="127"/>
      <c r="E17" s="127"/>
      <c r="F17" s="128"/>
      <c r="G17" s="240">
        <v>0.45679999999999998</v>
      </c>
      <c r="H17" s="241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126" t="s">
        <v>26</v>
      </c>
      <c r="C18" s="127"/>
      <c r="D18" s="127"/>
      <c r="E18" s="127"/>
      <c r="F18" s="128"/>
      <c r="G18" s="237">
        <v>1</v>
      </c>
      <c r="H18" s="238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126" t="s">
        <v>35</v>
      </c>
      <c r="C19" s="127"/>
      <c r="D19" s="127"/>
      <c r="E19" s="127"/>
      <c r="F19" s="128"/>
      <c r="G19" s="237">
        <v>1</v>
      </c>
      <c r="H19" s="238"/>
      <c r="I19" s="253" t="s">
        <v>36</v>
      </c>
      <c r="J19" s="100"/>
      <c r="K19" s="100"/>
      <c r="L19" s="100"/>
      <c r="M19" s="101"/>
      <c r="N19" s="237">
        <v>1</v>
      </c>
      <c r="O19" s="238"/>
      <c r="P19" s="238"/>
      <c r="Q19" s="247"/>
      <c r="R19" s="248" t="s">
        <v>30</v>
      </c>
      <c r="S19" s="249"/>
      <c r="T19" s="249"/>
      <c r="U19" s="250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123" t="s">
        <v>3</v>
      </c>
      <c r="C20" s="124"/>
      <c r="D20" s="124"/>
      <c r="E20" s="124"/>
      <c r="F20" s="125"/>
      <c r="G20" s="140">
        <v>21411634465</v>
      </c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2"/>
    </row>
    <row r="21" spans="2:36" ht="15" x14ac:dyDescent="0.25">
      <c r="B21" s="123" t="s">
        <v>12</v>
      </c>
      <c r="C21" s="124"/>
      <c r="D21" s="124"/>
      <c r="E21" s="124"/>
      <c r="F21" s="125"/>
      <c r="G21" s="140">
        <v>7184211591.44839</v>
      </c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2"/>
    </row>
    <row r="22" spans="2:36" ht="15" x14ac:dyDescent="0.25">
      <c r="B22" s="123" t="s">
        <v>13</v>
      </c>
      <c r="C22" s="124"/>
      <c r="D22" s="124"/>
      <c r="E22" s="124"/>
      <c r="F22" s="125"/>
      <c r="G22" s="140">
        <f>+G20-G21</f>
        <v>14227422873.551609</v>
      </c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2"/>
      <c r="AJ22" s="4"/>
    </row>
    <row r="23" spans="2:36" ht="9" customHeight="1" x14ac:dyDescent="0.2">
      <c r="B23" s="148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50"/>
    </row>
    <row r="24" spans="2:36" ht="19.5" customHeight="1" x14ac:dyDescent="0.2">
      <c r="B24" s="158" t="s">
        <v>87</v>
      </c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60"/>
    </row>
    <row r="25" spans="2:36" ht="24.75" customHeight="1" x14ac:dyDescent="0.2">
      <c r="B25" s="251" t="s">
        <v>49</v>
      </c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2"/>
      <c r="S25" s="244" t="s">
        <v>69</v>
      </c>
      <c r="T25" s="245"/>
      <c r="U25" s="245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  <c r="AF25" s="245"/>
      <c r="AG25" s="246"/>
    </row>
    <row r="26" spans="2:36" ht="17.25" customHeight="1" x14ac:dyDescent="0.2">
      <c r="B26" s="151" t="s">
        <v>50</v>
      </c>
      <c r="C26" s="152"/>
      <c r="D26" s="152"/>
      <c r="E26" s="152"/>
      <c r="F26" s="152"/>
      <c r="G26" s="96" t="s">
        <v>54</v>
      </c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8"/>
      <c r="S26" s="151" t="s">
        <v>50</v>
      </c>
      <c r="T26" s="152"/>
      <c r="U26" s="152"/>
      <c r="V26" s="152"/>
      <c r="W26" s="152" t="s">
        <v>91</v>
      </c>
      <c r="X26" s="152"/>
      <c r="Y26" s="152"/>
      <c r="Z26" s="152"/>
      <c r="AA26" s="152"/>
      <c r="AB26" s="152"/>
      <c r="AC26" s="152"/>
      <c r="AD26" s="152"/>
      <c r="AE26" s="152"/>
      <c r="AF26" s="152"/>
      <c r="AG26" s="242"/>
    </row>
    <row r="27" spans="2:36" ht="19.5" customHeight="1" x14ac:dyDescent="0.2">
      <c r="B27" s="74" t="s">
        <v>4</v>
      </c>
      <c r="C27" s="75"/>
      <c r="D27" s="75"/>
      <c r="E27" s="75"/>
      <c r="F27" s="75"/>
      <c r="G27" s="239" t="s">
        <v>55</v>
      </c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219" t="s">
        <v>4</v>
      </c>
      <c r="T27" s="188"/>
      <c r="U27" s="188"/>
      <c r="V27" s="188"/>
      <c r="W27" s="243" t="s">
        <v>56</v>
      </c>
      <c r="X27" s="188"/>
      <c r="Y27" s="188"/>
      <c r="Z27" s="188"/>
      <c r="AA27" s="188"/>
      <c r="AB27" s="188"/>
      <c r="AC27" s="188"/>
      <c r="AD27" s="188"/>
      <c r="AE27" s="188"/>
      <c r="AF27" s="188"/>
      <c r="AG27" s="234"/>
    </row>
    <row r="28" spans="2:36" ht="19.5" customHeight="1" x14ac:dyDescent="0.2">
      <c r="B28" s="74" t="s">
        <v>57</v>
      </c>
      <c r="C28" s="75"/>
      <c r="D28" s="75"/>
      <c r="E28" s="75" t="s">
        <v>51</v>
      </c>
      <c r="F28" s="75"/>
      <c r="G28" s="156">
        <v>45509</v>
      </c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7"/>
      <c r="S28" s="219" t="s">
        <v>57</v>
      </c>
      <c r="T28" s="188"/>
      <c r="U28" s="188"/>
      <c r="V28" s="188"/>
      <c r="W28" s="156">
        <v>45509</v>
      </c>
      <c r="X28" s="156"/>
      <c r="Y28" s="156"/>
      <c r="Z28" s="156"/>
      <c r="AA28" s="156"/>
      <c r="AB28" s="156"/>
      <c r="AC28" s="156"/>
      <c r="AD28" s="156"/>
      <c r="AE28" s="156"/>
      <c r="AF28" s="156"/>
      <c r="AG28" s="233"/>
    </row>
    <row r="29" spans="2:36" ht="18.600000000000001" customHeight="1" x14ac:dyDescent="0.2">
      <c r="B29" s="74" t="s">
        <v>58</v>
      </c>
      <c r="C29" s="75"/>
      <c r="D29" s="75"/>
      <c r="E29" s="75"/>
      <c r="F29" s="75"/>
      <c r="G29" s="188" t="s">
        <v>59</v>
      </c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79"/>
      <c r="S29" s="74" t="s">
        <v>58</v>
      </c>
      <c r="T29" s="75"/>
      <c r="U29" s="75"/>
      <c r="V29" s="75"/>
      <c r="W29" s="188" t="s">
        <v>59</v>
      </c>
      <c r="X29" s="188"/>
      <c r="Y29" s="188"/>
      <c r="Z29" s="188"/>
      <c r="AA29" s="188"/>
      <c r="AB29" s="188"/>
      <c r="AC29" s="188"/>
      <c r="AD29" s="188"/>
      <c r="AE29" s="188"/>
      <c r="AF29" s="188"/>
      <c r="AG29" s="234"/>
    </row>
    <row r="30" spans="2:36" ht="19.5" customHeight="1" x14ac:dyDescent="0.2">
      <c r="B30" s="74" t="s">
        <v>60</v>
      </c>
      <c r="C30" s="75"/>
      <c r="D30" s="75"/>
      <c r="E30" s="75"/>
      <c r="F30" s="75"/>
      <c r="G30" s="188" t="s">
        <v>59</v>
      </c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79"/>
      <c r="S30" s="74" t="s">
        <v>60</v>
      </c>
      <c r="T30" s="75"/>
      <c r="U30" s="75"/>
      <c r="V30" s="75"/>
      <c r="W30" s="188" t="s">
        <v>59</v>
      </c>
      <c r="X30" s="188"/>
      <c r="Y30" s="188"/>
      <c r="Z30" s="188"/>
      <c r="AA30" s="188"/>
      <c r="AB30" s="188"/>
      <c r="AC30" s="188"/>
      <c r="AD30" s="188"/>
      <c r="AE30" s="188"/>
      <c r="AF30" s="188"/>
      <c r="AG30" s="234"/>
    </row>
    <row r="31" spans="2:36" ht="19.5" customHeight="1" x14ac:dyDescent="0.2">
      <c r="B31" s="102" t="s">
        <v>94</v>
      </c>
      <c r="C31" s="103"/>
      <c r="D31" s="103"/>
      <c r="E31" s="103"/>
      <c r="F31" s="104"/>
      <c r="G31" s="79" t="s">
        <v>95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105"/>
      <c r="S31" s="102" t="s">
        <v>94</v>
      </c>
      <c r="T31" s="103"/>
      <c r="U31" s="103"/>
      <c r="V31" s="104"/>
      <c r="W31" s="79" t="s">
        <v>95</v>
      </c>
      <c r="X31" s="80"/>
      <c r="Y31" s="80"/>
      <c r="Z31" s="80"/>
      <c r="AA31" s="80"/>
      <c r="AB31" s="80"/>
      <c r="AC31" s="80"/>
      <c r="AD31" s="80"/>
      <c r="AE31" s="80"/>
      <c r="AF31" s="80"/>
      <c r="AG31" s="105"/>
    </row>
    <row r="32" spans="2:36" ht="19.5" customHeight="1" x14ac:dyDescent="0.2">
      <c r="B32" s="74" t="s">
        <v>61</v>
      </c>
      <c r="C32" s="75"/>
      <c r="D32" s="75"/>
      <c r="E32" s="75"/>
      <c r="F32" s="75"/>
      <c r="G32" s="157">
        <v>45991</v>
      </c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2"/>
      <c r="S32" s="219" t="s">
        <v>61</v>
      </c>
      <c r="T32" s="188"/>
      <c r="U32" s="188"/>
      <c r="V32" s="188"/>
      <c r="W32" s="156">
        <v>45930</v>
      </c>
      <c r="X32" s="156"/>
      <c r="Y32" s="156"/>
      <c r="Z32" s="156"/>
      <c r="AA32" s="156"/>
      <c r="AB32" s="156"/>
      <c r="AC32" s="156"/>
      <c r="AD32" s="156"/>
      <c r="AE32" s="156"/>
      <c r="AF32" s="156"/>
      <c r="AG32" s="233"/>
    </row>
    <row r="33" spans="2:35" ht="14.45" customHeight="1" x14ac:dyDescent="0.2">
      <c r="B33" s="74" t="s">
        <v>62</v>
      </c>
      <c r="C33" s="75"/>
      <c r="D33" s="75"/>
      <c r="E33" s="75"/>
      <c r="F33" s="75"/>
      <c r="G33" s="116">
        <f>G32-G28+1</f>
        <v>483</v>
      </c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74" t="s">
        <v>62</v>
      </c>
      <c r="T33" s="75"/>
      <c r="U33" s="75"/>
      <c r="V33" s="75"/>
      <c r="W33" s="117">
        <f>W32-W28+1</f>
        <v>422</v>
      </c>
      <c r="X33" s="235"/>
      <c r="Y33" s="235"/>
      <c r="Z33" s="235"/>
      <c r="AA33" s="235"/>
      <c r="AB33" s="235"/>
      <c r="AC33" s="235"/>
      <c r="AD33" s="235"/>
      <c r="AE33" s="235"/>
      <c r="AF33" s="235"/>
      <c r="AG33" s="236"/>
    </row>
    <row r="34" spans="2:35" ht="18.600000000000001" customHeight="1" x14ac:dyDescent="0.2">
      <c r="B34" s="74" t="s">
        <v>8</v>
      </c>
      <c r="C34" s="75"/>
      <c r="D34" s="75"/>
      <c r="E34" s="75"/>
      <c r="F34" s="75"/>
      <c r="G34" s="76">
        <f>+AD3-G28+1</f>
        <v>287</v>
      </c>
      <c r="H34" s="77"/>
      <c r="I34" s="77"/>
      <c r="J34" s="77"/>
      <c r="K34" s="80" t="s">
        <v>9</v>
      </c>
      <c r="L34" s="80"/>
      <c r="M34" s="80"/>
      <c r="N34" s="80"/>
      <c r="O34" s="81"/>
      <c r="P34" s="118">
        <f>+G34/G33</f>
        <v>0.59420289855072461</v>
      </c>
      <c r="Q34" s="119"/>
      <c r="R34" s="119"/>
      <c r="S34" s="74" t="s">
        <v>8</v>
      </c>
      <c r="T34" s="75"/>
      <c r="U34" s="75"/>
      <c r="V34" s="75"/>
      <c r="W34" s="76">
        <f>AD3-W28+1</f>
        <v>287</v>
      </c>
      <c r="X34" s="77"/>
      <c r="Y34" s="77"/>
      <c r="Z34" s="77"/>
      <c r="AA34" s="78"/>
      <c r="AB34" s="79" t="s">
        <v>9</v>
      </c>
      <c r="AC34" s="80"/>
      <c r="AD34" s="81"/>
      <c r="AE34" s="118">
        <f>+W34/W33</f>
        <v>0.68009478672985779</v>
      </c>
      <c r="AF34" s="119"/>
      <c r="AG34" s="230"/>
    </row>
    <row r="35" spans="2:35" ht="16.5" customHeight="1" x14ac:dyDescent="0.2">
      <c r="B35" s="74" t="s">
        <v>3</v>
      </c>
      <c r="C35" s="75"/>
      <c r="D35" s="75"/>
      <c r="E35" s="75"/>
      <c r="F35" s="75"/>
      <c r="G35" s="113">
        <v>1013921237</v>
      </c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5"/>
      <c r="S35" s="219" t="s">
        <v>3</v>
      </c>
      <c r="T35" s="188"/>
      <c r="U35" s="188"/>
      <c r="V35" s="188"/>
      <c r="W35" s="113">
        <v>17273655800</v>
      </c>
      <c r="X35" s="113"/>
      <c r="Y35" s="113"/>
      <c r="Z35" s="113"/>
      <c r="AA35" s="113"/>
      <c r="AB35" s="113"/>
      <c r="AC35" s="113"/>
      <c r="AD35" s="113"/>
      <c r="AE35" s="113"/>
      <c r="AF35" s="113"/>
      <c r="AG35" s="114"/>
      <c r="AI35" s="4"/>
    </row>
    <row r="36" spans="2:35" ht="18.600000000000001" customHeight="1" x14ac:dyDescent="0.2">
      <c r="B36" s="74" t="s">
        <v>63</v>
      </c>
      <c r="C36" s="75"/>
      <c r="D36" s="75"/>
      <c r="E36" s="75"/>
      <c r="F36" s="75"/>
      <c r="G36" s="113">
        <v>513183652.69999999</v>
      </c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5"/>
      <c r="S36" s="219" t="s">
        <v>63</v>
      </c>
      <c r="T36" s="188"/>
      <c r="U36" s="188"/>
      <c r="V36" s="188"/>
      <c r="W36" s="113">
        <v>0</v>
      </c>
      <c r="X36" s="113"/>
      <c r="Y36" s="113"/>
      <c r="Z36" s="113"/>
      <c r="AA36" s="113"/>
      <c r="AB36" s="113"/>
      <c r="AC36" s="113"/>
      <c r="AD36" s="113"/>
      <c r="AE36" s="113"/>
      <c r="AF36" s="113"/>
      <c r="AG36" s="114"/>
    </row>
    <row r="37" spans="2:35" ht="18.600000000000001" customHeight="1" x14ac:dyDescent="0.2">
      <c r="B37" s="74" t="s">
        <v>106</v>
      </c>
      <c r="C37" s="75"/>
      <c r="D37" s="75"/>
      <c r="E37" s="75"/>
      <c r="F37" s="75"/>
      <c r="G37" s="113">
        <f>G35+G36</f>
        <v>1527104889.7</v>
      </c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5"/>
      <c r="S37" s="219" t="s">
        <v>106</v>
      </c>
      <c r="T37" s="188"/>
      <c r="U37" s="188"/>
      <c r="V37" s="188"/>
      <c r="W37" s="113">
        <f>W35+W36</f>
        <v>17273655800</v>
      </c>
      <c r="X37" s="113"/>
      <c r="Y37" s="113"/>
      <c r="Z37" s="113"/>
      <c r="AA37" s="113"/>
      <c r="AB37" s="113"/>
      <c r="AC37" s="113"/>
      <c r="AD37" s="113"/>
      <c r="AE37" s="113"/>
      <c r="AF37" s="113"/>
      <c r="AG37" s="114"/>
    </row>
    <row r="38" spans="2:35" ht="15.6" customHeight="1" x14ac:dyDescent="0.2">
      <c r="B38" s="74" t="s">
        <v>64</v>
      </c>
      <c r="C38" s="75"/>
      <c r="D38" s="75"/>
      <c r="E38" s="75"/>
      <c r="F38" s="75"/>
      <c r="G38" s="113">
        <v>204155456</v>
      </c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5"/>
      <c r="S38" s="219" t="s">
        <v>64</v>
      </c>
      <c r="T38" s="188"/>
      <c r="U38" s="188"/>
      <c r="V38" s="188"/>
      <c r="W38" s="113">
        <v>625940000</v>
      </c>
      <c r="X38" s="113"/>
      <c r="Y38" s="113"/>
      <c r="Z38" s="113"/>
      <c r="AA38" s="113"/>
      <c r="AB38" s="113"/>
      <c r="AC38" s="113"/>
      <c r="AD38" s="113"/>
      <c r="AE38" s="113"/>
      <c r="AF38" s="113"/>
      <c r="AG38" s="114"/>
    </row>
    <row r="39" spans="2:35" ht="20.45" customHeight="1" x14ac:dyDescent="0.2">
      <c r="B39" s="74" t="s">
        <v>65</v>
      </c>
      <c r="C39" s="75"/>
      <c r="D39" s="75"/>
      <c r="E39" s="75"/>
      <c r="F39" s="75"/>
      <c r="G39" s="113">
        <f>809765781+G36</f>
        <v>1322949433.7</v>
      </c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5"/>
      <c r="S39" s="219" t="s">
        <v>65</v>
      </c>
      <c r="T39" s="188"/>
      <c r="U39" s="188"/>
      <c r="V39" s="188"/>
      <c r="W39" s="113">
        <v>16647715800</v>
      </c>
      <c r="X39" s="113"/>
      <c r="Y39" s="113"/>
      <c r="Z39" s="113"/>
      <c r="AA39" s="113"/>
      <c r="AB39" s="113"/>
      <c r="AC39" s="113"/>
      <c r="AD39" s="113"/>
      <c r="AE39" s="113"/>
      <c r="AF39" s="113"/>
      <c r="AG39" s="114"/>
    </row>
    <row r="40" spans="2:35" ht="17.45" customHeight="1" x14ac:dyDescent="0.2">
      <c r="B40" s="219" t="s">
        <v>66</v>
      </c>
      <c r="C40" s="188"/>
      <c r="D40" s="188"/>
      <c r="E40" s="188"/>
      <c r="F40" s="188"/>
      <c r="G40" s="113">
        <f>G38</f>
        <v>204155456</v>
      </c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5"/>
      <c r="S40" s="219" t="s">
        <v>66</v>
      </c>
      <c r="T40" s="188"/>
      <c r="U40" s="188"/>
      <c r="V40" s="188"/>
      <c r="W40" s="113">
        <v>625940000</v>
      </c>
      <c r="X40" s="113"/>
      <c r="Y40" s="113"/>
      <c r="Z40" s="113"/>
      <c r="AA40" s="113"/>
      <c r="AB40" s="113"/>
      <c r="AC40" s="113"/>
      <c r="AD40" s="113"/>
      <c r="AE40" s="113"/>
      <c r="AF40" s="113"/>
      <c r="AG40" s="114"/>
      <c r="AI40" s="38"/>
    </row>
    <row r="41" spans="2:35" ht="21.6" customHeight="1" x14ac:dyDescent="0.2">
      <c r="B41" s="219" t="s">
        <v>67</v>
      </c>
      <c r="C41" s="188"/>
      <c r="D41" s="188"/>
      <c r="E41" s="188"/>
      <c r="F41" s="188"/>
      <c r="G41" s="113">
        <v>427101329.64839298</v>
      </c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5"/>
      <c r="S41" s="219" t="s">
        <v>67</v>
      </c>
      <c r="T41" s="188"/>
      <c r="U41" s="188"/>
      <c r="V41" s="188"/>
      <c r="W41" s="113">
        <v>5651347978</v>
      </c>
      <c r="X41" s="113"/>
      <c r="Y41" s="113"/>
      <c r="Z41" s="113"/>
      <c r="AA41" s="113"/>
      <c r="AB41" s="113"/>
      <c r="AC41" s="113"/>
      <c r="AD41" s="113"/>
      <c r="AE41" s="113"/>
      <c r="AF41" s="113"/>
      <c r="AG41" s="114"/>
      <c r="AI41" s="4"/>
    </row>
    <row r="42" spans="2:35" ht="24" customHeight="1" x14ac:dyDescent="0.2">
      <c r="B42" s="74" t="s">
        <v>13</v>
      </c>
      <c r="C42" s="75"/>
      <c r="D42" s="75"/>
      <c r="E42" s="75"/>
      <c r="F42" s="75"/>
      <c r="G42" s="113">
        <f>G37-G40-G41</f>
        <v>895848104.05160713</v>
      </c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5"/>
      <c r="S42" s="74" t="s">
        <v>13</v>
      </c>
      <c r="T42" s="75"/>
      <c r="U42" s="75"/>
      <c r="V42" s="75"/>
      <c r="W42" s="113">
        <f>W35-W40-W41</f>
        <v>10996367822</v>
      </c>
      <c r="X42" s="113"/>
      <c r="Y42" s="113"/>
      <c r="Z42" s="113"/>
      <c r="AA42" s="113"/>
      <c r="AB42" s="113"/>
      <c r="AC42" s="113"/>
      <c r="AD42" s="113"/>
      <c r="AE42" s="113"/>
      <c r="AF42" s="113"/>
      <c r="AG42" s="114"/>
      <c r="AI42" s="4"/>
    </row>
    <row r="43" spans="2:35" ht="23.25" customHeight="1" x14ac:dyDescent="0.2">
      <c r="B43" s="263" t="s">
        <v>53</v>
      </c>
      <c r="C43" s="264"/>
      <c r="D43" s="264"/>
      <c r="E43" s="264"/>
      <c r="F43" s="264"/>
      <c r="G43" s="220" t="s">
        <v>90</v>
      </c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2"/>
      <c r="S43" s="254" t="s">
        <v>52</v>
      </c>
      <c r="T43" s="255"/>
      <c r="U43" s="255"/>
      <c r="V43" s="255"/>
      <c r="W43" s="256" t="s">
        <v>68</v>
      </c>
      <c r="X43" s="257"/>
      <c r="Y43" s="257"/>
      <c r="Z43" s="257"/>
      <c r="AA43" s="257"/>
      <c r="AB43" s="257"/>
      <c r="AC43" s="257"/>
      <c r="AD43" s="257"/>
      <c r="AE43" s="257"/>
      <c r="AF43" s="257"/>
      <c r="AG43" s="258"/>
      <c r="AI43" s="39"/>
    </row>
    <row r="44" spans="2:35" ht="12" customHeight="1" thickBot="1" x14ac:dyDescent="0.25">
      <c r="B44" s="299"/>
      <c r="C44" s="300"/>
      <c r="D44" s="300"/>
      <c r="E44" s="300"/>
      <c r="F44" s="300"/>
      <c r="G44" s="301"/>
      <c r="H44" s="301"/>
      <c r="I44" s="301"/>
      <c r="J44" s="301"/>
      <c r="K44" s="301"/>
      <c r="L44" s="301"/>
      <c r="M44" s="301"/>
      <c r="N44" s="301"/>
      <c r="O44" s="301"/>
      <c r="P44" s="301"/>
      <c r="Q44" s="301"/>
      <c r="R44" s="301"/>
      <c r="S44" s="284"/>
      <c r="T44" s="284"/>
      <c r="U44" s="284"/>
      <c r="V44" s="284"/>
      <c r="W44" s="285"/>
      <c r="X44" s="285"/>
      <c r="Y44" s="285"/>
      <c r="Z44" s="285"/>
      <c r="AA44" s="285"/>
      <c r="AB44" s="285"/>
      <c r="AC44" s="285"/>
      <c r="AD44" s="285"/>
      <c r="AE44" s="285"/>
      <c r="AF44" s="285"/>
      <c r="AG44" s="286"/>
    </row>
    <row r="45" spans="2:35" ht="31.5" customHeight="1" thickBot="1" x14ac:dyDescent="0.25">
      <c r="B45" s="304" t="s">
        <v>89</v>
      </c>
      <c r="C45" s="305"/>
      <c r="D45" s="305"/>
      <c r="E45" s="305"/>
      <c r="F45" s="305"/>
      <c r="G45" s="305"/>
      <c r="H45" s="305"/>
      <c r="I45" s="305"/>
      <c r="J45" s="305"/>
      <c r="K45" s="305"/>
      <c r="L45" s="305"/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6"/>
      <c r="AI45" s="39"/>
    </row>
    <row r="46" spans="2:35" ht="47.45" customHeight="1" x14ac:dyDescent="0.2">
      <c r="B46" s="223" t="s">
        <v>0</v>
      </c>
      <c r="C46" s="224"/>
      <c r="D46" s="223" t="s">
        <v>39</v>
      </c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59" t="s">
        <v>40</v>
      </c>
      <c r="W46" s="260"/>
      <c r="X46" s="261"/>
      <c r="Y46" s="262" t="s">
        <v>41</v>
      </c>
      <c r="Z46" s="262"/>
      <c r="AA46" s="262"/>
      <c r="AB46" s="262"/>
      <c r="AC46" s="262"/>
      <c r="AD46" s="262" t="s">
        <v>42</v>
      </c>
      <c r="AE46" s="262"/>
      <c r="AF46" s="262"/>
      <c r="AG46" s="262"/>
      <c r="AI46" s="4"/>
    </row>
    <row r="47" spans="2:35" ht="34.5" customHeight="1" x14ac:dyDescent="0.2">
      <c r="B47" s="272">
        <v>1</v>
      </c>
      <c r="C47" s="272"/>
      <c r="D47" s="273" t="s">
        <v>43</v>
      </c>
      <c r="E47" s="273"/>
      <c r="F47" s="273"/>
      <c r="G47" s="273"/>
      <c r="H47" s="273"/>
      <c r="I47" s="273"/>
      <c r="J47" s="273"/>
      <c r="K47" s="273"/>
      <c r="L47" s="273"/>
      <c r="M47" s="273"/>
      <c r="N47" s="273"/>
      <c r="O47" s="273"/>
      <c r="P47" s="273"/>
      <c r="Q47" s="273"/>
      <c r="R47" s="273"/>
      <c r="S47" s="273"/>
      <c r="T47" s="273"/>
      <c r="U47" s="273"/>
      <c r="V47" s="275">
        <v>0.41460000000000002</v>
      </c>
      <c r="W47" s="276"/>
      <c r="X47" s="277"/>
      <c r="Y47" s="46">
        <f>-V47+V48</f>
        <v>-1.5000000000000013E-2</v>
      </c>
      <c r="Z47" s="46"/>
      <c r="AA47" s="46"/>
      <c r="AB47" s="46"/>
      <c r="AC47" s="46"/>
      <c r="AD47" s="274">
        <v>-6</v>
      </c>
      <c r="AE47" s="274"/>
      <c r="AF47" s="274"/>
      <c r="AG47" s="274"/>
    </row>
    <row r="48" spans="2:35" ht="36" customHeight="1" x14ac:dyDescent="0.2">
      <c r="B48" s="272">
        <v>2</v>
      </c>
      <c r="C48" s="272"/>
      <c r="D48" s="273" t="s">
        <v>44</v>
      </c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273"/>
      <c r="U48" s="273"/>
      <c r="V48" s="275">
        <v>0.39960000000000001</v>
      </c>
      <c r="W48" s="276"/>
      <c r="X48" s="277"/>
      <c r="Y48" s="46"/>
      <c r="Z48" s="46"/>
      <c r="AA48" s="46"/>
      <c r="AB48" s="46"/>
      <c r="AC48" s="46"/>
      <c r="AD48" s="274"/>
      <c r="AE48" s="274"/>
      <c r="AF48" s="274"/>
      <c r="AG48" s="274"/>
    </row>
    <row r="49" spans="2:35" ht="9" customHeight="1" x14ac:dyDescent="0.2">
      <c r="B49" s="28"/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2"/>
      <c r="Z49" s="32"/>
      <c r="AA49" s="32"/>
      <c r="AB49" s="32"/>
      <c r="AC49" s="32"/>
      <c r="AD49" s="33"/>
      <c r="AE49" s="33"/>
      <c r="AF49" s="33"/>
      <c r="AG49" s="34"/>
    </row>
    <row r="50" spans="2:35" ht="27" customHeight="1" x14ac:dyDescent="0.2">
      <c r="B50" s="223" t="s">
        <v>0</v>
      </c>
      <c r="C50" s="223"/>
      <c r="D50" s="223" t="s">
        <v>45</v>
      </c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59" t="s">
        <v>46</v>
      </c>
      <c r="W50" s="260"/>
      <c r="X50" s="260"/>
      <c r="Y50" s="260"/>
      <c r="Z50" s="260"/>
      <c r="AA50" s="260"/>
      <c r="AB50" s="260"/>
      <c r="AC50" s="260"/>
      <c r="AD50" s="260"/>
      <c r="AE50" s="260"/>
      <c r="AF50" s="260"/>
      <c r="AG50" s="261"/>
    </row>
    <row r="51" spans="2:35" ht="28.5" customHeight="1" x14ac:dyDescent="0.2">
      <c r="B51" s="302">
        <v>1</v>
      </c>
      <c r="C51" s="302"/>
      <c r="D51" s="303" t="s">
        <v>47</v>
      </c>
      <c r="E51" s="303"/>
      <c r="F51" s="303"/>
      <c r="G51" s="303"/>
      <c r="H51" s="303"/>
      <c r="I51" s="303"/>
      <c r="J51" s="303"/>
      <c r="K51" s="303"/>
      <c r="L51" s="303"/>
      <c r="M51" s="303"/>
      <c r="N51" s="303"/>
      <c r="O51" s="303"/>
      <c r="P51" s="303"/>
      <c r="Q51" s="303"/>
      <c r="R51" s="303"/>
      <c r="S51" s="303"/>
      <c r="T51" s="303"/>
      <c r="U51" s="303"/>
      <c r="V51" s="227">
        <v>6902142970.6800003</v>
      </c>
      <c r="W51" s="228"/>
      <c r="X51" s="228"/>
      <c r="Y51" s="228"/>
      <c r="Z51" s="228"/>
      <c r="AA51" s="228"/>
      <c r="AB51" s="228"/>
      <c r="AC51" s="228"/>
      <c r="AD51" s="228"/>
      <c r="AE51" s="228"/>
      <c r="AF51" s="228"/>
      <c r="AG51" s="229"/>
    </row>
    <row r="52" spans="2:35" ht="34.5" customHeight="1" thickBot="1" x14ac:dyDescent="0.25">
      <c r="B52" s="310">
        <v>2</v>
      </c>
      <c r="C52" s="310"/>
      <c r="D52" s="265" t="s">
        <v>48</v>
      </c>
      <c r="E52" s="265"/>
      <c r="F52" s="265"/>
      <c r="G52" s="265"/>
      <c r="H52" s="265"/>
      <c r="I52" s="265"/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6">
        <v>6652871006.6488304</v>
      </c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8"/>
    </row>
    <row r="53" spans="2:35" ht="9.6" customHeight="1" x14ac:dyDescent="0.2">
      <c r="B53" s="25"/>
      <c r="C53" s="17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9"/>
      <c r="W53" s="19"/>
      <c r="X53" s="19"/>
      <c r="Y53" s="20"/>
      <c r="Z53" s="20"/>
      <c r="AA53" s="20"/>
      <c r="AB53" s="20"/>
      <c r="AC53" s="20"/>
      <c r="AD53" s="21"/>
      <c r="AE53" s="21"/>
      <c r="AF53" s="21"/>
      <c r="AG53" s="26"/>
    </row>
    <row r="54" spans="2:35" ht="18.75" customHeight="1" x14ac:dyDescent="0.2">
      <c r="B54" s="84" t="s">
        <v>103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21"/>
      <c r="AG54" s="26"/>
    </row>
    <row r="55" spans="2:35" ht="9.6" customHeight="1" x14ac:dyDescent="0.2">
      <c r="B55" s="25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9"/>
      <c r="X55" s="19"/>
      <c r="Y55" s="20"/>
      <c r="Z55" s="20"/>
      <c r="AA55" s="20"/>
      <c r="AB55" s="20"/>
      <c r="AC55" s="20"/>
      <c r="AD55" s="21"/>
      <c r="AE55" s="21"/>
      <c r="AF55" s="21"/>
      <c r="AG55" s="26"/>
    </row>
    <row r="56" spans="2:35" ht="15" customHeight="1" x14ac:dyDescent="0.2">
      <c r="B56" s="84" t="s">
        <v>96</v>
      </c>
      <c r="C56" s="85"/>
      <c r="D56" s="112"/>
      <c r="E56" s="91" t="s">
        <v>98</v>
      </c>
      <c r="F56" s="93"/>
      <c r="G56" s="91" t="s">
        <v>99</v>
      </c>
      <c r="H56" s="92"/>
      <c r="I56" s="93"/>
      <c r="J56" s="91" t="s">
        <v>100</v>
      </c>
      <c r="K56" s="92"/>
      <c r="L56" s="92"/>
      <c r="M56" s="92"/>
      <c r="N56" s="92"/>
      <c r="O56" s="92"/>
      <c r="P56" s="93"/>
      <c r="Q56" s="94" t="s">
        <v>101</v>
      </c>
      <c r="R56" s="94"/>
      <c r="S56" s="94"/>
      <c r="T56" s="94"/>
      <c r="U56" s="94" t="s">
        <v>102</v>
      </c>
      <c r="V56" s="94"/>
      <c r="W56" s="94"/>
      <c r="X56" s="82" t="s">
        <v>104</v>
      </c>
      <c r="Y56" s="82"/>
      <c r="Z56" s="82"/>
      <c r="AA56" s="82" t="s">
        <v>105</v>
      </c>
      <c r="AB56" s="82"/>
      <c r="AC56" s="82"/>
      <c r="AD56" s="82"/>
      <c r="AE56" s="82"/>
      <c r="AF56" s="21"/>
      <c r="AG56" s="26"/>
    </row>
    <row r="57" spans="2:35" ht="16.5" customHeight="1" x14ac:dyDescent="0.2">
      <c r="B57" s="59">
        <v>45746</v>
      </c>
      <c r="C57" s="60"/>
      <c r="D57" s="61"/>
      <c r="E57" s="62">
        <v>7.6700000000000004E-2</v>
      </c>
      <c r="F57" s="63"/>
      <c r="G57" s="62">
        <f>E57</f>
        <v>7.6700000000000004E-2</v>
      </c>
      <c r="H57" s="64"/>
      <c r="I57" s="63"/>
      <c r="J57" s="65">
        <v>943256932</v>
      </c>
      <c r="K57" s="66"/>
      <c r="L57" s="66"/>
      <c r="M57" s="66"/>
      <c r="N57" s="66"/>
      <c r="O57" s="66"/>
      <c r="P57" s="67"/>
      <c r="Q57" s="95">
        <v>5.7356107334556601E-2</v>
      </c>
      <c r="R57" s="95"/>
      <c r="S57" s="95"/>
      <c r="T57" s="95"/>
      <c r="U57" s="70">
        <v>705914674.06004</v>
      </c>
      <c r="V57" s="70"/>
      <c r="W57" s="70"/>
      <c r="X57" s="46">
        <f>Q57-E57</f>
        <v>-1.9343892665443403E-2</v>
      </c>
      <c r="Y57" s="46"/>
      <c r="Z57" s="46"/>
      <c r="AA57" s="47">
        <f>U57-J57</f>
        <v>-237342257.93996</v>
      </c>
      <c r="AB57" s="47"/>
      <c r="AC57" s="47"/>
      <c r="AD57" s="47"/>
      <c r="AE57" s="47"/>
      <c r="AF57" s="21"/>
      <c r="AG57" s="26"/>
    </row>
    <row r="58" spans="2:35" ht="20.25" customHeight="1" x14ac:dyDescent="0.2">
      <c r="B58" s="59">
        <v>45753</v>
      </c>
      <c r="C58" s="60"/>
      <c r="D58" s="61"/>
      <c r="E58" s="62">
        <v>3.2000000000000001E-2</v>
      </c>
      <c r="F58" s="63"/>
      <c r="G58" s="62">
        <f>G57+E58</f>
        <v>0.1087</v>
      </c>
      <c r="H58" s="64"/>
      <c r="I58" s="63"/>
      <c r="J58" s="65">
        <v>393620849.44</v>
      </c>
      <c r="K58" s="66"/>
      <c r="L58" s="66"/>
      <c r="M58" s="66"/>
      <c r="N58" s="66"/>
      <c r="O58" s="66"/>
      <c r="P58" s="67"/>
      <c r="Q58" s="68">
        <v>4.87E-2</v>
      </c>
      <c r="R58" s="69"/>
      <c r="S58" s="69"/>
      <c r="T58" s="69"/>
      <c r="U58" s="70">
        <v>598882226.80971599</v>
      </c>
      <c r="V58" s="70"/>
      <c r="W58" s="70"/>
      <c r="X58" s="46">
        <f t="shared" ref="X58" si="0">Q58-E58</f>
        <v>1.67E-2</v>
      </c>
      <c r="Y58" s="46"/>
      <c r="Z58" s="46"/>
      <c r="AA58" s="47">
        <f>U58-J58</f>
        <v>205261377.36971599</v>
      </c>
      <c r="AB58" s="47"/>
      <c r="AC58" s="47"/>
      <c r="AD58" s="47"/>
      <c r="AE58" s="47"/>
      <c r="AF58" s="21"/>
      <c r="AG58" s="26"/>
      <c r="AI58" s="39"/>
    </row>
    <row r="59" spans="2:35" ht="20.25" customHeight="1" x14ac:dyDescent="0.2">
      <c r="B59" s="59">
        <v>45760</v>
      </c>
      <c r="C59" s="60"/>
      <c r="D59" s="61"/>
      <c r="E59" s="62">
        <v>2.2200000000000001E-2</v>
      </c>
      <c r="F59" s="63"/>
      <c r="G59" s="62">
        <f t="shared" ref="G59" si="1">G58+E59</f>
        <v>0.13090000000000002</v>
      </c>
      <c r="H59" s="64"/>
      <c r="I59" s="63"/>
      <c r="J59" s="65">
        <v>273660215.68099999</v>
      </c>
      <c r="K59" s="66"/>
      <c r="L59" s="66"/>
      <c r="M59" s="66"/>
      <c r="N59" s="66"/>
      <c r="O59" s="66"/>
      <c r="P59" s="67"/>
      <c r="Q59" s="68">
        <v>1.66682771950659E-2</v>
      </c>
      <c r="R59" s="69"/>
      <c r="S59" s="69"/>
      <c r="T59" s="69"/>
      <c r="U59" s="70">
        <v>205030669.63197601</v>
      </c>
      <c r="V59" s="70"/>
      <c r="W59" s="70"/>
      <c r="X59" s="46">
        <f t="shared" ref="X59" si="2">Q59-E59</f>
        <v>-5.5317228049341013E-3</v>
      </c>
      <c r="Y59" s="46"/>
      <c r="Z59" s="46"/>
      <c r="AA59" s="47">
        <f t="shared" ref="AA59:AA60" si="3">U59-J59</f>
        <v>-68629546.049023986</v>
      </c>
      <c r="AB59" s="47"/>
      <c r="AC59" s="47"/>
      <c r="AD59" s="47"/>
      <c r="AE59" s="47"/>
      <c r="AF59" s="21"/>
      <c r="AG59" s="26"/>
      <c r="AI59" s="39"/>
    </row>
    <row r="60" spans="2:35" ht="20.25" customHeight="1" x14ac:dyDescent="0.2">
      <c r="B60" s="59">
        <v>45767</v>
      </c>
      <c r="C60" s="60"/>
      <c r="D60" s="61"/>
      <c r="E60" s="62">
        <v>2.7199999999999998E-2</v>
      </c>
      <c r="F60" s="63"/>
      <c r="G60" s="62">
        <f>G59+E60</f>
        <v>0.15810000000000002</v>
      </c>
      <c r="H60" s="64"/>
      <c r="I60" s="63"/>
      <c r="J60" s="65">
        <v>333730366.75</v>
      </c>
      <c r="K60" s="66"/>
      <c r="L60" s="66"/>
      <c r="M60" s="66"/>
      <c r="N60" s="66"/>
      <c r="O60" s="66"/>
      <c r="P60" s="67"/>
      <c r="Q60" s="68">
        <v>1.27991272301209E-2</v>
      </c>
      <c r="R60" s="69"/>
      <c r="S60" s="69"/>
      <c r="T60" s="69"/>
      <c r="U60" s="70">
        <v>157437604.13783801</v>
      </c>
      <c r="V60" s="70"/>
      <c r="W60" s="70"/>
      <c r="X60" s="46">
        <f t="shared" ref="X60" si="4">Q60-E60</f>
        <v>-1.4400872769879098E-2</v>
      </c>
      <c r="Y60" s="46"/>
      <c r="Z60" s="46"/>
      <c r="AA60" s="47">
        <f t="shared" si="3"/>
        <v>-176292762.61216199</v>
      </c>
      <c r="AB60" s="47"/>
      <c r="AC60" s="47"/>
      <c r="AD60" s="47"/>
      <c r="AE60" s="47"/>
      <c r="AF60" s="21"/>
      <c r="AG60" s="26"/>
      <c r="AI60" s="39"/>
    </row>
    <row r="61" spans="2:35" ht="20.25" customHeight="1" x14ac:dyDescent="0.2">
      <c r="B61" s="59">
        <v>45774</v>
      </c>
      <c r="C61" s="60"/>
      <c r="D61" s="61"/>
      <c r="E61" s="62">
        <v>2.7093338929023401E-2</v>
      </c>
      <c r="F61" s="63"/>
      <c r="G61" s="62">
        <f>G60+E61</f>
        <v>0.18519333892902343</v>
      </c>
      <c r="H61" s="64"/>
      <c r="I61" s="63"/>
      <c r="J61" s="65">
        <v>333730366.75</v>
      </c>
      <c r="K61" s="66"/>
      <c r="L61" s="66"/>
      <c r="M61" s="66"/>
      <c r="N61" s="66"/>
      <c r="O61" s="66"/>
      <c r="P61" s="67"/>
      <c r="Q61" s="68">
        <v>8.9801937975466095E-3</v>
      </c>
      <c r="R61" s="69"/>
      <c r="S61" s="69"/>
      <c r="T61" s="69"/>
      <c r="U61" s="70">
        <v>110224554.381928</v>
      </c>
      <c r="V61" s="70"/>
      <c r="W61" s="70"/>
      <c r="X61" s="46">
        <f t="shared" ref="X61" si="5">Q61-E61</f>
        <v>-1.8113145131476792E-2</v>
      </c>
      <c r="Y61" s="46"/>
      <c r="Z61" s="46"/>
      <c r="AA61" s="47">
        <f>U61-J61</f>
        <v>-223505812.368072</v>
      </c>
      <c r="AB61" s="47"/>
      <c r="AC61" s="47"/>
      <c r="AD61" s="47"/>
      <c r="AE61" s="47"/>
      <c r="AF61" s="21"/>
      <c r="AG61" s="26"/>
      <c r="AI61" s="39"/>
    </row>
    <row r="62" spans="2:35" ht="20.25" customHeight="1" x14ac:dyDescent="0.2">
      <c r="B62" s="59">
        <v>45781</v>
      </c>
      <c r="C62" s="60"/>
      <c r="D62" s="61"/>
      <c r="E62" s="62">
        <v>3.0395622998684001E-2</v>
      </c>
      <c r="F62" s="63"/>
      <c r="G62" s="62">
        <f>G61+E62</f>
        <v>0.21558896192770743</v>
      </c>
      <c r="H62" s="64"/>
      <c r="I62" s="63"/>
      <c r="J62" s="65">
        <v>373885967</v>
      </c>
      <c r="K62" s="66"/>
      <c r="L62" s="66"/>
      <c r="M62" s="66"/>
      <c r="N62" s="66"/>
      <c r="O62" s="66"/>
      <c r="P62" s="67"/>
      <c r="Q62" s="68">
        <v>2.8565080692094201E-2</v>
      </c>
      <c r="R62" s="69"/>
      <c r="S62" s="69"/>
      <c r="T62" s="69"/>
      <c r="U62" s="70">
        <v>351369103.94825798</v>
      </c>
      <c r="V62" s="70"/>
      <c r="W62" s="70"/>
      <c r="X62" s="46">
        <f t="shared" ref="X62" si="6">Q62-E62</f>
        <v>-1.8305423065897997E-3</v>
      </c>
      <c r="Y62" s="46"/>
      <c r="Z62" s="46"/>
      <c r="AA62" s="47">
        <f>U62-J62</f>
        <v>-22516863.051742017</v>
      </c>
      <c r="AB62" s="47"/>
      <c r="AC62" s="47"/>
      <c r="AD62" s="47"/>
      <c r="AE62" s="47"/>
      <c r="AF62" s="21"/>
      <c r="AG62" s="26"/>
      <c r="AI62" s="38"/>
    </row>
    <row r="63" spans="2:35" ht="20.25" customHeight="1" x14ac:dyDescent="0.2">
      <c r="B63" s="59">
        <v>45788</v>
      </c>
      <c r="C63" s="60"/>
      <c r="D63" s="61"/>
      <c r="E63" s="62">
        <v>1.96110380722926E-2</v>
      </c>
      <c r="F63" s="63"/>
      <c r="G63" s="62">
        <f>G62+E63</f>
        <v>0.23520000000000002</v>
      </c>
      <c r="H63" s="64"/>
      <c r="I63" s="63"/>
      <c r="J63" s="65">
        <v>241228545.76300001</v>
      </c>
      <c r="K63" s="66"/>
      <c r="L63" s="66"/>
      <c r="M63" s="66"/>
      <c r="N63" s="66"/>
      <c r="O63" s="66"/>
      <c r="P63" s="67"/>
      <c r="Q63" s="68">
        <v>7.3984048651572799E-3</v>
      </c>
      <c r="R63" s="69"/>
      <c r="S63" s="69"/>
      <c r="T63" s="69"/>
      <c r="U63" s="70">
        <v>91005200.235132694</v>
      </c>
      <c r="V63" s="70"/>
      <c r="W63" s="70"/>
      <c r="X63" s="46">
        <f t="shared" ref="X63" si="7">Q63-E63</f>
        <v>-1.221263320713532E-2</v>
      </c>
      <c r="Y63" s="46"/>
      <c r="Z63" s="46"/>
      <c r="AA63" s="47">
        <f>U63-J63</f>
        <v>-150223345.52786732</v>
      </c>
      <c r="AB63" s="47"/>
      <c r="AC63" s="47"/>
      <c r="AD63" s="47"/>
      <c r="AE63" s="47"/>
      <c r="AF63" s="21"/>
      <c r="AG63" s="26"/>
      <c r="AI63" s="38"/>
    </row>
    <row r="64" spans="2:35" ht="20.25" customHeight="1" x14ac:dyDescent="0.2">
      <c r="B64" s="59">
        <v>45795</v>
      </c>
      <c r="C64" s="60"/>
      <c r="D64" s="61"/>
      <c r="E64" s="62">
        <v>3.4000000000000002E-2</v>
      </c>
      <c r="F64" s="63"/>
      <c r="G64" s="62">
        <f>G63+E64</f>
        <v>0.26919999999999999</v>
      </c>
      <c r="H64" s="64"/>
      <c r="I64" s="63"/>
      <c r="J64" s="65">
        <v>418222152.52999997</v>
      </c>
      <c r="K64" s="66"/>
      <c r="L64" s="66"/>
      <c r="M64" s="66"/>
      <c r="N64" s="66"/>
      <c r="O64" s="66"/>
      <c r="P64" s="67"/>
      <c r="Q64" s="68">
        <v>6.9837243904869502E-3</v>
      </c>
      <c r="R64" s="69"/>
      <c r="S64" s="69"/>
      <c r="T64" s="69"/>
      <c r="U64" s="70">
        <v>85904360.213697404</v>
      </c>
      <c r="V64" s="70"/>
      <c r="W64" s="70"/>
      <c r="X64" s="46">
        <f t="shared" ref="X64" si="8">Q64-E64</f>
        <v>-2.701627560951305E-2</v>
      </c>
      <c r="Y64" s="46"/>
      <c r="Z64" s="46"/>
      <c r="AA64" s="47">
        <f>U64-J64</f>
        <v>-332317792.31630254</v>
      </c>
      <c r="AB64" s="47"/>
      <c r="AC64" s="47"/>
      <c r="AD64" s="47"/>
      <c r="AE64" s="47"/>
      <c r="AF64" s="21"/>
      <c r="AG64" s="26"/>
      <c r="AI64" s="38"/>
    </row>
    <row r="65" spans="1:36" ht="18.75" customHeight="1" x14ac:dyDescent="0.2">
      <c r="B65" s="86" t="s">
        <v>97</v>
      </c>
      <c r="C65" s="87"/>
      <c r="D65" s="88"/>
      <c r="E65" s="89">
        <f>SUM(E57:F64)</f>
        <v>0.26919999999999999</v>
      </c>
      <c r="F65" s="90"/>
      <c r="G65" s="71">
        <f>G64</f>
        <v>0.26919999999999999</v>
      </c>
      <c r="H65" s="72"/>
      <c r="I65" s="73"/>
      <c r="J65" s="106">
        <f>SUM(J57:P64)</f>
        <v>3311335395.9140005</v>
      </c>
      <c r="K65" s="107"/>
      <c r="L65" s="107"/>
      <c r="M65" s="107"/>
      <c r="N65" s="107"/>
      <c r="O65" s="107"/>
      <c r="P65" s="108"/>
      <c r="Q65" s="109">
        <f>SUM(Q57:T64)</f>
        <v>0.18745091550502843</v>
      </c>
      <c r="R65" s="110"/>
      <c r="S65" s="110"/>
      <c r="T65" s="110"/>
      <c r="U65" s="111">
        <f>SUM(U57:W64)</f>
        <v>2305768393.4185858</v>
      </c>
      <c r="V65" s="111"/>
      <c r="W65" s="111"/>
      <c r="X65" s="83">
        <f>Q65-E65</f>
        <v>-8.1749084494971563E-2</v>
      </c>
      <c r="Y65" s="83"/>
      <c r="Z65" s="83"/>
      <c r="AA65" s="317">
        <f>U65-J65</f>
        <v>-1005567002.4954147</v>
      </c>
      <c r="AB65" s="317"/>
      <c r="AC65" s="317"/>
      <c r="AD65" s="317"/>
      <c r="AE65" s="317"/>
      <c r="AF65" s="21"/>
      <c r="AG65" s="26"/>
      <c r="AI65" s="38"/>
      <c r="AJ65" s="44"/>
    </row>
    <row r="66" spans="1:36" ht="9.6" customHeight="1" x14ac:dyDescent="0.2">
      <c r="B66" s="25"/>
      <c r="C66" s="17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9"/>
      <c r="W66" s="19"/>
      <c r="X66" s="19"/>
      <c r="Y66" s="20"/>
      <c r="Z66" s="20"/>
      <c r="AA66" s="20"/>
      <c r="AB66" s="20"/>
      <c r="AC66" s="20"/>
      <c r="AD66" s="21"/>
      <c r="AE66" s="21"/>
      <c r="AF66" s="21"/>
      <c r="AG66" s="26"/>
    </row>
    <row r="67" spans="1:36" ht="29.1" customHeight="1" x14ac:dyDescent="0.2">
      <c r="B67" s="158" t="s">
        <v>17</v>
      </c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60"/>
      <c r="AI67" s="39"/>
    </row>
    <row r="68" spans="1:36" ht="9" customHeight="1" x14ac:dyDescent="0.2">
      <c r="B68" s="161" t="s">
        <v>0</v>
      </c>
      <c r="C68" s="162"/>
      <c r="D68" s="182" t="s">
        <v>70</v>
      </c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4"/>
      <c r="W68" s="170" t="s">
        <v>15</v>
      </c>
      <c r="X68" s="171"/>
      <c r="Y68" s="172"/>
      <c r="Z68" s="176" t="s">
        <v>16</v>
      </c>
      <c r="AA68" s="177"/>
      <c r="AB68" s="177"/>
      <c r="AC68" s="178"/>
      <c r="AD68" s="165" t="s">
        <v>14</v>
      </c>
      <c r="AE68" s="166"/>
      <c r="AF68" s="166"/>
      <c r="AG68" s="167"/>
    </row>
    <row r="69" spans="1:36" ht="23.25" customHeight="1" x14ac:dyDescent="0.2">
      <c r="B69" s="163"/>
      <c r="C69" s="164"/>
      <c r="D69" s="185"/>
      <c r="E69" s="186"/>
      <c r="F69" s="186"/>
      <c r="G69" s="186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7"/>
      <c r="W69" s="173"/>
      <c r="X69" s="174"/>
      <c r="Y69" s="175"/>
      <c r="Z69" s="179"/>
      <c r="AA69" s="180"/>
      <c r="AB69" s="180"/>
      <c r="AC69" s="181"/>
      <c r="AD69" s="162"/>
      <c r="AE69" s="168"/>
      <c r="AF69" s="168"/>
      <c r="AG69" s="169"/>
    </row>
    <row r="70" spans="1:36" ht="24.95" customHeight="1" x14ac:dyDescent="0.2">
      <c r="B70" s="51"/>
      <c r="C70" s="52"/>
      <c r="D70" s="269" t="s">
        <v>71</v>
      </c>
      <c r="E70" s="270"/>
      <c r="F70" s="270"/>
      <c r="G70" s="270"/>
      <c r="H70" s="270"/>
      <c r="I70" s="270"/>
      <c r="J70" s="270"/>
      <c r="K70" s="270"/>
      <c r="L70" s="270"/>
      <c r="M70" s="270"/>
      <c r="N70" s="270"/>
      <c r="O70" s="270"/>
      <c r="P70" s="270"/>
      <c r="Q70" s="270"/>
      <c r="R70" s="270"/>
      <c r="S70" s="270"/>
      <c r="T70" s="270"/>
      <c r="U70" s="270"/>
      <c r="V70" s="271"/>
      <c r="W70" s="56">
        <v>45509</v>
      </c>
      <c r="X70" s="57"/>
      <c r="Y70" s="58"/>
      <c r="Z70" s="56">
        <v>45509</v>
      </c>
      <c r="AA70" s="57"/>
      <c r="AB70" s="57"/>
      <c r="AC70" s="58"/>
      <c r="AD70" s="129">
        <f t="shared" ref="AD70:AD81" si="9">+IF(Z70&lt;&gt;0,IF(Z70=0,(W70-Z70),IF(Z70&lt;&gt;W70,(W70-Z70),0)),"no iniciado")</f>
        <v>0</v>
      </c>
      <c r="AE70" s="130"/>
      <c r="AF70" s="130">
        <f t="shared" ref="AF70:AF81" si="10">+IF(Z70&lt;&gt;0,IF(AB70=0,(T70-Z70),IF(Z70&lt;&gt;T70,(T70-Z70),0)),"no iniciado")</f>
        <v>-45509</v>
      </c>
      <c r="AG70" s="131"/>
    </row>
    <row r="71" spans="1:36" ht="17.25" customHeight="1" x14ac:dyDescent="0.2">
      <c r="B71" s="51"/>
      <c r="C71" s="52"/>
      <c r="D71" s="53" t="s">
        <v>72</v>
      </c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5"/>
      <c r="W71" s="56">
        <v>45549</v>
      </c>
      <c r="X71" s="57"/>
      <c r="Y71" s="58"/>
      <c r="Z71" s="56">
        <v>45549</v>
      </c>
      <c r="AA71" s="57"/>
      <c r="AB71" s="57"/>
      <c r="AC71" s="58"/>
      <c r="AD71" s="129">
        <f>+IF(Z71&lt;&gt;0,IF(Z71=0,(W71-Z71),IF(Z71&lt;&gt;W71,(W71-Z71),0)),"En ejecución")</f>
        <v>0</v>
      </c>
      <c r="AE71" s="130"/>
      <c r="AF71" s="130">
        <f t="shared" ref="AF71:AF73" si="11">+IF(Z71&lt;&gt;0,IF(AB71=0,(T71-Z71),IF(Z71&lt;&gt;T71,(T71-Z71),0)),"no iniciado")</f>
        <v>-45549</v>
      </c>
      <c r="AG71" s="131"/>
    </row>
    <row r="72" spans="1:36" ht="16.5" customHeight="1" x14ac:dyDescent="0.2">
      <c r="B72" s="225"/>
      <c r="C72" s="226"/>
      <c r="D72" s="53" t="s">
        <v>83</v>
      </c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5"/>
      <c r="W72" s="56">
        <v>45578</v>
      </c>
      <c r="X72" s="57"/>
      <c r="Y72" s="58"/>
      <c r="Z72" s="56">
        <v>45578</v>
      </c>
      <c r="AA72" s="57"/>
      <c r="AB72" s="57"/>
      <c r="AC72" s="58"/>
      <c r="AD72" s="129">
        <f>+IF(Z72&lt;&gt;0,IF(Z72=0,(W72-Z72),IF(Z72&lt;&gt;W72,(W72-Z72),0)),"En ejecución")</f>
        <v>0</v>
      </c>
      <c r="AE72" s="130"/>
      <c r="AF72" s="130">
        <f t="shared" si="11"/>
        <v>-45578</v>
      </c>
      <c r="AG72" s="131"/>
    </row>
    <row r="73" spans="1:36" ht="16.5" customHeight="1" x14ac:dyDescent="0.2">
      <c r="B73" s="51"/>
      <c r="C73" s="52"/>
      <c r="D73" s="53" t="s">
        <v>73</v>
      </c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5"/>
      <c r="W73" s="56">
        <v>45640</v>
      </c>
      <c r="X73" s="57"/>
      <c r="Y73" s="58"/>
      <c r="Z73" s="56">
        <v>45640</v>
      </c>
      <c r="AA73" s="57"/>
      <c r="AB73" s="57"/>
      <c r="AC73" s="58"/>
      <c r="AD73" s="129">
        <f>+IF(Z73&lt;&gt;0,IF(Z73=0,(W73-Z73),IF(Z73&lt;&gt;W73,(W73-Z73),0)),"En ejecución")</f>
        <v>0</v>
      </c>
      <c r="AE73" s="130"/>
      <c r="AF73" s="130">
        <f t="shared" si="11"/>
        <v>-45640</v>
      </c>
      <c r="AG73" s="131"/>
    </row>
    <row r="74" spans="1:36" ht="18.600000000000001" customHeight="1" x14ac:dyDescent="0.2">
      <c r="B74" s="51"/>
      <c r="C74" s="52"/>
      <c r="D74" s="53" t="s">
        <v>74</v>
      </c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5"/>
      <c r="W74" s="56">
        <v>45838</v>
      </c>
      <c r="X74" s="57"/>
      <c r="Y74" s="58"/>
      <c r="Z74" s="56"/>
      <c r="AA74" s="57"/>
      <c r="AB74" s="57"/>
      <c r="AC74" s="58"/>
      <c r="AD74" s="129" t="str">
        <f>+IF(Z74&lt;&gt;0,IF(Z74=0,(W74-Z74),IF(Z74&lt;&gt;W74,(W74-Z74),0)),"En ejecución")</f>
        <v>En ejecución</v>
      </c>
      <c r="AE74" s="130"/>
      <c r="AF74" s="130" t="str">
        <f t="shared" si="10"/>
        <v>no iniciado</v>
      </c>
      <c r="AG74" s="131"/>
    </row>
    <row r="75" spans="1:36" ht="18.600000000000001" customHeight="1" x14ac:dyDescent="0.2">
      <c r="B75" s="51"/>
      <c r="C75" s="52"/>
      <c r="D75" s="53" t="s">
        <v>75</v>
      </c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5"/>
      <c r="W75" s="56">
        <v>45917</v>
      </c>
      <c r="X75" s="57"/>
      <c r="Y75" s="58"/>
      <c r="Z75" s="56"/>
      <c r="AA75" s="57"/>
      <c r="AB75" s="57"/>
      <c r="AC75" s="58"/>
      <c r="AD75" s="129" t="str">
        <f t="shared" si="9"/>
        <v>no iniciado</v>
      </c>
      <c r="AE75" s="130"/>
      <c r="AF75" s="130" t="str">
        <f t="shared" si="10"/>
        <v>no iniciado</v>
      </c>
      <c r="AG75" s="131"/>
    </row>
    <row r="76" spans="1:36" ht="18" customHeight="1" x14ac:dyDescent="0.2">
      <c r="B76" s="51"/>
      <c r="C76" s="52"/>
      <c r="D76" s="53" t="s">
        <v>76</v>
      </c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5"/>
      <c r="W76" s="56">
        <v>45923</v>
      </c>
      <c r="X76" s="57"/>
      <c r="Y76" s="58"/>
      <c r="Z76" s="56"/>
      <c r="AA76" s="57"/>
      <c r="AB76" s="57"/>
      <c r="AC76" s="58"/>
      <c r="AD76" s="129" t="str">
        <f>+IF(Z76&lt;&gt;0,IF(Z76=0,(W76-Z76),IF(Z76&lt;&gt;W76,(W76-Z76),0)),"En ejecución")</f>
        <v>En ejecución</v>
      </c>
      <c r="AE76" s="130"/>
      <c r="AF76" s="130" t="str">
        <f t="shared" si="10"/>
        <v>no iniciado</v>
      </c>
      <c r="AG76" s="131"/>
    </row>
    <row r="77" spans="1:36" ht="21" customHeight="1" x14ac:dyDescent="0.2">
      <c r="B77" s="51"/>
      <c r="C77" s="52"/>
      <c r="D77" s="53" t="s">
        <v>77</v>
      </c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5"/>
      <c r="W77" s="56">
        <v>45929</v>
      </c>
      <c r="X77" s="57"/>
      <c r="Y77" s="58"/>
      <c r="Z77" s="56"/>
      <c r="AA77" s="57"/>
      <c r="AB77" s="57"/>
      <c r="AC77" s="58"/>
      <c r="AD77" s="129" t="str">
        <f t="shared" si="9"/>
        <v>no iniciado</v>
      </c>
      <c r="AE77" s="130"/>
      <c r="AF77" s="130" t="str">
        <f t="shared" si="10"/>
        <v>no iniciado</v>
      </c>
      <c r="AG77" s="131"/>
    </row>
    <row r="78" spans="1:36" ht="15.75" x14ac:dyDescent="0.2">
      <c r="B78" s="51"/>
      <c r="C78" s="52"/>
      <c r="D78" s="53" t="s">
        <v>78</v>
      </c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5"/>
      <c r="W78" s="56">
        <v>45926</v>
      </c>
      <c r="X78" s="57"/>
      <c r="Y78" s="58"/>
      <c r="Z78" s="56"/>
      <c r="AA78" s="57"/>
      <c r="AB78" s="57"/>
      <c r="AC78" s="58"/>
      <c r="AD78" s="129" t="str">
        <f t="shared" si="9"/>
        <v>no iniciado</v>
      </c>
      <c r="AE78" s="130"/>
      <c r="AF78" s="130" t="str">
        <f t="shared" si="10"/>
        <v>no iniciado</v>
      </c>
      <c r="AG78" s="131"/>
    </row>
    <row r="79" spans="1:36" ht="18" customHeight="1" x14ac:dyDescent="0.2">
      <c r="B79" s="51"/>
      <c r="C79" s="52"/>
      <c r="D79" s="53" t="s">
        <v>79</v>
      </c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5"/>
      <c r="W79" s="56">
        <v>45870</v>
      </c>
      <c r="X79" s="57"/>
      <c r="Y79" s="58"/>
      <c r="Z79" s="56"/>
      <c r="AA79" s="57"/>
      <c r="AB79" s="57"/>
      <c r="AC79" s="58"/>
      <c r="AD79" s="129" t="str">
        <f t="shared" si="9"/>
        <v>no iniciado</v>
      </c>
      <c r="AE79" s="130"/>
      <c r="AF79" s="130" t="str">
        <f t="shared" si="10"/>
        <v>no iniciado</v>
      </c>
      <c r="AG79" s="131"/>
    </row>
    <row r="80" spans="1:36" ht="17.25" customHeight="1" x14ac:dyDescent="0.2">
      <c r="A80" s="1"/>
      <c r="B80" s="51"/>
      <c r="C80" s="52"/>
      <c r="D80" s="53" t="s">
        <v>80</v>
      </c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5"/>
      <c r="W80" s="56">
        <v>45930</v>
      </c>
      <c r="X80" s="57"/>
      <c r="Y80" s="58"/>
      <c r="Z80" s="56"/>
      <c r="AA80" s="57"/>
      <c r="AB80" s="57"/>
      <c r="AC80" s="58"/>
      <c r="AD80" s="129" t="str">
        <f t="shared" si="9"/>
        <v>no iniciado</v>
      </c>
      <c r="AE80" s="130"/>
      <c r="AF80" s="130" t="str">
        <f t="shared" si="10"/>
        <v>no iniciado</v>
      </c>
      <c r="AG80" s="131"/>
    </row>
    <row r="81" spans="1:33" ht="35.450000000000003" customHeight="1" x14ac:dyDescent="0.2">
      <c r="B81" s="51"/>
      <c r="C81" s="52"/>
      <c r="D81" s="269" t="s">
        <v>81</v>
      </c>
      <c r="E81" s="270"/>
      <c r="F81" s="270"/>
      <c r="G81" s="270"/>
      <c r="H81" s="270"/>
      <c r="I81" s="270"/>
      <c r="J81" s="270"/>
      <c r="K81" s="270"/>
      <c r="L81" s="270"/>
      <c r="M81" s="270"/>
      <c r="N81" s="270"/>
      <c r="O81" s="270"/>
      <c r="P81" s="270"/>
      <c r="Q81" s="270"/>
      <c r="R81" s="270"/>
      <c r="S81" s="270"/>
      <c r="T81" s="270"/>
      <c r="U81" s="270"/>
      <c r="V81" s="271"/>
      <c r="W81" s="56">
        <v>45930</v>
      </c>
      <c r="X81" s="57"/>
      <c r="Y81" s="58"/>
      <c r="Z81" s="56"/>
      <c r="AA81" s="57"/>
      <c r="AB81" s="57"/>
      <c r="AC81" s="58"/>
      <c r="AD81" s="129" t="str">
        <f t="shared" si="9"/>
        <v>no iniciado</v>
      </c>
      <c r="AE81" s="130"/>
      <c r="AF81" s="130" t="str">
        <f t="shared" si="10"/>
        <v>no iniciado</v>
      </c>
      <c r="AG81" s="131"/>
    </row>
    <row r="82" spans="1:33" s="1" customFormat="1" ht="15" customHeight="1" x14ac:dyDescent="0.25">
      <c r="A82" s="3"/>
      <c r="B82" s="287" t="s">
        <v>82</v>
      </c>
      <c r="C82" s="288"/>
      <c r="D82" s="288"/>
      <c r="E82" s="288"/>
      <c r="F82" s="288"/>
      <c r="G82" s="288"/>
      <c r="H82" s="288"/>
      <c r="I82" s="288"/>
      <c r="J82" s="288"/>
      <c r="K82" s="288"/>
      <c r="L82" s="288"/>
      <c r="M82" s="288"/>
      <c r="N82" s="288"/>
      <c r="O82" s="288"/>
      <c r="P82" s="288"/>
      <c r="Q82" s="288"/>
      <c r="R82" s="288"/>
      <c r="S82" s="289"/>
      <c r="T82" s="290"/>
      <c r="U82" s="291"/>
      <c r="V82" s="292"/>
      <c r="W82" s="311">
        <f>+W81-W70+1</f>
        <v>422</v>
      </c>
      <c r="X82" s="312"/>
      <c r="Y82" s="312"/>
      <c r="Z82" s="313" t="str">
        <f>IF(Z81&lt;&gt;0,(Z81-W70+1),"")</f>
        <v/>
      </c>
      <c r="AA82" s="314"/>
      <c r="AB82" s="314"/>
      <c r="AC82" s="315"/>
      <c r="AD82" s="313"/>
      <c r="AE82" s="314"/>
      <c r="AF82" s="314"/>
      <c r="AG82" s="316"/>
    </row>
    <row r="83" spans="1:33" ht="6.75" customHeight="1" x14ac:dyDescent="0.2">
      <c r="B83" s="22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4"/>
    </row>
    <row r="84" spans="1:33" ht="15.75" x14ac:dyDescent="0.2">
      <c r="B84" s="158" t="s">
        <v>24</v>
      </c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9"/>
      <c r="Z84" s="159"/>
      <c r="AA84" s="159"/>
      <c r="AB84" s="159"/>
      <c r="AC84" s="159"/>
      <c r="AD84" s="159"/>
      <c r="AE84" s="159"/>
      <c r="AF84" s="159"/>
      <c r="AG84" s="160"/>
    </row>
    <row r="85" spans="1:33" ht="110.25" customHeight="1" x14ac:dyDescent="0.2">
      <c r="B85" s="307" t="s">
        <v>109</v>
      </c>
      <c r="C85" s="308"/>
      <c r="D85" s="308"/>
      <c r="E85" s="308"/>
      <c r="F85" s="308"/>
      <c r="G85" s="308"/>
      <c r="H85" s="308"/>
      <c r="I85" s="308"/>
      <c r="J85" s="308"/>
      <c r="K85" s="308"/>
      <c r="L85" s="308"/>
      <c r="M85" s="308"/>
      <c r="N85" s="308"/>
      <c r="O85" s="308"/>
      <c r="P85" s="308"/>
      <c r="Q85" s="308"/>
      <c r="R85" s="308"/>
      <c r="S85" s="308"/>
      <c r="T85" s="308"/>
      <c r="U85" s="308"/>
      <c r="V85" s="308"/>
      <c r="W85" s="308"/>
      <c r="X85" s="308"/>
      <c r="Y85" s="308"/>
      <c r="Z85" s="308"/>
      <c r="AA85" s="308"/>
      <c r="AB85" s="308"/>
      <c r="AC85" s="308"/>
      <c r="AD85" s="308"/>
      <c r="AE85" s="308"/>
      <c r="AF85" s="308"/>
      <c r="AG85" s="309"/>
    </row>
    <row r="86" spans="1:33" ht="18.75" customHeight="1" x14ac:dyDescent="0.2">
      <c r="B86" s="293" t="s">
        <v>85</v>
      </c>
      <c r="C86" s="294"/>
      <c r="D86" s="294"/>
      <c r="E86" s="294"/>
      <c r="F86" s="294"/>
      <c r="G86" s="294"/>
      <c r="H86" s="294"/>
      <c r="I86" s="294"/>
      <c r="J86" s="294"/>
      <c r="K86" s="294"/>
      <c r="L86" s="294"/>
      <c r="M86" s="294"/>
      <c r="N86" s="294"/>
      <c r="O86" s="294"/>
      <c r="P86" s="294"/>
      <c r="Q86" s="294"/>
      <c r="R86" s="294"/>
      <c r="S86" s="294"/>
      <c r="T86" s="294"/>
      <c r="U86" s="294"/>
      <c r="V86" s="294"/>
      <c r="W86" s="294"/>
      <c r="X86" s="294"/>
      <c r="Y86" s="294"/>
      <c r="Z86" s="294"/>
      <c r="AA86" s="294"/>
      <c r="AB86" s="294"/>
      <c r="AC86" s="294"/>
      <c r="AD86" s="294"/>
      <c r="AE86" s="294"/>
      <c r="AF86" s="294"/>
      <c r="AG86" s="295"/>
    </row>
    <row r="87" spans="1:33" ht="30.95" customHeight="1" x14ac:dyDescent="0.2">
      <c r="B87" s="45">
        <v>1</v>
      </c>
      <c r="C87" s="48" t="s">
        <v>110</v>
      </c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50"/>
    </row>
    <row r="88" spans="1:33" ht="15.95" customHeight="1" x14ac:dyDescent="0.2">
      <c r="B88" s="45">
        <v>2</v>
      </c>
      <c r="C88" s="48" t="s">
        <v>111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50"/>
    </row>
    <row r="89" spans="1:33" ht="15.95" customHeight="1" x14ac:dyDescent="0.2">
      <c r="B89" s="45">
        <v>3</v>
      </c>
      <c r="C89" s="48" t="s">
        <v>112</v>
      </c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50"/>
    </row>
    <row r="90" spans="1:33" ht="17.45" customHeight="1" x14ac:dyDescent="0.2">
      <c r="B90" s="45">
        <v>4</v>
      </c>
      <c r="C90" s="48" t="s">
        <v>113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50"/>
    </row>
    <row r="91" spans="1:33" ht="18.95" customHeight="1" x14ac:dyDescent="0.2">
      <c r="B91" s="45">
        <v>5</v>
      </c>
      <c r="C91" s="48" t="s">
        <v>114</v>
      </c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50"/>
    </row>
    <row r="92" spans="1:33" ht="18.95" customHeight="1" x14ac:dyDescent="0.2">
      <c r="B92" s="45">
        <v>6</v>
      </c>
      <c r="C92" s="48" t="s">
        <v>115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50"/>
    </row>
    <row r="93" spans="1:33" ht="17.45" customHeight="1" x14ac:dyDescent="0.2">
      <c r="B93" s="45">
        <v>7</v>
      </c>
      <c r="C93" s="48" t="s">
        <v>116</v>
      </c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50"/>
    </row>
    <row r="94" spans="1:33" ht="17.45" customHeight="1" x14ac:dyDescent="0.2">
      <c r="B94" s="296" t="s">
        <v>84</v>
      </c>
      <c r="C94" s="297"/>
      <c r="D94" s="297"/>
      <c r="E94" s="297"/>
      <c r="F94" s="297"/>
      <c r="G94" s="297"/>
      <c r="H94" s="297"/>
      <c r="I94" s="297"/>
      <c r="J94" s="297"/>
      <c r="K94" s="297"/>
      <c r="L94" s="297"/>
      <c r="M94" s="297"/>
      <c r="N94" s="297"/>
      <c r="O94" s="297"/>
      <c r="P94" s="297"/>
      <c r="Q94" s="297"/>
      <c r="R94" s="297"/>
      <c r="S94" s="297"/>
      <c r="T94" s="297"/>
      <c r="U94" s="297"/>
      <c r="V94" s="297"/>
      <c r="W94" s="297"/>
      <c r="X94" s="297"/>
      <c r="Y94" s="297"/>
      <c r="Z94" s="297"/>
      <c r="AA94" s="297"/>
      <c r="AB94" s="297"/>
      <c r="AC94" s="297"/>
      <c r="AD94" s="297"/>
      <c r="AE94" s="297"/>
      <c r="AF94" s="297"/>
      <c r="AG94" s="298"/>
    </row>
    <row r="95" spans="1:33" ht="18" customHeight="1" x14ac:dyDescent="0.2">
      <c r="B95" s="48" t="s">
        <v>117</v>
      </c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50"/>
    </row>
    <row r="96" spans="1:33" ht="18" customHeight="1" x14ac:dyDescent="0.2">
      <c r="B96" s="48" t="s">
        <v>118</v>
      </c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50"/>
    </row>
    <row r="97" spans="2:33" ht="18" customHeight="1" x14ac:dyDescent="0.2">
      <c r="B97" s="48" t="s">
        <v>107</v>
      </c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50"/>
    </row>
    <row r="98" spans="2:33" ht="18" customHeight="1" x14ac:dyDescent="0.2">
      <c r="B98" s="48" t="s">
        <v>119</v>
      </c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50"/>
    </row>
    <row r="99" spans="2:33" ht="18" customHeight="1" x14ac:dyDescent="0.2">
      <c r="B99" s="48" t="s">
        <v>120</v>
      </c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50"/>
    </row>
    <row r="100" spans="2:33" ht="18" customHeight="1" x14ac:dyDescent="0.2">
      <c r="B100" s="48" t="s">
        <v>108</v>
      </c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50"/>
    </row>
    <row r="101" spans="2:33" ht="18" customHeight="1" x14ac:dyDescent="0.2">
      <c r="B101" s="48" t="s">
        <v>121</v>
      </c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50"/>
    </row>
    <row r="102" spans="2:33" ht="15" customHeight="1" x14ac:dyDescent="0.2">
      <c r="B102" s="158" t="s">
        <v>37</v>
      </c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60"/>
    </row>
    <row r="103" spans="2:33" ht="4.5" customHeight="1" x14ac:dyDescent="0.2"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7"/>
    </row>
    <row r="104" spans="2:33" ht="5.25" customHeight="1" x14ac:dyDescent="0.2">
      <c r="B104" s="278"/>
      <c r="C104" s="279"/>
      <c r="D104" s="279"/>
      <c r="E104" s="279"/>
      <c r="F104" s="279"/>
      <c r="G104" s="279"/>
      <c r="H104" s="279"/>
      <c r="I104" s="279"/>
      <c r="J104" s="279"/>
      <c r="K104" s="279"/>
      <c r="L104" s="279"/>
      <c r="M104" s="279"/>
      <c r="N104" s="279"/>
      <c r="O104" s="279"/>
      <c r="P104" s="279"/>
      <c r="Q104" s="279"/>
      <c r="R104" s="279"/>
      <c r="S104" s="279"/>
      <c r="T104" s="279"/>
      <c r="U104" s="279"/>
      <c r="V104" s="279"/>
      <c r="W104" s="279"/>
      <c r="X104" s="279"/>
      <c r="Y104" s="279"/>
      <c r="Z104" s="279"/>
      <c r="AA104" s="279"/>
      <c r="AB104" s="279"/>
      <c r="AC104" s="279"/>
      <c r="AD104" s="279"/>
      <c r="AE104" s="279"/>
      <c r="AF104" s="279"/>
      <c r="AG104" s="280"/>
    </row>
    <row r="105" spans="2:33" x14ac:dyDescent="0.2">
      <c r="B105" s="281"/>
      <c r="C105" s="282"/>
      <c r="D105" s="282"/>
      <c r="E105" s="282"/>
      <c r="F105" s="282"/>
      <c r="G105" s="282"/>
      <c r="H105" s="282"/>
      <c r="I105" s="282"/>
      <c r="J105" s="282"/>
      <c r="K105" s="282"/>
      <c r="L105" s="282"/>
      <c r="M105" s="282"/>
      <c r="N105" s="282"/>
      <c r="O105" s="282"/>
      <c r="P105" s="282"/>
      <c r="Q105" s="282"/>
      <c r="R105" s="282"/>
      <c r="S105" s="282"/>
      <c r="T105" s="282"/>
      <c r="U105" s="282"/>
      <c r="V105" s="282"/>
      <c r="W105" s="282"/>
      <c r="X105" s="282"/>
      <c r="Y105" s="282"/>
      <c r="Z105" s="282"/>
      <c r="AA105" s="282"/>
      <c r="AB105" s="282"/>
      <c r="AC105" s="282"/>
      <c r="AD105" s="282"/>
      <c r="AE105" s="282"/>
      <c r="AF105" s="282"/>
      <c r="AG105" s="283"/>
    </row>
    <row r="106" spans="2:33" ht="12.95" customHeight="1" x14ac:dyDescent="0.2">
      <c r="B106" s="281"/>
      <c r="C106" s="282"/>
      <c r="D106" s="282"/>
      <c r="E106" s="282"/>
      <c r="F106" s="282"/>
      <c r="G106" s="282"/>
      <c r="H106" s="282"/>
      <c r="I106" s="282"/>
      <c r="J106" s="282"/>
      <c r="K106" s="282"/>
      <c r="L106" s="282"/>
      <c r="M106" s="282"/>
      <c r="N106" s="282"/>
      <c r="O106" s="282"/>
      <c r="P106" s="282"/>
      <c r="Q106" s="282"/>
      <c r="R106" s="282"/>
      <c r="S106" s="282"/>
      <c r="T106" s="282"/>
      <c r="U106" s="282"/>
      <c r="V106" s="282"/>
      <c r="W106" s="282"/>
      <c r="X106" s="282"/>
      <c r="Y106" s="282"/>
      <c r="Z106" s="282"/>
      <c r="AA106" s="282"/>
      <c r="AB106" s="282"/>
      <c r="AC106" s="282"/>
      <c r="AD106" s="282"/>
      <c r="AE106" s="282"/>
      <c r="AF106" s="282"/>
      <c r="AG106" s="283"/>
    </row>
    <row r="107" spans="2:33" ht="12.95" customHeight="1" x14ac:dyDescent="0.2">
      <c r="B107" s="281"/>
      <c r="C107" s="282"/>
      <c r="D107" s="282"/>
      <c r="E107" s="282"/>
      <c r="F107" s="282"/>
      <c r="G107" s="282"/>
      <c r="H107" s="282"/>
      <c r="I107" s="282"/>
      <c r="J107" s="282"/>
      <c r="K107" s="282"/>
      <c r="L107" s="282"/>
      <c r="M107" s="282"/>
      <c r="N107" s="282"/>
      <c r="O107" s="282"/>
      <c r="P107" s="282"/>
      <c r="Q107" s="282"/>
      <c r="R107" s="282"/>
      <c r="S107" s="282"/>
      <c r="T107" s="282"/>
      <c r="U107" s="282"/>
      <c r="V107" s="282"/>
      <c r="W107" s="282"/>
      <c r="X107" s="282"/>
      <c r="Y107" s="282"/>
      <c r="Z107" s="282"/>
      <c r="AA107" s="282"/>
      <c r="AB107" s="282"/>
      <c r="AC107" s="282"/>
      <c r="AD107" s="282"/>
      <c r="AE107" s="282"/>
      <c r="AF107" s="282"/>
      <c r="AG107" s="283"/>
    </row>
    <row r="108" spans="2:33" ht="12.95" customHeight="1" x14ac:dyDescent="0.2">
      <c r="B108" s="281"/>
      <c r="C108" s="282"/>
      <c r="D108" s="282"/>
      <c r="E108" s="282"/>
      <c r="F108" s="282"/>
      <c r="G108" s="282"/>
      <c r="H108" s="282"/>
      <c r="I108" s="282"/>
      <c r="J108" s="282"/>
      <c r="K108" s="282"/>
      <c r="L108" s="282"/>
      <c r="M108" s="282"/>
      <c r="N108" s="282"/>
      <c r="O108" s="282"/>
      <c r="P108" s="282"/>
      <c r="Q108" s="282"/>
      <c r="R108" s="282"/>
      <c r="S108" s="282"/>
      <c r="T108" s="282"/>
      <c r="U108" s="282"/>
      <c r="V108" s="282"/>
      <c r="W108" s="282"/>
      <c r="X108" s="282"/>
      <c r="Y108" s="282"/>
      <c r="Z108" s="282"/>
      <c r="AA108" s="282"/>
      <c r="AB108" s="282"/>
      <c r="AC108" s="282"/>
      <c r="AD108" s="282"/>
      <c r="AE108" s="282"/>
      <c r="AF108" s="282"/>
      <c r="AG108" s="283"/>
    </row>
    <row r="109" spans="2:33" ht="12.95" customHeight="1" x14ac:dyDescent="0.2">
      <c r="B109" s="281"/>
      <c r="C109" s="282"/>
      <c r="D109" s="282"/>
      <c r="E109" s="282"/>
      <c r="F109" s="282"/>
      <c r="G109" s="282"/>
      <c r="H109" s="282"/>
      <c r="I109" s="282"/>
      <c r="J109" s="282"/>
      <c r="K109" s="282"/>
      <c r="L109" s="282"/>
      <c r="M109" s="282"/>
      <c r="N109" s="282"/>
      <c r="O109" s="282"/>
      <c r="P109" s="282"/>
      <c r="Q109" s="282"/>
      <c r="R109" s="282"/>
      <c r="S109" s="282"/>
      <c r="T109" s="282"/>
      <c r="U109" s="282"/>
      <c r="V109" s="282"/>
      <c r="W109" s="282"/>
      <c r="X109" s="282"/>
      <c r="Y109" s="282"/>
      <c r="Z109" s="282"/>
      <c r="AA109" s="282"/>
      <c r="AB109" s="282"/>
      <c r="AC109" s="282"/>
      <c r="AD109" s="282"/>
      <c r="AE109" s="282"/>
      <c r="AF109" s="282"/>
      <c r="AG109" s="283"/>
    </row>
    <row r="110" spans="2:33" ht="12.95" customHeight="1" x14ac:dyDescent="0.2">
      <c r="B110" s="281"/>
      <c r="C110" s="282"/>
      <c r="D110" s="282"/>
      <c r="E110" s="282"/>
      <c r="F110" s="282"/>
      <c r="G110" s="282"/>
      <c r="H110" s="282"/>
      <c r="I110" s="282"/>
      <c r="J110" s="282"/>
      <c r="K110" s="282"/>
      <c r="L110" s="282"/>
      <c r="M110" s="282"/>
      <c r="N110" s="282"/>
      <c r="O110" s="282"/>
      <c r="P110" s="282"/>
      <c r="Q110" s="282"/>
      <c r="R110" s="282"/>
      <c r="S110" s="282"/>
      <c r="T110" s="282"/>
      <c r="U110" s="282"/>
      <c r="V110" s="282"/>
      <c r="W110" s="282"/>
      <c r="X110" s="282"/>
      <c r="Y110" s="282"/>
      <c r="Z110" s="282"/>
      <c r="AA110" s="282"/>
      <c r="AB110" s="282"/>
      <c r="AC110" s="282"/>
      <c r="AD110" s="282"/>
      <c r="AE110" s="282"/>
      <c r="AF110" s="282"/>
      <c r="AG110" s="283"/>
    </row>
    <row r="111" spans="2:33" ht="12.95" customHeight="1" x14ac:dyDescent="0.2">
      <c r="B111" s="281"/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282"/>
      <c r="N111" s="282"/>
      <c r="O111" s="282"/>
      <c r="P111" s="282"/>
      <c r="Q111" s="282"/>
      <c r="R111" s="282"/>
      <c r="S111" s="282"/>
      <c r="T111" s="282"/>
      <c r="U111" s="282"/>
      <c r="V111" s="282"/>
      <c r="W111" s="282"/>
      <c r="X111" s="282"/>
      <c r="Y111" s="282"/>
      <c r="Z111" s="282"/>
      <c r="AA111" s="282"/>
      <c r="AB111" s="282"/>
      <c r="AC111" s="282"/>
      <c r="AD111" s="282"/>
      <c r="AE111" s="282"/>
      <c r="AF111" s="282"/>
      <c r="AG111" s="283"/>
    </row>
    <row r="112" spans="2:33" ht="12.95" customHeight="1" x14ac:dyDescent="0.2">
      <c r="B112" s="281"/>
      <c r="C112" s="282"/>
      <c r="D112" s="282"/>
      <c r="E112" s="282"/>
      <c r="F112" s="282"/>
      <c r="G112" s="282"/>
      <c r="H112" s="282"/>
      <c r="I112" s="282"/>
      <c r="J112" s="282"/>
      <c r="K112" s="282"/>
      <c r="L112" s="282"/>
      <c r="M112" s="282"/>
      <c r="N112" s="282"/>
      <c r="O112" s="282"/>
      <c r="P112" s="282"/>
      <c r="Q112" s="282"/>
      <c r="R112" s="282"/>
      <c r="S112" s="282"/>
      <c r="T112" s="282"/>
      <c r="U112" s="282"/>
      <c r="V112" s="282"/>
      <c r="W112" s="282"/>
      <c r="X112" s="282"/>
      <c r="Y112" s="282"/>
      <c r="Z112" s="282"/>
      <c r="AA112" s="282"/>
      <c r="AB112" s="282"/>
      <c r="AC112" s="282"/>
      <c r="AD112" s="282"/>
      <c r="AE112" s="282"/>
      <c r="AF112" s="282"/>
      <c r="AG112" s="283"/>
    </row>
    <row r="113" spans="2:38" ht="12.95" customHeight="1" x14ac:dyDescent="0.2">
      <c r="B113" s="281"/>
      <c r="C113" s="282"/>
      <c r="D113" s="282"/>
      <c r="E113" s="282"/>
      <c r="F113" s="282"/>
      <c r="G113" s="282"/>
      <c r="H113" s="282"/>
      <c r="I113" s="282"/>
      <c r="J113" s="282"/>
      <c r="K113" s="282"/>
      <c r="L113" s="282"/>
      <c r="M113" s="282"/>
      <c r="N113" s="282"/>
      <c r="O113" s="282"/>
      <c r="P113" s="282"/>
      <c r="Q113" s="282"/>
      <c r="R113" s="282"/>
      <c r="S113" s="282"/>
      <c r="T113" s="282"/>
      <c r="U113" s="282"/>
      <c r="V113" s="282"/>
      <c r="W113" s="282"/>
      <c r="X113" s="282"/>
      <c r="Y113" s="282"/>
      <c r="Z113" s="282"/>
      <c r="AA113" s="282"/>
      <c r="AB113" s="282"/>
      <c r="AC113" s="282"/>
      <c r="AD113" s="282"/>
      <c r="AE113" s="282"/>
      <c r="AF113" s="282"/>
      <c r="AG113" s="283"/>
    </row>
    <row r="114" spans="2:38" ht="12.95" customHeight="1" x14ac:dyDescent="0.2">
      <c r="B114" s="281"/>
      <c r="C114" s="282"/>
      <c r="D114" s="282"/>
      <c r="E114" s="282"/>
      <c r="F114" s="282"/>
      <c r="G114" s="282"/>
      <c r="H114" s="282"/>
      <c r="I114" s="282"/>
      <c r="J114" s="282"/>
      <c r="K114" s="282"/>
      <c r="L114" s="282"/>
      <c r="M114" s="282"/>
      <c r="N114" s="282"/>
      <c r="O114" s="282"/>
      <c r="P114" s="282"/>
      <c r="Q114" s="282"/>
      <c r="R114" s="282"/>
      <c r="S114" s="282"/>
      <c r="T114" s="282"/>
      <c r="U114" s="282"/>
      <c r="V114" s="282"/>
      <c r="W114" s="282"/>
      <c r="X114" s="282"/>
      <c r="Y114" s="282"/>
      <c r="Z114" s="282"/>
      <c r="AA114" s="282"/>
      <c r="AB114" s="282"/>
      <c r="AC114" s="282"/>
      <c r="AD114" s="282"/>
      <c r="AE114" s="282"/>
      <c r="AF114" s="282"/>
      <c r="AG114" s="283"/>
    </row>
    <row r="115" spans="2:38" ht="12.95" customHeight="1" x14ac:dyDescent="0.2">
      <c r="B115" s="281"/>
      <c r="C115" s="282"/>
      <c r="D115" s="282"/>
      <c r="E115" s="282"/>
      <c r="F115" s="282"/>
      <c r="G115" s="282"/>
      <c r="H115" s="282"/>
      <c r="I115" s="282"/>
      <c r="J115" s="282"/>
      <c r="K115" s="282"/>
      <c r="L115" s="282"/>
      <c r="M115" s="282"/>
      <c r="N115" s="282"/>
      <c r="O115" s="282"/>
      <c r="P115" s="282"/>
      <c r="Q115" s="282"/>
      <c r="R115" s="282"/>
      <c r="S115" s="282"/>
      <c r="T115" s="282"/>
      <c r="U115" s="282"/>
      <c r="V115" s="282"/>
      <c r="W115" s="282"/>
      <c r="X115" s="282"/>
      <c r="Y115" s="282"/>
      <c r="Z115" s="282"/>
      <c r="AA115" s="282"/>
      <c r="AB115" s="282"/>
      <c r="AC115" s="282"/>
      <c r="AD115" s="282"/>
      <c r="AE115" s="282"/>
      <c r="AF115" s="282"/>
      <c r="AG115" s="283"/>
    </row>
    <row r="116" spans="2:38" ht="12.95" customHeight="1" x14ac:dyDescent="0.2">
      <c r="B116" s="281"/>
      <c r="C116" s="282"/>
      <c r="D116" s="282"/>
      <c r="E116" s="282"/>
      <c r="F116" s="282"/>
      <c r="G116" s="282"/>
      <c r="H116" s="282"/>
      <c r="I116" s="282"/>
      <c r="J116" s="282"/>
      <c r="K116" s="282"/>
      <c r="L116" s="282"/>
      <c r="M116" s="282"/>
      <c r="N116" s="282"/>
      <c r="O116" s="282"/>
      <c r="P116" s="282"/>
      <c r="Q116" s="282"/>
      <c r="R116" s="282"/>
      <c r="S116" s="282"/>
      <c r="T116" s="282"/>
      <c r="U116" s="282"/>
      <c r="V116" s="282"/>
      <c r="W116" s="282"/>
      <c r="X116" s="282"/>
      <c r="Y116" s="282"/>
      <c r="Z116" s="282"/>
      <c r="AA116" s="282"/>
      <c r="AB116" s="282"/>
      <c r="AC116" s="282"/>
      <c r="AD116" s="282"/>
      <c r="AE116" s="282"/>
      <c r="AF116" s="282"/>
      <c r="AG116" s="283"/>
    </row>
    <row r="117" spans="2:38" ht="12.95" customHeight="1" x14ac:dyDescent="0.2">
      <c r="B117" s="281"/>
      <c r="C117" s="282"/>
      <c r="D117" s="282"/>
      <c r="E117" s="282"/>
      <c r="F117" s="282"/>
      <c r="G117" s="282"/>
      <c r="H117" s="282"/>
      <c r="I117" s="282"/>
      <c r="J117" s="282"/>
      <c r="K117" s="282"/>
      <c r="L117" s="282"/>
      <c r="M117" s="282"/>
      <c r="N117" s="282"/>
      <c r="O117" s="282"/>
      <c r="P117" s="282"/>
      <c r="Q117" s="282"/>
      <c r="R117" s="282"/>
      <c r="S117" s="282"/>
      <c r="T117" s="282"/>
      <c r="U117" s="282"/>
      <c r="V117" s="282"/>
      <c r="W117" s="282"/>
      <c r="X117" s="282"/>
      <c r="Y117" s="282"/>
      <c r="Z117" s="282"/>
      <c r="AA117" s="282"/>
      <c r="AB117" s="282"/>
      <c r="AC117" s="282"/>
      <c r="AD117" s="282"/>
      <c r="AE117" s="282"/>
      <c r="AF117" s="282"/>
      <c r="AG117" s="283"/>
    </row>
    <row r="118" spans="2:38" ht="45.95" customHeight="1" x14ac:dyDescent="0.2">
      <c r="B118" s="281"/>
      <c r="C118" s="282"/>
      <c r="D118" s="282"/>
      <c r="E118" s="282"/>
      <c r="F118" s="282"/>
      <c r="G118" s="282"/>
      <c r="H118" s="282"/>
      <c r="I118" s="282"/>
      <c r="J118" s="282"/>
      <c r="K118" s="282"/>
      <c r="L118" s="282"/>
      <c r="M118" s="282"/>
      <c r="N118" s="282"/>
      <c r="O118" s="282"/>
      <c r="P118" s="282"/>
      <c r="Q118" s="282"/>
      <c r="R118" s="282"/>
      <c r="S118" s="282"/>
      <c r="T118" s="282"/>
      <c r="U118" s="282"/>
      <c r="V118" s="282"/>
      <c r="W118" s="282"/>
      <c r="X118" s="282"/>
      <c r="Y118" s="282"/>
      <c r="Z118" s="282"/>
      <c r="AA118" s="282"/>
      <c r="AB118" s="282"/>
      <c r="AC118" s="282"/>
      <c r="AD118" s="282"/>
      <c r="AE118" s="282"/>
      <c r="AF118" s="282"/>
      <c r="AG118" s="283"/>
    </row>
    <row r="119" spans="2:38" ht="30.75" customHeight="1" x14ac:dyDescent="0.2">
      <c r="B119" s="281"/>
      <c r="C119" s="282"/>
      <c r="D119" s="282"/>
      <c r="E119" s="282"/>
      <c r="F119" s="282"/>
      <c r="G119" s="282"/>
      <c r="H119" s="282"/>
      <c r="I119" s="282"/>
      <c r="J119" s="282"/>
      <c r="K119" s="282"/>
      <c r="L119" s="282"/>
      <c r="M119" s="282"/>
      <c r="N119" s="282"/>
      <c r="O119" s="282"/>
      <c r="P119" s="282"/>
      <c r="Q119" s="282"/>
      <c r="R119" s="282"/>
      <c r="S119" s="282"/>
      <c r="T119" s="282"/>
      <c r="U119" s="282"/>
      <c r="V119" s="282"/>
      <c r="W119" s="282"/>
      <c r="X119" s="282"/>
      <c r="Y119" s="282"/>
      <c r="Z119" s="282"/>
      <c r="AA119" s="282"/>
      <c r="AB119" s="282"/>
      <c r="AC119" s="282"/>
      <c r="AD119" s="282"/>
      <c r="AE119" s="282"/>
      <c r="AF119" s="282"/>
      <c r="AG119" s="283"/>
    </row>
    <row r="120" spans="2:38" ht="12.95" customHeight="1" x14ac:dyDescent="0.2">
      <c r="B120" s="281"/>
      <c r="C120" s="282"/>
      <c r="D120" s="282"/>
      <c r="E120" s="282"/>
      <c r="F120" s="282"/>
      <c r="G120" s="282"/>
      <c r="H120" s="282"/>
      <c r="I120" s="282"/>
      <c r="J120" s="282"/>
      <c r="K120" s="282"/>
      <c r="L120" s="282"/>
      <c r="M120" s="282"/>
      <c r="N120" s="282"/>
      <c r="O120" s="282"/>
      <c r="P120" s="282"/>
      <c r="Q120" s="282"/>
      <c r="R120" s="282"/>
      <c r="S120" s="282"/>
      <c r="T120" s="282"/>
      <c r="U120" s="282"/>
      <c r="V120" s="282"/>
      <c r="W120" s="282"/>
      <c r="X120" s="282"/>
      <c r="Y120" s="282"/>
      <c r="Z120" s="282"/>
      <c r="AA120" s="282"/>
      <c r="AB120" s="282"/>
      <c r="AC120" s="282"/>
      <c r="AD120" s="282"/>
      <c r="AE120" s="282"/>
      <c r="AF120" s="282"/>
      <c r="AG120" s="283"/>
    </row>
    <row r="121" spans="2:38" ht="12.95" customHeight="1" x14ac:dyDescent="0.2">
      <c r="B121" s="281"/>
      <c r="C121" s="282"/>
      <c r="D121" s="282"/>
      <c r="E121" s="282"/>
      <c r="F121" s="282"/>
      <c r="G121" s="282"/>
      <c r="H121" s="282"/>
      <c r="I121" s="282"/>
      <c r="J121" s="282"/>
      <c r="K121" s="282"/>
      <c r="L121" s="282"/>
      <c r="M121" s="282"/>
      <c r="N121" s="282"/>
      <c r="O121" s="282"/>
      <c r="P121" s="282"/>
      <c r="Q121" s="282"/>
      <c r="R121" s="282"/>
      <c r="S121" s="282"/>
      <c r="T121" s="282"/>
      <c r="U121" s="282"/>
      <c r="V121" s="282"/>
      <c r="W121" s="282"/>
      <c r="X121" s="282"/>
      <c r="Y121" s="282"/>
      <c r="Z121" s="282"/>
      <c r="AA121" s="282"/>
      <c r="AB121" s="282"/>
      <c r="AC121" s="282"/>
      <c r="AD121" s="282"/>
      <c r="AE121" s="282"/>
      <c r="AF121" s="282"/>
      <c r="AG121" s="283"/>
    </row>
    <row r="122" spans="2:38" ht="205.5" customHeight="1" x14ac:dyDescent="0.2">
      <c r="B122" s="281"/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  <c r="O122" s="282"/>
      <c r="P122" s="282"/>
      <c r="Q122" s="282"/>
      <c r="R122" s="282"/>
      <c r="S122" s="282"/>
      <c r="T122" s="282"/>
      <c r="U122" s="282"/>
      <c r="V122" s="282"/>
      <c r="W122" s="282"/>
      <c r="X122" s="282"/>
      <c r="Y122" s="282"/>
      <c r="Z122" s="282"/>
      <c r="AA122" s="282"/>
      <c r="AB122" s="282"/>
      <c r="AC122" s="282"/>
      <c r="AD122" s="282"/>
      <c r="AE122" s="282"/>
      <c r="AF122" s="282"/>
      <c r="AG122" s="283"/>
    </row>
    <row r="123" spans="2:38" ht="151.5" customHeight="1" x14ac:dyDescent="0.2">
      <c r="B123" s="281"/>
      <c r="C123" s="282"/>
      <c r="D123" s="282"/>
      <c r="E123" s="282"/>
      <c r="F123" s="282"/>
      <c r="G123" s="282"/>
      <c r="H123" s="282"/>
      <c r="I123" s="282"/>
      <c r="J123" s="282"/>
      <c r="K123" s="282"/>
      <c r="L123" s="282"/>
      <c r="M123" s="282"/>
      <c r="N123" s="282"/>
      <c r="O123" s="282"/>
      <c r="P123" s="282"/>
      <c r="Q123" s="282"/>
      <c r="R123" s="282"/>
      <c r="S123" s="282"/>
      <c r="T123" s="282"/>
      <c r="U123" s="282"/>
      <c r="V123" s="282"/>
      <c r="W123" s="282"/>
      <c r="X123" s="282"/>
      <c r="Y123" s="282"/>
      <c r="Z123" s="282"/>
      <c r="AA123" s="282"/>
      <c r="AB123" s="282"/>
      <c r="AC123" s="282"/>
      <c r="AD123" s="282"/>
      <c r="AE123" s="282"/>
      <c r="AF123" s="282"/>
      <c r="AG123" s="283"/>
      <c r="AK123" s="15"/>
    </row>
    <row r="124" spans="2:38" ht="247.5" customHeight="1" x14ac:dyDescent="0.2">
      <c r="B124" s="120"/>
      <c r="C124" s="121"/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F124" s="121"/>
      <c r="AG124" s="122"/>
      <c r="AL124" s="15"/>
    </row>
    <row r="125" spans="2:38" ht="382.5" customHeight="1" x14ac:dyDescent="0.2">
      <c r="B125" s="40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1"/>
      <c r="AL125" s="15"/>
    </row>
    <row r="126" spans="2:38" ht="162.75" customHeight="1" x14ac:dyDescent="0.2">
      <c r="B126" s="43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27"/>
    </row>
  </sheetData>
  <mergeCells count="330">
    <mergeCell ref="B95:AG95"/>
    <mergeCell ref="B78:C78"/>
    <mergeCell ref="C93:AG93"/>
    <mergeCell ref="AD81:AG81"/>
    <mergeCell ref="Z82:AC82"/>
    <mergeCell ref="W79:Y79"/>
    <mergeCell ref="Z79:AC79"/>
    <mergeCell ref="AD79:AG79"/>
    <mergeCell ref="B99:AG99"/>
    <mergeCell ref="B100:AG100"/>
    <mergeCell ref="B101:AG101"/>
    <mergeCell ref="B96:AG96"/>
    <mergeCell ref="B80:C80"/>
    <mergeCell ref="AD82:AG82"/>
    <mergeCell ref="B97:AG97"/>
    <mergeCell ref="B12:F12"/>
    <mergeCell ref="B74:C74"/>
    <mergeCell ref="Z73:AC73"/>
    <mergeCell ref="B52:C52"/>
    <mergeCell ref="W76:Y76"/>
    <mergeCell ref="Z76:AC76"/>
    <mergeCell ref="D79:V79"/>
    <mergeCell ref="W78:Y78"/>
    <mergeCell ref="W73:Y73"/>
    <mergeCell ref="W74:Y74"/>
    <mergeCell ref="W77:Y77"/>
    <mergeCell ref="B38:F38"/>
    <mergeCell ref="G38:R38"/>
    <mergeCell ref="S40:V40"/>
    <mergeCell ref="G36:R36"/>
    <mergeCell ref="S30:V30"/>
    <mergeCell ref="W30:AG30"/>
    <mergeCell ref="B60:D60"/>
    <mergeCell ref="E60:F60"/>
    <mergeCell ref="G60:I60"/>
    <mergeCell ref="S41:V41"/>
    <mergeCell ref="B39:F39"/>
    <mergeCell ref="Z78:AC78"/>
    <mergeCell ref="AD78:AG78"/>
    <mergeCell ref="B104:AG123"/>
    <mergeCell ref="S44:V44"/>
    <mergeCell ref="W44:AG44"/>
    <mergeCell ref="B82:S82"/>
    <mergeCell ref="T82:V82"/>
    <mergeCell ref="B86:AG86"/>
    <mergeCell ref="B94:AG94"/>
    <mergeCell ref="B44:F44"/>
    <mergeCell ref="G44:R44"/>
    <mergeCell ref="B51:C51"/>
    <mergeCell ref="D51:U51"/>
    <mergeCell ref="AD73:AG73"/>
    <mergeCell ref="B45:AG45"/>
    <mergeCell ref="AD77:AG77"/>
    <mergeCell ref="B73:C73"/>
    <mergeCell ref="AD76:AG76"/>
    <mergeCell ref="Z77:AC77"/>
    <mergeCell ref="D81:V81"/>
    <mergeCell ref="B85:AG85"/>
    <mergeCell ref="B47:C47"/>
    <mergeCell ref="D47:U47"/>
    <mergeCell ref="V47:X47"/>
    <mergeCell ref="AD74:AG74"/>
    <mergeCell ref="B98:AG98"/>
    <mergeCell ref="D52:U52"/>
    <mergeCell ref="V52:AG52"/>
    <mergeCell ref="Z72:AC72"/>
    <mergeCell ref="AD72:AG72"/>
    <mergeCell ref="W72:Y72"/>
    <mergeCell ref="Y47:AC48"/>
    <mergeCell ref="Z74:AC74"/>
    <mergeCell ref="B67:AG67"/>
    <mergeCell ref="W71:Y71"/>
    <mergeCell ref="Z71:AC71"/>
    <mergeCell ref="D70:V70"/>
    <mergeCell ref="B50:C50"/>
    <mergeCell ref="D50:U50"/>
    <mergeCell ref="V50:AG50"/>
    <mergeCell ref="D73:V73"/>
    <mergeCell ref="D74:V74"/>
    <mergeCell ref="J60:P60"/>
    <mergeCell ref="Q60:T60"/>
    <mergeCell ref="U60:W60"/>
    <mergeCell ref="X60:Z60"/>
    <mergeCell ref="B48:C48"/>
    <mergeCell ref="D48:U48"/>
    <mergeCell ref="AD47:AG48"/>
    <mergeCell ref="V48:X48"/>
    <mergeCell ref="S36:V36"/>
    <mergeCell ref="B37:F37"/>
    <mergeCell ref="G37:R37"/>
    <mergeCell ref="S37:V37"/>
    <mergeCell ref="W37:AG37"/>
    <mergeCell ref="G39:R39"/>
    <mergeCell ref="B36:F36"/>
    <mergeCell ref="S32:V32"/>
    <mergeCell ref="W32:AG32"/>
    <mergeCell ref="W43:AG43"/>
    <mergeCell ref="V46:X46"/>
    <mergeCell ref="Y46:AC46"/>
    <mergeCell ref="AD46:AG46"/>
    <mergeCell ref="G42:R42"/>
    <mergeCell ref="B43:F43"/>
    <mergeCell ref="B41:F41"/>
    <mergeCell ref="W39:AG39"/>
    <mergeCell ref="W40:AG40"/>
    <mergeCell ref="W41:AG41"/>
    <mergeCell ref="G41:R41"/>
    <mergeCell ref="S39:V39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S28:V28"/>
    <mergeCell ref="S29:V29"/>
    <mergeCell ref="D72:V72"/>
    <mergeCell ref="S35:V35"/>
    <mergeCell ref="S33:V33"/>
    <mergeCell ref="D71:V71"/>
    <mergeCell ref="G43:R43"/>
    <mergeCell ref="S42:V42"/>
    <mergeCell ref="B42:F42"/>
    <mergeCell ref="B46:C46"/>
    <mergeCell ref="D46:U46"/>
    <mergeCell ref="B72:C72"/>
    <mergeCell ref="V51:AG51"/>
    <mergeCell ref="W36:AG36"/>
    <mergeCell ref="S38:V38"/>
    <mergeCell ref="W38:AG38"/>
    <mergeCell ref="B40:F40"/>
    <mergeCell ref="G40:R40"/>
    <mergeCell ref="AE34:AG34"/>
    <mergeCell ref="B32:F32"/>
    <mergeCell ref="G32:R32"/>
    <mergeCell ref="W28:AG28"/>
    <mergeCell ref="W29:AG29"/>
    <mergeCell ref="W33:AG33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29:F29"/>
    <mergeCell ref="B102:AG102"/>
    <mergeCell ref="D75:V75"/>
    <mergeCell ref="D76:V76"/>
    <mergeCell ref="W75:Y75"/>
    <mergeCell ref="Z75:AC75"/>
    <mergeCell ref="W80:Y80"/>
    <mergeCell ref="B84:AG84"/>
    <mergeCell ref="B68:C69"/>
    <mergeCell ref="B70:C70"/>
    <mergeCell ref="AD68:AG69"/>
    <mergeCell ref="W68:Y69"/>
    <mergeCell ref="Z68:AC69"/>
    <mergeCell ref="Z70:AC70"/>
    <mergeCell ref="D68:V69"/>
    <mergeCell ref="B71:C71"/>
    <mergeCell ref="B75:C75"/>
    <mergeCell ref="AD71:AG71"/>
    <mergeCell ref="AD75:AG75"/>
    <mergeCell ref="G30:R30"/>
    <mergeCell ref="G29:R29"/>
    <mergeCell ref="B30:F30"/>
    <mergeCell ref="W42:AG42"/>
    <mergeCell ref="S43:V43"/>
    <mergeCell ref="B124:AG124"/>
    <mergeCell ref="B8:F8"/>
    <mergeCell ref="B9:F9"/>
    <mergeCell ref="B10:F10"/>
    <mergeCell ref="AD70:AG70"/>
    <mergeCell ref="B20:F20"/>
    <mergeCell ref="B14:F14"/>
    <mergeCell ref="B15:F15"/>
    <mergeCell ref="W70:Y70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B26:F26"/>
    <mergeCell ref="B13:F13"/>
    <mergeCell ref="B28:F28"/>
    <mergeCell ref="G28:R28"/>
    <mergeCell ref="G26:R26"/>
    <mergeCell ref="B34:F34"/>
    <mergeCell ref="B11:F11"/>
    <mergeCell ref="B31:F31"/>
    <mergeCell ref="G31:R31"/>
    <mergeCell ref="S31:V31"/>
    <mergeCell ref="W31:AG31"/>
    <mergeCell ref="J65:P65"/>
    <mergeCell ref="Q65:T65"/>
    <mergeCell ref="U65:W65"/>
    <mergeCell ref="E56:F56"/>
    <mergeCell ref="B56:D56"/>
    <mergeCell ref="B57:D57"/>
    <mergeCell ref="E57:F57"/>
    <mergeCell ref="B58:D58"/>
    <mergeCell ref="E58:F58"/>
    <mergeCell ref="W35:AG35"/>
    <mergeCell ref="B35:F35"/>
    <mergeCell ref="G35:R35"/>
    <mergeCell ref="B33:F33"/>
    <mergeCell ref="G33:R33"/>
    <mergeCell ref="G34:J34"/>
    <mergeCell ref="K34:O34"/>
    <mergeCell ref="P34:R34"/>
    <mergeCell ref="S34:V34"/>
    <mergeCell ref="W34:AA34"/>
    <mergeCell ref="AB34:AD34"/>
    <mergeCell ref="X56:Z56"/>
    <mergeCell ref="X57:Z57"/>
    <mergeCell ref="X58:Z58"/>
    <mergeCell ref="X65:Z65"/>
    <mergeCell ref="AA56:AE56"/>
    <mergeCell ref="AA57:AE57"/>
    <mergeCell ref="AA58:AE58"/>
    <mergeCell ref="AA65:AE65"/>
    <mergeCell ref="B54:AE54"/>
    <mergeCell ref="B65:D65"/>
    <mergeCell ref="E65:F65"/>
    <mergeCell ref="G56:I56"/>
    <mergeCell ref="J56:P56"/>
    <mergeCell ref="Q56:T56"/>
    <mergeCell ref="U56:W56"/>
    <mergeCell ref="G57:I57"/>
    <mergeCell ref="J57:P57"/>
    <mergeCell ref="Q57:T57"/>
    <mergeCell ref="U57:W57"/>
    <mergeCell ref="G58:I58"/>
    <mergeCell ref="J58:P58"/>
    <mergeCell ref="Q58:T58"/>
    <mergeCell ref="U58:W58"/>
    <mergeCell ref="G65:I65"/>
    <mergeCell ref="B59:D59"/>
    <mergeCell ref="E59:F59"/>
    <mergeCell ref="G59:I59"/>
    <mergeCell ref="J59:P59"/>
    <mergeCell ref="Q59:T59"/>
    <mergeCell ref="U59:W59"/>
    <mergeCell ref="J62:P62"/>
    <mergeCell ref="Q62:T62"/>
    <mergeCell ref="U62:W62"/>
    <mergeCell ref="B63:D63"/>
    <mergeCell ref="E63:F63"/>
    <mergeCell ref="G63:I63"/>
    <mergeCell ref="J63:P63"/>
    <mergeCell ref="Q63:T63"/>
    <mergeCell ref="U63:W63"/>
    <mergeCell ref="B64:D64"/>
    <mergeCell ref="E64:F64"/>
    <mergeCell ref="G64:I64"/>
    <mergeCell ref="J64:P64"/>
    <mergeCell ref="Q64:T64"/>
    <mergeCell ref="U64:W64"/>
    <mergeCell ref="X59:Z59"/>
    <mergeCell ref="AA59:AE59"/>
    <mergeCell ref="B79:C79"/>
    <mergeCell ref="D77:V77"/>
    <mergeCell ref="B81:C81"/>
    <mergeCell ref="D80:V80"/>
    <mergeCell ref="Z81:AC81"/>
    <mergeCell ref="W81:Y81"/>
    <mergeCell ref="AA60:AE60"/>
    <mergeCell ref="B61:D61"/>
    <mergeCell ref="E61:F61"/>
    <mergeCell ref="G61:I61"/>
    <mergeCell ref="J61:P61"/>
    <mergeCell ref="Q61:T61"/>
    <mergeCell ref="U61:W61"/>
    <mergeCell ref="X61:Z61"/>
    <mergeCell ref="AA61:AE61"/>
    <mergeCell ref="B76:C76"/>
    <mergeCell ref="B77:C77"/>
    <mergeCell ref="B62:D62"/>
    <mergeCell ref="E62:F62"/>
    <mergeCell ref="G62:I62"/>
    <mergeCell ref="Z80:AC80"/>
    <mergeCell ref="AD80:AG80"/>
    <mergeCell ref="X63:Z63"/>
    <mergeCell ref="AA63:AE63"/>
    <mergeCell ref="C87:AG87"/>
    <mergeCell ref="C88:AG88"/>
    <mergeCell ref="C89:AG89"/>
    <mergeCell ref="C90:AG90"/>
    <mergeCell ref="C91:AG91"/>
    <mergeCell ref="C92:AG92"/>
    <mergeCell ref="X62:Z62"/>
    <mergeCell ref="AA62:AE62"/>
    <mergeCell ref="W82:Y82"/>
    <mergeCell ref="D78:V78"/>
    <mergeCell ref="X64:Z64"/>
    <mergeCell ref="AA64:AE64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1" manualBreakCount="1">
    <brk id="101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3" ma:contentTypeDescription="Crear nuevo documento." ma:contentTypeScope="" ma:versionID="4a5601c91669ca37c98259b2325a837b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a3e3c253745810ecbec0b5eed7cc9f0c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E2A76A-7EBE-4422-A64D-7AB9ED0F4F41}"/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2025-02-18T15:20:24Z</cp:lastPrinted>
  <dcterms:created xsi:type="dcterms:W3CDTF">2008-02-28T20:43:19Z</dcterms:created>
  <dcterms:modified xsi:type="dcterms:W3CDTF">2025-05-20T15:42:10Z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