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1042" documentId="8_{2C54E00C-5726-499E-BEFB-482E9646F63D}" xr6:coauthVersionLast="47" xr6:coauthVersionMax="47" xr10:uidLastSave="{E1C8440C-091A-4C96-B391-8D794D08454F}"/>
  <bookViews>
    <workbookView xWindow="19090" yWindow="-110" windowWidth="19420" windowHeight="10300" xr2:uid="{00000000-000D-0000-FFFF-FFFF00000000}"/>
  </bookViews>
  <sheets>
    <sheet name="SEMANAL" sheetId="2" r:id="rId1"/>
  </sheets>
  <definedNames>
    <definedName name="_xlnm.Print_Area" localSheetId="0">SEMANAL!$A$1:$AH$125</definedName>
    <definedName name="_xlnm.Print_Titles" localSheetId="0">SEMANAL!$1:$3</definedName>
    <definedName name="Z_EC7D1C3D_EF87_4C2F_AF0F_74582594229A_.wvu.PrintArea" localSheetId="0" hidden="1">SEMANAL!$B$1:$AG$83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63" i="2" l="1"/>
  <c r="AA62" i="2"/>
  <c r="Q63" i="2"/>
  <c r="X62" i="2"/>
  <c r="J63" i="2"/>
  <c r="E63" i="2"/>
  <c r="AA61" i="2" l="1"/>
  <c r="X61" i="2"/>
  <c r="X63" i="2" l="1"/>
  <c r="AA63" i="2"/>
  <c r="AA59" i="2"/>
  <c r="AA60" i="2"/>
  <c r="X60" i="2"/>
  <c r="X59" i="2" l="1"/>
  <c r="W80" i="2" l="1"/>
  <c r="W37" i="2" l="1"/>
  <c r="G37" i="2"/>
  <c r="G39" i="2"/>
  <c r="AA58" i="2" l="1"/>
  <c r="AA57" i="2"/>
  <c r="X58" i="2"/>
  <c r="X57" i="2"/>
  <c r="G57" i="2"/>
  <c r="G58" i="2" s="1"/>
  <c r="G59" i="2" s="1"/>
  <c r="G60" i="2" s="1"/>
  <c r="G61" i="2" s="1"/>
  <c r="G62" i="2" s="1"/>
  <c r="G63" i="2" s="1"/>
  <c r="G22" i="2" l="1"/>
  <c r="W42" i="2"/>
  <c r="AD74" i="2" l="1"/>
  <c r="AD72" i="2"/>
  <c r="G14" i="2" l="1"/>
  <c r="AD71" i="2" l="1"/>
  <c r="AD70" i="2"/>
  <c r="AD69" i="2"/>
  <c r="AF69" i="2"/>
  <c r="AF70" i="2"/>
  <c r="AF71" i="2"/>
  <c r="G40" i="2"/>
  <c r="G42" i="2" s="1"/>
  <c r="G33" i="2" l="1"/>
  <c r="Y47" i="2" l="1"/>
  <c r="Z80" i="2" l="1"/>
  <c r="AF79" i="2"/>
  <c r="AD79" i="2"/>
  <c r="AF78" i="2"/>
  <c r="AD78" i="2"/>
  <c r="AF77" i="2"/>
  <c r="AD77" i="2"/>
  <c r="AF76" i="2"/>
  <c r="AD76" i="2"/>
  <c r="AF75" i="2"/>
  <c r="AD75" i="2"/>
  <c r="AF74" i="2"/>
  <c r="AF73" i="2"/>
  <c r="AD73" i="2"/>
  <c r="AF72" i="2"/>
  <c r="AF68" i="2"/>
  <c r="AD68" i="2"/>
  <c r="W33" i="2"/>
  <c r="AD3" i="2" l="1"/>
  <c r="G34" i="2" l="1"/>
  <c r="P34" i="2" s="1"/>
  <c r="W34" i="2"/>
  <c r="AE34" i="2" s="1"/>
  <c r="G15" i="2"/>
  <c r="V19" i="2"/>
  <c r="P15" i="2" l="1"/>
</calcChain>
</file>

<file path=xl/sharedStrings.xml><?xml version="1.0" encoding="utf-8"?>
<sst xmlns="http://schemas.openxmlformats.org/spreadsheetml/2006/main" count="154" uniqueCount="123">
  <si>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</si>
  <si>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</si>
  <si>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</si>
  <si>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</si>
  <si>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</si>
  <si>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</si>
  <si>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</si>
  <si>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</si>
  <si>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</si>
  <si>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</si>
  <si>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</si>
  <si>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</si>
  <si>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</si>
  <si>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</si>
  <si>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</si>
  <si>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</si>
  <si>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</si>
  <si>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</si>
  <si>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</si>
  <si>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</si>
  <si>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</si>
  <si>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</si>
  <si>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</si>
  <si>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</si>
  <si>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</si>
  <si>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</si>
  <si>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</si>
  <si>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</si>
  <si>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</si>
  <si>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</si>
  <si>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</si>
  <si>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</si>
  <si>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</si>
  <si>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</si>
  <si>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</si>
  <si>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</si>
  <si>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</si>
  <si>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</si>
  <si>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</si>
  <si>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</si>
  <si>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</si>
  <si>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</si>
  <si>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</si>
  <si>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</si>
  <si>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</si>
  <si>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</si>
  <si>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</si>
  <si>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</si>
  <si>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</si>
  <si>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</si>
  <si>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</si>
  <si>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</si>
  <si>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</si>
  <si>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</si>
  <si>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</si>
  <si>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</si>
  <si>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</si>
  <si>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</si>
  <si>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</si>
  <si>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</si>
  <si>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</si>
  <si>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</si>
  <si>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</si>
  <si>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</si>
  <si>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</si>
  <si>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</si>
  <si>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</si>
  <si>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</si>
  <si>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</si>
  <si>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</si>
  <si>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</si>
  <si>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</si>
  <si>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</si>
  <si>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</si>
  <si>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</si>
  <si>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</si>
  <si>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</si>
  <si>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</si>
  <si>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</si>
  <si>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</si>
  <si>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</si>
  <si>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</si>
  <si>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</si>
  <si>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</si>
  <si>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</si>
  <si>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</si>
  <si>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</si>
  <si>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</si>
  <si>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</si>
  <si>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</si>
  <si>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</si>
  <si>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</si>
  <si>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</si>
  <si>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</si>
  <si>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t>PRORROGA No. 1:</t>
  </si>
  <si>
    <t>5 meses y 25 días</t>
  </si>
  <si>
    <t>Fecha</t>
  </si>
  <si>
    <t>Total</t>
  </si>
  <si>
    <t>% Avance Prog</t>
  </si>
  <si>
    <t>% Avance Acum</t>
  </si>
  <si>
    <t>Valor Prog Facturación</t>
  </si>
  <si>
    <t>% Avance Ejec</t>
  </si>
  <si>
    <t>Valor Ejec Facturación</t>
  </si>
  <si>
    <t>Cuadro Seguimiento % Ejecutado conforme a la Prórroga No. 1</t>
  </si>
  <si>
    <t>% Diferencia</t>
  </si>
  <si>
    <t>Diferencia Valor</t>
  </si>
  <si>
    <t>VALOR TOTAL:</t>
  </si>
  <si>
    <t xml:space="preserve">2.	SE CONTINÚA ARMANDO ACERO PARA FUNDIR ESCALERAS </t>
  </si>
  <si>
    <t xml:space="preserve">4.	SE CONTINUA CON LA MAMPOSTERÍA EN PRIMER PISO </t>
  </si>
  <si>
    <t xml:space="preserve">5.	SE CONTINUA CON EL PAÑETE EN PRIMER PISO Y SÓTANO </t>
  </si>
  <si>
    <r>
      <t xml:space="preserve">Durante la semana del </t>
    </r>
    <r>
      <rPr>
        <b/>
        <sz val="11"/>
        <rFont val="Times New Roman"/>
        <family val="1"/>
      </rPr>
      <t>28/04/2025 al 04/05/2025</t>
    </r>
    <r>
      <rPr>
        <sz val="11"/>
        <rFont val="Times New Roman"/>
        <family val="1"/>
      </rPr>
      <t xml:space="preserve"> se realizaron las siguientes actividades:
El 29/04/2025 la SDSCJ remite el oficio Rad 2-2025-27680 con el asunto PAGO N° 04 DE ASISTENCIA TÉCNICA Y ADMINISTRACIÓN DE RECURSOS DEL CTO INTERAD NO. 2162-2022
</t>
    </r>
  </si>
  <si>
    <t xml:space="preserve">En la semana del 28 de abril al 04 de mayo de 2025, se realizó la verificación del funcionamiento del punto de atención a la comunidad a cargo del contratista, se evidencio que se encuentra funcionando con normalidad. </t>
  </si>
  <si>
    <t>En la semana del 28 de abril al 04 de mayo de 2025 se continuó con la recepción de hojas de vida del AID</t>
  </si>
  <si>
    <t xml:space="preserve">El día 28 de abril de 2025 se remitió las observaciones al contratista del informe mensual social No. 9 </t>
  </si>
  <si>
    <t>El día 28 de abril de 2025 se envío correo solicitando el PDF del acta de seguimiento 05-03-2025 PQRS 7 en el predio Carrera 8a # 51-41 sur, lo cual fue remitido por parte del contratista</t>
  </si>
  <si>
    <t>El día 30 de abril de 2025 se llevó a cabo el comité de obra No. 39 donde el componente de gestión social participó dando el reporte de cumplimiento de las actividades ejecutadas en la semana.</t>
  </si>
  <si>
    <t xml:space="preserve">El día 30 de abril se dio aprobación al volante No. 27 actividad de fundida 02.05.2025 CRA 8a el cual también se envío por el grupo de WhatsApp el mismo día. </t>
  </si>
  <si>
    <t xml:space="preserve">El día 02 de mayo de 2025 se realizó por parte del contratista el estuco y la pintura del cierre de ventanas del primer piso del predio Carrera 8a # 51-41 sur. Se contó con el acompañamiento y verificación de la Interventoría. </t>
  </si>
  <si>
    <t xml:space="preserve">Para la semana del 05 al 11 de mayo de 2025, se tiene previsto mantener la atención en el Punto de Atención Ciudadana. </t>
  </si>
  <si>
    <t>PARA LA SEMANA COMPRENDIDA ENTRE EL 28 DE ABRIL Y EL 04 DE MAYO DE 2025 EN EL COMPONENTE TÉCNICO SE REALIZARON LAS SIGUIENTES ACTIVIDADES DE OBRA.</t>
  </si>
  <si>
    <t xml:space="preserve">1.	SE TERMINA CON EL ARMADO DE ACERO PARA PLACA DE ENTREPISO CUARTO PISO </t>
  </si>
  <si>
    <t xml:space="preserve">3.	SE FUNDE PLACA DE ENTREPISO CUARTO PISO </t>
  </si>
  <si>
    <t xml:space="preserve">6.	SE FUNDE MURO DE SALA DE PASO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</si>
</sst>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319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/>
    <xf numFmtId="10" fontId="5" fillId="0" borderId="0" xfId="0" applyNumberFormat="1" applyFont="1"/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13" xfId="0" applyFont="1" applyBorder="1" applyAlignment="1">
      <alignment horizontal="center" vertical="top" wrapText="1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14" fontId="11" fillId="0" borderId="24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0" fontId="11" fillId="0" borderId="24" xfId="6" applyNumberFormat="1" applyFont="1" applyBorder="1" applyAlignment="1">
      <alignment horizontal="center" vertical="center" wrapText="1"/>
    </xf>
    <xf numFmtId="10" fontId="11" fillId="0" borderId="26" xfId="6" applyNumberFormat="1" applyFont="1" applyBorder="1" applyAlignment="1">
      <alignment horizontal="center" vertical="center" wrapText="1"/>
    </xf>
    <xf numFmtId="10" fontId="11" fillId="0" borderId="25" xfId="6" applyNumberFormat="1" applyFont="1" applyBorder="1" applyAlignment="1">
      <alignment horizontal="center" vertical="center" wrapText="1"/>
    </xf>
    <xf numFmtId="2" fontId="11" fillId="0" borderId="1" xfId="6" applyNumberFormat="1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69" fontId="6" fillId="0" borderId="31" xfId="0" applyNumberFormat="1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10" fontId="11" fillId="0" borderId="1" xfId="6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165" fontId="11" fillId="0" borderId="24" xfId="3" applyFont="1" applyBorder="1" applyAlignment="1">
      <alignment horizontal="center" vertical="center" wrapText="1"/>
    </xf>
    <xf numFmtId="165" fontId="11" fillId="0" borderId="25" xfId="3" applyFont="1" applyBorder="1" applyAlignment="1">
      <alignment horizontal="center" vertical="center" wrapText="1"/>
    </xf>
    <xf numFmtId="165" fontId="11" fillId="0" borderId="26" xfId="3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3" applyFont="1" applyBorder="1" applyAlignment="1">
      <alignment horizontal="center" vertical="center" wrapText="1"/>
    </xf>
    <xf numFmtId="10" fontId="5" fillId="0" borderId="1" xfId="6" applyNumberFormat="1" applyFont="1" applyFill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16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5" fontId="15" fillId="0" borderId="24" xfId="3" applyFont="1" applyBorder="1" applyAlignment="1">
      <alignment horizontal="center" vertical="center" wrapText="1"/>
    </xf>
    <xf numFmtId="165" fontId="15" fillId="0" borderId="25" xfId="3" applyFont="1" applyBorder="1" applyAlignment="1">
      <alignment horizontal="center" vertical="center" wrapText="1"/>
    </xf>
    <xf numFmtId="165" fontId="15" fillId="0" borderId="26" xfId="3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3" applyFont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10" fontId="5" fillId="5" borderId="1" xfId="6" applyNumberFormat="1" applyFont="1" applyFill="1" applyBorder="1" applyAlignment="1">
      <alignment horizontal="center" vertical="center"/>
    </xf>
    <xf numFmtId="10" fontId="14" fillId="0" borderId="1" xfId="6" applyNumberFormat="1" applyFont="1" applyFill="1" applyBorder="1" applyAlignment="1">
      <alignment horizontal="center" vertical="center"/>
    </xf>
    <xf numFmtId="10" fontId="11" fillId="5" borderId="1" xfId="6" applyNumberFormat="1" applyFont="1" applyFill="1" applyBorder="1" applyAlignment="1">
      <alignment horizontal="center" vertical="center"/>
    </xf>
    <xf numFmtId="165" fontId="11" fillId="0" borderId="1" xfId="3" applyFont="1" applyFill="1" applyBorder="1" applyAlignment="1">
      <alignment horizontal="center" vertical="center"/>
    </xf>
    <xf numFmtId="165" fontId="15" fillId="0" borderId="1" xfId="3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0" fontId="15" fillId="0" borderId="24" xfId="0" applyNumberFormat="1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1" fillId="0" borderId="1" xfId="6" applyNumberFormat="1" applyFont="1" applyBorder="1" applyAlignment="1">
      <alignment horizontal="center" vertical="center" wrapText="1"/>
    </xf>
    <xf numFmtId="10" fontId="16" fillId="0" borderId="24" xfId="6" applyNumberFormat="1" applyFont="1" applyBorder="1" applyAlignment="1">
      <alignment horizontal="center" vertical="center" wrapText="1"/>
    </xf>
    <xf numFmtId="10" fontId="16" fillId="0" borderId="25" xfId="6" applyNumberFormat="1" applyFont="1" applyBorder="1" applyAlignment="1">
      <alignment horizontal="center" vertical="center" wrapText="1"/>
    </xf>
    <xf numFmtId="10" fontId="16" fillId="0" borderId="26" xfId="6" applyNumberFormat="1" applyFont="1" applyBorder="1" applyAlignment="1">
      <alignment horizontal="center" vertical="center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10160</xdr:colOff>
      <xdr:row>120</xdr:row>
      <xdr:rowOff>554565</xdr:rowOff>
    </xdr:from>
    <xdr:to>
      <xdr:col>9</xdr:col>
      <xdr:colOff>405957</xdr:colOff>
      <xdr:row>121</xdr:row>
      <xdr:rowOff>913615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A0C80C7C-9194-4741-B71B-6F268EEE74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7160" y="30357232"/>
          <a:ext cx="3867130" cy="2973133"/>
        </a:xfrm>
        <a:prstGeom prst="rect">
          <a:avLst/>
        </a:prstGeom>
      </xdr:spPr>
    </xdr:pic>
    <xdr:clientData/>
  </xdr:twoCellAnchor>
  <xdr:twoCellAnchor editAs="oneCell">
    <xdr:from>
      <xdr:col>9</xdr:col>
      <xdr:colOff>386080</xdr:colOff>
      <xdr:row>120</xdr:row>
      <xdr:rowOff>554566</xdr:rowOff>
    </xdr:from>
    <xdr:to>
      <xdr:col>21</xdr:col>
      <xdr:colOff>632210</xdr:colOff>
      <xdr:row>121</xdr:row>
      <xdr:rowOff>913616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46F4DF70-BF61-4320-832B-AADBE242EC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84413" y="30357233"/>
          <a:ext cx="3833880" cy="2973133"/>
        </a:xfrm>
        <a:prstGeom prst="rect">
          <a:avLst/>
        </a:prstGeom>
      </xdr:spPr>
    </xdr:pic>
    <xdr:clientData/>
  </xdr:twoCellAnchor>
  <xdr:twoCellAnchor editAs="oneCell">
    <xdr:from>
      <xdr:col>21</xdr:col>
      <xdr:colOff>720938</xdr:colOff>
      <xdr:row>120</xdr:row>
      <xdr:rowOff>562187</xdr:rowOff>
    </xdr:from>
    <xdr:to>
      <xdr:col>32</xdr:col>
      <xdr:colOff>320407</xdr:colOff>
      <xdr:row>121</xdr:row>
      <xdr:rowOff>912770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5FA8D32B-1AC7-4068-AA74-1AA2A2C23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07021" y="30364854"/>
          <a:ext cx="3928053" cy="2964666"/>
        </a:xfrm>
        <a:prstGeom prst="rect">
          <a:avLst/>
        </a:prstGeom>
      </xdr:spPr>
    </xdr:pic>
    <xdr:clientData/>
  </xdr:twoCellAnchor>
  <xdr:twoCellAnchor editAs="oneCell">
    <xdr:from>
      <xdr:col>1</xdr:col>
      <xdr:colOff>41910</xdr:colOff>
      <xdr:row>121</xdr:row>
      <xdr:rowOff>1686984</xdr:rowOff>
    </xdr:from>
    <xdr:to>
      <xdr:col>10</xdr:col>
      <xdr:colOff>23227</xdr:colOff>
      <xdr:row>122</xdr:row>
      <xdr:rowOff>2666217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B0AFA86B-7245-4749-92F9-7E64C0335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8910" y="34103734"/>
          <a:ext cx="3907734" cy="2905400"/>
        </a:xfrm>
        <a:prstGeom prst="rect">
          <a:avLst/>
        </a:prstGeom>
      </xdr:spPr>
    </xdr:pic>
    <xdr:clientData/>
  </xdr:twoCellAnchor>
  <xdr:twoCellAnchor editAs="oneCell">
    <xdr:from>
      <xdr:col>10</xdr:col>
      <xdr:colOff>17356</xdr:colOff>
      <xdr:row>121</xdr:row>
      <xdr:rowOff>1707727</xdr:rowOff>
    </xdr:from>
    <xdr:to>
      <xdr:col>21</xdr:col>
      <xdr:colOff>794117</xdr:colOff>
      <xdr:row>122</xdr:row>
      <xdr:rowOff>2686960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F89C3118-29C1-4FCB-B33B-2E178128A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70773" y="34124477"/>
          <a:ext cx="3909427" cy="2905400"/>
        </a:xfrm>
        <a:prstGeom prst="rect">
          <a:avLst/>
        </a:prstGeom>
      </xdr:spPr>
    </xdr:pic>
    <xdr:clientData/>
  </xdr:twoCellAnchor>
  <xdr:twoCellAnchor editAs="oneCell">
    <xdr:from>
      <xdr:col>21</xdr:col>
      <xdr:colOff>753534</xdr:colOff>
      <xdr:row>121</xdr:row>
      <xdr:rowOff>1707303</xdr:rowOff>
    </xdr:from>
    <xdr:to>
      <xdr:col>32</xdr:col>
      <xdr:colOff>353003</xdr:colOff>
      <xdr:row>122</xdr:row>
      <xdr:rowOff>2686536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27CE7E69-1F86-4386-92F3-4245ACA2DC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39617" y="34124053"/>
          <a:ext cx="3928053" cy="2905400"/>
        </a:xfrm>
        <a:prstGeom prst="rect">
          <a:avLst/>
        </a:prstGeom>
      </xdr:spPr>
    </xdr:pic>
    <xdr:clientData/>
  </xdr:twoCellAnchor>
  <xdr:twoCellAnchor editAs="oneCell">
    <xdr:from>
      <xdr:col>1</xdr:col>
      <xdr:colOff>41487</xdr:colOff>
      <xdr:row>123</xdr:row>
      <xdr:rowOff>147319</xdr:rowOff>
    </xdr:from>
    <xdr:to>
      <xdr:col>10</xdr:col>
      <xdr:colOff>22804</xdr:colOff>
      <xdr:row>123</xdr:row>
      <xdr:rowOff>3051026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8C15C7FD-BF2E-4CF2-8505-EF11981E3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8487" y="37633486"/>
          <a:ext cx="3907734" cy="2903707"/>
        </a:xfrm>
        <a:prstGeom prst="rect">
          <a:avLst/>
        </a:prstGeom>
      </xdr:spPr>
    </xdr:pic>
    <xdr:clientData/>
  </xdr:twoCellAnchor>
  <xdr:twoCellAnchor editAs="oneCell">
    <xdr:from>
      <xdr:col>10</xdr:col>
      <xdr:colOff>31750</xdr:colOff>
      <xdr:row>123</xdr:row>
      <xdr:rowOff>168063</xdr:rowOff>
    </xdr:from>
    <xdr:to>
      <xdr:col>21</xdr:col>
      <xdr:colOff>808511</xdr:colOff>
      <xdr:row>123</xdr:row>
      <xdr:rowOff>3073463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1933F53F-0559-4DA3-8ADB-E2CBCA201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85167" y="37654230"/>
          <a:ext cx="3909427" cy="2905400"/>
        </a:xfrm>
        <a:prstGeom prst="rect">
          <a:avLst/>
        </a:prstGeom>
      </xdr:spPr>
    </xdr:pic>
    <xdr:clientData/>
  </xdr:twoCellAnchor>
  <xdr:twoCellAnchor editAs="oneCell">
    <xdr:from>
      <xdr:col>21</xdr:col>
      <xdr:colOff>817034</xdr:colOff>
      <xdr:row>123</xdr:row>
      <xdr:rowOff>187960</xdr:rowOff>
    </xdr:from>
    <xdr:to>
      <xdr:col>32</xdr:col>
      <xdr:colOff>416503</xdr:colOff>
      <xdr:row>123</xdr:row>
      <xdr:rowOff>3093360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318AD852-E3E7-4C52-8047-4871A90531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003117" y="37674127"/>
          <a:ext cx="3928053" cy="2905400"/>
        </a:xfrm>
        <a:prstGeom prst="rect">
          <a:avLst/>
        </a:prstGeom>
      </xdr:spPr>
    </xdr:pic>
    <xdr:clientData/>
  </xdr:twoCellAnchor>
  <xdr:twoCellAnchor editAs="oneCell">
    <xdr:from>
      <xdr:col>1</xdr:col>
      <xdr:colOff>74507</xdr:colOff>
      <xdr:row>123</xdr:row>
      <xdr:rowOff>3561503</xdr:rowOff>
    </xdr:from>
    <xdr:to>
      <xdr:col>12</xdr:col>
      <xdr:colOff>59150</xdr:colOff>
      <xdr:row>124</xdr:row>
      <xdr:rowOff>1975926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39567F05-2CE0-45E6-9CB4-646DA83574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1507" y="41047670"/>
          <a:ext cx="4397893" cy="3272173"/>
        </a:xfrm>
        <a:prstGeom prst="rect">
          <a:avLst/>
        </a:prstGeom>
      </xdr:spPr>
    </xdr:pic>
    <xdr:clientData/>
  </xdr:twoCellAnchor>
  <xdr:twoCellAnchor editAs="oneCell">
    <xdr:from>
      <xdr:col>1</xdr:col>
      <xdr:colOff>31750</xdr:colOff>
      <xdr:row>103</xdr:row>
      <xdr:rowOff>10584</xdr:rowOff>
    </xdr:from>
    <xdr:to>
      <xdr:col>10</xdr:col>
      <xdr:colOff>10472</xdr:colOff>
      <xdr:row>117</xdr:row>
      <xdr:rowOff>225700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E8246A19-24AB-43E6-83AE-1D75B4DC0F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8750" y="26299584"/>
          <a:ext cx="3905139" cy="2998533"/>
        </a:xfrm>
        <a:prstGeom prst="rect">
          <a:avLst/>
        </a:prstGeom>
      </xdr:spPr>
    </xdr:pic>
    <xdr:clientData/>
  </xdr:twoCellAnchor>
  <xdr:twoCellAnchor editAs="oneCell">
    <xdr:from>
      <xdr:col>10</xdr:col>
      <xdr:colOff>8467</xdr:colOff>
      <xdr:row>103</xdr:row>
      <xdr:rowOff>19473</xdr:rowOff>
    </xdr:from>
    <xdr:to>
      <xdr:col>21</xdr:col>
      <xdr:colOff>785745</xdr:colOff>
      <xdr:row>117</xdr:row>
      <xdr:rowOff>234589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94656F6C-8371-4423-BF82-D38DD7828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1884" y="26308473"/>
          <a:ext cx="3909944" cy="2998533"/>
        </a:xfrm>
        <a:prstGeom prst="rect">
          <a:avLst/>
        </a:prstGeom>
      </xdr:spPr>
    </xdr:pic>
    <xdr:clientData/>
  </xdr:twoCellAnchor>
  <xdr:twoCellAnchor editAs="oneCell">
    <xdr:from>
      <xdr:col>21</xdr:col>
      <xdr:colOff>807299</xdr:colOff>
      <xdr:row>103</xdr:row>
      <xdr:rowOff>17780</xdr:rowOff>
    </xdr:from>
    <xdr:to>
      <xdr:col>32</xdr:col>
      <xdr:colOff>383548</xdr:colOff>
      <xdr:row>117</xdr:row>
      <xdr:rowOff>232896</xdr:rowOff>
    </xdr:to>
    <xdr:pic>
      <xdr:nvPicPr>
        <xdr:cNvPr id="28" name="Imagen 27">
          <a:extLst>
            <a:ext uri="{FF2B5EF4-FFF2-40B4-BE49-F238E27FC236}">
              <a16:creationId xmlns:a16="http://schemas.microsoft.com/office/drawing/2014/main" id="{00DD5356-644F-47D1-9C43-EF8116B051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93382" y="26306780"/>
          <a:ext cx="3904833" cy="2998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5"/>
  <sheetViews>
    <sheetView showGridLines="0" tabSelected="1" view="pageBreakPreview" topLeftCell="A24" zoomScale="60" zoomScaleNormal="100" workbookViewId="0">
      <selection activeCell="AJ17" sqref="AJ17"/>
    </sheetView>
  </sheetViews>
  <sheetFormatPr baseColWidth="10" defaultColWidth="11.453125" defaultRowHeight="13" x14ac:dyDescent="0.3"/>
  <cols>
    <col min="1" max="1" width="1.81640625" style="3" customWidth="1"/>
    <col min="2" max="2" width="6" style="3" customWidth="1"/>
    <col min="3" max="3" width="4.81640625" style="3" customWidth="1"/>
    <col min="4" max="4" width="7.1796875" style="3" customWidth="1"/>
    <col min="5" max="5" width="6" style="3" customWidth="1"/>
    <col min="6" max="6" width="6.453125" style="3" customWidth="1"/>
    <col min="7" max="7" width="7.7265625" style="3" customWidth="1"/>
    <col min="8" max="8" width="6.54296875" style="3" customWidth="1"/>
    <col min="9" max="9" width="4.81640625" style="3" customWidth="1"/>
    <col min="10" max="10" width="6.54296875" style="3" customWidth="1"/>
    <col min="11" max="11" width="3.54296875" style="3" customWidth="1"/>
    <col min="12" max="12" width="3.453125" style="3" customWidth="1"/>
    <col min="13" max="13" width="2" style="3" customWidth="1"/>
    <col min="14" max="14" width="3.81640625" style="3" customWidth="1"/>
    <col min="15" max="15" width="2.7265625" style="3" customWidth="1"/>
    <col min="16" max="16" width="3.54296875" style="3" customWidth="1"/>
    <col min="17" max="17" width="4.453125" style="3" customWidth="1"/>
    <col min="18" max="18" width="4.1796875" style="3" customWidth="1"/>
    <col min="19" max="19" width="4.81640625" style="3" customWidth="1"/>
    <col min="20" max="20" width="5.54296875" style="3" customWidth="1"/>
    <col min="21" max="21" width="6.81640625" style="3" customWidth="1"/>
    <col min="22" max="22" width="13.7265625" style="3" customWidth="1"/>
    <col min="23" max="23" width="6.81640625" style="3" customWidth="1"/>
    <col min="24" max="24" width="6" style="3" customWidth="1"/>
    <col min="25" max="25" width="3.7265625" style="3" customWidth="1"/>
    <col min="26" max="26" width="3.453125" style="3" customWidth="1"/>
    <col min="27" max="27" width="4.81640625" style="3" customWidth="1"/>
    <col min="28" max="28" width="3.453125" style="3" customWidth="1"/>
    <col min="29" max="29" width="6" style="3" customWidth="1"/>
    <col min="30" max="30" width="4.81640625" style="3" customWidth="1"/>
    <col min="31" max="31" width="4" style="3" customWidth="1"/>
    <col min="32" max="32" width="4.81640625" style="3" customWidth="1"/>
    <col min="33" max="33" width="6" style="3" customWidth="1"/>
    <col min="34" max="34" width="1.81640625" style="3" customWidth="1"/>
    <col min="35" max="35" width="23.7265625" style="3" customWidth="1"/>
    <col min="36" max="36" width="11.453125" style="3" customWidth="1"/>
    <col min="37" max="16384" width="11.453125" style="3"/>
  </cols>
  <sheetData>
    <row r="1" spans="2:33" s="1" customFormat="1" ht="58" customHeight="1" x14ac:dyDescent="0.25">
      <c r="B1" s="203"/>
      <c r="C1" s="204"/>
      <c r="D1" s="204"/>
      <c r="E1" s="204"/>
      <c r="F1" s="205"/>
      <c r="G1" s="209" t="s">
        <v>19</v>
      </c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1"/>
      <c r="AA1" s="206" t="s">
        <v>18</v>
      </c>
      <c r="AB1" s="207"/>
      <c r="AC1" s="207"/>
      <c r="AD1" s="207"/>
      <c r="AE1" s="207"/>
      <c r="AF1" s="207"/>
      <c r="AG1" s="208"/>
    </row>
    <row r="2" spans="2:33" s="1" customFormat="1" ht="8.25" customHeight="1" x14ac:dyDescent="0.25">
      <c r="B2" s="227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9"/>
    </row>
    <row r="3" spans="2:33" ht="15.75" customHeight="1" x14ac:dyDescent="0.3">
      <c r="B3" s="223" t="s">
        <v>6</v>
      </c>
      <c r="C3" s="223"/>
      <c r="D3" s="223"/>
      <c r="E3" s="224">
        <v>45782</v>
      </c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5" t="s">
        <v>7</v>
      </c>
      <c r="V3" s="225"/>
      <c r="W3" s="2">
        <v>119</v>
      </c>
      <c r="X3" s="2" t="s">
        <v>1</v>
      </c>
      <c r="Y3" s="226">
        <v>45775</v>
      </c>
      <c r="Z3" s="225"/>
      <c r="AA3" s="225"/>
      <c r="AB3" s="225"/>
      <c r="AC3" s="2" t="s">
        <v>2</v>
      </c>
      <c r="AD3" s="226">
        <f>+Y3+6</f>
        <v>45781</v>
      </c>
      <c r="AE3" s="225"/>
      <c r="AF3" s="225"/>
      <c r="AG3" s="225"/>
    </row>
    <row r="4" spans="2:33" ht="15.75" customHeight="1" x14ac:dyDescent="0.3">
      <c r="B4" s="130" t="s">
        <v>88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2"/>
    </row>
    <row r="5" spans="2:33" ht="32.5" customHeight="1" x14ac:dyDescent="0.3">
      <c r="B5" s="212" t="s">
        <v>10</v>
      </c>
      <c r="C5" s="213"/>
      <c r="D5" s="213"/>
      <c r="E5" s="213"/>
      <c r="F5" s="213"/>
      <c r="G5" s="217" t="s">
        <v>86</v>
      </c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9"/>
    </row>
    <row r="6" spans="2:33" ht="26.5" customHeight="1" x14ac:dyDescent="0.3">
      <c r="B6" s="214" t="s">
        <v>11</v>
      </c>
      <c r="C6" s="215"/>
      <c r="D6" s="215"/>
      <c r="E6" s="215"/>
      <c r="F6" s="216"/>
      <c r="G6" s="220" t="s">
        <v>20</v>
      </c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2"/>
    </row>
    <row r="7" spans="2:33" ht="31.5" customHeight="1" x14ac:dyDescent="0.3">
      <c r="B7" s="156" t="s">
        <v>21</v>
      </c>
      <c r="C7" s="157"/>
      <c r="D7" s="157"/>
      <c r="E7" s="157"/>
      <c r="F7" s="158"/>
      <c r="G7" s="230" t="s">
        <v>22</v>
      </c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2"/>
    </row>
    <row r="8" spans="2:33" ht="14" x14ac:dyDescent="0.3">
      <c r="B8" s="161" t="s">
        <v>4</v>
      </c>
      <c r="C8" s="162"/>
      <c r="D8" s="162"/>
      <c r="E8" s="162"/>
      <c r="F8" s="163"/>
      <c r="G8" s="264" t="s">
        <v>23</v>
      </c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265"/>
    </row>
    <row r="9" spans="2:33" ht="14" x14ac:dyDescent="0.3">
      <c r="B9" s="161" t="s">
        <v>5</v>
      </c>
      <c r="C9" s="162"/>
      <c r="D9" s="162"/>
      <c r="E9" s="162"/>
      <c r="F9" s="163"/>
      <c r="G9" s="153">
        <v>44953</v>
      </c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5"/>
    </row>
    <row r="10" spans="2:33" ht="27.75" customHeight="1" x14ac:dyDescent="0.3">
      <c r="B10" s="156" t="s">
        <v>31</v>
      </c>
      <c r="C10" s="157"/>
      <c r="D10" s="157"/>
      <c r="E10" s="157"/>
      <c r="F10" s="158"/>
      <c r="G10" s="153">
        <v>45473</v>
      </c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5"/>
    </row>
    <row r="11" spans="2:33" ht="14" x14ac:dyDescent="0.3">
      <c r="B11" s="68" t="s">
        <v>32</v>
      </c>
      <c r="C11" s="69"/>
      <c r="D11" s="69"/>
      <c r="E11" s="69"/>
      <c r="F11" s="70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4" x14ac:dyDescent="0.3">
      <c r="B12" s="68" t="s">
        <v>92</v>
      </c>
      <c r="C12" s="69"/>
      <c r="D12" s="69"/>
      <c r="E12" s="69"/>
      <c r="F12" s="70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3">
      <c r="B13" s="277" t="s">
        <v>34</v>
      </c>
      <c r="C13" s="278"/>
      <c r="D13" s="278"/>
      <c r="E13" s="278"/>
      <c r="F13" s="279"/>
      <c r="G13" s="153">
        <v>45899</v>
      </c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5"/>
    </row>
    <row r="14" spans="2:33" ht="14" x14ac:dyDescent="0.3">
      <c r="B14" s="161" t="s">
        <v>38</v>
      </c>
      <c r="C14" s="162"/>
      <c r="D14" s="162"/>
      <c r="E14" s="162"/>
      <c r="F14" s="163"/>
      <c r="G14" s="264">
        <f>G13-G9+1</f>
        <v>947</v>
      </c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265"/>
    </row>
    <row r="15" spans="2:33" ht="14" x14ac:dyDescent="0.3">
      <c r="B15" s="161" t="s">
        <v>8</v>
      </c>
      <c r="C15" s="162"/>
      <c r="D15" s="162"/>
      <c r="E15" s="162"/>
      <c r="F15" s="163"/>
      <c r="G15" s="272">
        <f>AD3-G9</f>
        <v>828</v>
      </c>
      <c r="H15" s="273"/>
      <c r="I15" s="273"/>
      <c r="J15" s="273"/>
      <c r="K15" s="162" t="s">
        <v>9</v>
      </c>
      <c r="L15" s="162"/>
      <c r="M15" s="162"/>
      <c r="N15" s="162"/>
      <c r="O15" s="163"/>
      <c r="P15" s="269">
        <f>+G15/G14</f>
        <v>0.87434002111932418</v>
      </c>
      <c r="Q15" s="270"/>
      <c r="R15" s="271"/>
      <c r="S15" s="266" t="s">
        <v>25</v>
      </c>
      <c r="T15" s="267"/>
      <c r="U15" s="267"/>
      <c r="V15" s="267"/>
      <c r="W15" s="267"/>
      <c r="X15" s="267"/>
      <c r="Y15" s="267"/>
      <c r="Z15" s="267"/>
      <c r="AA15" s="267"/>
      <c r="AB15" s="267"/>
      <c r="AC15" s="267"/>
      <c r="AD15" s="267"/>
      <c r="AE15" s="267"/>
      <c r="AF15" s="267"/>
      <c r="AG15" s="268"/>
    </row>
    <row r="16" spans="2:33" ht="29.25" customHeight="1" x14ac:dyDescent="0.3">
      <c r="B16" s="156" t="s">
        <v>28</v>
      </c>
      <c r="C16" s="157"/>
      <c r="D16" s="157"/>
      <c r="E16" s="157"/>
      <c r="F16" s="158"/>
      <c r="G16" s="166">
        <v>0.4446</v>
      </c>
      <c r="H16" s="167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3">
      <c r="B17" s="156" t="s">
        <v>29</v>
      </c>
      <c r="C17" s="157"/>
      <c r="D17" s="157"/>
      <c r="E17" s="157"/>
      <c r="F17" s="158"/>
      <c r="G17" s="166">
        <v>0.4456</v>
      </c>
      <c r="H17" s="167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3">
      <c r="B18" s="156" t="s">
        <v>26</v>
      </c>
      <c r="C18" s="157"/>
      <c r="D18" s="157"/>
      <c r="E18" s="157"/>
      <c r="F18" s="158"/>
      <c r="G18" s="159">
        <v>1</v>
      </c>
      <c r="H18" s="160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5" customHeight="1" x14ac:dyDescent="0.3">
      <c r="B19" s="156" t="s">
        <v>35</v>
      </c>
      <c r="C19" s="157"/>
      <c r="D19" s="157"/>
      <c r="E19" s="157"/>
      <c r="F19" s="158"/>
      <c r="G19" s="159">
        <v>1</v>
      </c>
      <c r="H19" s="160"/>
      <c r="I19" s="181" t="s">
        <v>36</v>
      </c>
      <c r="J19" s="69"/>
      <c r="K19" s="69"/>
      <c r="L19" s="69"/>
      <c r="M19" s="70"/>
      <c r="N19" s="159">
        <v>1</v>
      </c>
      <c r="O19" s="160"/>
      <c r="P19" s="160"/>
      <c r="Q19" s="175"/>
      <c r="R19" s="176" t="s">
        <v>30</v>
      </c>
      <c r="S19" s="177"/>
      <c r="T19" s="177"/>
      <c r="U19" s="178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4" x14ac:dyDescent="0.3">
      <c r="B20" s="161" t="s">
        <v>3</v>
      </c>
      <c r="C20" s="162"/>
      <c r="D20" s="162"/>
      <c r="E20" s="162"/>
      <c r="F20" s="163"/>
      <c r="G20" s="182">
        <v>21411634465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4"/>
    </row>
    <row r="21" spans="2:36" ht="14" x14ac:dyDescent="0.3">
      <c r="B21" s="161" t="s">
        <v>12</v>
      </c>
      <c r="C21" s="162"/>
      <c r="D21" s="162"/>
      <c r="E21" s="162"/>
      <c r="F21" s="163"/>
      <c r="G21" s="182">
        <v>7184211591.44839</v>
      </c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4"/>
    </row>
    <row r="22" spans="2:36" ht="14" x14ac:dyDescent="0.3">
      <c r="B22" s="161" t="s">
        <v>13</v>
      </c>
      <c r="C22" s="162"/>
      <c r="D22" s="162"/>
      <c r="E22" s="162"/>
      <c r="F22" s="163"/>
      <c r="G22" s="182">
        <f>+G20-G21</f>
        <v>14227422873.551609</v>
      </c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4"/>
      <c r="AJ22" s="4"/>
    </row>
    <row r="23" spans="2:36" ht="9" customHeight="1" x14ac:dyDescent="0.3">
      <c r="B23" s="274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6"/>
    </row>
    <row r="24" spans="2:36" ht="19.5" customHeight="1" x14ac:dyDescent="0.3">
      <c r="B24" s="130" t="s">
        <v>87</v>
      </c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2"/>
    </row>
    <row r="25" spans="2:36" ht="24.75" customHeight="1" x14ac:dyDescent="0.3">
      <c r="B25" s="179" t="s">
        <v>49</v>
      </c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80"/>
      <c r="S25" s="172" t="s">
        <v>69</v>
      </c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4"/>
    </row>
    <row r="26" spans="2:36" ht="17.25" customHeight="1" x14ac:dyDescent="0.3">
      <c r="B26" s="168" t="s">
        <v>50</v>
      </c>
      <c r="C26" s="169"/>
      <c r="D26" s="169"/>
      <c r="E26" s="169"/>
      <c r="F26" s="169"/>
      <c r="G26" s="280" t="s">
        <v>54</v>
      </c>
      <c r="H26" s="281"/>
      <c r="I26" s="281"/>
      <c r="J26" s="281"/>
      <c r="K26" s="281"/>
      <c r="L26" s="281"/>
      <c r="M26" s="281"/>
      <c r="N26" s="281"/>
      <c r="O26" s="281"/>
      <c r="P26" s="281"/>
      <c r="Q26" s="281"/>
      <c r="R26" s="282"/>
      <c r="S26" s="168" t="s">
        <v>50</v>
      </c>
      <c r="T26" s="169"/>
      <c r="U26" s="169"/>
      <c r="V26" s="169"/>
      <c r="W26" s="169" t="s">
        <v>91</v>
      </c>
      <c r="X26" s="169"/>
      <c r="Y26" s="169"/>
      <c r="Z26" s="169"/>
      <c r="AA26" s="169"/>
      <c r="AB26" s="169"/>
      <c r="AC26" s="169"/>
      <c r="AD26" s="169"/>
      <c r="AE26" s="169"/>
      <c r="AF26" s="169"/>
      <c r="AG26" s="170"/>
    </row>
    <row r="27" spans="2:36" ht="19.5" customHeight="1" x14ac:dyDescent="0.3">
      <c r="B27" s="72" t="s">
        <v>4</v>
      </c>
      <c r="C27" s="73"/>
      <c r="D27" s="73"/>
      <c r="E27" s="73"/>
      <c r="F27" s="73"/>
      <c r="G27" s="164" t="s">
        <v>55</v>
      </c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76" t="s">
        <v>4</v>
      </c>
      <c r="T27" s="77"/>
      <c r="U27" s="77"/>
      <c r="V27" s="77"/>
      <c r="W27" s="171" t="s">
        <v>56</v>
      </c>
      <c r="X27" s="77"/>
      <c r="Y27" s="77"/>
      <c r="Z27" s="77"/>
      <c r="AA27" s="77"/>
      <c r="AB27" s="77"/>
      <c r="AC27" s="77"/>
      <c r="AD27" s="77"/>
      <c r="AE27" s="77"/>
      <c r="AF27" s="77"/>
      <c r="AG27" s="78"/>
    </row>
    <row r="28" spans="2:36" ht="19.5" customHeight="1" x14ac:dyDescent="0.3">
      <c r="B28" s="72" t="s">
        <v>57</v>
      </c>
      <c r="C28" s="73"/>
      <c r="D28" s="73"/>
      <c r="E28" s="73" t="s">
        <v>51</v>
      </c>
      <c r="F28" s="73"/>
      <c r="G28" s="123">
        <v>45509</v>
      </c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97"/>
      <c r="S28" s="76" t="s">
        <v>57</v>
      </c>
      <c r="T28" s="77"/>
      <c r="U28" s="77"/>
      <c r="V28" s="77"/>
      <c r="W28" s="123">
        <v>45509</v>
      </c>
      <c r="X28" s="123"/>
      <c r="Y28" s="123"/>
      <c r="Z28" s="123"/>
      <c r="AA28" s="123"/>
      <c r="AB28" s="123"/>
      <c r="AC28" s="123"/>
      <c r="AD28" s="123"/>
      <c r="AE28" s="123"/>
      <c r="AF28" s="123"/>
      <c r="AG28" s="124"/>
    </row>
    <row r="29" spans="2:36" ht="18.649999999999999" customHeight="1" x14ac:dyDescent="0.3">
      <c r="B29" s="72" t="s">
        <v>58</v>
      </c>
      <c r="C29" s="73"/>
      <c r="D29" s="73"/>
      <c r="E29" s="73"/>
      <c r="F29" s="73"/>
      <c r="G29" s="77" t="s">
        <v>59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260"/>
      <c r="S29" s="72" t="s">
        <v>58</v>
      </c>
      <c r="T29" s="73"/>
      <c r="U29" s="73"/>
      <c r="V29" s="73"/>
      <c r="W29" s="77" t="s">
        <v>59</v>
      </c>
      <c r="X29" s="77"/>
      <c r="Y29" s="77"/>
      <c r="Z29" s="77"/>
      <c r="AA29" s="77"/>
      <c r="AB29" s="77"/>
      <c r="AC29" s="77"/>
      <c r="AD29" s="77"/>
      <c r="AE29" s="77"/>
      <c r="AF29" s="77"/>
      <c r="AG29" s="78"/>
    </row>
    <row r="30" spans="2:36" ht="19.5" customHeight="1" x14ac:dyDescent="0.3">
      <c r="B30" s="72" t="s">
        <v>60</v>
      </c>
      <c r="C30" s="73"/>
      <c r="D30" s="73"/>
      <c r="E30" s="73"/>
      <c r="F30" s="73"/>
      <c r="G30" s="77" t="s">
        <v>59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260"/>
      <c r="S30" s="72" t="s">
        <v>60</v>
      </c>
      <c r="T30" s="73"/>
      <c r="U30" s="73"/>
      <c r="V30" s="73"/>
      <c r="W30" s="77" t="s">
        <v>59</v>
      </c>
      <c r="X30" s="77"/>
      <c r="Y30" s="77"/>
      <c r="Z30" s="77"/>
      <c r="AA30" s="77"/>
      <c r="AB30" s="77"/>
      <c r="AC30" s="77"/>
      <c r="AD30" s="77"/>
      <c r="AE30" s="77"/>
      <c r="AF30" s="77"/>
      <c r="AG30" s="78"/>
    </row>
    <row r="31" spans="2:36" ht="19.5" customHeight="1" x14ac:dyDescent="0.3">
      <c r="B31" s="283" t="s">
        <v>94</v>
      </c>
      <c r="C31" s="284"/>
      <c r="D31" s="284"/>
      <c r="E31" s="284"/>
      <c r="F31" s="285"/>
      <c r="G31" s="260" t="s">
        <v>95</v>
      </c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286"/>
      <c r="S31" s="283" t="s">
        <v>94</v>
      </c>
      <c r="T31" s="284"/>
      <c r="U31" s="284"/>
      <c r="V31" s="285"/>
      <c r="W31" s="260" t="s">
        <v>95</v>
      </c>
      <c r="X31" s="165"/>
      <c r="Y31" s="165"/>
      <c r="Z31" s="165"/>
      <c r="AA31" s="165"/>
      <c r="AB31" s="165"/>
      <c r="AC31" s="165"/>
      <c r="AD31" s="165"/>
      <c r="AE31" s="165"/>
      <c r="AF31" s="165"/>
      <c r="AG31" s="286"/>
    </row>
    <row r="32" spans="2:36" ht="19.5" customHeight="1" x14ac:dyDescent="0.3">
      <c r="B32" s="72" t="s">
        <v>61</v>
      </c>
      <c r="C32" s="73"/>
      <c r="D32" s="73"/>
      <c r="E32" s="73"/>
      <c r="F32" s="73"/>
      <c r="G32" s="197">
        <v>45991</v>
      </c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9"/>
      <c r="S32" s="76" t="s">
        <v>61</v>
      </c>
      <c r="T32" s="77"/>
      <c r="U32" s="77"/>
      <c r="V32" s="77"/>
      <c r="W32" s="123">
        <v>45930</v>
      </c>
      <c r="X32" s="123"/>
      <c r="Y32" s="123"/>
      <c r="Z32" s="123"/>
      <c r="AA32" s="123"/>
      <c r="AB32" s="123"/>
      <c r="AC32" s="123"/>
      <c r="AD32" s="123"/>
      <c r="AE32" s="123"/>
      <c r="AF32" s="123"/>
      <c r="AG32" s="124"/>
    </row>
    <row r="33" spans="2:35" ht="14.5" customHeight="1" x14ac:dyDescent="0.3">
      <c r="B33" s="72" t="s">
        <v>62</v>
      </c>
      <c r="C33" s="73"/>
      <c r="D33" s="73"/>
      <c r="E33" s="73"/>
      <c r="F33" s="73"/>
      <c r="G33" s="298">
        <f>G32-G28+1</f>
        <v>483</v>
      </c>
      <c r="H33" s="298"/>
      <c r="I33" s="298"/>
      <c r="J33" s="298"/>
      <c r="K33" s="298"/>
      <c r="L33" s="298"/>
      <c r="M33" s="298"/>
      <c r="N33" s="298"/>
      <c r="O33" s="298"/>
      <c r="P33" s="298"/>
      <c r="Q33" s="298"/>
      <c r="R33" s="200"/>
      <c r="S33" s="72" t="s">
        <v>62</v>
      </c>
      <c r="T33" s="73"/>
      <c r="U33" s="73"/>
      <c r="V33" s="73"/>
      <c r="W33" s="200">
        <f>W32-W28+1</f>
        <v>422</v>
      </c>
      <c r="X33" s="201"/>
      <c r="Y33" s="201"/>
      <c r="Z33" s="201"/>
      <c r="AA33" s="201"/>
      <c r="AB33" s="201"/>
      <c r="AC33" s="201"/>
      <c r="AD33" s="201"/>
      <c r="AE33" s="201"/>
      <c r="AF33" s="201"/>
      <c r="AG33" s="202"/>
    </row>
    <row r="34" spans="2:35" ht="18.649999999999999" customHeight="1" x14ac:dyDescent="0.3">
      <c r="B34" s="72" t="s">
        <v>8</v>
      </c>
      <c r="C34" s="73"/>
      <c r="D34" s="73"/>
      <c r="E34" s="73"/>
      <c r="F34" s="73"/>
      <c r="G34" s="299">
        <f>+AD3-G28+1</f>
        <v>273</v>
      </c>
      <c r="H34" s="300"/>
      <c r="I34" s="300"/>
      <c r="J34" s="300"/>
      <c r="K34" s="165" t="s">
        <v>9</v>
      </c>
      <c r="L34" s="165"/>
      <c r="M34" s="165"/>
      <c r="N34" s="165"/>
      <c r="O34" s="301"/>
      <c r="P34" s="194">
        <f>+G34/G33</f>
        <v>0.56521739130434778</v>
      </c>
      <c r="Q34" s="195"/>
      <c r="R34" s="195"/>
      <c r="S34" s="72" t="s">
        <v>8</v>
      </c>
      <c r="T34" s="73"/>
      <c r="U34" s="73"/>
      <c r="V34" s="73"/>
      <c r="W34" s="299">
        <f>AD3-W28+1</f>
        <v>273</v>
      </c>
      <c r="X34" s="300"/>
      <c r="Y34" s="300"/>
      <c r="Z34" s="300"/>
      <c r="AA34" s="302"/>
      <c r="AB34" s="260" t="s">
        <v>9</v>
      </c>
      <c r="AC34" s="165"/>
      <c r="AD34" s="301"/>
      <c r="AE34" s="194">
        <f>+W34/W33</f>
        <v>0.64691943127962082</v>
      </c>
      <c r="AF34" s="195"/>
      <c r="AG34" s="196"/>
    </row>
    <row r="35" spans="2:35" ht="16.5" customHeight="1" x14ac:dyDescent="0.3">
      <c r="B35" s="72" t="s">
        <v>3</v>
      </c>
      <c r="C35" s="73"/>
      <c r="D35" s="73"/>
      <c r="E35" s="73"/>
      <c r="F35" s="73"/>
      <c r="G35" s="74">
        <v>1013921237</v>
      </c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5"/>
      <c r="S35" s="76" t="s">
        <v>3</v>
      </c>
      <c r="T35" s="77"/>
      <c r="U35" s="77"/>
      <c r="V35" s="77"/>
      <c r="W35" s="74">
        <v>17273655800</v>
      </c>
      <c r="X35" s="74"/>
      <c r="Y35" s="74"/>
      <c r="Z35" s="74"/>
      <c r="AA35" s="74"/>
      <c r="AB35" s="74"/>
      <c r="AC35" s="74"/>
      <c r="AD35" s="74"/>
      <c r="AE35" s="74"/>
      <c r="AF35" s="74"/>
      <c r="AG35" s="144"/>
      <c r="AI35" s="4"/>
    </row>
    <row r="36" spans="2:35" ht="18.649999999999999" customHeight="1" x14ac:dyDescent="0.3">
      <c r="B36" s="72" t="s">
        <v>63</v>
      </c>
      <c r="C36" s="73"/>
      <c r="D36" s="73"/>
      <c r="E36" s="73"/>
      <c r="F36" s="73"/>
      <c r="G36" s="74">
        <v>513183652.69999999</v>
      </c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5"/>
      <c r="S36" s="76" t="s">
        <v>63</v>
      </c>
      <c r="T36" s="77"/>
      <c r="U36" s="77"/>
      <c r="V36" s="77"/>
      <c r="W36" s="74">
        <v>0</v>
      </c>
      <c r="X36" s="74"/>
      <c r="Y36" s="74"/>
      <c r="Z36" s="74"/>
      <c r="AA36" s="74"/>
      <c r="AB36" s="74"/>
      <c r="AC36" s="74"/>
      <c r="AD36" s="74"/>
      <c r="AE36" s="74"/>
      <c r="AF36" s="74"/>
      <c r="AG36" s="144"/>
    </row>
    <row r="37" spans="2:35" ht="18.649999999999999" customHeight="1" x14ac:dyDescent="0.3">
      <c r="B37" s="72" t="s">
        <v>106</v>
      </c>
      <c r="C37" s="73"/>
      <c r="D37" s="73"/>
      <c r="E37" s="73"/>
      <c r="F37" s="73"/>
      <c r="G37" s="74">
        <f>G35+G36</f>
        <v>1527104889.7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5"/>
      <c r="S37" s="76" t="s">
        <v>106</v>
      </c>
      <c r="T37" s="77"/>
      <c r="U37" s="77"/>
      <c r="V37" s="77"/>
      <c r="W37" s="74">
        <f>W35+W36</f>
        <v>17273655800</v>
      </c>
      <c r="X37" s="74"/>
      <c r="Y37" s="74"/>
      <c r="Z37" s="74"/>
      <c r="AA37" s="74"/>
      <c r="AB37" s="74"/>
      <c r="AC37" s="74"/>
      <c r="AD37" s="74"/>
      <c r="AE37" s="74"/>
      <c r="AF37" s="74"/>
      <c r="AG37" s="144"/>
    </row>
    <row r="38" spans="2:35" ht="15.65" customHeight="1" x14ac:dyDescent="0.3">
      <c r="B38" s="72" t="s">
        <v>64</v>
      </c>
      <c r="C38" s="73"/>
      <c r="D38" s="73"/>
      <c r="E38" s="73"/>
      <c r="F38" s="73"/>
      <c r="G38" s="74">
        <v>204155456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5"/>
      <c r="S38" s="76" t="s">
        <v>64</v>
      </c>
      <c r="T38" s="77"/>
      <c r="U38" s="77"/>
      <c r="V38" s="77"/>
      <c r="W38" s="74">
        <v>625940000</v>
      </c>
      <c r="X38" s="74"/>
      <c r="Y38" s="74"/>
      <c r="Z38" s="74"/>
      <c r="AA38" s="74"/>
      <c r="AB38" s="74"/>
      <c r="AC38" s="74"/>
      <c r="AD38" s="74"/>
      <c r="AE38" s="74"/>
      <c r="AF38" s="74"/>
      <c r="AG38" s="144"/>
    </row>
    <row r="39" spans="2:35" ht="20.5" customHeight="1" x14ac:dyDescent="0.3">
      <c r="B39" s="72" t="s">
        <v>65</v>
      </c>
      <c r="C39" s="73"/>
      <c r="D39" s="73"/>
      <c r="E39" s="73"/>
      <c r="F39" s="73"/>
      <c r="G39" s="74">
        <f>809765781+G36</f>
        <v>1322949433.7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5"/>
      <c r="S39" s="76" t="s">
        <v>65</v>
      </c>
      <c r="T39" s="77"/>
      <c r="U39" s="77"/>
      <c r="V39" s="77"/>
      <c r="W39" s="74">
        <v>16647715800</v>
      </c>
      <c r="X39" s="74"/>
      <c r="Y39" s="74"/>
      <c r="Z39" s="74"/>
      <c r="AA39" s="74"/>
      <c r="AB39" s="74"/>
      <c r="AC39" s="74"/>
      <c r="AD39" s="74"/>
      <c r="AE39" s="74"/>
      <c r="AF39" s="74"/>
      <c r="AG39" s="144"/>
    </row>
    <row r="40" spans="2:35" ht="17.5" customHeight="1" x14ac:dyDescent="0.3">
      <c r="B40" s="76" t="s">
        <v>66</v>
      </c>
      <c r="C40" s="77"/>
      <c r="D40" s="77"/>
      <c r="E40" s="77"/>
      <c r="F40" s="77"/>
      <c r="G40" s="74">
        <f>G38</f>
        <v>204155456</v>
      </c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5"/>
      <c r="S40" s="76" t="s">
        <v>66</v>
      </c>
      <c r="T40" s="77"/>
      <c r="U40" s="77"/>
      <c r="V40" s="77"/>
      <c r="W40" s="74">
        <v>625940000</v>
      </c>
      <c r="X40" s="74"/>
      <c r="Y40" s="74"/>
      <c r="Z40" s="74"/>
      <c r="AA40" s="74"/>
      <c r="AB40" s="74"/>
      <c r="AC40" s="74"/>
      <c r="AD40" s="74"/>
      <c r="AE40" s="74"/>
      <c r="AF40" s="74"/>
      <c r="AG40" s="144"/>
      <c r="AI40" s="38"/>
    </row>
    <row r="41" spans="2:35" ht="21.65" customHeight="1" x14ac:dyDescent="0.3">
      <c r="B41" s="76" t="s">
        <v>67</v>
      </c>
      <c r="C41" s="77"/>
      <c r="D41" s="77"/>
      <c r="E41" s="77"/>
      <c r="F41" s="77"/>
      <c r="G41" s="74">
        <v>427101329.64839298</v>
      </c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5"/>
      <c r="S41" s="76" t="s">
        <v>67</v>
      </c>
      <c r="T41" s="77"/>
      <c r="U41" s="77"/>
      <c r="V41" s="77"/>
      <c r="W41" s="74">
        <v>5651347978</v>
      </c>
      <c r="X41" s="74"/>
      <c r="Y41" s="74"/>
      <c r="Z41" s="74"/>
      <c r="AA41" s="74"/>
      <c r="AB41" s="74"/>
      <c r="AC41" s="74"/>
      <c r="AD41" s="74"/>
      <c r="AE41" s="74"/>
      <c r="AF41" s="74"/>
      <c r="AG41" s="144"/>
      <c r="AI41" s="4"/>
    </row>
    <row r="42" spans="2:35" ht="24" customHeight="1" x14ac:dyDescent="0.3">
      <c r="B42" s="72" t="s">
        <v>13</v>
      </c>
      <c r="C42" s="73"/>
      <c r="D42" s="73"/>
      <c r="E42" s="73"/>
      <c r="F42" s="73"/>
      <c r="G42" s="74">
        <f>G37-G40-G41</f>
        <v>895848104.05160713</v>
      </c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5"/>
      <c r="S42" s="72" t="s">
        <v>13</v>
      </c>
      <c r="T42" s="73"/>
      <c r="U42" s="73"/>
      <c r="V42" s="73"/>
      <c r="W42" s="74">
        <f>W35-W40-W41</f>
        <v>10996367822</v>
      </c>
      <c r="X42" s="74"/>
      <c r="Y42" s="74"/>
      <c r="Z42" s="74"/>
      <c r="AA42" s="74"/>
      <c r="AB42" s="74"/>
      <c r="AC42" s="74"/>
      <c r="AD42" s="74"/>
      <c r="AE42" s="74"/>
      <c r="AF42" s="74"/>
      <c r="AG42" s="144"/>
      <c r="AI42" s="4"/>
    </row>
    <row r="43" spans="2:35" ht="23.25" customHeight="1" x14ac:dyDescent="0.3">
      <c r="B43" s="151" t="s">
        <v>53</v>
      </c>
      <c r="C43" s="152"/>
      <c r="D43" s="152"/>
      <c r="E43" s="152"/>
      <c r="F43" s="152"/>
      <c r="G43" s="185" t="s">
        <v>90</v>
      </c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7"/>
      <c r="S43" s="145" t="s">
        <v>52</v>
      </c>
      <c r="T43" s="146"/>
      <c r="U43" s="146"/>
      <c r="V43" s="146"/>
      <c r="W43" s="147" t="s">
        <v>68</v>
      </c>
      <c r="X43" s="148"/>
      <c r="Y43" s="148"/>
      <c r="Z43" s="148"/>
      <c r="AA43" s="148"/>
      <c r="AB43" s="148"/>
      <c r="AC43" s="148"/>
      <c r="AD43" s="148"/>
      <c r="AE43" s="148"/>
      <c r="AF43" s="148"/>
      <c r="AG43" s="149"/>
      <c r="AI43" s="39"/>
    </row>
    <row r="44" spans="2:35" ht="12" customHeight="1" thickBot="1" x14ac:dyDescent="0.35">
      <c r="B44" s="107"/>
      <c r="C44" s="108"/>
      <c r="D44" s="108"/>
      <c r="E44" s="108"/>
      <c r="F44" s="108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92"/>
      <c r="T44" s="92"/>
      <c r="U44" s="92"/>
      <c r="V44" s="92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4"/>
    </row>
    <row r="45" spans="2:35" ht="31.5" customHeight="1" thickBot="1" x14ac:dyDescent="0.35">
      <c r="B45" s="112" t="s">
        <v>89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4"/>
      <c r="AI45" s="39"/>
    </row>
    <row r="46" spans="2:35" ht="47.5" customHeight="1" x14ac:dyDescent="0.3">
      <c r="B46" s="133" t="s">
        <v>0</v>
      </c>
      <c r="C46" s="188"/>
      <c r="D46" s="133" t="s">
        <v>39</v>
      </c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4" t="s">
        <v>40</v>
      </c>
      <c r="W46" s="135"/>
      <c r="X46" s="136"/>
      <c r="Y46" s="150" t="s">
        <v>41</v>
      </c>
      <c r="Z46" s="150"/>
      <c r="AA46" s="150"/>
      <c r="AB46" s="150"/>
      <c r="AC46" s="150"/>
      <c r="AD46" s="150" t="s">
        <v>42</v>
      </c>
      <c r="AE46" s="150"/>
      <c r="AF46" s="150"/>
      <c r="AG46" s="150"/>
      <c r="AI46" s="4"/>
    </row>
    <row r="47" spans="2:35" ht="34.5" customHeight="1" x14ac:dyDescent="0.3">
      <c r="B47" s="121">
        <v>1</v>
      </c>
      <c r="C47" s="121"/>
      <c r="D47" s="122" t="s">
        <v>43</v>
      </c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65">
        <v>0.38779999999999998</v>
      </c>
      <c r="W47" s="66"/>
      <c r="X47" s="67"/>
      <c r="Y47" s="129">
        <f>-V47+V48</f>
        <v>1.2000000000000344E-3</v>
      </c>
      <c r="Z47" s="129"/>
      <c r="AA47" s="129"/>
      <c r="AB47" s="129"/>
      <c r="AC47" s="129"/>
      <c r="AD47" s="85">
        <v>1</v>
      </c>
      <c r="AE47" s="85"/>
      <c r="AF47" s="85"/>
      <c r="AG47" s="85"/>
    </row>
    <row r="48" spans="2:35" ht="36" customHeight="1" x14ac:dyDescent="0.3">
      <c r="B48" s="121">
        <v>2</v>
      </c>
      <c r="C48" s="121"/>
      <c r="D48" s="122" t="s">
        <v>44</v>
      </c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65">
        <v>0.38900000000000001</v>
      </c>
      <c r="W48" s="66"/>
      <c r="X48" s="67"/>
      <c r="Y48" s="129"/>
      <c r="Z48" s="129"/>
      <c r="AA48" s="129"/>
      <c r="AB48" s="129"/>
      <c r="AC48" s="129"/>
      <c r="AD48" s="85"/>
      <c r="AE48" s="85"/>
      <c r="AF48" s="85"/>
      <c r="AG48" s="85"/>
    </row>
    <row r="49" spans="2:36" ht="9" customHeight="1" x14ac:dyDescent="0.3">
      <c r="B49" s="28"/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2"/>
      <c r="Z49" s="32"/>
      <c r="AA49" s="32"/>
      <c r="AB49" s="32"/>
      <c r="AC49" s="32"/>
      <c r="AD49" s="33"/>
      <c r="AE49" s="33"/>
      <c r="AF49" s="33"/>
      <c r="AG49" s="34"/>
    </row>
    <row r="50" spans="2:36" ht="27" customHeight="1" x14ac:dyDescent="0.3">
      <c r="B50" s="133" t="s">
        <v>0</v>
      </c>
      <c r="C50" s="133"/>
      <c r="D50" s="133" t="s">
        <v>45</v>
      </c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4" t="s">
        <v>46</v>
      </c>
      <c r="W50" s="135"/>
      <c r="X50" s="135"/>
      <c r="Y50" s="135"/>
      <c r="Z50" s="135"/>
      <c r="AA50" s="135"/>
      <c r="AB50" s="135"/>
      <c r="AC50" s="135"/>
      <c r="AD50" s="135"/>
      <c r="AE50" s="135"/>
      <c r="AF50" s="135"/>
      <c r="AG50" s="136"/>
    </row>
    <row r="51" spans="2:36" ht="28.5" customHeight="1" x14ac:dyDescent="0.3">
      <c r="B51" s="110">
        <v>1</v>
      </c>
      <c r="C51" s="110"/>
      <c r="D51" s="111" t="s">
        <v>47</v>
      </c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91">
        <v>6455984187.2399998</v>
      </c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3"/>
    </row>
    <row r="52" spans="2:36" ht="34.5" customHeight="1" thickBot="1" x14ac:dyDescent="0.35">
      <c r="B52" s="71">
        <v>2</v>
      </c>
      <c r="C52" s="71"/>
      <c r="D52" s="125" t="s">
        <v>48</v>
      </c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6">
        <v>6475961446.1999998</v>
      </c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8"/>
    </row>
    <row r="53" spans="2:36" ht="9.65" customHeight="1" x14ac:dyDescent="0.3">
      <c r="B53" s="25"/>
      <c r="C53" s="17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9"/>
      <c r="W53" s="19"/>
      <c r="X53" s="19"/>
      <c r="Y53" s="20"/>
      <c r="Z53" s="20"/>
      <c r="AA53" s="20"/>
      <c r="AB53" s="20"/>
      <c r="AC53" s="20"/>
      <c r="AD53" s="21"/>
      <c r="AE53" s="21"/>
      <c r="AF53" s="21"/>
      <c r="AG53" s="26"/>
    </row>
    <row r="54" spans="2:36" ht="18.75" customHeight="1" x14ac:dyDescent="0.3">
      <c r="B54" s="295" t="s">
        <v>103</v>
      </c>
      <c r="C54" s="296"/>
      <c r="D54" s="296"/>
      <c r="E54" s="296"/>
      <c r="F54" s="296"/>
      <c r="G54" s="296"/>
      <c r="H54" s="296"/>
      <c r="I54" s="296"/>
      <c r="J54" s="296"/>
      <c r="K54" s="296"/>
      <c r="L54" s="296"/>
      <c r="M54" s="296"/>
      <c r="N54" s="296"/>
      <c r="O54" s="296"/>
      <c r="P54" s="296"/>
      <c r="Q54" s="296"/>
      <c r="R54" s="296"/>
      <c r="S54" s="296"/>
      <c r="T54" s="296"/>
      <c r="U54" s="296"/>
      <c r="V54" s="296"/>
      <c r="W54" s="296"/>
      <c r="X54" s="296"/>
      <c r="Y54" s="296"/>
      <c r="Z54" s="296"/>
      <c r="AA54" s="296"/>
      <c r="AB54" s="296"/>
      <c r="AC54" s="296"/>
      <c r="AD54" s="296"/>
      <c r="AE54" s="296"/>
      <c r="AF54" s="21"/>
      <c r="AG54" s="26"/>
    </row>
    <row r="55" spans="2:36" ht="9.65" customHeight="1" x14ac:dyDescent="0.3">
      <c r="B55" s="25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9"/>
      <c r="W55" s="19"/>
      <c r="X55" s="19"/>
      <c r="Y55" s="20"/>
      <c r="Z55" s="20"/>
      <c r="AA55" s="20"/>
      <c r="AB55" s="20"/>
      <c r="AC55" s="20"/>
      <c r="AD55" s="21"/>
      <c r="AE55" s="21"/>
      <c r="AF55" s="21"/>
      <c r="AG55" s="26"/>
    </row>
    <row r="56" spans="2:36" ht="15" customHeight="1" x14ac:dyDescent="0.3">
      <c r="B56" s="295" t="s">
        <v>96</v>
      </c>
      <c r="C56" s="296"/>
      <c r="D56" s="297"/>
      <c r="E56" s="293" t="s">
        <v>98</v>
      </c>
      <c r="F56" s="294"/>
      <c r="G56" s="293" t="s">
        <v>99</v>
      </c>
      <c r="H56" s="313"/>
      <c r="I56" s="294"/>
      <c r="J56" s="293" t="s">
        <v>100</v>
      </c>
      <c r="K56" s="313"/>
      <c r="L56" s="313"/>
      <c r="M56" s="313"/>
      <c r="N56" s="313"/>
      <c r="O56" s="313"/>
      <c r="P56" s="294"/>
      <c r="Q56" s="314" t="s">
        <v>101</v>
      </c>
      <c r="R56" s="314"/>
      <c r="S56" s="314"/>
      <c r="T56" s="314"/>
      <c r="U56" s="314" t="s">
        <v>102</v>
      </c>
      <c r="V56" s="314"/>
      <c r="W56" s="314"/>
      <c r="X56" s="303" t="s">
        <v>104</v>
      </c>
      <c r="Y56" s="303"/>
      <c r="Z56" s="303"/>
      <c r="AA56" s="305" t="s">
        <v>105</v>
      </c>
      <c r="AB56" s="305"/>
      <c r="AC56" s="305"/>
      <c r="AD56" s="305"/>
      <c r="AE56" s="305"/>
      <c r="AF56" s="21"/>
      <c r="AG56" s="26"/>
    </row>
    <row r="57" spans="2:36" ht="16.5" customHeight="1" x14ac:dyDescent="0.3">
      <c r="B57" s="79">
        <v>45746</v>
      </c>
      <c r="C57" s="80"/>
      <c r="D57" s="81"/>
      <c r="E57" s="82">
        <v>7.6700000000000004E-2</v>
      </c>
      <c r="F57" s="83"/>
      <c r="G57" s="82">
        <f>E57</f>
        <v>7.6700000000000004E-2</v>
      </c>
      <c r="H57" s="84"/>
      <c r="I57" s="83"/>
      <c r="J57" s="137">
        <v>943256932</v>
      </c>
      <c r="K57" s="138"/>
      <c r="L57" s="138"/>
      <c r="M57" s="138"/>
      <c r="N57" s="138"/>
      <c r="O57" s="138"/>
      <c r="P57" s="139"/>
      <c r="Q57" s="315">
        <v>5.7356107334556601E-2</v>
      </c>
      <c r="R57" s="315"/>
      <c r="S57" s="315"/>
      <c r="T57" s="315"/>
      <c r="U57" s="142">
        <v>705914674.06004</v>
      </c>
      <c r="V57" s="142"/>
      <c r="W57" s="142"/>
      <c r="X57" s="143">
        <f>Q57-E57</f>
        <v>-1.9343892665443403E-2</v>
      </c>
      <c r="Y57" s="143"/>
      <c r="Z57" s="143"/>
      <c r="AA57" s="306">
        <f>U57-J57</f>
        <v>-237342257.93996</v>
      </c>
      <c r="AB57" s="306"/>
      <c r="AC57" s="306"/>
      <c r="AD57" s="306"/>
      <c r="AE57" s="306"/>
      <c r="AF57" s="21"/>
      <c r="AG57" s="26"/>
    </row>
    <row r="58" spans="2:36" ht="20.25" customHeight="1" x14ac:dyDescent="0.3">
      <c r="B58" s="79">
        <v>45753</v>
      </c>
      <c r="C58" s="80"/>
      <c r="D58" s="81"/>
      <c r="E58" s="82">
        <v>3.2000000000000001E-2</v>
      </c>
      <c r="F58" s="83"/>
      <c r="G58" s="82">
        <f>G57+E58</f>
        <v>0.1087</v>
      </c>
      <c r="H58" s="84"/>
      <c r="I58" s="83"/>
      <c r="J58" s="137">
        <v>393620849.44</v>
      </c>
      <c r="K58" s="138"/>
      <c r="L58" s="138"/>
      <c r="M58" s="138"/>
      <c r="N58" s="138"/>
      <c r="O58" s="138"/>
      <c r="P58" s="139"/>
      <c r="Q58" s="140">
        <v>4.87E-2</v>
      </c>
      <c r="R58" s="141"/>
      <c r="S58" s="141"/>
      <c r="T58" s="141"/>
      <c r="U58" s="142">
        <v>598882226.80971599</v>
      </c>
      <c r="V58" s="142"/>
      <c r="W58" s="142"/>
      <c r="X58" s="143">
        <f t="shared" ref="X58" si="0">Q58-E58</f>
        <v>1.67E-2</v>
      </c>
      <c r="Y58" s="143"/>
      <c r="Z58" s="143"/>
      <c r="AA58" s="306">
        <f>U58-J58</f>
        <v>205261377.36971599</v>
      </c>
      <c r="AB58" s="306"/>
      <c r="AC58" s="306"/>
      <c r="AD58" s="306"/>
      <c r="AE58" s="306"/>
      <c r="AF58" s="21"/>
      <c r="AG58" s="26"/>
      <c r="AI58" s="39"/>
    </row>
    <row r="59" spans="2:36" ht="20.25" customHeight="1" x14ac:dyDescent="0.3">
      <c r="B59" s="79">
        <v>45760</v>
      </c>
      <c r="C59" s="80"/>
      <c r="D59" s="81"/>
      <c r="E59" s="82">
        <v>2.2200000000000001E-2</v>
      </c>
      <c r="F59" s="83"/>
      <c r="G59" s="82">
        <f t="shared" ref="G59" si="1">G58+E59</f>
        <v>0.13090000000000002</v>
      </c>
      <c r="H59" s="84"/>
      <c r="I59" s="83"/>
      <c r="J59" s="137">
        <v>273660215.68099999</v>
      </c>
      <c r="K59" s="138"/>
      <c r="L59" s="138"/>
      <c r="M59" s="138"/>
      <c r="N59" s="138"/>
      <c r="O59" s="138"/>
      <c r="P59" s="139"/>
      <c r="Q59" s="140">
        <v>1.66682771950659E-2</v>
      </c>
      <c r="R59" s="141"/>
      <c r="S59" s="141"/>
      <c r="T59" s="141"/>
      <c r="U59" s="142">
        <v>205030669.63197601</v>
      </c>
      <c r="V59" s="142"/>
      <c r="W59" s="142"/>
      <c r="X59" s="143">
        <f t="shared" ref="X59" si="2">Q59-E59</f>
        <v>-5.5317228049341013E-3</v>
      </c>
      <c r="Y59" s="143"/>
      <c r="Z59" s="143"/>
      <c r="AA59" s="306">
        <f t="shared" ref="AA59:AA60" si="3">U59-J59</f>
        <v>-68629546.049023986</v>
      </c>
      <c r="AB59" s="306"/>
      <c r="AC59" s="306"/>
      <c r="AD59" s="306"/>
      <c r="AE59" s="306"/>
      <c r="AF59" s="21"/>
      <c r="AG59" s="26"/>
      <c r="AI59" s="39"/>
    </row>
    <row r="60" spans="2:36" ht="20.25" customHeight="1" x14ac:dyDescent="0.3">
      <c r="B60" s="79">
        <v>45767</v>
      </c>
      <c r="C60" s="80"/>
      <c r="D60" s="81"/>
      <c r="E60" s="82">
        <v>2.7199999999999998E-2</v>
      </c>
      <c r="F60" s="83"/>
      <c r="G60" s="82">
        <f>G59+E60</f>
        <v>0.15810000000000002</v>
      </c>
      <c r="H60" s="84"/>
      <c r="I60" s="83"/>
      <c r="J60" s="137">
        <v>333730366.75</v>
      </c>
      <c r="K60" s="138"/>
      <c r="L60" s="138"/>
      <c r="M60" s="138"/>
      <c r="N60" s="138"/>
      <c r="O60" s="138"/>
      <c r="P60" s="139"/>
      <c r="Q60" s="140">
        <v>1.27991272301209E-2</v>
      </c>
      <c r="R60" s="141"/>
      <c r="S60" s="141"/>
      <c r="T60" s="141"/>
      <c r="U60" s="142">
        <v>157437604.13783801</v>
      </c>
      <c r="V60" s="142"/>
      <c r="W60" s="142"/>
      <c r="X60" s="143">
        <f t="shared" ref="X60" si="4">Q60-E60</f>
        <v>-1.4400872769879098E-2</v>
      </c>
      <c r="Y60" s="143"/>
      <c r="Z60" s="143"/>
      <c r="AA60" s="306">
        <f t="shared" si="3"/>
        <v>-176292762.61216199</v>
      </c>
      <c r="AB60" s="306"/>
      <c r="AC60" s="306"/>
      <c r="AD60" s="306"/>
      <c r="AE60" s="306"/>
      <c r="AF60" s="21"/>
      <c r="AG60" s="26"/>
      <c r="AI60" s="39"/>
    </row>
    <row r="61" spans="2:36" ht="20.25" customHeight="1" x14ac:dyDescent="0.3">
      <c r="B61" s="79">
        <v>45774</v>
      </c>
      <c r="C61" s="80"/>
      <c r="D61" s="81"/>
      <c r="E61" s="82">
        <v>2.7093338929023401E-2</v>
      </c>
      <c r="F61" s="83"/>
      <c r="G61" s="82">
        <f>G60+E61</f>
        <v>0.18519333892902343</v>
      </c>
      <c r="H61" s="84"/>
      <c r="I61" s="83"/>
      <c r="J61" s="137">
        <v>333730366.75</v>
      </c>
      <c r="K61" s="138"/>
      <c r="L61" s="138"/>
      <c r="M61" s="138"/>
      <c r="N61" s="138"/>
      <c r="O61" s="138"/>
      <c r="P61" s="139"/>
      <c r="Q61" s="140">
        <v>8.9801937975466095E-3</v>
      </c>
      <c r="R61" s="141"/>
      <c r="S61" s="141"/>
      <c r="T61" s="141"/>
      <c r="U61" s="142">
        <v>110224554.381928</v>
      </c>
      <c r="V61" s="142"/>
      <c r="W61" s="142"/>
      <c r="X61" s="143">
        <f t="shared" ref="X61" si="5">Q61-E61</f>
        <v>-1.8113145131476792E-2</v>
      </c>
      <c r="Y61" s="143"/>
      <c r="Z61" s="143"/>
      <c r="AA61" s="306">
        <f>U61-J61</f>
        <v>-223505812.368072</v>
      </c>
      <c r="AB61" s="306"/>
      <c r="AC61" s="306"/>
      <c r="AD61" s="306"/>
      <c r="AE61" s="306"/>
      <c r="AF61" s="21"/>
      <c r="AG61" s="26"/>
      <c r="AI61" s="44"/>
    </row>
    <row r="62" spans="2:36" ht="20.25" customHeight="1" x14ac:dyDescent="0.3">
      <c r="B62" s="79">
        <v>45781</v>
      </c>
      <c r="C62" s="80"/>
      <c r="D62" s="81"/>
      <c r="E62" s="82">
        <v>3.0395622998684001E-2</v>
      </c>
      <c r="F62" s="83"/>
      <c r="G62" s="82">
        <f>G61+E62</f>
        <v>0.21558896192770743</v>
      </c>
      <c r="H62" s="84"/>
      <c r="I62" s="83"/>
      <c r="J62" s="137">
        <v>373885967</v>
      </c>
      <c r="K62" s="138"/>
      <c r="L62" s="138"/>
      <c r="M62" s="138"/>
      <c r="N62" s="138"/>
      <c r="O62" s="138"/>
      <c r="P62" s="139"/>
      <c r="Q62" s="140">
        <v>2.8565080692094201E-2</v>
      </c>
      <c r="R62" s="141"/>
      <c r="S62" s="141"/>
      <c r="T62" s="141"/>
      <c r="U62" s="142">
        <v>351369103.94825798</v>
      </c>
      <c r="V62" s="142"/>
      <c r="W62" s="142"/>
      <c r="X62" s="143">
        <f t="shared" ref="X62" si="6">Q62-E62</f>
        <v>-1.8305423065897997E-3</v>
      </c>
      <c r="Y62" s="143"/>
      <c r="Z62" s="143"/>
      <c r="AA62" s="306">
        <f>U62-J62</f>
        <v>-22516863.051742017</v>
      </c>
      <c r="AB62" s="306"/>
      <c r="AC62" s="306"/>
      <c r="AD62" s="306"/>
      <c r="AE62" s="306"/>
      <c r="AF62" s="21"/>
      <c r="AG62" s="26"/>
      <c r="AI62" s="44"/>
    </row>
    <row r="63" spans="2:36" ht="18.75" customHeight="1" x14ac:dyDescent="0.3">
      <c r="B63" s="308" t="s">
        <v>97</v>
      </c>
      <c r="C63" s="309"/>
      <c r="D63" s="310"/>
      <c r="E63" s="311">
        <f>SUM(E57:F62)</f>
        <v>0.21558896192770743</v>
      </c>
      <c r="F63" s="312"/>
      <c r="G63" s="316">
        <f>G62</f>
        <v>0.21558896192770743</v>
      </c>
      <c r="H63" s="317"/>
      <c r="I63" s="318"/>
      <c r="J63" s="287">
        <f>SUM(J57:P62)</f>
        <v>2651884697.6210003</v>
      </c>
      <c r="K63" s="288"/>
      <c r="L63" s="288"/>
      <c r="M63" s="288"/>
      <c r="N63" s="288"/>
      <c r="O63" s="288"/>
      <c r="P63" s="289"/>
      <c r="Q63" s="290">
        <f>SUM(Q57:T62)</f>
        <v>0.17306878624938421</v>
      </c>
      <c r="R63" s="291"/>
      <c r="S63" s="291"/>
      <c r="T63" s="291"/>
      <c r="U63" s="292">
        <f>SUM(U57:W62)</f>
        <v>2128858832.9697556</v>
      </c>
      <c r="V63" s="292"/>
      <c r="W63" s="292"/>
      <c r="X63" s="304">
        <f>Q63-E63</f>
        <v>-4.2520175678323224E-2</v>
      </c>
      <c r="Y63" s="304"/>
      <c r="Z63" s="304"/>
      <c r="AA63" s="307">
        <f>U63-J63</f>
        <v>-523025864.65124464</v>
      </c>
      <c r="AB63" s="307"/>
      <c r="AC63" s="307"/>
      <c r="AD63" s="307"/>
      <c r="AE63" s="307"/>
      <c r="AF63" s="21"/>
      <c r="AG63" s="26"/>
      <c r="AJ63" s="44"/>
    </row>
    <row r="64" spans="2:36" ht="9.65" customHeight="1" x14ac:dyDescent="0.3">
      <c r="B64" s="25"/>
      <c r="C64" s="17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9"/>
      <c r="W64" s="19"/>
      <c r="X64" s="19"/>
      <c r="Y64" s="20"/>
      <c r="Z64" s="20"/>
      <c r="AA64" s="20"/>
      <c r="AB64" s="20"/>
      <c r="AC64" s="20"/>
      <c r="AD64" s="21"/>
      <c r="AE64" s="21"/>
      <c r="AF64" s="21"/>
      <c r="AG64" s="26"/>
    </row>
    <row r="65" spans="1:35" ht="29.15" customHeight="1" x14ac:dyDescent="0.3">
      <c r="B65" s="130" t="s">
        <v>17</v>
      </c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  <c r="AA65" s="131"/>
      <c r="AB65" s="131"/>
      <c r="AC65" s="131"/>
      <c r="AD65" s="131"/>
      <c r="AE65" s="131"/>
      <c r="AF65" s="131"/>
      <c r="AG65" s="132"/>
      <c r="AI65" s="39"/>
    </row>
    <row r="66" spans="1:35" ht="9" customHeight="1" x14ac:dyDescent="0.3">
      <c r="B66" s="233" t="s">
        <v>0</v>
      </c>
      <c r="C66" s="234"/>
      <c r="D66" s="254" t="s">
        <v>70</v>
      </c>
      <c r="E66" s="255"/>
      <c r="F66" s="255"/>
      <c r="G66" s="255"/>
      <c r="H66" s="255"/>
      <c r="I66" s="255"/>
      <c r="J66" s="255"/>
      <c r="K66" s="255"/>
      <c r="L66" s="255"/>
      <c r="M66" s="255"/>
      <c r="N66" s="255"/>
      <c r="O66" s="255"/>
      <c r="P66" s="255"/>
      <c r="Q66" s="255"/>
      <c r="R66" s="255"/>
      <c r="S66" s="255"/>
      <c r="T66" s="255"/>
      <c r="U66" s="255"/>
      <c r="V66" s="256"/>
      <c r="W66" s="242" t="s">
        <v>15</v>
      </c>
      <c r="X66" s="243"/>
      <c r="Y66" s="244"/>
      <c r="Z66" s="248" t="s">
        <v>16</v>
      </c>
      <c r="AA66" s="249"/>
      <c r="AB66" s="249"/>
      <c r="AC66" s="250"/>
      <c r="AD66" s="237" t="s">
        <v>14</v>
      </c>
      <c r="AE66" s="238"/>
      <c r="AF66" s="238"/>
      <c r="AG66" s="239"/>
    </row>
    <row r="67" spans="1:35" ht="23.25" customHeight="1" x14ac:dyDescent="0.3">
      <c r="B67" s="235"/>
      <c r="C67" s="236"/>
      <c r="D67" s="257"/>
      <c r="E67" s="258"/>
      <c r="F67" s="258"/>
      <c r="G67" s="258"/>
      <c r="H67" s="258"/>
      <c r="I67" s="258"/>
      <c r="J67" s="258"/>
      <c r="K67" s="258"/>
      <c r="L67" s="258"/>
      <c r="M67" s="258"/>
      <c r="N67" s="258"/>
      <c r="O67" s="258"/>
      <c r="P67" s="258"/>
      <c r="Q67" s="258"/>
      <c r="R67" s="258"/>
      <c r="S67" s="258"/>
      <c r="T67" s="258"/>
      <c r="U67" s="258"/>
      <c r="V67" s="259"/>
      <c r="W67" s="245"/>
      <c r="X67" s="246"/>
      <c r="Y67" s="247"/>
      <c r="Z67" s="251"/>
      <c r="AA67" s="252"/>
      <c r="AB67" s="252"/>
      <c r="AC67" s="253"/>
      <c r="AD67" s="234"/>
      <c r="AE67" s="240"/>
      <c r="AF67" s="240"/>
      <c r="AG67" s="241"/>
    </row>
    <row r="68" spans="1:35" ht="25" customHeight="1" x14ac:dyDescent="0.3">
      <c r="B68" s="48"/>
      <c r="C68" s="49"/>
      <c r="D68" s="115" t="s">
        <v>71</v>
      </c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7"/>
      <c r="W68" s="53">
        <v>45509</v>
      </c>
      <c r="X68" s="54"/>
      <c r="Y68" s="55"/>
      <c r="Z68" s="53">
        <v>45509</v>
      </c>
      <c r="AA68" s="54"/>
      <c r="AB68" s="54"/>
      <c r="AC68" s="55"/>
      <c r="AD68" s="56">
        <f t="shared" ref="AD68:AD79" si="7">+IF(Z68&lt;&gt;0,IF(Z68=0,(W68-Z68),IF(Z68&lt;&gt;W68,(W68-Z68),0)),"no iniciado")</f>
        <v>0</v>
      </c>
      <c r="AE68" s="57"/>
      <c r="AF68" s="57">
        <f t="shared" ref="AF68:AF79" si="8">+IF(Z68&lt;&gt;0,IF(AB68=0,(T68-Z68),IF(Z68&lt;&gt;T68,(T68-Z68),0)),"no iniciado")</f>
        <v>-45509</v>
      </c>
      <c r="AG68" s="58"/>
    </row>
    <row r="69" spans="1:35" ht="17.25" customHeight="1" x14ac:dyDescent="0.3">
      <c r="B69" s="48"/>
      <c r="C69" s="49"/>
      <c r="D69" s="61" t="s">
        <v>72</v>
      </c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3"/>
      <c r="W69" s="53">
        <v>45549</v>
      </c>
      <c r="X69" s="54"/>
      <c r="Y69" s="55"/>
      <c r="Z69" s="53">
        <v>45549</v>
      </c>
      <c r="AA69" s="54"/>
      <c r="AB69" s="54"/>
      <c r="AC69" s="55"/>
      <c r="AD69" s="56">
        <f>+IF(Z69&lt;&gt;0,IF(Z69=0,(W69-Z69),IF(Z69&lt;&gt;W69,(W69-Z69),0)),"En ejecución")</f>
        <v>0</v>
      </c>
      <c r="AE69" s="57"/>
      <c r="AF69" s="57">
        <f t="shared" ref="AF69:AF71" si="9">+IF(Z69&lt;&gt;0,IF(AB69=0,(T69-Z69),IF(Z69&lt;&gt;T69,(T69-Z69),0)),"no iniciado")</f>
        <v>-45549</v>
      </c>
      <c r="AG69" s="58"/>
    </row>
    <row r="70" spans="1:35" ht="16.5" customHeight="1" x14ac:dyDescent="0.3">
      <c r="B70" s="189"/>
      <c r="C70" s="190"/>
      <c r="D70" s="61" t="s">
        <v>83</v>
      </c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3"/>
      <c r="W70" s="53">
        <v>45578</v>
      </c>
      <c r="X70" s="54"/>
      <c r="Y70" s="55"/>
      <c r="Z70" s="53">
        <v>45578</v>
      </c>
      <c r="AA70" s="54"/>
      <c r="AB70" s="54"/>
      <c r="AC70" s="55"/>
      <c r="AD70" s="56">
        <f>+IF(Z70&lt;&gt;0,IF(Z70=0,(W70-Z70),IF(Z70&lt;&gt;W70,(W70-Z70),0)),"En ejecución")</f>
        <v>0</v>
      </c>
      <c r="AE70" s="57"/>
      <c r="AF70" s="57">
        <f t="shared" si="9"/>
        <v>-45578</v>
      </c>
      <c r="AG70" s="58"/>
    </row>
    <row r="71" spans="1:35" ht="16.5" customHeight="1" x14ac:dyDescent="0.3">
      <c r="B71" s="48"/>
      <c r="C71" s="49"/>
      <c r="D71" s="61" t="s">
        <v>73</v>
      </c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3"/>
      <c r="W71" s="53">
        <v>45640</v>
      </c>
      <c r="X71" s="54"/>
      <c r="Y71" s="55"/>
      <c r="Z71" s="53">
        <v>45640</v>
      </c>
      <c r="AA71" s="54"/>
      <c r="AB71" s="54"/>
      <c r="AC71" s="55"/>
      <c r="AD71" s="56">
        <f>+IF(Z71&lt;&gt;0,IF(Z71=0,(W71-Z71),IF(Z71&lt;&gt;W71,(W71-Z71),0)),"En ejecución")</f>
        <v>0</v>
      </c>
      <c r="AE71" s="57"/>
      <c r="AF71" s="57">
        <f t="shared" si="9"/>
        <v>-45640</v>
      </c>
      <c r="AG71" s="58"/>
    </row>
    <row r="72" spans="1:35" ht="18.649999999999999" customHeight="1" x14ac:dyDescent="0.3">
      <c r="B72" s="48"/>
      <c r="C72" s="49"/>
      <c r="D72" s="61" t="s">
        <v>74</v>
      </c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3"/>
      <c r="W72" s="53">
        <v>45838</v>
      </c>
      <c r="X72" s="54"/>
      <c r="Y72" s="55"/>
      <c r="Z72" s="53"/>
      <c r="AA72" s="54"/>
      <c r="AB72" s="54"/>
      <c r="AC72" s="55"/>
      <c r="AD72" s="56" t="str">
        <f>+IF(Z72&lt;&gt;0,IF(Z72=0,(W72-Z72),IF(Z72&lt;&gt;W72,(W72-Z72),0)),"En ejecución")</f>
        <v>En ejecución</v>
      </c>
      <c r="AE72" s="57"/>
      <c r="AF72" s="57" t="str">
        <f t="shared" si="8"/>
        <v>no iniciado</v>
      </c>
      <c r="AG72" s="58"/>
    </row>
    <row r="73" spans="1:35" ht="18.649999999999999" customHeight="1" x14ac:dyDescent="0.3">
      <c r="B73" s="48"/>
      <c r="C73" s="49"/>
      <c r="D73" s="61" t="s">
        <v>75</v>
      </c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3"/>
      <c r="W73" s="53">
        <v>45917</v>
      </c>
      <c r="X73" s="54"/>
      <c r="Y73" s="55"/>
      <c r="Z73" s="53"/>
      <c r="AA73" s="54"/>
      <c r="AB73" s="54"/>
      <c r="AC73" s="55"/>
      <c r="AD73" s="56" t="str">
        <f t="shared" si="7"/>
        <v>no iniciado</v>
      </c>
      <c r="AE73" s="57"/>
      <c r="AF73" s="57" t="str">
        <f t="shared" si="8"/>
        <v>no iniciado</v>
      </c>
      <c r="AG73" s="58"/>
    </row>
    <row r="74" spans="1:35" ht="18" customHeight="1" x14ac:dyDescent="0.3">
      <c r="B74" s="48"/>
      <c r="C74" s="49"/>
      <c r="D74" s="61" t="s">
        <v>76</v>
      </c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3"/>
      <c r="W74" s="53">
        <v>45923</v>
      </c>
      <c r="X74" s="54"/>
      <c r="Y74" s="55"/>
      <c r="Z74" s="53"/>
      <c r="AA74" s="54"/>
      <c r="AB74" s="54"/>
      <c r="AC74" s="55"/>
      <c r="AD74" s="56" t="str">
        <f>+IF(Z74&lt;&gt;0,IF(Z74=0,(W74-Z74),IF(Z74&lt;&gt;W74,(W74-Z74),0)),"En ejecución")</f>
        <v>En ejecución</v>
      </c>
      <c r="AE74" s="57"/>
      <c r="AF74" s="57" t="str">
        <f t="shared" si="8"/>
        <v>no iniciado</v>
      </c>
      <c r="AG74" s="58"/>
    </row>
    <row r="75" spans="1:35" ht="21" customHeight="1" x14ac:dyDescent="0.3">
      <c r="B75" s="48"/>
      <c r="C75" s="49"/>
      <c r="D75" s="61" t="s">
        <v>77</v>
      </c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3"/>
      <c r="W75" s="53">
        <v>45929</v>
      </c>
      <c r="X75" s="54"/>
      <c r="Y75" s="55"/>
      <c r="Z75" s="53"/>
      <c r="AA75" s="54"/>
      <c r="AB75" s="54"/>
      <c r="AC75" s="55"/>
      <c r="AD75" s="56" t="str">
        <f t="shared" si="7"/>
        <v>no iniciado</v>
      </c>
      <c r="AE75" s="57"/>
      <c r="AF75" s="57" t="str">
        <f t="shared" si="8"/>
        <v>no iniciado</v>
      </c>
      <c r="AG75" s="58"/>
    </row>
    <row r="76" spans="1:35" ht="15.5" x14ac:dyDescent="0.3">
      <c r="B76" s="48"/>
      <c r="C76" s="49"/>
      <c r="D76" s="61" t="s">
        <v>78</v>
      </c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3"/>
      <c r="W76" s="53">
        <v>45926</v>
      </c>
      <c r="X76" s="54"/>
      <c r="Y76" s="55"/>
      <c r="Z76" s="53"/>
      <c r="AA76" s="54"/>
      <c r="AB76" s="54"/>
      <c r="AC76" s="55"/>
      <c r="AD76" s="56" t="str">
        <f t="shared" si="7"/>
        <v>no iniciado</v>
      </c>
      <c r="AE76" s="57"/>
      <c r="AF76" s="57" t="str">
        <f t="shared" si="8"/>
        <v>no iniciado</v>
      </c>
      <c r="AG76" s="58"/>
    </row>
    <row r="77" spans="1:35" ht="18" customHeight="1" x14ac:dyDescent="0.3">
      <c r="B77" s="48"/>
      <c r="C77" s="49"/>
      <c r="D77" s="61" t="s">
        <v>79</v>
      </c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3"/>
      <c r="W77" s="53">
        <v>45870</v>
      </c>
      <c r="X77" s="54"/>
      <c r="Y77" s="55"/>
      <c r="Z77" s="53"/>
      <c r="AA77" s="54"/>
      <c r="AB77" s="54"/>
      <c r="AC77" s="55"/>
      <c r="AD77" s="56" t="str">
        <f t="shared" si="7"/>
        <v>no iniciado</v>
      </c>
      <c r="AE77" s="57"/>
      <c r="AF77" s="57" t="str">
        <f t="shared" si="8"/>
        <v>no iniciado</v>
      </c>
      <c r="AG77" s="58"/>
    </row>
    <row r="78" spans="1:35" ht="17.25" customHeight="1" x14ac:dyDescent="0.3">
      <c r="A78" s="1"/>
      <c r="B78" s="48"/>
      <c r="C78" s="49"/>
      <c r="D78" s="61" t="s">
        <v>80</v>
      </c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3"/>
      <c r="W78" s="53">
        <v>45930</v>
      </c>
      <c r="X78" s="54"/>
      <c r="Y78" s="55"/>
      <c r="Z78" s="53"/>
      <c r="AA78" s="54"/>
      <c r="AB78" s="54"/>
      <c r="AC78" s="55"/>
      <c r="AD78" s="56" t="str">
        <f t="shared" si="7"/>
        <v>no iniciado</v>
      </c>
      <c r="AE78" s="57"/>
      <c r="AF78" s="57" t="str">
        <f t="shared" si="8"/>
        <v>no iniciado</v>
      </c>
      <c r="AG78" s="58"/>
    </row>
    <row r="79" spans="1:35" ht="35.5" customHeight="1" x14ac:dyDescent="0.3">
      <c r="B79" s="48"/>
      <c r="C79" s="49"/>
      <c r="D79" s="115" t="s">
        <v>81</v>
      </c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7"/>
      <c r="W79" s="53">
        <v>45930</v>
      </c>
      <c r="X79" s="54"/>
      <c r="Y79" s="55"/>
      <c r="Z79" s="53"/>
      <c r="AA79" s="54"/>
      <c r="AB79" s="54"/>
      <c r="AC79" s="55"/>
      <c r="AD79" s="56" t="str">
        <f t="shared" si="7"/>
        <v>no iniciado</v>
      </c>
      <c r="AE79" s="57"/>
      <c r="AF79" s="57" t="str">
        <f t="shared" si="8"/>
        <v>no iniciado</v>
      </c>
      <c r="AG79" s="58"/>
    </row>
    <row r="80" spans="1:35" s="1" customFormat="1" ht="15" customHeight="1" x14ac:dyDescent="0.35">
      <c r="A80" s="3"/>
      <c r="B80" s="95" t="s">
        <v>82</v>
      </c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7"/>
      <c r="T80" s="98"/>
      <c r="U80" s="99"/>
      <c r="V80" s="100"/>
      <c r="W80" s="59">
        <f>+W79-W68+1</f>
        <v>422</v>
      </c>
      <c r="X80" s="60"/>
      <c r="Y80" s="60"/>
      <c r="Z80" s="50" t="str">
        <f>IF(Z79&lt;&gt;0,(Z79-W68+1),"")</f>
        <v/>
      </c>
      <c r="AA80" s="51"/>
      <c r="AB80" s="51"/>
      <c r="AC80" s="64"/>
      <c r="AD80" s="50"/>
      <c r="AE80" s="51"/>
      <c r="AF80" s="51"/>
      <c r="AG80" s="52"/>
    </row>
    <row r="81" spans="2:33" ht="6.75" customHeight="1" x14ac:dyDescent="0.3"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4"/>
    </row>
    <row r="82" spans="2:33" ht="15" x14ac:dyDescent="0.3">
      <c r="B82" s="130" t="s">
        <v>24</v>
      </c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131"/>
      <c r="AF82" s="131"/>
      <c r="AG82" s="132"/>
    </row>
    <row r="83" spans="2:33" ht="35.5" customHeight="1" x14ac:dyDescent="0.3">
      <c r="B83" s="118" t="s">
        <v>110</v>
      </c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20"/>
    </row>
    <row r="84" spans="2:33" ht="18.75" customHeight="1" x14ac:dyDescent="0.3">
      <c r="B84" s="101" t="s">
        <v>85</v>
      </c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  <c r="AG84" s="103"/>
    </row>
    <row r="85" spans="2:33" ht="31" customHeight="1" x14ac:dyDescent="0.3">
      <c r="B85" s="45" t="s">
        <v>111</v>
      </c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7"/>
    </row>
    <row r="86" spans="2:33" ht="16" customHeight="1" x14ac:dyDescent="0.3">
      <c r="B86" s="45" t="s">
        <v>112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7"/>
    </row>
    <row r="87" spans="2:33" ht="16" customHeight="1" x14ac:dyDescent="0.3">
      <c r="B87" s="45" t="s">
        <v>113</v>
      </c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7"/>
    </row>
    <row r="88" spans="2:33" ht="17.5" customHeight="1" x14ac:dyDescent="0.3">
      <c r="B88" s="45" t="s">
        <v>114</v>
      </c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7"/>
    </row>
    <row r="89" spans="2:33" ht="19" customHeight="1" x14ac:dyDescent="0.3">
      <c r="B89" s="45" t="s">
        <v>115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7"/>
    </row>
    <row r="90" spans="2:33" ht="17.5" customHeight="1" x14ac:dyDescent="0.3">
      <c r="B90" s="45" t="s">
        <v>116</v>
      </c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7"/>
    </row>
    <row r="91" spans="2:33" ht="30.5" customHeight="1" x14ac:dyDescent="0.3">
      <c r="B91" s="45" t="s">
        <v>117</v>
      </c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7"/>
    </row>
    <row r="92" spans="2:33" ht="17.5" customHeight="1" x14ac:dyDescent="0.3">
      <c r="B92" s="45" t="s">
        <v>118</v>
      </c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7"/>
    </row>
    <row r="93" spans="2:33" ht="17.5" customHeight="1" x14ac:dyDescent="0.3">
      <c r="B93" s="104" t="s">
        <v>84</v>
      </c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  <c r="AF93" s="105"/>
      <c r="AG93" s="106"/>
    </row>
    <row r="94" spans="2:33" ht="18" customHeight="1" x14ac:dyDescent="0.3">
      <c r="B94" s="45" t="s">
        <v>119</v>
      </c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7"/>
    </row>
    <row r="95" spans="2:33" ht="18" customHeight="1" x14ac:dyDescent="0.3">
      <c r="B95" s="45" t="s">
        <v>120</v>
      </c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7"/>
    </row>
    <row r="96" spans="2:33" ht="18" customHeight="1" x14ac:dyDescent="0.3">
      <c r="B96" s="45" t="s">
        <v>107</v>
      </c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7"/>
    </row>
    <row r="97" spans="2:33" ht="18" customHeight="1" x14ac:dyDescent="0.3">
      <c r="B97" s="45" t="s">
        <v>121</v>
      </c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7"/>
    </row>
    <row r="98" spans="2:33" ht="18" customHeight="1" x14ac:dyDescent="0.3">
      <c r="B98" s="45" t="s">
        <v>108</v>
      </c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7"/>
    </row>
    <row r="99" spans="2:33" ht="18" customHeight="1" x14ac:dyDescent="0.3">
      <c r="B99" s="45" t="s">
        <v>109</v>
      </c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7"/>
    </row>
    <row r="100" spans="2:33" ht="18" customHeight="1" x14ac:dyDescent="0.3">
      <c r="B100" s="45" t="s">
        <v>122</v>
      </c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7"/>
    </row>
    <row r="101" spans="2:33" ht="15" customHeight="1" x14ac:dyDescent="0.3">
      <c r="B101" s="130" t="s">
        <v>37</v>
      </c>
      <c r="C101" s="131"/>
      <c r="D101" s="131"/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2"/>
    </row>
    <row r="102" spans="2:33" ht="4.5" customHeight="1" x14ac:dyDescent="0.3"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7"/>
    </row>
    <row r="103" spans="2:33" ht="5.25" customHeight="1" x14ac:dyDescent="0.3">
      <c r="B103" s="86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8"/>
    </row>
    <row r="104" spans="2:33" x14ac:dyDescent="0.3">
      <c r="B104" s="89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1"/>
    </row>
    <row r="105" spans="2:33" ht="13" customHeight="1" x14ac:dyDescent="0.3">
      <c r="B105" s="89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1"/>
    </row>
    <row r="106" spans="2:33" ht="13" customHeight="1" x14ac:dyDescent="0.3">
      <c r="B106" s="89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1"/>
    </row>
    <row r="107" spans="2:33" ht="13" customHeight="1" x14ac:dyDescent="0.3">
      <c r="B107" s="89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1"/>
    </row>
    <row r="108" spans="2:33" ht="13" customHeight="1" x14ac:dyDescent="0.3">
      <c r="B108" s="89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1"/>
    </row>
    <row r="109" spans="2:33" ht="13" customHeight="1" x14ac:dyDescent="0.3">
      <c r="B109" s="89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1"/>
    </row>
    <row r="110" spans="2:33" ht="13" customHeight="1" x14ac:dyDescent="0.3">
      <c r="B110" s="89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1"/>
    </row>
    <row r="111" spans="2:33" ht="13" customHeight="1" x14ac:dyDescent="0.3">
      <c r="B111" s="89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1"/>
    </row>
    <row r="112" spans="2:33" ht="13" customHeight="1" x14ac:dyDescent="0.3">
      <c r="B112" s="89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1"/>
    </row>
    <row r="113" spans="2:38" ht="13" customHeight="1" x14ac:dyDescent="0.3">
      <c r="B113" s="89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1"/>
    </row>
    <row r="114" spans="2:38" ht="13" customHeight="1" x14ac:dyDescent="0.3">
      <c r="B114" s="89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1"/>
    </row>
    <row r="115" spans="2:38" ht="13" customHeight="1" x14ac:dyDescent="0.3">
      <c r="B115" s="89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1"/>
    </row>
    <row r="116" spans="2:38" ht="13" customHeight="1" x14ac:dyDescent="0.3">
      <c r="B116" s="89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1"/>
    </row>
    <row r="117" spans="2:38" ht="46" customHeight="1" x14ac:dyDescent="0.3">
      <c r="B117" s="89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1"/>
    </row>
    <row r="118" spans="2:38" ht="30.75" customHeight="1" x14ac:dyDescent="0.3">
      <c r="B118" s="89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1"/>
    </row>
    <row r="119" spans="2:38" ht="13" customHeight="1" x14ac:dyDescent="0.3">
      <c r="B119" s="89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1"/>
    </row>
    <row r="120" spans="2:38" ht="13" customHeight="1" x14ac:dyDescent="0.3">
      <c r="B120" s="89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1"/>
    </row>
    <row r="121" spans="2:38" ht="205.5" customHeight="1" x14ac:dyDescent="0.3">
      <c r="B121" s="89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1"/>
    </row>
    <row r="122" spans="2:38" ht="151.5" customHeight="1" x14ac:dyDescent="0.3">
      <c r="B122" s="89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1"/>
      <c r="AK122" s="15"/>
    </row>
    <row r="123" spans="2:38" ht="247.5" customHeight="1" x14ac:dyDescent="0.3">
      <c r="B123" s="261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  <c r="M123" s="262"/>
      <c r="N123" s="262"/>
      <c r="O123" s="262"/>
      <c r="P123" s="262"/>
      <c r="Q123" s="262"/>
      <c r="R123" s="262"/>
      <c r="S123" s="262"/>
      <c r="T123" s="262"/>
      <c r="U123" s="262"/>
      <c r="V123" s="262"/>
      <c r="W123" s="262"/>
      <c r="X123" s="262"/>
      <c r="Y123" s="262"/>
      <c r="Z123" s="262"/>
      <c r="AA123" s="262"/>
      <c r="AB123" s="262"/>
      <c r="AC123" s="262"/>
      <c r="AD123" s="262"/>
      <c r="AE123" s="262"/>
      <c r="AF123" s="262"/>
      <c r="AG123" s="263"/>
      <c r="AL123" s="15"/>
    </row>
    <row r="124" spans="2:38" ht="382.5" customHeight="1" x14ac:dyDescent="0.3">
      <c r="B124" s="40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1"/>
      <c r="AL124" s="15"/>
    </row>
    <row r="125" spans="2:38" ht="162.75" customHeight="1" x14ac:dyDescent="0.3">
      <c r="B125" s="43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27"/>
    </row>
  </sheetData>
  <mergeCells count="315">
    <mergeCell ref="X62:Z62"/>
    <mergeCell ref="AA62:AE62"/>
    <mergeCell ref="B87:AG87"/>
    <mergeCell ref="B88:AG88"/>
    <mergeCell ref="X59:Z59"/>
    <mergeCell ref="AA59:AE59"/>
    <mergeCell ref="B86:AG86"/>
    <mergeCell ref="B77:C77"/>
    <mergeCell ref="D75:V75"/>
    <mergeCell ref="B79:C79"/>
    <mergeCell ref="D78:V78"/>
    <mergeCell ref="Z79:AC79"/>
    <mergeCell ref="W79:Y79"/>
    <mergeCell ref="AA60:AE60"/>
    <mergeCell ref="B61:D61"/>
    <mergeCell ref="E61:F61"/>
    <mergeCell ref="G61:I61"/>
    <mergeCell ref="J61:P61"/>
    <mergeCell ref="Q61:T61"/>
    <mergeCell ref="U61:W61"/>
    <mergeCell ref="X61:Z61"/>
    <mergeCell ref="AA61:AE61"/>
    <mergeCell ref="B74:C74"/>
    <mergeCell ref="B75:C75"/>
    <mergeCell ref="B76:C76"/>
    <mergeCell ref="B62:D62"/>
    <mergeCell ref="E62:F62"/>
    <mergeCell ref="G62:I62"/>
    <mergeCell ref="Q58:T58"/>
    <mergeCell ref="U58:W58"/>
    <mergeCell ref="G63:I63"/>
    <mergeCell ref="B59:D59"/>
    <mergeCell ref="E59:F59"/>
    <mergeCell ref="G59:I59"/>
    <mergeCell ref="J59:P59"/>
    <mergeCell ref="Q59:T59"/>
    <mergeCell ref="U59:W59"/>
    <mergeCell ref="J62:P62"/>
    <mergeCell ref="Q62:T62"/>
    <mergeCell ref="U62:W62"/>
    <mergeCell ref="S34:V34"/>
    <mergeCell ref="W34:AA34"/>
    <mergeCell ref="AB34:AD34"/>
    <mergeCell ref="X56:Z56"/>
    <mergeCell ref="X57:Z57"/>
    <mergeCell ref="X58:Z58"/>
    <mergeCell ref="X63:Z63"/>
    <mergeCell ref="AA56:AE56"/>
    <mergeCell ref="AA57:AE57"/>
    <mergeCell ref="AA58:AE58"/>
    <mergeCell ref="AA63:AE63"/>
    <mergeCell ref="B54:AE54"/>
    <mergeCell ref="B63:D63"/>
    <mergeCell ref="E63:F63"/>
    <mergeCell ref="G56:I56"/>
    <mergeCell ref="J56:P56"/>
    <mergeCell ref="Q56:T56"/>
    <mergeCell ref="U56:W56"/>
    <mergeCell ref="G57:I57"/>
    <mergeCell ref="J57:P57"/>
    <mergeCell ref="Q57:T57"/>
    <mergeCell ref="U57:W57"/>
    <mergeCell ref="G58:I58"/>
    <mergeCell ref="J58:P58"/>
    <mergeCell ref="G26:R26"/>
    <mergeCell ref="B34:F34"/>
    <mergeCell ref="B11:F11"/>
    <mergeCell ref="B31:F31"/>
    <mergeCell ref="G31:R31"/>
    <mergeCell ref="S31:V31"/>
    <mergeCell ref="W31:AG31"/>
    <mergeCell ref="J63:P63"/>
    <mergeCell ref="Q63:T63"/>
    <mergeCell ref="U63:W63"/>
    <mergeCell ref="E56:F56"/>
    <mergeCell ref="B56:D56"/>
    <mergeCell ref="B57:D57"/>
    <mergeCell ref="E57:F57"/>
    <mergeCell ref="B58:D58"/>
    <mergeCell ref="E58:F58"/>
    <mergeCell ref="W35:AG35"/>
    <mergeCell ref="B35:F35"/>
    <mergeCell ref="G35:R35"/>
    <mergeCell ref="B33:F33"/>
    <mergeCell ref="G33:R33"/>
    <mergeCell ref="G34:J34"/>
    <mergeCell ref="K34:O34"/>
    <mergeCell ref="P34:R34"/>
    <mergeCell ref="B123:AG123"/>
    <mergeCell ref="B8:F8"/>
    <mergeCell ref="B9:F9"/>
    <mergeCell ref="B10:F10"/>
    <mergeCell ref="AD68:AG68"/>
    <mergeCell ref="B20:F20"/>
    <mergeCell ref="B14:F14"/>
    <mergeCell ref="B15:F15"/>
    <mergeCell ref="W68:Y68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B26:F26"/>
    <mergeCell ref="B13:F13"/>
    <mergeCell ref="B28:F28"/>
    <mergeCell ref="G28:R28"/>
    <mergeCell ref="B29:F29"/>
    <mergeCell ref="B101:AG101"/>
    <mergeCell ref="D73:V73"/>
    <mergeCell ref="D74:V74"/>
    <mergeCell ref="W73:Y73"/>
    <mergeCell ref="Z73:AC73"/>
    <mergeCell ref="W78:Y78"/>
    <mergeCell ref="B82:AG82"/>
    <mergeCell ref="B66:C67"/>
    <mergeCell ref="B68:C68"/>
    <mergeCell ref="AD66:AG67"/>
    <mergeCell ref="W66:Y67"/>
    <mergeCell ref="Z66:AC67"/>
    <mergeCell ref="Z68:AC68"/>
    <mergeCell ref="D66:V67"/>
    <mergeCell ref="B69:C69"/>
    <mergeCell ref="B73:C73"/>
    <mergeCell ref="AD69:AG69"/>
    <mergeCell ref="AD73:AG73"/>
    <mergeCell ref="B89:AG89"/>
    <mergeCell ref="B90:AG90"/>
    <mergeCell ref="G30:R30"/>
    <mergeCell ref="G29:R29"/>
    <mergeCell ref="B30:F30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S28:V28"/>
    <mergeCell ref="S29:V29"/>
    <mergeCell ref="D70:V70"/>
    <mergeCell ref="S35:V35"/>
    <mergeCell ref="S33:V33"/>
    <mergeCell ref="D69:V69"/>
    <mergeCell ref="G43:R43"/>
    <mergeCell ref="S42:V42"/>
    <mergeCell ref="B42:F42"/>
    <mergeCell ref="B46:C46"/>
    <mergeCell ref="D46:U46"/>
    <mergeCell ref="B70:C70"/>
    <mergeCell ref="V51:AG51"/>
    <mergeCell ref="W36:AG36"/>
    <mergeCell ref="S38:V38"/>
    <mergeCell ref="W38:AG38"/>
    <mergeCell ref="B40:F40"/>
    <mergeCell ref="G40:R40"/>
    <mergeCell ref="AE34:AG34"/>
    <mergeCell ref="B32:F32"/>
    <mergeCell ref="G32:R32"/>
    <mergeCell ref="W28:AG28"/>
    <mergeCell ref="W29:AG29"/>
    <mergeCell ref="W33:AG33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W42:AG42"/>
    <mergeCell ref="S43:V43"/>
    <mergeCell ref="W43:AG43"/>
    <mergeCell ref="V46:X46"/>
    <mergeCell ref="Y46:AC46"/>
    <mergeCell ref="AD46:AG46"/>
    <mergeCell ref="G42:R42"/>
    <mergeCell ref="B43:F43"/>
    <mergeCell ref="B41:F41"/>
    <mergeCell ref="W39:AG39"/>
    <mergeCell ref="W40:AG40"/>
    <mergeCell ref="W41:AG41"/>
    <mergeCell ref="G41:R41"/>
    <mergeCell ref="S39:V39"/>
    <mergeCell ref="S36:V36"/>
    <mergeCell ref="B37:F37"/>
    <mergeCell ref="G37:R37"/>
    <mergeCell ref="S37:V37"/>
    <mergeCell ref="W37:AG37"/>
    <mergeCell ref="G39:R39"/>
    <mergeCell ref="B36:F36"/>
    <mergeCell ref="S32:V32"/>
    <mergeCell ref="W32:AG32"/>
    <mergeCell ref="D52:U52"/>
    <mergeCell ref="V52:AG52"/>
    <mergeCell ref="Z70:AC70"/>
    <mergeCell ref="AD70:AG70"/>
    <mergeCell ref="W70:Y70"/>
    <mergeCell ref="Y47:AC48"/>
    <mergeCell ref="Z72:AC72"/>
    <mergeCell ref="B65:AG65"/>
    <mergeCell ref="W69:Y69"/>
    <mergeCell ref="Z69:AC69"/>
    <mergeCell ref="D68:V68"/>
    <mergeCell ref="B50:C50"/>
    <mergeCell ref="D50:U50"/>
    <mergeCell ref="V50:AG50"/>
    <mergeCell ref="D71:V71"/>
    <mergeCell ref="D72:V72"/>
    <mergeCell ref="J60:P60"/>
    <mergeCell ref="Q60:T60"/>
    <mergeCell ref="U60:W60"/>
    <mergeCell ref="X60:Z60"/>
    <mergeCell ref="B48:C48"/>
    <mergeCell ref="D48:U48"/>
    <mergeCell ref="AD47:AG48"/>
    <mergeCell ref="V48:X48"/>
    <mergeCell ref="B103:AG122"/>
    <mergeCell ref="S44:V44"/>
    <mergeCell ref="W44:AG44"/>
    <mergeCell ref="B80:S80"/>
    <mergeCell ref="T80:V80"/>
    <mergeCell ref="B84:AG84"/>
    <mergeCell ref="B93:AG93"/>
    <mergeCell ref="B85:AG85"/>
    <mergeCell ref="B44:F44"/>
    <mergeCell ref="G44:R44"/>
    <mergeCell ref="B51:C51"/>
    <mergeCell ref="D51:U51"/>
    <mergeCell ref="AD71:AG71"/>
    <mergeCell ref="B45:AG45"/>
    <mergeCell ref="AD75:AG75"/>
    <mergeCell ref="B71:C71"/>
    <mergeCell ref="AD74:AG74"/>
    <mergeCell ref="Z75:AC75"/>
    <mergeCell ref="D79:V79"/>
    <mergeCell ref="B83:AG83"/>
    <mergeCell ref="B47:C47"/>
    <mergeCell ref="D47:U47"/>
    <mergeCell ref="V47:X47"/>
    <mergeCell ref="AD72:AG72"/>
    <mergeCell ref="B12:F12"/>
    <mergeCell ref="B72:C72"/>
    <mergeCell ref="Z71:AC71"/>
    <mergeCell ref="B52:C52"/>
    <mergeCell ref="W74:Y74"/>
    <mergeCell ref="Z74:AC74"/>
    <mergeCell ref="D77:V77"/>
    <mergeCell ref="W76:Y76"/>
    <mergeCell ref="W71:Y71"/>
    <mergeCell ref="W72:Y72"/>
    <mergeCell ref="W75:Y75"/>
    <mergeCell ref="B38:F38"/>
    <mergeCell ref="G38:R38"/>
    <mergeCell ref="S40:V40"/>
    <mergeCell ref="G36:R36"/>
    <mergeCell ref="S30:V30"/>
    <mergeCell ref="W30:AG30"/>
    <mergeCell ref="B60:D60"/>
    <mergeCell ref="E60:F60"/>
    <mergeCell ref="G60:I60"/>
    <mergeCell ref="S41:V41"/>
    <mergeCell ref="B39:F39"/>
    <mergeCell ref="B95:AG95"/>
    <mergeCell ref="B78:C78"/>
    <mergeCell ref="AD80:AG80"/>
    <mergeCell ref="Z76:AC76"/>
    <mergeCell ref="AD76:AG76"/>
    <mergeCell ref="B92:AG92"/>
    <mergeCell ref="B96:AG96"/>
    <mergeCell ref="Z78:AC78"/>
    <mergeCell ref="AD78:AG78"/>
    <mergeCell ref="W80:Y80"/>
    <mergeCell ref="D76:V76"/>
    <mergeCell ref="B94:AG94"/>
    <mergeCell ref="B100:AG100"/>
    <mergeCell ref="AD79:AG79"/>
    <mergeCell ref="Z80:AC80"/>
    <mergeCell ref="W77:Y77"/>
    <mergeCell ref="Z77:AC77"/>
    <mergeCell ref="AD77:AG77"/>
    <mergeCell ref="B97:AG97"/>
    <mergeCell ref="B98:AG98"/>
    <mergeCell ref="B99:AG99"/>
    <mergeCell ref="B91:AG91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rowBreaks count="2" manualBreakCount="2">
    <brk id="49" max="33" man="1"/>
    <brk id="100" max="3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3" ma:contentTypeDescription="Crear nuevo documento." ma:contentTypeScope="" ma:versionID="4a5601c91669ca37c98259b2325a837b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a3e3c253745810ecbec0b5eed7cc9f0c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463574B3-DC77-4D81-BC0F-7B5D414F5C33}"/>
</file>

<file path=customXml/itemProps3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2025-02-18T15:20:24Z</cp:lastPrinted>
  <dcterms:created xsi:type="dcterms:W3CDTF">2008-02-28T20:43:19Z</dcterms:created>
  <dcterms:modified xsi:type="dcterms:W3CDTF">2025-05-06T13:11:16Z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