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449" documentId="8_{ED2CA1B7-3871-4D71-AAC4-6155A4324AB2}" xr6:coauthVersionLast="47" xr6:coauthVersionMax="47" xr10:uidLastSave="{9E63DED9-063F-4863-9029-60A0D76741D3}"/>
  <bookViews>
    <workbookView xWindow="-110" yWindow="-110" windowWidth="19420" windowHeight="10300" xr2:uid="{00000000-000D-0000-FFFF-FFFF00000000}"/>
  </bookViews>
  <sheets>
    <sheet name="SEMANAL" sheetId="2" r:id="rId1"/>
  </sheets>
  <definedNames>
    <definedName name="_xlnm.Print_Area" localSheetId="0">SEMANAL!$A$1:$AH$112</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AD61" i="2" l="1"/>
  <c r="AD59" i="2"/>
  <c r="W67" i="2" l="1"/>
  <c r="G14" i="2"/>
  <c r="AD58" i="2" l="1"/>
  <c r="AD57" i="2"/>
  <c r="AD56" i="2"/>
  <c r="AF56" i="2"/>
  <c r="AF57" i="2"/>
  <c r="AF58" i="2"/>
  <c r="G38" i="2"/>
  <c r="G40" i="2" l="1"/>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<sst xmlns="http://schemas.openxmlformats.org/spreadsheetml/2006/main" count="138" uniqueCount="110">
  <si>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</si>
  <si>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</si>
  <si>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</si>
  <si>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</si>
  <si>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</si>
  <si>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</si>
  <si>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</si>
  <si>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</si>
  <si>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</si>
  <si>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</si>
  <si>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</si>
  <si>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</si>
  <si>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</si>
  <si>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</si>
  <si>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</si>
  <si>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</si>
  <si>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</si>
  <si>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</si>
  <si>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</si>
  <si>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</si>
  <si>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</si>
  <si>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</si>
  <si>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</si>
  <si>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</si>
  <si>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</si>
  <si>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</si>
  <si>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</si>
  <si>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</si>
  <si>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</si>
  <si>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</si>
  <si>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</si>
  <si>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</si>
  <si>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</si>
  <si>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</si>
  <si>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</si>
  <si>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</si>
  <si>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</si>
  <si>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</si>
  <si>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</si>
  <si>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</si>
  <si>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</si>
  <si>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</si>
  <si>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</si>
  <si>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</si>
  <si>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</si>
  <si>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</si>
  <si>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</si>
  <si>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</si>
  <si>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</si>
  <si>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</si>
  <si>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</si>
  <si>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</si>
  <si>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</si>
  <si>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</si>
  <si>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</si>
  <si>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</si>
  <si>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</si>
  <si>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</si>
  <si>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</si>
  <si>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</si>
  <si>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</si>
  <si>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</si>
  <si>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</si>
  <si>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</si>
  <si>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</si>
  <si>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</si>
  <si>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</si>
  <si>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</si>
  <si>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</si>
  <si>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</si>
  <si>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</si>
  <si>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</si>
  <si>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</si>
  <si>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</si>
  <si>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</si>
  <si>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</si>
  <si>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</si>
  <si>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</si>
  <si>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</si>
  <si>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</si>
  <si>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</si>
  <si>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</si>
  <si>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</si>
  <si>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</si>
  <si>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</si>
  <si>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</si>
  <si>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</si>
  <si>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</si>
  <si>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</si>
  <si>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</si>
  <si>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</si>
  <si>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</si>
  <si>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</si>
  <si>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</si>
  <si>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En la semana del 3 al 9 de febrero de 2025 se realizó verificación del funcionamiento del punto de atención a la comunidad a cargo del contratista de manera presencial y virtual</t>
  </si>
  <si>
    <t xml:space="preserve">El día 4 de febrero se llevo a cabo el comité de seguimiento social con la participación de Findeter, Interventoría y Contratista, para el seguimiento a la gestión social del contrato. </t>
  </si>
  <si>
    <t>El día 5 de febrero se llevó a cabo el comité de obra No. 26 donde el componente de gestión social participó dando el reporte de cumplimiento de las actividades ejecutadas en la semana.</t>
  </si>
  <si>
    <t>El día 7 de febrero de 2025 se remitió volante No 18 a la comunidad, para informar actividad de fundida programada para el 08 de febrero, la pieza comunicativa fue aprobada por la Interventoría.</t>
  </si>
  <si>
    <t xml:space="preserve">El día 7 de febrero se realizo mesa de trabajo a las 6:00 p.m. para verificar el informe de avance de obra JAL, se presentaron nuevas observaciones las cuales se revisaran el día 8 de febrero </t>
  </si>
  <si>
    <t>El día 8 de febrero se realizo la mesa de trabajo a las 11:00 a.m.  para para verificar el informe de avance de obra JAL, fue ajustada y avalada por Findeter, este mismo día se remitió a la JAL por medio de correo electrónico.</t>
  </si>
  <si>
    <t>El día 08 de febrero se realizo el acercamiento al predio de la señora Graciela para realizar el cierre de las servidumbres el cual fue aplazado para el día 10 de febrero de 2025 en horas de la mañana, por solicitud de la propietaria.</t>
  </si>
  <si>
    <t>Para la semana del 10 al 16 de febrero de 2025, se tiene previsto mantener la atención en el Punto de Atención Ciudadana.</t>
  </si>
  <si>
    <t>En la semana del 10 al 16 de febrero de 2025 se continuó con la recepción de hojas de vida del AID</t>
  </si>
  <si>
    <t xml:space="preserve">PARA LA SEMANA COMPRENDIDA ENTRE EL 03  DE FEBRERO y 09  DE FEBRERO   DE 2025 EN EL COMPONENTE TÉCNICO SE REALIZARON LAS SIGUIENTES ACTIVIDADES DE OBRA </t>
  </si>
  <si>
    <t xml:space="preserve">1.	Se inicia el desmonte de estructura de placa de nivel 0—05 </t>
  </si>
  <si>
    <t xml:space="preserve">2.	Se continua con armado de acero de colunas y muros pantallas nivel 0 -05 </t>
  </si>
  <si>
    <t xml:space="preserve">3.	Se arma acero de vigas y dados de eje G para terminar zona de placa de contrapiso </t>
  </si>
  <si>
    <t>4.	Se funde columnas y muros pantalla nivel 0 -05</t>
  </si>
  <si>
    <t xml:space="preserve">5.	Se funde VGA eje G y dados de cimentación faltantes </t>
  </si>
  <si>
    <r>
      <t xml:space="preserve">Durante la semana del </t>
    </r>
    <r>
      <rPr>
        <b/>
        <sz val="11"/>
        <rFont val="Times New Roman"/>
        <family val="1"/>
      </rPr>
      <t>03/02/2025 al 09/02/2025</t>
    </r>
    <r>
      <rPr>
        <sz val="11"/>
        <rFont val="Times New Roman"/>
        <family val="1"/>
      </rPr>
      <t xml:space="preserve"> se realizaron las siguientes actividades:
El 03/02/2025 la SDSCJ remite el correo electrónico RE: Informe semanal No. 103 URI Tunjuelito
El 03/02/2025 la SDSCJ remite el correo electrónico RV: Avance físico y financiero a 31-Enero-2025 (Proyecto URI Tunjuelito)
El 04/02/2025 Findeter remite el correo electrónico con la respuesta RE: Avance físico y financiero a 31-Enero-2025 (Proyecto URI Tunjuelito)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</si>
</sst>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1" fontId="6" fillId="0" borderId="4"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0" fontId="6" fillId="0" borderId="46" xfId="0" applyFont="1" applyBorder="1" applyAlignment="1">
      <alignment horizontal="center"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2"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13" xfId="0"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89</xdr:row>
      <xdr:rowOff>0</xdr:rowOff>
    </xdr:from>
    <xdr:to>
      <xdr:col>10</xdr:col>
      <xdr:colOff>4139</xdr:colOff>
      <xdr:row>104</xdr:row>
      <xdr:rowOff>87587</xdr:rowOff>
    </xdr:to>
    <xdr:pic>
      <xdr:nvPicPr>
        <xdr:cNvPr id="2" name="Imagen 1">
          <a:extLst>
            <a:ext uri="{FF2B5EF4-FFF2-40B4-BE49-F238E27FC236}">
              <a16:creationId xmlns:a16="http://schemas.microsoft.com/office/drawing/2014/main" id="{89244E80-ABD5-430E-BB48-BEBEE92556AF}"/>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27000" y="25336500"/>
          <a:ext cx="3918461" cy="2905400"/>
        </a:xfrm>
        <a:prstGeom prst="rect">
          <a:avLst/>
        </a:prstGeom>
      </xdr:spPr>
    </xdr:pic>
    <xdr:clientData/>
  </xdr:twoCellAnchor>
  <xdr:twoCellAnchor editAs="oneCell">
    <xdr:from>
      <xdr:col>10</xdr:col>
      <xdr:colOff>7486</xdr:colOff>
      <xdr:row>89</xdr:row>
      <xdr:rowOff>10886</xdr:rowOff>
    </xdr:from>
    <xdr:to>
      <xdr:col>21</xdr:col>
      <xdr:colOff>763783</xdr:colOff>
      <xdr:row>104</xdr:row>
      <xdr:rowOff>98473</xdr:rowOff>
    </xdr:to>
    <xdr:pic>
      <xdr:nvPicPr>
        <xdr:cNvPr id="3" name="Imagen 2">
          <a:extLst>
            <a:ext uri="{FF2B5EF4-FFF2-40B4-BE49-F238E27FC236}">
              <a16:creationId xmlns:a16="http://schemas.microsoft.com/office/drawing/2014/main" id="{F3AAF762-18F0-4C0F-B54A-4FC927590115}"/>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4055611" y="25347386"/>
          <a:ext cx="3891610" cy="2905400"/>
        </a:xfrm>
        <a:prstGeom prst="rect">
          <a:avLst/>
        </a:prstGeom>
      </xdr:spPr>
    </xdr:pic>
    <xdr:clientData/>
  </xdr:twoCellAnchor>
  <xdr:twoCellAnchor editAs="oneCell">
    <xdr:from>
      <xdr:col>21</xdr:col>
      <xdr:colOff>780594</xdr:colOff>
      <xdr:row>89</xdr:row>
      <xdr:rowOff>18823</xdr:rowOff>
    </xdr:from>
    <xdr:to>
      <xdr:col>33</xdr:col>
      <xdr:colOff>2960</xdr:colOff>
      <xdr:row>104</xdr:row>
      <xdr:rowOff>106410</xdr:rowOff>
    </xdr:to>
    <xdr:pic>
      <xdr:nvPicPr>
        <xdr:cNvPr id="4" name="Imagen 3">
          <a:extLst>
            <a:ext uri="{FF2B5EF4-FFF2-40B4-BE49-F238E27FC236}">
              <a16:creationId xmlns:a16="http://schemas.microsoft.com/office/drawing/2014/main" id="{DA074BD9-5A9A-4F93-A979-D0E101AB2F57}"/>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964032" y="25355323"/>
          <a:ext cx="3937241" cy="2905400"/>
        </a:xfrm>
        <a:prstGeom prst="rect">
          <a:avLst/>
        </a:prstGeom>
      </xdr:spPr>
    </xdr:pic>
    <xdr:clientData/>
  </xdr:twoCellAnchor>
  <xdr:twoCellAnchor editAs="oneCell">
    <xdr:from>
      <xdr:col>0</xdr:col>
      <xdr:colOff>124957</xdr:colOff>
      <xdr:row>104</xdr:row>
      <xdr:rowOff>144688</xdr:rowOff>
    </xdr:from>
    <xdr:to>
      <xdr:col>9</xdr:col>
      <xdr:colOff>449778</xdr:colOff>
      <xdr:row>107</xdr:row>
      <xdr:rowOff>2298748</xdr:rowOff>
    </xdr:to>
    <xdr:pic>
      <xdr:nvPicPr>
        <xdr:cNvPr id="6" name="Imagen 5">
          <a:extLst>
            <a:ext uri="{FF2B5EF4-FFF2-40B4-BE49-F238E27FC236}">
              <a16:creationId xmlns:a16="http://schemas.microsoft.com/office/drawing/2014/main" id="{4DE0817A-DDAD-4A70-9DF8-296DE5982A8D}"/>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124957" y="28299001"/>
          <a:ext cx="3912571" cy="2876372"/>
        </a:xfrm>
        <a:prstGeom prst="rect">
          <a:avLst/>
        </a:prstGeom>
      </xdr:spPr>
    </xdr:pic>
    <xdr:clientData/>
  </xdr:twoCellAnchor>
  <xdr:twoCellAnchor editAs="oneCell">
    <xdr:from>
      <xdr:col>10</xdr:col>
      <xdr:colOff>71441</xdr:colOff>
      <xdr:row>104</xdr:row>
      <xdr:rowOff>131761</xdr:rowOff>
    </xdr:from>
    <xdr:to>
      <xdr:col>22</xdr:col>
      <xdr:colOff>231342</xdr:colOff>
      <xdr:row>107</xdr:row>
      <xdr:rowOff>2285821</xdr:rowOff>
    </xdr:to>
    <xdr:pic>
      <xdr:nvPicPr>
        <xdr:cNvPr id="13" name="Imagen 12">
          <a:extLst>
            <a:ext uri="{FF2B5EF4-FFF2-40B4-BE49-F238E27FC236}">
              <a16:creationId xmlns:a16="http://schemas.microsoft.com/office/drawing/2014/main" id="{5F33BF9D-4EFF-4611-92DA-9A9084F4C423}"/>
            </a:ext>
          </a:extLst>
        </xdr:cNvPr>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4119566" y="28032074"/>
          <a:ext cx="4255651" cy="2876372"/>
        </a:xfrm>
        <a:prstGeom prst="rect">
          <a:avLst/>
        </a:prstGeom>
      </xdr:spPr>
    </xdr:pic>
    <xdr:clientData/>
  </xdr:twoCellAnchor>
  <xdr:twoCellAnchor editAs="oneCell">
    <xdr:from>
      <xdr:col>22</xdr:col>
      <xdr:colOff>411389</xdr:colOff>
      <xdr:row>104</xdr:row>
      <xdr:rowOff>145596</xdr:rowOff>
    </xdr:from>
    <xdr:to>
      <xdr:col>32</xdr:col>
      <xdr:colOff>385677</xdr:colOff>
      <xdr:row>107</xdr:row>
      <xdr:rowOff>2299656</xdr:rowOff>
    </xdr:to>
    <xdr:pic>
      <xdr:nvPicPr>
        <xdr:cNvPr id="15" name="Imagen 14">
          <a:extLst>
            <a:ext uri="{FF2B5EF4-FFF2-40B4-BE49-F238E27FC236}">
              <a16:creationId xmlns:a16="http://schemas.microsoft.com/office/drawing/2014/main" id="{724D47DB-0066-4367-8EA5-15F1067D8FF4}"/>
            </a:ext>
          </a:extLst>
        </xdr:cNvPr>
        <xdr:cNvPicPr>
          <a:picLocks noChangeAspect="1"/>
        </xdr:cNvPicPr>
      </xdr:nvPicPr>
      <xdr:blipFill>
        <a:blip xmlns:r="http://schemas.openxmlformats.org/officeDocument/2006/relationships" r:embed="rId7" cstate="screen">
          <a:extLst>
            <a:ext uri="{28A0092B-C50C-407E-A947-70E740481C1C}">
              <a14:useLocalDpi xmlns:a14="http://schemas.microsoft.com/office/drawing/2010/main"/>
            </a:ext>
          </a:extLst>
        </a:blip>
        <a:stretch>
          <a:fillRect/>
        </a:stretch>
      </xdr:blipFill>
      <xdr:spPr>
        <a:xfrm>
          <a:off x="8555264" y="28045909"/>
          <a:ext cx="3308038" cy="2876372"/>
        </a:xfrm>
        <a:prstGeom prst="rect">
          <a:avLst/>
        </a:prstGeom>
      </xdr:spPr>
    </xdr:pic>
    <xdr:clientData/>
  </xdr:twoCellAnchor>
  <xdr:twoCellAnchor editAs="oneCell">
    <xdr:from>
      <xdr:col>1</xdr:col>
      <xdr:colOff>17690</xdr:colOff>
      <xdr:row>107</xdr:row>
      <xdr:rowOff>2361037</xdr:rowOff>
    </xdr:from>
    <xdr:to>
      <xdr:col>10</xdr:col>
      <xdr:colOff>9136</xdr:colOff>
      <xdr:row>109</xdr:row>
      <xdr:rowOff>627082</xdr:rowOff>
    </xdr:to>
    <xdr:pic>
      <xdr:nvPicPr>
        <xdr:cNvPr id="17" name="Imagen 16">
          <a:extLst>
            <a:ext uri="{FF2B5EF4-FFF2-40B4-BE49-F238E27FC236}">
              <a16:creationId xmlns:a16="http://schemas.microsoft.com/office/drawing/2014/main" id="{0748291F-0950-4260-B718-C9568C841273}"/>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144690" y="30983662"/>
          <a:ext cx="3912571" cy="2798358"/>
        </a:xfrm>
        <a:prstGeom prst="rect">
          <a:avLst/>
        </a:prstGeom>
      </xdr:spPr>
    </xdr:pic>
    <xdr:clientData/>
  </xdr:twoCellAnchor>
  <xdr:twoCellAnchor editAs="oneCell">
    <xdr:from>
      <xdr:col>10</xdr:col>
      <xdr:colOff>83003</xdr:colOff>
      <xdr:row>107</xdr:row>
      <xdr:rowOff>2360219</xdr:rowOff>
    </xdr:from>
    <xdr:to>
      <xdr:col>21</xdr:col>
      <xdr:colOff>835292</xdr:colOff>
      <xdr:row>109</xdr:row>
      <xdr:rowOff>626264</xdr:rowOff>
    </xdr:to>
    <xdr:pic>
      <xdr:nvPicPr>
        <xdr:cNvPr id="18" name="Imagen 17">
          <a:extLst>
            <a:ext uri="{FF2B5EF4-FFF2-40B4-BE49-F238E27FC236}">
              <a16:creationId xmlns:a16="http://schemas.microsoft.com/office/drawing/2014/main" id="{BEEEC8CC-2F3B-40A7-A6CE-5B585A434F05}"/>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4131128" y="30982844"/>
          <a:ext cx="3887602" cy="2798358"/>
        </a:xfrm>
        <a:prstGeom prst="rect">
          <a:avLst/>
        </a:prstGeom>
      </xdr:spPr>
    </xdr:pic>
    <xdr:clientData/>
  </xdr:twoCellAnchor>
  <xdr:twoCellAnchor editAs="oneCell">
    <xdr:from>
      <xdr:col>21</xdr:col>
      <xdr:colOff>904875</xdr:colOff>
      <xdr:row>107</xdr:row>
      <xdr:rowOff>2364892</xdr:rowOff>
    </xdr:from>
    <xdr:to>
      <xdr:col>32</xdr:col>
      <xdr:colOff>359746</xdr:colOff>
      <xdr:row>109</xdr:row>
      <xdr:rowOff>630937</xdr:rowOff>
    </xdr:to>
    <xdr:pic>
      <xdr:nvPicPr>
        <xdr:cNvPr id="19" name="Imagen 18">
          <a:extLst>
            <a:ext uri="{FF2B5EF4-FFF2-40B4-BE49-F238E27FC236}">
              <a16:creationId xmlns:a16="http://schemas.microsoft.com/office/drawing/2014/main" id="{4C93FB8C-D7AE-4754-A7EA-9F177CA7E2F4}"/>
            </a:ext>
          </a:extLst>
        </xdr:cNvPr>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a:stretch/>
      </xdr:blipFill>
      <xdr:spPr>
        <a:xfrm>
          <a:off x="8088313" y="30987517"/>
          <a:ext cx="3749058" cy="2798358"/>
        </a:xfrm>
        <a:prstGeom prst="rect">
          <a:avLst/>
        </a:prstGeom>
      </xdr:spPr>
    </xdr:pic>
    <xdr:clientData/>
  </xdr:twoCellAnchor>
  <xdr:twoCellAnchor editAs="oneCell">
    <xdr:from>
      <xdr:col>1</xdr:col>
      <xdr:colOff>27667</xdr:colOff>
      <xdr:row>109</xdr:row>
      <xdr:rowOff>673553</xdr:rowOff>
    </xdr:from>
    <xdr:to>
      <xdr:col>10</xdr:col>
      <xdr:colOff>19113</xdr:colOff>
      <xdr:row>110</xdr:row>
      <xdr:rowOff>495348</xdr:rowOff>
    </xdr:to>
    <xdr:pic>
      <xdr:nvPicPr>
        <xdr:cNvPr id="20" name="Imagen 19">
          <a:extLst>
            <a:ext uri="{FF2B5EF4-FFF2-40B4-BE49-F238E27FC236}">
              <a16:creationId xmlns:a16="http://schemas.microsoft.com/office/drawing/2014/main" id="{43986257-1526-4881-9B49-6D04CE964D37}"/>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54667" y="33828491"/>
          <a:ext cx="3912571" cy="2798357"/>
        </a:xfrm>
        <a:prstGeom prst="rect">
          <a:avLst/>
        </a:prstGeom>
      </xdr:spPr>
    </xdr:pic>
    <xdr:clientData/>
  </xdr:twoCellAnchor>
  <xdr:twoCellAnchor editAs="oneCell">
    <xdr:from>
      <xdr:col>10</xdr:col>
      <xdr:colOff>54201</xdr:colOff>
      <xdr:row>109</xdr:row>
      <xdr:rowOff>668564</xdr:rowOff>
    </xdr:from>
    <xdr:to>
      <xdr:col>21</xdr:col>
      <xdr:colOff>809688</xdr:colOff>
      <xdr:row>110</xdr:row>
      <xdr:rowOff>490359</xdr:rowOff>
    </xdr:to>
    <xdr:pic>
      <xdr:nvPicPr>
        <xdr:cNvPr id="21" name="Imagen 20">
          <a:extLst>
            <a:ext uri="{FF2B5EF4-FFF2-40B4-BE49-F238E27FC236}">
              <a16:creationId xmlns:a16="http://schemas.microsoft.com/office/drawing/2014/main" id="{3102DC11-7922-4AF4-BBA4-77115E761287}"/>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4102326" y="33823502"/>
          <a:ext cx="3890800" cy="2798357"/>
        </a:xfrm>
        <a:prstGeom prst="rect">
          <a:avLst/>
        </a:prstGeom>
      </xdr:spPr>
    </xdr:pic>
    <xdr:clientData/>
  </xdr:twoCellAnchor>
  <xdr:twoCellAnchor editAs="oneCell">
    <xdr:from>
      <xdr:col>21</xdr:col>
      <xdr:colOff>873124</xdr:colOff>
      <xdr:row>109</xdr:row>
      <xdr:rowOff>683532</xdr:rowOff>
    </xdr:from>
    <xdr:to>
      <xdr:col>32</xdr:col>
      <xdr:colOff>371539</xdr:colOff>
      <xdr:row>111</xdr:row>
      <xdr:rowOff>10707</xdr:rowOff>
    </xdr:to>
    <xdr:pic>
      <xdr:nvPicPr>
        <xdr:cNvPr id="22" name="Imagen 21">
          <a:extLst>
            <a:ext uri="{FF2B5EF4-FFF2-40B4-BE49-F238E27FC236}">
              <a16:creationId xmlns:a16="http://schemas.microsoft.com/office/drawing/2014/main" id="{4476AA67-CFDD-4C7E-A4F1-2EDE9651D338}"/>
            </a:ext>
          </a:extLst>
        </xdr:cNvPr>
        <xdr:cNvPicPr>
          <a:picLocks noChangeAspect="1"/>
        </xdr:cNvPicPr>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a:stretch/>
      </xdr:blipFill>
      <xdr:spPr>
        <a:xfrm>
          <a:off x="8056562" y="33838470"/>
          <a:ext cx="3792602" cy="28038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2"/>
  <sheetViews>
    <sheetView showGridLines="0" tabSelected="1" topLeftCell="A87" zoomScaleNormal="100" zoomScaleSheetLayoutView="80" workbookViewId="0">
      <selection activeCell="AT104" sqref="AT104"/>
    </sheetView>
  </sheetViews>
  <sheetFormatPr baseColWidth="10" defaultColWidth="11.453125" defaultRowHeight="13" x14ac:dyDescent="0.3"/>
  <cols>
    <col min="1" max="1" width="1.81640625" style="3" customWidth="1"/>
    <col min="2" max="2" width="6" style="3" customWidth="1"/>
    <col min="3" max="3" width="4.81640625" style="3" customWidth="1"/>
    <col min="4" max="4" width="7.1796875" style="3" customWidth="1"/>
    <col min="5" max="5" width="6" style="3" customWidth="1"/>
    <col min="6" max="6" width="6.453125" style="3" customWidth="1"/>
    <col min="7" max="7" width="7.7265625" style="3" customWidth="1"/>
    <col min="8" max="8" width="6.54296875" style="3" customWidth="1"/>
    <col min="9" max="9" width="4.81640625" style="3" customWidth="1"/>
    <col min="10" max="10" width="6.54296875" style="3" customWidth="1"/>
    <col min="11" max="11" width="3.54296875" style="3" customWidth="1"/>
    <col min="12" max="12" width="3.453125" style="3" customWidth="1"/>
    <col min="13" max="13" width="2" style="3" customWidth="1"/>
    <col min="14" max="14" width="3.81640625" style="3" customWidth="1"/>
    <col min="15" max="15" width="2.7265625" style="3" customWidth="1"/>
    <col min="16" max="16" width="3.54296875" style="3" customWidth="1"/>
    <col min="17" max="17" width="4.453125" style="3" customWidth="1"/>
    <col min="18" max="18" width="4.1796875" style="3" customWidth="1"/>
    <col min="19" max="19" width="4.81640625" style="3" customWidth="1"/>
    <col min="20" max="20" width="5.54296875" style="3" customWidth="1"/>
    <col min="21" max="21" width="6.81640625" style="3" customWidth="1"/>
    <col min="22" max="22" width="13.7265625" style="3" customWidth="1"/>
    <col min="23" max="23" width="6.81640625" style="3" customWidth="1"/>
    <col min="24" max="24" width="6" style="3" customWidth="1"/>
    <col min="25" max="25" width="3.7265625" style="3" customWidth="1"/>
    <col min="26" max="26" width="3.453125" style="3" customWidth="1"/>
    <col min="27" max="27" width="4.81640625" style="3" customWidth="1"/>
    <col min="28" max="28" width="3.453125" style="3" customWidth="1"/>
    <col min="29" max="29" width="6" style="3" customWidth="1"/>
    <col min="30" max="30" width="4.81640625" style="3" customWidth="1"/>
    <col min="31" max="31" width="4" style="3" customWidth="1"/>
    <col min="32" max="32" width="4.81640625" style="3" customWidth="1"/>
    <col min="33" max="33" width="6" style="3" customWidth="1"/>
    <col min="34" max="34" width="1.81640625" style="3" customWidth="1"/>
    <col min="35" max="35" width="20.7265625" style="3" customWidth="1"/>
    <col min="36" max="36" width="11.453125" style="3" customWidth="1"/>
    <col min="37" max="16384" width="11.453125" style="3"/>
  </cols>
  <sheetData>
    <row r="1" spans="2:33" s="1" customFormat="1" ht="58" customHeight="1" x14ac:dyDescent="0.25">
      <c r="B1" s="134"/>
      <c r="C1" s="135"/>
      <c r="D1" s="135"/>
      <c r="E1" s="135"/>
      <c r="F1" s="136"/>
      <c r="G1" s="140" t="s">
        <v>19</v>
      </c>
      <c r="H1" s="141"/>
      <c r="I1" s="141"/>
      <c r="J1" s="141"/>
      <c r="K1" s="141"/>
      <c r="L1" s="141"/>
      <c r="M1" s="141"/>
      <c r="N1" s="141"/>
      <c r="O1" s="141"/>
      <c r="P1" s="141"/>
      <c r="Q1" s="141"/>
      <c r="R1" s="141"/>
      <c r="S1" s="141"/>
      <c r="T1" s="141"/>
      <c r="U1" s="141"/>
      <c r="V1" s="141"/>
      <c r="W1" s="141"/>
      <c r="X1" s="141"/>
      <c r="Y1" s="141"/>
      <c r="Z1" s="142"/>
      <c r="AA1" s="137" t="s">
        <v>18</v>
      </c>
      <c r="AB1" s="138"/>
      <c r="AC1" s="138"/>
      <c r="AD1" s="138"/>
      <c r="AE1" s="138"/>
      <c r="AF1" s="138"/>
      <c r="AG1" s="139"/>
    </row>
    <row r="2" spans="2:33" s="1" customFormat="1" ht="8.25" customHeight="1" x14ac:dyDescent="0.25">
      <c r="B2" s="158"/>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60"/>
    </row>
    <row r="3" spans="2:33" ht="15.75" customHeight="1" x14ac:dyDescent="0.3">
      <c r="B3" s="154" t="s">
        <v>6</v>
      </c>
      <c r="C3" s="154"/>
      <c r="D3" s="154"/>
      <c r="E3" s="155">
        <v>45698</v>
      </c>
      <c r="F3" s="154"/>
      <c r="G3" s="154"/>
      <c r="H3" s="154"/>
      <c r="I3" s="154"/>
      <c r="J3" s="154"/>
      <c r="K3" s="154"/>
      <c r="L3" s="154"/>
      <c r="M3" s="154"/>
      <c r="N3" s="154"/>
      <c r="O3" s="154"/>
      <c r="P3" s="154"/>
      <c r="Q3" s="154"/>
      <c r="R3" s="154"/>
      <c r="S3" s="154"/>
      <c r="T3" s="154"/>
      <c r="U3" s="156" t="s">
        <v>7</v>
      </c>
      <c r="V3" s="156"/>
      <c r="W3" s="2">
        <v>107</v>
      </c>
      <c r="X3" s="2" t="s">
        <v>1</v>
      </c>
      <c r="Y3" s="157">
        <v>45691</v>
      </c>
      <c r="Z3" s="156"/>
      <c r="AA3" s="156"/>
      <c r="AB3" s="156"/>
      <c r="AC3" s="2" t="s">
        <v>2</v>
      </c>
      <c r="AD3" s="157">
        <f>+Y3+6</f>
        <v>45697</v>
      </c>
      <c r="AE3" s="156"/>
      <c r="AF3" s="156"/>
      <c r="AG3" s="156"/>
    </row>
    <row r="4" spans="2:33" ht="15.75" customHeight="1" x14ac:dyDescent="0.3">
      <c r="B4" s="94" t="s">
        <v>88</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6"/>
    </row>
    <row r="5" spans="2:33" ht="32.5" customHeight="1" x14ac:dyDescent="0.3">
      <c r="B5" s="143" t="s">
        <v>10</v>
      </c>
      <c r="C5" s="144"/>
      <c r="D5" s="144"/>
      <c r="E5" s="144"/>
      <c r="F5" s="144"/>
      <c r="G5" s="148" t="s">
        <v>86</v>
      </c>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50"/>
    </row>
    <row r="6" spans="2:33" ht="26.5" customHeight="1" x14ac:dyDescent="0.3">
      <c r="B6" s="145" t="s">
        <v>11</v>
      </c>
      <c r="C6" s="146"/>
      <c r="D6" s="146"/>
      <c r="E6" s="146"/>
      <c r="F6" s="147"/>
      <c r="G6" s="151" t="s">
        <v>20</v>
      </c>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3"/>
    </row>
    <row r="7" spans="2:33" ht="31.5" customHeight="1" x14ac:dyDescent="0.3">
      <c r="B7" s="56" t="s">
        <v>21</v>
      </c>
      <c r="C7" s="57"/>
      <c r="D7" s="57"/>
      <c r="E7" s="57"/>
      <c r="F7" s="58"/>
      <c r="G7" s="161" t="s">
        <v>22</v>
      </c>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3"/>
    </row>
    <row r="8" spans="2:33" ht="14" x14ac:dyDescent="0.3">
      <c r="B8" s="53" t="s">
        <v>4</v>
      </c>
      <c r="C8" s="54"/>
      <c r="D8" s="54"/>
      <c r="E8" s="54"/>
      <c r="F8" s="55"/>
      <c r="G8" s="62" t="s">
        <v>23</v>
      </c>
      <c r="H8" s="54"/>
      <c r="I8" s="54"/>
      <c r="J8" s="54"/>
      <c r="K8" s="54"/>
      <c r="L8" s="54"/>
      <c r="M8" s="54"/>
      <c r="N8" s="54"/>
      <c r="O8" s="54"/>
      <c r="P8" s="54"/>
      <c r="Q8" s="54"/>
      <c r="R8" s="54"/>
      <c r="S8" s="54"/>
      <c r="T8" s="54"/>
      <c r="U8" s="54"/>
      <c r="V8" s="54"/>
      <c r="W8" s="54"/>
      <c r="X8" s="54"/>
      <c r="Y8" s="54"/>
      <c r="Z8" s="54"/>
      <c r="AA8" s="54"/>
      <c r="AB8" s="54"/>
      <c r="AC8" s="54"/>
      <c r="AD8" s="54"/>
      <c r="AE8" s="54"/>
      <c r="AF8" s="54"/>
      <c r="AG8" s="63"/>
    </row>
    <row r="9" spans="2:33" ht="14" x14ac:dyDescent="0.3">
      <c r="B9" s="53" t="s">
        <v>5</v>
      </c>
      <c r="C9" s="54"/>
      <c r="D9" s="54"/>
      <c r="E9" s="54"/>
      <c r="F9" s="55"/>
      <c r="G9" s="64">
        <v>44953</v>
      </c>
      <c r="H9" s="65"/>
      <c r="I9" s="65"/>
      <c r="J9" s="65"/>
      <c r="K9" s="65"/>
      <c r="L9" s="65"/>
      <c r="M9" s="65"/>
      <c r="N9" s="65"/>
      <c r="O9" s="65"/>
      <c r="P9" s="65"/>
      <c r="Q9" s="65"/>
      <c r="R9" s="65"/>
      <c r="S9" s="65"/>
      <c r="T9" s="65"/>
      <c r="U9" s="65"/>
      <c r="V9" s="65"/>
      <c r="W9" s="65"/>
      <c r="X9" s="65"/>
      <c r="Y9" s="65"/>
      <c r="Z9" s="65"/>
      <c r="AA9" s="65"/>
      <c r="AB9" s="65"/>
      <c r="AC9" s="65"/>
      <c r="AD9" s="65"/>
      <c r="AE9" s="65"/>
      <c r="AF9" s="65"/>
      <c r="AG9" s="66"/>
    </row>
    <row r="10" spans="2:33" ht="27.75" customHeight="1" x14ac:dyDescent="0.3">
      <c r="B10" s="56" t="s">
        <v>31</v>
      </c>
      <c r="C10" s="57"/>
      <c r="D10" s="57"/>
      <c r="E10" s="57"/>
      <c r="F10" s="58"/>
      <c r="G10" s="64">
        <v>45473</v>
      </c>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6"/>
    </row>
    <row r="11" spans="2:33" ht="14" x14ac:dyDescent="0.3">
      <c r="B11" s="88" t="s">
        <v>32</v>
      </c>
      <c r="C11" s="89"/>
      <c r="D11" s="89"/>
      <c r="E11" s="89"/>
      <c r="F11" s="9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4" x14ac:dyDescent="0.3">
      <c r="B12" s="88" t="s">
        <v>92</v>
      </c>
      <c r="C12" s="89"/>
      <c r="D12" s="89"/>
      <c r="E12" s="89"/>
      <c r="F12" s="90"/>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3">
      <c r="B13" s="91" t="s">
        <v>34</v>
      </c>
      <c r="C13" s="92"/>
      <c r="D13" s="92"/>
      <c r="E13" s="92"/>
      <c r="F13" s="93"/>
      <c r="G13" s="64">
        <v>45899</v>
      </c>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6"/>
    </row>
    <row r="14" spans="2:33" ht="14" x14ac:dyDescent="0.3">
      <c r="B14" s="53" t="s">
        <v>38</v>
      </c>
      <c r="C14" s="54"/>
      <c r="D14" s="54"/>
      <c r="E14" s="54"/>
      <c r="F14" s="55"/>
      <c r="G14" s="62">
        <f>G13-G9+1</f>
        <v>947</v>
      </c>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63"/>
    </row>
    <row r="15" spans="2:33" ht="14" x14ac:dyDescent="0.3">
      <c r="B15" s="53" t="s">
        <v>8</v>
      </c>
      <c r="C15" s="54"/>
      <c r="D15" s="54"/>
      <c r="E15" s="54"/>
      <c r="F15" s="55"/>
      <c r="G15" s="76">
        <f>AD3-G9</f>
        <v>744</v>
      </c>
      <c r="H15" s="77"/>
      <c r="I15" s="77"/>
      <c r="J15" s="77"/>
      <c r="K15" s="54" t="s">
        <v>9</v>
      </c>
      <c r="L15" s="54"/>
      <c r="M15" s="54"/>
      <c r="N15" s="54"/>
      <c r="O15" s="55"/>
      <c r="P15" s="73">
        <f>+G15/G14</f>
        <v>0.78563885955649415</v>
      </c>
      <c r="Q15" s="74"/>
      <c r="R15" s="75"/>
      <c r="S15" s="67" t="s">
        <v>25</v>
      </c>
      <c r="T15" s="68"/>
      <c r="U15" s="68"/>
      <c r="V15" s="68"/>
      <c r="W15" s="68"/>
      <c r="X15" s="68"/>
      <c r="Y15" s="68"/>
      <c r="Z15" s="68"/>
      <c r="AA15" s="68"/>
      <c r="AB15" s="68"/>
      <c r="AC15" s="68"/>
      <c r="AD15" s="68"/>
      <c r="AE15" s="68"/>
      <c r="AF15" s="68"/>
      <c r="AG15" s="69"/>
    </row>
    <row r="16" spans="2:33" ht="29.25" customHeight="1" x14ac:dyDescent="0.3">
      <c r="B16" s="56" t="s">
        <v>28</v>
      </c>
      <c r="C16" s="57"/>
      <c r="D16" s="57"/>
      <c r="E16" s="57"/>
      <c r="F16" s="58"/>
      <c r="G16" s="186">
        <v>0.30959999999999999</v>
      </c>
      <c r="H16" s="187"/>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3">
      <c r="B17" s="56" t="s">
        <v>29</v>
      </c>
      <c r="C17" s="57"/>
      <c r="D17" s="57"/>
      <c r="E17" s="57"/>
      <c r="F17" s="58"/>
      <c r="G17" s="186">
        <v>0.29210000000000003</v>
      </c>
      <c r="H17" s="187"/>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3">
      <c r="B18" s="56" t="s">
        <v>26</v>
      </c>
      <c r="C18" s="57"/>
      <c r="D18" s="57"/>
      <c r="E18" s="57"/>
      <c r="F18" s="58"/>
      <c r="G18" s="183">
        <v>1</v>
      </c>
      <c r="H18" s="184"/>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5" customHeight="1" x14ac:dyDescent="0.3">
      <c r="B19" s="56" t="s">
        <v>35</v>
      </c>
      <c r="C19" s="57"/>
      <c r="D19" s="57"/>
      <c r="E19" s="57"/>
      <c r="F19" s="58"/>
      <c r="G19" s="183">
        <v>1</v>
      </c>
      <c r="H19" s="184"/>
      <c r="I19" s="199" t="s">
        <v>36</v>
      </c>
      <c r="J19" s="89"/>
      <c r="K19" s="89"/>
      <c r="L19" s="89"/>
      <c r="M19" s="90"/>
      <c r="N19" s="183">
        <v>1</v>
      </c>
      <c r="O19" s="184"/>
      <c r="P19" s="184"/>
      <c r="Q19" s="193"/>
      <c r="R19" s="194" t="s">
        <v>30</v>
      </c>
      <c r="S19" s="195"/>
      <c r="T19" s="195"/>
      <c r="U19" s="196"/>
      <c r="V19" s="14">
        <f>N19-G19</f>
        <v>0</v>
      </c>
      <c r="W19" s="8"/>
      <c r="X19" s="8"/>
      <c r="Y19" s="8"/>
      <c r="Z19" s="8"/>
      <c r="AA19" s="8"/>
      <c r="AB19" s="8"/>
      <c r="AC19" s="8"/>
      <c r="AD19" s="8"/>
      <c r="AE19" s="8"/>
      <c r="AF19" s="8"/>
      <c r="AG19" s="9"/>
    </row>
    <row r="20" spans="2:36" ht="14" x14ac:dyDescent="0.3">
      <c r="B20" s="53" t="s">
        <v>3</v>
      </c>
      <c r="C20" s="54"/>
      <c r="D20" s="54"/>
      <c r="E20" s="54"/>
      <c r="F20" s="55"/>
      <c r="G20" s="70">
        <v>21411634465</v>
      </c>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2"/>
    </row>
    <row r="21" spans="2:36" ht="14" x14ac:dyDescent="0.3">
      <c r="B21" s="53" t="s">
        <v>12</v>
      </c>
      <c r="C21" s="54"/>
      <c r="D21" s="54"/>
      <c r="E21" s="54"/>
      <c r="F21" s="55"/>
      <c r="G21" s="70">
        <v>4520958284.0183897</v>
      </c>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2"/>
    </row>
    <row r="22" spans="2:36" ht="14" x14ac:dyDescent="0.3">
      <c r="B22" s="53" t="s">
        <v>13</v>
      </c>
      <c r="C22" s="54"/>
      <c r="D22" s="54"/>
      <c r="E22" s="54"/>
      <c r="F22" s="55"/>
      <c r="G22" s="70">
        <f>+G20-G21</f>
        <v>16890676180.981609</v>
      </c>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2"/>
      <c r="AJ22" s="4"/>
    </row>
    <row r="23" spans="2:36" ht="9" customHeight="1" x14ac:dyDescent="0.3">
      <c r="B23" s="78"/>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80"/>
    </row>
    <row r="24" spans="2:36" ht="19.5" customHeight="1" x14ac:dyDescent="0.3">
      <c r="B24" s="94" t="s">
        <v>87</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6"/>
    </row>
    <row r="25" spans="2:36" ht="24.75" customHeight="1" x14ac:dyDescent="0.3">
      <c r="B25" s="197" t="s">
        <v>49</v>
      </c>
      <c r="C25" s="197"/>
      <c r="D25" s="197"/>
      <c r="E25" s="197"/>
      <c r="F25" s="197"/>
      <c r="G25" s="197"/>
      <c r="H25" s="197"/>
      <c r="I25" s="197"/>
      <c r="J25" s="197"/>
      <c r="K25" s="197"/>
      <c r="L25" s="197"/>
      <c r="M25" s="197"/>
      <c r="N25" s="197"/>
      <c r="O25" s="197"/>
      <c r="P25" s="197"/>
      <c r="Q25" s="197"/>
      <c r="R25" s="198"/>
      <c r="S25" s="190" t="s">
        <v>69</v>
      </c>
      <c r="T25" s="191"/>
      <c r="U25" s="191"/>
      <c r="V25" s="191"/>
      <c r="W25" s="191"/>
      <c r="X25" s="191"/>
      <c r="Y25" s="191"/>
      <c r="Z25" s="191"/>
      <c r="AA25" s="191"/>
      <c r="AB25" s="191"/>
      <c r="AC25" s="191"/>
      <c r="AD25" s="191"/>
      <c r="AE25" s="191"/>
      <c r="AF25" s="191"/>
      <c r="AG25" s="192"/>
    </row>
    <row r="26" spans="2:36" ht="17.25" customHeight="1" x14ac:dyDescent="0.3">
      <c r="B26" s="81" t="s">
        <v>50</v>
      </c>
      <c r="C26" s="82"/>
      <c r="D26" s="82"/>
      <c r="E26" s="82"/>
      <c r="F26" s="82"/>
      <c r="G26" s="83" t="s">
        <v>54</v>
      </c>
      <c r="H26" s="84"/>
      <c r="I26" s="84"/>
      <c r="J26" s="84"/>
      <c r="K26" s="84"/>
      <c r="L26" s="84"/>
      <c r="M26" s="84"/>
      <c r="N26" s="84"/>
      <c r="O26" s="84"/>
      <c r="P26" s="84"/>
      <c r="Q26" s="84"/>
      <c r="R26" s="85"/>
      <c r="S26" s="81" t="s">
        <v>50</v>
      </c>
      <c r="T26" s="82"/>
      <c r="U26" s="82"/>
      <c r="V26" s="82"/>
      <c r="W26" s="82" t="s">
        <v>91</v>
      </c>
      <c r="X26" s="82"/>
      <c r="Y26" s="82"/>
      <c r="Z26" s="82"/>
      <c r="AA26" s="82"/>
      <c r="AB26" s="82"/>
      <c r="AC26" s="82"/>
      <c r="AD26" s="82"/>
      <c r="AE26" s="82"/>
      <c r="AF26" s="82"/>
      <c r="AG26" s="188"/>
    </row>
    <row r="27" spans="2:36" ht="19.5" customHeight="1" x14ac:dyDescent="0.3">
      <c r="B27" s="86" t="s">
        <v>4</v>
      </c>
      <c r="C27" s="87"/>
      <c r="D27" s="87"/>
      <c r="E27" s="87"/>
      <c r="F27" s="87"/>
      <c r="G27" s="185" t="s">
        <v>55</v>
      </c>
      <c r="H27" s="180"/>
      <c r="I27" s="180"/>
      <c r="J27" s="180"/>
      <c r="K27" s="180"/>
      <c r="L27" s="180"/>
      <c r="M27" s="180"/>
      <c r="N27" s="180"/>
      <c r="O27" s="180"/>
      <c r="P27" s="180"/>
      <c r="Q27" s="180"/>
      <c r="R27" s="180"/>
      <c r="S27" s="164" t="s">
        <v>4</v>
      </c>
      <c r="T27" s="165"/>
      <c r="U27" s="165"/>
      <c r="V27" s="165"/>
      <c r="W27" s="189" t="s">
        <v>56</v>
      </c>
      <c r="X27" s="165"/>
      <c r="Y27" s="165"/>
      <c r="Z27" s="165"/>
      <c r="AA27" s="165"/>
      <c r="AB27" s="165"/>
      <c r="AC27" s="165"/>
      <c r="AD27" s="165"/>
      <c r="AE27" s="165"/>
      <c r="AF27" s="165"/>
      <c r="AG27" s="169"/>
    </row>
    <row r="28" spans="2:36" ht="19.5" customHeight="1" x14ac:dyDescent="0.3">
      <c r="B28" s="86" t="s">
        <v>57</v>
      </c>
      <c r="C28" s="87"/>
      <c r="D28" s="87"/>
      <c r="E28" s="87" t="s">
        <v>51</v>
      </c>
      <c r="F28" s="87"/>
      <c r="G28" s="129">
        <v>45509</v>
      </c>
      <c r="H28" s="129"/>
      <c r="I28" s="129"/>
      <c r="J28" s="129"/>
      <c r="K28" s="129"/>
      <c r="L28" s="129"/>
      <c r="M28" s="129"/>
      <c r="N28" s="129"/>
      <c r="O28" s="129"/>
      <c r="P28" s="129"/>
      <c r="Q28" s="129"/>
      <c r="R28" s="170"/>
      <c r="S28" s="164" t="s">
        <v>57</v>
      </c>
      <c r="T28" s="165"/>
      <c r="U28" s="165"/>
      <c r="V28" s="165"/>
      <c r="W28" s="129">
        <v>45509</v>
      </c>
      <c r="X28" s="129"/>
      <c r="Y28" s="129"/>
      <c r="Z28" s="129"/>
      <c r="AA28" s="129"/>
      <c r="AB28" s="129"/>
      <c r="AC28" s="129"/>
      <c r="AD28" s="129"/>
      <c r="AE28" s="129"/>
      <c r="AF28" s="129"/>
      <c r="AG28" s="130"/>
    </row>
    <row r="29" spans="2:36" ht="18.649999999999999" customHeight="1" x14ac:dyDescent="0.3">
      <c r="B29" s="86" t="s">
        <v>58</v>
      </c>
      <c r="C29" s="87"/>
      <c r="D29" s="87"/>
      <c r="E29" s="87"/>
      <c r="F29" s="87"/>
      <c r="G29" s="165" t="s">
        <v>59</v>
      </c>
      <c r="H29" s="165"/>
      <c r="I29" s="165"/>
      <c r="J29" s="165"/>
      <c r="K29" s="165"/>
      <c r="L29" s="165"/>
      <c r="M29" s="165"/>
      <c r="N29" s="165"/>
      <c r="O29" s="165"/>
      <c r="P29" s="165"/>
      <c r="Q29" s="165"/>
      <c r="R29" s="171"/>
      <c r="S29" s="86" t="s">
        <v>58</v>
      </c>
      <c r="T29" s="87"/>
      <c r="U29" s="87"/>
      <c r="V29" s="87"/>
      <c r="W29" s="165" t="s">
        <v>59</v>
      </c>
      <c r="X29" s="165"/>
      <c r="Y29" s="165"/>
      <c r="Z29" s="165"/>
      <c r="AA29" s="165"/>
      <c r="AB29" s="165"/>
      <c r="AC29" s="165"/>
      <c r="AD29" s="165"/>
      <c r="AE29" s="165"/>
      <c r="AF29" s="165"/>
      <c r="AG29" s="169"/>
    </row>
    <row r="30" spans="2:36" ht="19.5" customHeight="1" x14ac:dyDescent="0.3">
      <c r="B30" s="86" t="s">
        <v>60</v>
      </c>
      <c r="C30" s="87"/>
      <c r="D30" s="87"/>
      <c r="E30" s="87"/>
      <c r="F30" s="87"/>
      <c r="G30" s="165" t="s">
        <v>59</v>
      </c>
      <c r="H30" s="165"/>
      <c r="I30" s="165"/>
      <c r="J30" s="165"/>
      <c r="K30" s="165"/>
      <c r="L30" s="165"/>
      <c r="M30" s="165"/>
      <c r="N30" s="165"/>
      <c r="O30" s="165"/>
      <c r="P30" s="165"/>
      <c r="Q30" s="165"/>
      <c r="R30" s="171"/>
      <c r="S30" s="86" t="s">
        <v>60</v>
      </c>
      <c r="T30" s="87"/>
      <c r="U30" s="87"/>
      <c r="V30" s="87"/>
      <c r="W30" s="165" t="s">
        <v>59</v>
      </c>
      <c r="X30" s="165"/>
      <c r="Y30" s="165"/>
      <c r="Z30" s="165"/>
      <c r="AA30" s="165"/>
      <c r="AB30" s="165"/>
      <c r="AC30" s="165"/>
      <c r="AD30" s="165"/>
      <c r="AE30" s="165"/>
      <c r="AF30" s="165"/>
      <c r="AG30" s="169"/>
    </row>
    <row r="31" spans="2:36" ht="19.5" customHeight="1" x14ac:dyDescent="0.3">
      <c r="B31" s="86" t="s">
        <v>61</v>
      </c>
      <c r="C31" s="87"/>
      <c r="D31" s="87"/>
      <c r="E31" s="87"/>
      <c r="F31" s="87"/>
      <c r="G31" s="170">
        <v>45813</v>
      </c>
      <c r="H31" s="175"/>
      <c r="I31" s="175"/>
      <c r="J31" s="175"/>
      <c r="K31" s="175"/>
      <c r="L31" s="175"/>
      <c r="M31" s="175"/>
      <c r="N31" s="175"/>
      <c r="O31" s="175"/>
      <c r="P31" s="175"/>
      <c r="Q31" s="175"/>
      <c r="R31" s="176"/>
      <c r="S31" s="164" t="s">
        <v>61</v>
      </c>
      <c r="T31" s="165"/>
      <c r="U31" s="165"/>
      <c r="V31" s="165"/>
      <c r="W31" s="129">
        <v>45752</v>
      </c>
      <c r="X31" s="129"/>
      <c r="Y31" s="129"/>
      <c r="Z31" s="129"/>
      <c r="AA31" s="129"/>
      <c r="AB31" s="129"/>
      <c r="AC31" s="129"/>
      <c r="AD31" s="129"/>
      <c r="AE31" s="129"/>
      <c r="AF31" s="129"/>
      <c r="AG31" s="130"/>
    </row>
    <row r="32" spans="2:36" ht="14.5" customHeight="1" x14ac:dyDescent="0.3">
      <c r="B32" s="86" t="s">
        <v>62</v>
      </c>
      <c r="C32" s="87"/>
      <c r="D32" s="87"/>
      <c r="E32" s="87"/>
      <c r="F32" s="87"/>
      <c r="G32" s="177">
        <f>G31-G28+1</f>
        <v>305</v>
      </c>
      <c r="H32" s="177"/>
      <c r="I32" s="177"/>
      <c r="J32" s="177"/>
      <c r="K32" s="177"/>
      <c r="L32" s="177"/>
      <c r="M32" s="177"/>
      <c r="N32" s="177"/>
      <c r="O32" s="177"/>
      <c r="P32" s="177"/>
      <c r="Q32" s="177"/>
      <c r="R32" s="131"/>
      <c r="S32" s="86" t="s">
        <v>62</v>
      </c>
      <c r="T32" s="87"/>
      <c r="U32" s="87"/>
      <c r="V32" s="87"/>
      <c r="W32" s="131">
        <f>W31-W28+1</f>
        <v>244</v>
      </c>
      <c r="X32" s="132"/>
      <c r="Y32" s="132"/>
      <c r="Z32" s="132"/>
      <c r="AA32" s="132"/>
      <c r="AB32" s="132"/>
      <c r="AC32" s="132"/>
      <c r="AD32" s="132"/>
      <c r="AE32" s="132"/>
      <c r="AF32" s="132"/>
      <c r="AG32" s="133"/>
    </row>
    <row r="33" spans="2:35" ht="18.649999999999999" customHeight="1" x14ac:dyDescent="0.3">
      <c r="B33" s="86" t="s">
        <v>8</v>
      </c>
      <c r="C33" s="87"/>
      <c r="D33" s="87"/>
      <c r="E33" s="87"/>
      <c r="F33" s="87"/>
      <c r="G33" s="178">
        <f>+AD3-G28+1</f>
        <v>189</v>
      </c>
      <c r="H33" s="179"/>
      <c r="I33" s="179"/>
      <c r="J33" s="179"/>
      <c r="K33" s="180" t="s">
        <v>9</v>
      </c>
      <c r="L33" s="180"/>
      <c r="M33" s="180"/>
      <c r="N33" s="180"/>
      <c r="O33" s="181"/>
      <c r="P33" s="172">
        <f>+G33/G32</f>
        <v>0.61967213114754094</v>
      </c>
      <c r="Q33" s="173"/>
      <c r="R33" s="173"/>
      <c r="S33" s="86" t="s">
        <v>8</v>
      </c>
      <c r="T33" s="87"/>
      <c r="U33" s="87"/>
      <c r="V33" s="87"/>
      <c r="W33" s="178">
        <f>AD3-W28+1</f>
        <v>189</v>
      </c>
      <c r="X33" s="179"/>
      <c r="Y33" s="179"/>
      <c r="Z33" s="179"/>
      <c r="AA33" s="182"/>
      <c r="AB33" s="171" t="s">
        <v>9</v>
      </c>
      <c r="AC33" s="180"/>
      <c r="AD33" s="181"/>
      <c r="AE33" s="172">
        <f>+W33/W32</f>
        <v>0.77459016393442626</v>
      </c>
      <c r="AF33" s="173"/>
      <c r="AG33" s="174"/>
    </row>
    <row r="34" spans="2:35" ht="16.5" customHeight="1" x14ac:dyDescent="0.3">
      <c r="B34" s="86" t="s">
        <v>3</v>
      </c>
      <c r="C34" s="87"/>
      <c r="D34" s="87"/>
      <c r="E34" s="87"/>
      <c r="F34" s="87"/>
      <c r="G34" s="166">
        <v>1013921237</v>
      </c>
      <c r="H34" s="166"/>
      <c r="I34" s="166"/>
      <c r="J34" s="166"/>
      <c r="K34" s="166"/>
      <c r="L34" s="166"/>
      <c r="M34" s="166"/>
      <c r="N34" s="166"/>
      <c r="O34" s="166"/>
      <c r="P34" s="166"/>
      <c r="Q34" s="166"/>
      <c r="R34" s="168"/>
      <c r="S34" s="164" t="s">
        <v>3</v>
      </c>
      <c r="T34" s="165"/>
      <c r="U34" s="165"/>
      <c r="V34" s="165"/>
      <c r="W34" s="166">
        <v>17273655800</v>
      </c>
      <c r="X34" s="166"/>
      <c r="Y34" s="166"/>
      <c r="Z34" s="166"/>
      <c r="AA34" s="166"/>
      <c r="AB34" s="166"/>
      <c r="AC34" s="166"/>
      <c r="AD34" s="166"/>
      <c r="AE34" s="166"/>
      <c r="AF34" s="166"/>
      <c r="AG34" s="167"/>
      <c r="AI34" s="4"/>
    </row>
    <row r="35" spans="2:35" ht="18.649999999999999" customHeight="1" x14ac:dyDescent="0.3">
      <c r="B35" s="86" t="s">
        <v>63</v>
      </c>
      <c r="C35" s="87"/>
      <c r="D35" s="87"/>
      <c r="E35" s="87"/>
      <c r="F35" s="87"/>
      <c r="G35" s="166">
        <v>0</v>
      </c>
      <c r="H35" s="166"/>
      <c r="I35" s="166"/>
      <c r="J35" s="166"/>
      <c r="K35" s="166"/>
      <c r="L35" s="166"/>
      <c r="M35" s="166"/>
      <c r="N35" s="166"/>
      <c r="O35" s="166"/>
      <c r="P35" s="166"/>
      <c r="Q35" s="166"/>
      <c r="R35" s="168"/>
      <c r="S35" s="164" t="s">
        <v>63</v>
      </c>
      <c r="T35" s="165"/>
      <c r="U35" s="165"/>
      <c r="V35" s="165"/>
      <c r="W35" s="166">
        <v>0</v>
      </c>
      <c r="X35" s="166"/>
      <c r="Y35" s="166"/>
      <c r="Z35" s="166"/>
      <c r="AA35" s="166"/>
      <c r="AB35" s="166"/>
      <c r="AC35" s="166"/>
      <c r="AD35" s="166"/>
      <c r="AE35" s="166"/>
      <c r="AF35" s="166"/>
      <c r="AG35" s="167"/>
    </row>
    <row r="36" spans="2:35" ht="15.65" customHeight="1" x14ac:dyDescent="0.3">
      <c r="B36" s="86" t="s">
        <v>64</v>
      </c>
      <c r="C36" s="87"/>
      <c r="D36" s="87"/>
      <c r="E36" s="87"/>
      <c r="F36" s="87"/>
      <c r="G36" s="166">
        <v>204155456</v>
      </c>
      <c r="H36" s="166"/>
      <c r="I36" s="166"/>
      <c r="J36" s="166"/>
      <c r="K36" s="166"/>
      <c r="L36" s="166"/>
      <c r="M36" s="166"/>
      <c r="N36" s="166"/>
      <c r="O36" s="166"/>
      <c r="P36" s="166"/>
      <c r="Q36" s="166"/>
      <c r="R36" s="168"/>
      <c r="S36" s="164" t="s">
        <v>64</v>
      </c>
      <c r="T36" s="165"/>
      <c r="U36" s="165"/>
      <c r="V36" s="165"/>
      <c r="W36" s="166">
        <v>625940000</v>
      </c>
      <c r="X36" s="166"/>
      <c r="Y36" s="166"/>
      <c r="Z36" s="166"/>
      <c r="AA36" s="166"/>
      <c r="AB36" s="166"/>
      <c r="AC36" s="166"/>
      <c r="AD36" s="166"/>
      <c r="AE36" s="166"/>
      <c r="AF36" s="166"/>
      <c r="AG36" s="167"/>
    </row>
    <row r="37" spans="2:35" ht="20.5" customHeight="1" x14ac:dyDescent="0.3">
      <c r="B37" s="86" t="s">
        <v>65</v>
      </c>
      <c r="C37" s="87"/>
      <c r="D37" s="87"/>
      <c r="E37" s="87"/>
      <c r="F37" s="87"/>
      <c r="G37" s="166">
        <v>809765781</v>
      </c>
      <c r="H37" s="166"/>
      <c r="I37" s="166"/>
      <c r="J37" s="166"/>
      <c r="K37" s="166"/>
      <c r="L37" s="166"/>
      <c r="M37" s="166"/>
      <c r="N37" s="166"/>
      <c r="O37" s="166"/>
      <c r="P37" s="166"/>
      <c r="Q37" s="166"/>
      <c r="R37" s="168"/>
      <c r="S37" s="164" t="s">
        <v>65</v>
      </c>
      <c r="T37" s="165"/>
      <c r="U37" s="165"/>
      <c r="V37" s="165"/>
      <c r="W37" s="166">
        <v>16647715800</v>
      </c>
      <c r="X37" s="166"/>
      <c r="Y37" s="166"/>
      <c r="Z37" s="166"/>
      <c r="AA37" s="166"/>
      <c r="AB37" s="166"/>
      <c r="AC37" s="166"/>
      <c r="AD37" s="166"/>
      <c r="AE37" s="166"/>
      <c r="AF37" s="166"/>
      <c r="AG37" s="167"/>
    </row>
    <row r="38" spans="2:35" ht="17.5" customHeight="1" x14ac:dyDescent="0.3">
      <c r="B38" s="164" t="s">
        <v>66</v>
      </c>
      <c r="C38" s="165"/>
      <c r="D38" s="165"/>
      <c r="E38" s="165"/>
      <c r="F38" s="165"/>
      <c r="G38" s="166">
        <f>G36</f>
        <v>204155456</v>
      </c>
      <c r="H38" s="166"/>
      <c r="I38" s="166"/>
      <c r="J38" s="166"/>
      <c r="K38" s="166"/>
      <c r="L38" s="166"/>
      <c r="M38" s="166"/>
      <c r="N38" s="166"/>
      <c r="O38" s="166"/>
      <c r="P38" s="166"/>
      <c r="Q38" s="166"/>
      <c r="R38" s="168"/>
      <c r="S38" s="164" t="s">
        <v>66</v>
      </c>
      <c r="T38" s="165"/>
      <c r="U38" s="165"/>
      <c r="V38" s="165"/>
      <c r="W38" s="166">
        <v>625940000</v>
      </c>
      <c r="X38" s="166"/>
      <c r="Y38" s="166"/>
      <c r="Z38" s="166"/>
      <c r="AA38" s="166"/>
      <c r="AB38" s="166"/>
      <c r="AC38" s="166"/>
      <c r="AD38" s="166"/>
      <c r="AE38" s="166"/>
      <c r="AF38" s="166"/>
      <c r="AG38" s="167"/>
      <c r="AI38" s="38"/>
    </row>
    <row r="39" spans="2:35" ht="21.65" customHeight="1" x14ac:dyDescent="0.3">
      <c r="B39" s="164" t="s">
        <v>67</v>
      </c>
      <c r="C39" s="165"/>
      <c r="D39" s="165"/>
      <c r="E39" s="165"/>
      <c r="F39" s="165"/>
      <c r="G39" s="166">
        <v>257138155.218393</v>
      </c>
      <c r="H39" s="166"/>
      <c r="I39" s="166"/>
      <c r="J39" s="166"/>
      <c r="K39" s="166"/>
      <c r="L39" s="166"/>
      <c r="M39" s="166"/>
      <c r="N39" s="166"/>
      <c r="O39" s="166"/>
      <c r="P39" s="166"/>
      <c r="Q39" s="166"/>
      <c r="R39" s="168"/>
      <c r="S39" s="164" t="s">
        <v>67</v>
      </c>
      <c r="T39" s="165"/>
      <c r="U39" s="165"/>
      <c r="V39" s="165"/>
      <c r="W39" s="166">
        <v>3158057845</v>
      </c>
      <c r="X39" s="166"/>
      <c r="Y39" s="166"/>
      <c r="Z39" s="166"/>
      <c r="AA39" s="166"/>
      <c r="AB39" s="166"/>
      <c r="AC39" s="166"/>
      <c r="AD39" s="166"/>
      <c r="AE39" s="166"/>
      <c r="AF39" s="166"/>
      <c r="AG39" s="167"/>
      <c r="AI39" s="4"/>
    </row>
    <row r="40" spans="2:35" ht="24" customHeight="1" x14ac:dyDescent="0.3">
      <c r="B40" s="86" t="s">
        <v>13</v>
      </c>
      <c r="C40" s="87"/>
      <c r="D40" s="87"/>
      <c r="E40" s="87"/>
      <c r="F40" s="87"/>
      <c r="G40" s="166">
        <f>G34-G38-G39</f>
        <v>552627625.78160703</v>
      </c>
      <c r="H40" s="166"/>
      <c r="I40" s="166"/>
      <c r="J40" s="166"/>
      <c r="K40" s="166"/>
      <c r="L40" s="166"/>
      <c r="M40" s="166"/>
      <c r="N40" s="166"/>
      <c r="O40" s="166"/>
      <c r="P40" s="166"/>
      <c r="Q40" s="166"/>
      <c r="R40" s="168"/>
      <c r="S40" s="86" t="s">
        <v>13</v>
      </c>
      <c r="T40" s="87"/>
      <c r="U40" s="87"/>
      <c r="V40" s="87"/>
      <c r="W40" s="166">
        <f>W34-W38-W39</f>
        <v>13489657955</v>
      </c>
      <c r="X40" s="166"/>
      <c r="Y40" s="166"/>
      <c r="Z40" s="166"/>
      <c r="AA40" s="166"/>
      <c r="AB40" s="166"/>
      <c r="AC40" s="166"/>
      <c r="AD40" s="166"/>
      <c r="AE40" s="166"/>
      <c r="AF40" s="166"/>
      <c r="AG40" s="167"/>
      <c r="AI40" s="4"/>
    </row>
    <row r="41" spans="2:35" ht="23.25" customHeight="1" x14ac:dyDescent="0.3">
      <c r="B41" s="215" t="s">
        <v>53</v>
      </c>
      <c r="C41" s="216"/>
      <c r="D41" s="216"/>
      <c r="E41" s="216"/>
      <c r="F41" s="216"/>
      <c r="G41" s="200" t="s">
        <v>90</v>
      </c>
      <c r="H41" s="201"/>
      <c r="I41" s="201"/>
      <c r="J41" s="201"/>
      <c r="K41" s="201"/>
      <c r="L41" s="201"/>
      <c r="M41" s="201"/>
      <c r="N41" s="201"/>
      <c r="O41" s="201"/>
      <c r="P41" s="201"/>
      <c r="Q41" s="201"/>
      <c r="R41" s="202"/>
      <c r="S41" s="206" t="s">
        <v>52</v>
      </c>
      <c r="T41" s="207"/>
      <c r="U41" s="207"/>
      <c r="V41" s="207"/>
      <c r="W41" s="208" t="s">
        <v>68</v>
      </c>
      <c r="X41" s="209"/>
      <c r="Y41" s="209"/>
      <c r="Z41" s="209"/>
      <c r="AA41" s="209"/>
      <c r="AB41" s="209"/>
      <c r="AC41" s="209"/>
      <c r="AD41" s="209"/>
      <c r="AE41" s="209"/>
      <c r="AF41" s="209"/>
      <c r="AG41" s="210"/>
      <c r="AI41" s="39"/>
    </row>
    <row r="42" spans="2:35" ht="12" customHeight="1" thickBot="1" x14ac:dyDescent="0.35">
      <c r="B42" s="256"/>
      <c r="C42" s="257"/>
      <c r="D42" s="257"/>
      <c r="E42" s="257"/>
      <c r="F42" s="257"/>
      <c r="G42" s="258"/>
      <c r="H42" s="258"/>
      <c r="I42" s="258"/>
      <c r="J42" s="258"/>
      <c r="K42" s="258"/>
      <c r="L42" s="258"/>
      <c r="M42" s="258"/>
      <c r="N42" s="258"/>
      <c r="O42" s="258"/>
      <c r="P42" s="258"/>
      <c r="Q42" s="258"/>
      <c r="R42" s="258"/>
      <c r="S42" s="241"/>
      <c r="T42" s="241"/>
      <c r="U42" s="241"/>
      <c r="V42" s="241"/>
      <c r="W42" s="242"/>
      <c r="X42" s="242"/>
      <c r="Y42" s="242"/>
      <c r="Z42" s="242"/>
      <c r="AA42" s="242"/>
      <c r="AB42" s="242"/>
      <c r="AC42" s="242"/>
      <c r="AD42" s="242"/>
      <c r="AE42" s="242"/>
      <c r="AF42" s="242"/>
      <c r="AG42" s="243"/>
    </row>
    <row r="43" spans="2:35" ht="31.5" customHeight="1" thickBot="1" x14ac:dyDescent="0.35">
      <c r="B43" s="261" t="s">
        <v>89</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3"/>
      <c r="AI43" s="39"/>
    </row>
    <row r="44" spans="2:35" ht="47.5" customHeight="1" x14ac:dyDescent="0.3">
      <c r="B44" s="203" t="s">
        <v>0</v>
      </c>
      <c r="C44" s="204"/>
      <c r="D44" s="203" t="s">
        <v>39</v>
      </c>
      <c r="E44" s="203"/>
      <c r="F44" s="203"/>
      <c r="G44" s="203"/>
      <c r="H44" s="203"/>
      <c r="I44" s="203"/>
      <c r="J44" s="203"/>
      <c r="K44" s="203"/>
      <c r="L44" s="203"/>
      <c r="M44" s="203"/>
      <c r="N44" s="203"/>
      <c r="O44" s="203"/>
      <c r="P44" s="203"/>
      <c r="Q44" s="203"/>
      <c r="R44" s="203"/>
      <c r="S44" s="203"/>
      <c r="T44" s="203"/>
      <c r="U44" s="203"/>
      <c r="V44" s="211" t="s">
        <v>40</v>
      </c>
      <c r="W44" s="212"/>
      <c r="X44" s="213"/>
      <c r="Y44" s="214" t="s">
        <v>41</v>
      </c>
      <c r="Z44" s="214"/>
      <c r="AA44" s="214"/>
      <c r="AB44" s="214"/>
      <c r="AC44" s="214"/>
      <c r="AD44" s="214" t="s">
        <v>42</v>
      </c>
      <c r="AE44" s="214"/>
      <c r="AF44" s="214"/>
      <c r="AG44" s="214"/>
      <c r="AI44" s="4"/>
    </row>
    <row r="45" spans="2:35" ht="34.5" customHeight="1" x14ac:dyDescent="0.3">
      <c r="B45" s="217">
        <v>1</v>
      </c>
      <c r="C45" s="217"/>
      <c r="D45" s="218" t="s">
        <v>43</v>
      </c>
      <c r="E45" s="218"/>
      <c r="F45" s="218"/>
      <c r="G45" s="218"/>
      <c r="H45" s="218"/>
      <c r="I45" s="218"/>
      <c r="J45" s="218"/>
      <c r="K45" s="218"/>
      <c r="L45" s="218"/>
      <c r="M45" s="218"/>
      <c r="N45" s="218"/>
      <c r="O45" s="218"/>
      <c r="P45" s="218"/>
      <c r="Q45" s="218"/>
      <c r="R45" s="218"/>
      <c r="S45" s="218"/>
      <c r="T45" s="218"/>
      <c r="U45" s="218"/>
      <c r="V45" s="219">
        <v>0.245</v>
      </c>
      <c r="W45" s="220"/>
      <c r="X45" s="221"/>
      <c r="Y45" s="231">
        <f>-V45+V46</f>
        <v>-1.9799999999999984E-2</v>
      </c>
      <c r="Z45" s="231"/>
      <c r="AA45" s="231"/>
      <c r="AB45" s="231"/>
      <c r="AC45" s="231"/>
      <c r="AD45" s="205">
        <v>-4</v>
      </c>
      <c r="AE45" s="205"/>
      <c r="AF45" s="205"/>
      <c r="AG45" s="205"/>
    </row>
    <row r="46" spans="2:35" ht="36" customHeight="1" x14ac:dyDescent="0.3">
      <c r="B46" s="217">
        <v>2</v>
      </c>
      <c r="C46" s="217"/>
      <c r="D46" s="218" t="s">
        <v>44</v>
      </c>
      <c r="E46" s="218"/>
      <c r="F46" s="218"/>
      <c r="G46" s="218"/>
      <c r="H46" s="218"/>
      <c r="I46" s="218"/>
      <c r="J46" s="218"/>
      <c r="K46" s="218"/>
      <c r="L46" s="218"/>
      <c r="M46" s="218"/>
      <c r="N46" s="218"/>
      <c r="O46" s="218"/>
      <c r="P46" s="218"/>
      <c r="Q46" s="218"/>
      <c r="R46" s="218"/>
      <c r="S46" s="218"/>
      <c r="T46" s="218"/>
      <c r="U46" s="218"/>
      <c r="V46" s="219">
        <v>0.22520000000000001</v>
      </c>
      <c r="W46" s="220"/>
      <c r="X46" s="221"/>
      <c r="Y46" s="231"/>
      <c r="Z46" s="231"/>
      <c r="AA46" s="231"/>
      <c r="AB46" s="231"/>
      <c r="AC46" s="231"/>
      <c r="AD46" s="205"/>
      <c r="AE46" s="205"/>
      <c r="AF46" s="205"/>
      <c r="AG46" s="205"/>
    </row>
    <row r="47" spans="2:35" ht="9" customHeight="1" x14ac:dyDescent="0.3">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3">
      <c r="B48" s="203" t="s">
        <v>0</v>
      </c>
      <c r="C48" s="203"/>
      <c r="D48" s="203" t="s">
        <v>45</v>
      </c>
      <c r="E48" s="203"/>
      <c r="F48" s="203"/>
      <c r="G48" s="203"/>
      <c r="H48" s="203"/>
      <c r="I48" s="203"/>
      <c r="J48" s="203"/>
      <c r="K48" s="203"/>
      <c r="L48" s="203"/>
      <c r="M48" s="203"/>
      <c r="N48" s="203"/>
      <c r="O48" s="203"/>
      <c r="P48" s="203"/>
      <c r="Q48" s="203"/>
      <c r="R48" s="203"/>
      <c r="S48" s="203"/>
      <c r="T48" s="203"/>
      <c r="U48" s="203"/>
      <c r="V48" s="211" t="s">
        <v>46</v>
      </c>
      <c r="W48" s="212"/>
      <c r="X48" s="212"/>
      <c r="Y48" s="212"/>
      <c r="Z48" s="212"/>
      <c r="AA48" s="212"/>
      <c r="AB48" s="212"/>
      <c r="AC48" s="212"/>
      <c r="AD48" s="212"/>
      <c r="AE48" s="212"/>
      <c r="AF48" s="212"/>
      <c r="AG48" s="213"/>
    </row>
    <row r="49" spans="2:33" ht="28.5" customHeight="1" x14ac:dyDescent="0.3">
      <c r="B49" s="259">
        <v>1</v>
      </c>
      <c r="C49" s="259"/>
      <c r="D49" s="260" t="s">
        <v>47</v>
      </c>
      <c r="E49" s="260"/>
      <c r="F49" s="260"/>
      <c r="G49" s="260"/>
      <c r="H49" s="260"/>
      <c r="I49" s="260"/>
      <c r="J49" s="260"/>
      <c r="K49" s="260"/>
      <c r="L49" s="260"/>
      <c r="M49" s="260"/>
      <c r="N49" s="260"/>
      <c r="O49" s="260"/>
      <c r="P49" s="260"/>
      <c r="Q49" s="260"/>
      <c r="R49" s="260"/>
      <c r="S49" s="260"/>
      <c r="T49" s="260"/>
      <c r="U49" s="260"/>
      <c r="V49" s="224">
        <v>4078690371</v>
      </c>
      <c r="W49" s="225"/>
      <c r="X49" s="225"/>
      <c r="Y49" s="225"/>
      <c r="Z49" s="225"/>
      <c r="AA49" s="225"/>
      <c r="AB49" s="225"/>
      <c r="AC49" s="225"/>
      <c r="AD49" s="225"/>
      <c r="AE49" s="225"/>
      <c r="AF49" s="225"/>
      <c r="AG49" s="226"/>
    </row>
    <row r="50" spans="2:33" ht="34.5" customHeight="1" thickBot="1" x14ac:dyDescent="0.35">
      <c r="B50" s="264">
        <v>2</v>
      </c>
      <c r="C50" s="264"/>
      <c r="D50" s="227" t="s">
        <v>48</v>
      </c>
      <c r="E50" s="227"/>
      <c r="F50" s="227"/>
      <c r="G50" s="227"/>
      <c r="H50" s="227"/>
      <c r="I50" s="227"/>
      <c r="J50" s="227"/>
      <c r="K50" s="227"/>
      <c r="L50" s="227"/>
      <c r="M50" s="227"/>
      <c r="N50" s="227"/>
      <c r="O50" s="227"/>
      <c r="P50" s="227"/>
      <c r="Q50" s="227"/>
      <c r="R50" s="227"/>
      <c r="S50" s="227"/>
      <c r="T50" s="227"/>
      <c r="U50" s="227"/>
      <c r="V50" s="228">
        <v>3749239311.64889</v>
      </c>
      <c r="W50" s="229"/>
      <c r="X50" s="229"/>
      <c r="Y50" s="229"/>
      <c r="Z50" s="229"/>
      <c r="AA50" s="229"/>
      <c r="AB50" s="229"/>
      <c r="AC50" s="229"/>
      <c r="AD50" s="229"/>
      <c r="AE50" s="229"/>
      <c r="AF50" s="229"/>
      <c r="AG50" s="230"/>
    </row>
    <row r="51" spans="2:33" ht="9.65" customHeight="1" x14ac:dyDescent="0.3">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5" customHeight="1" x14ac:dyDescent="0.3">
      <c r="B52" s="94" t="s">
        <v>17</v>
      </c>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6"/>
    </row>
    <row r="53" spans="2:33" ht="9" customHeight="1" x14ac:dyDescent="0.3">
      <c r="B53" s="100" t="s">
        <v>0</v>
      </c>
      <c r="C53" s="101"/>
      <c r="D53" s="123" t="s">
        <v>70</v>
      </c>
      <c r="E53" s="124"/>
      <c r="F53" s="124"/>
      <c r="G53" s="124"/>
      <c r="H53" s="124"/>
      <c r="I53" s="124"/>
      <c r="J53" s="124"/>
      <c r="K53" s="124"/>
      <c r="L53" s="124"/>
      <c r="M53" s="124"/>
      <c r="N53" s="124"/>
      <c r="O53" s="124"/>
      <c r="P53" s="124"/>
      <c r="Q53" s="124"/>
      <c r="R53" s="124"/>
      <c r="S53" s="124"/>
      <c r="T53" s="124"/>
      <c r="U53" s="124"/>
      <c r="V53" s="125"/>
      <c r="W53" s="111" t="s">
        <v>15</v>
      </c>
      <c r="X53" s="112"/>
      <c r="Y53" s="113"/>
      <c r="Z53" s="117" t="s">
        <v>16</v>
      </c>
      <c r="AA53" s="118"/>
      <c r="AB53" s="118"/>
      <c r="AC53" s="119"/>
      <c r="AD53" s="106" t="s">
        <v>14</v>
      </c>
      <c r="AE53" s="107"/>
      <c r="AF53" s="107"/>
      <c r="AG53" s="108"/>
    </row>
    <row r="54" spans="2:33" ht="23.25" customHeight="1" x14ac:dyDescent="0.3">
      <c r="B54" s="102"/>
      <c r="C54" s="103"/>
      <c r="D54" s="126"/>
      <c r="E54" s="127"/>
      <c r="F54" s="127"/>
      <c r="G54" s="127"/>
      <c r="H54" s="127"/>
      <c r="I54" s="127"/>
      <c r="J54" s="127"/>
      <c r="K54" s="127"/>
      <c r="L54" s="127"/>
      <c r="M54" s="127"/>
      <c r="N54" s="127"/>
      <c r="O54" s="127"/>
      <c r="P54" s="127"/>
      <c r="Q54" s="127"/>
      <c r="R54" s="127"/>
      <c r="S54" s="127"/>
      <c r="T54" s="127"/>
      <c r="U54" s="127"/>
      <c r="V54" s="128"/>
      <c r="W54" s="114"/>
      <c r="X54" s="115"/>
      <c r="Y54" s="116"/>
      <c r="Z54" s="120"/>
      <c r="AA54" s="121"/>
      <c r="AB54" s="121"/>
      <c r="AC54" s="122"/>
      <c r="AD54" s="101"/>
      <c r="AE54" s="109"/>
      <c r="AF54" s="109"/>
      <c r="AG54" s="110"/>
    </row>
    <row r="55" spans="2:33" ht="25" customHeight="1" x14ac:dyDescent="0.3">
      <c r="B55" s="104"/>
      <c r="C55" s="105"/>
      <c r="D55" s="232" t="s">
        <v>71</v>
      </c>
      <c r="E55" s="233"/>
      <c r="F55" s="233"/>
      <c r="G55" s="233"/>
      <c r="H55" s="233"/>
      <c r="I55" s="233"/>
      <c r="J55" s="233"/>
      <c r="K55" s="233"/>
      <c r="L55" s="233"/>
      <c r="M55" s="233"/>
      <c r="N55" s="233"/>
      <c r="O55" s="233"/>
      <c r="P55" s="233"/>
      <c r="Q55" s="233"/>
      <c r="R55" s="233"/>
      <c r="S55" s="233"/>
      <c r="T55" s="233"/>
      <c r="U55" s="233"/>
      <c r="V55" s="234"/>
      <c r="W55" s="59">
        <v>45509</v>
      </c>
      <c r="X55" s="60"/>
      <c r="Y55" s="61"/>
      <c r="Z55" s="59">
        <v>45509</v>
      </c>
      <c r="AA55" s="60"/>
      <c r="AB55" s="60"/>
      <c r="AC55" s="61"/>
      <c r="AD55" s="44">
        <f t="shared" ref="AD55:AD66" si="0">+IF(Z55&lt;&gt;0,IF(Z55=0,(W55-Z55),IF(Z55&lt;&gt;W55,(W55-Z55),0)),"no iniciado")</f>
        <v>0</v>
      </c>
      <c r="AE55" s="45"/>
      <c r="AF55" s="45">
        <f t="shared" ref="AF55:AF66" si="1">+IF(Z55&lt;&gt;0,IF(AB55=0,(T55-Z55),IF(Z55&lt;&gt;T55,(T55-Z55),0)),"no iniciado")</f>
        <v>-45509</v>
      </c>
      <c r="AG55" s="46"/>
    </row>
    <row r="56" spans="2:33" ht="17.25" customHeight="1" x14ac:dyDescent="0.3">
      <c r="B56" s="104"/>
      <c r="C56" s="105"/>
      <c r="D56" s="97" t="s">
        <v>72</v>
      </c>
      <c r="E56" s="98"/>
      <c r="F56" s="98"/>
      <c r="G56" s="98"/>
      <c r="H56" s="98"/>
      <c r="I56" s="98"/>
      <c r="J56" s="98"/>
      <c r="K56" s="98"/>
      <c r="L56" s="98"/>
      <c r="M56" s="98"/>
      <c r="N56" s="98"/>
      <c r="O56" s="98"/>
      <c r="P56" s="98"/>
      <c r="Q56" s="98"/>
      <c r="R56" s="98"/>
      <c r="S56" s="98"/>
      <c r="T56" s="98"/>
      <c r="U56" s="98"/>
      <c r="V56" s="99"/>
      <c r="W56" s="59">
        <v>45549</v>
      </c>
      <c r="X56" s="60"/>
      <c r="Y56" s="61"/>
      <c r="Z56" s="59">
        <v>45549</v>
      </c>
      <c r="AA56" s="60"/>
      <c r="AB56" s="60"/>
      <c r="AC56" s="61"/>
      <c r="AD56" s="44">
        <f>+IF(Z56&lt;&gt;0,IF(Z56=0,(W56-Z56),IF(Z56&lt;&gt;W56,(W56-Z56),0)),"En ejecución")</f>
        <v>0</v>
      </c>
      <c r="AE56" s="45"/>
      <c r="AF56" s="45">
        <f t="shared" ref="AF56:AF58" si="2">+IF(Z56&lt;&gt;0,IF(AB56=0,(T56-Z56),IF(Z56&lt;&gt;T56,(T56-Z56),0)),"no iniciado")</f>
        <v>-45549</v>
      </c>
      <c r="AG56" s="46"/>
    </row>
    <row r="57" spans="2:33" ht="13.5" customHeight="1" x14ac:dyDescent="0.3">
      <c r="B57" s="222"/>
      <c r="C57" s="223"/>
      <c r="D57" s="97" t="s">
        <v>83</v>
      </c>
      <c r="E57" s="98"/>
      <c r="F57" s="98"/>
      <c r="G57" s="98"/>
      <c r="H57" s="98"/>
      <c r="I57" s="98"/>
      <c r="J57" s="98"/>
      <c r="K57" s="98"/>
      <c r="L57" s="98"/>
      <c r="M57" s="98"/>
      <c r="N57" s="98"/>
      <c r="O57" s="98"/>
      <c r="P57" s="98"/>
      <c r="Q57" s="98"/>
      <c r="R57" s="98"/>
      <c r="S57" s="98"/>
      <c r="T57" s="98"/>
      <c r="U57" s="98"/>
      <c r="V57" s="99"/>
      <c r="W57" s="59">
        <v>45578</v>
      </c>
      <c r="X57" s="60"/>
      <c r="Y57" s="61"/>
      <c r="Z57" s="59">
        <v>45578</v>
      </c>
      <c r="AA57" s="60"/>
      <c r="AB57" s="60"/>
      <c r="AC57" s="61"/>
      <c r="AD57" s="44">
        <f>+IF(Z57&lt;&gt;0,IF(Z57=0,(W57-Z57),IF(Z57&lt;&gt;W57,(W57-Z57),0)),"En ejecución")</f>
        <v>0</v>
      </c>
      <c r="AE57" s="45"/>
      <c r="AF57" s="45">
        <f t="shared" si="2"/>
        <v>-45578</v>
      </c>
      <c r="AG57" s="46"/>
    </row>
    <row r="58" spans="2:33" ht="16.5" customHeight="1" x14ac:dyDescent="0.3">
      <c r="B58" s="104"/>
      <c r="C58" s="105"/>
      <c r="D58" s="97" t="s">
        <v>73</v>
      </c>
      <c r="E58" s="98"/>
      <c r="F58" s="98"/>
      <c r="G58" s="98"/>
      <c r="H58" s="98"/>
      <c r="I58" s="98"/>
      <c r="J58" s="98"/>
      <c r="K58" s="98"/>
      <c r="L58" s="98"/>
      <c r="M58" s="98"/>
      <c r="N58" s="98"/>
      <c r="O58" s="98"/>
      <c r="P58" s="98"/>
      <c r="Q58" s="98"/>
      <c r="R58" s="98"/>
      <c r="S58" s="98"/>
      <c r="T58" s="98"/>
      <c r="U58" s="98"/>
      <c r="V58" s="99"/>
      <c r="W58" s="59">
        <v>45640</v>
      </c>
      <c r="X58" s="60"/>
      <c r="Y58" s="61"/>
      <c r="Z58" s="59">
        <v>45640</v>
      </c>
      <c r="AA58" s="60"/>
      <c r="AB58" s="60"/>
      <c r="AC58" s="61"/>
      <c r="AD58" s="44">
        <f>+IF(Z58&lt;&gt;0,IF(Z58=0,(W58-Z58),IF(Z58&lt;&gt;W58,(W58-Z58),0)),"En ejecución")</f>
        <v>0</v>
      </c>
      <c r="AE58" s="45"/>
      <c r="AF58" s="45">
        <f t="shared" si="2"/>
        <v>-45640</v>
      </c>
      <c r="AG58" s="46"/>
    </row>
    <row r="59" spans="2:33" ht="18.649999999999999" customHeight="1" x14ac:dyDescent="0.3">
      <c r="B59" s="104"/>
      <c r="C59" s="105"/>
      <c r="D59" s="97" t="s">
        <v>74</v>
      </c>
      <c r="E59" s="98"/>
      <c r="F59" s="98"/>
      <c r="G59" s="98"/>
      <c r="H59" s="98"/>
      <c r="I59" s="98"/>
      <c r="J59" s="98"/>
      <c r="K59" s="98"/>
      <c r="L59" s="98"/>
      <c r="M59" s="98"/>
      <c r="N59" s="98"/>
      <c r="O59" s="98"/>
      <c r="P59" s="98"/>
      <c r="Q59" s="98"/>
      <c r="R59" s="98"/>
      <c r="S59" s="98"/>
      <c r="T59" s="98"/>
      <c r="U59" s="98"/>
      <c r="V59" s="99"/>
      <c r="W59" s="59">
        <v>45793</v>
      </c>
      <c r="X59" s="60"/>
      <c r="Y59" s="61"/>
      <c r="Z59" s="59"/>
      <c r="AA59" s="60"/>
      <c r="AB59" s="60"/>
      <c r="AC59" s="61"/>
      <c r="AD59" s="44" t="str">
        <f>+IF(Z59&lt;&gt;0,IF(Z59=0,(W59-Z59),IF(Z59&lt;&gt;W59,(W59-Z59),0)),"En ejecución")</f>
        <v>En ejecución</v>
      </c>
      <c r="AE59" s="45"/>
      <c r="AF59" s="45" t="str">
        <f t="shared" si="1"/>
        <v>no iniciado</v>
      </c>
      <c r="AG59" s="46"/>
    </row>
    <row r="60" spans="2:33" ht="18.649999999999999" customHeight="1" x14ac:dyDescent="0.3">
      <c r="B60" s="104"/>
      <c r="C60" s="105"/>
      <c r="D60" s="97" t="s">
        <v>75</v>
      </c>
      <c r="E60" s="98"/>
      <c r="F60" s="98"/>
      <c r="G60" s="98"/>
      <c r="H60" s="98"/>
      <c r="I60" s="98"/>
      <c r="J60" s="98"/>
      <c r="K60" s="98"/>
      <c r="L60" s="98"/>
      <c r="M60" s="98"/>
      <c r="N60" s="98"/>
      <c r="O60" s="98"/>
      <c r="P60" s="98"/>
      <c r="Q60" s="98"/>
      <c r="R60" s="98"/>
      <c r="S60" s="98"/>
      <c r="T60" s="98"/>
      <c r="U60" s="98"/>
      <c r="V60" s="99"/>
      <c r="W60" s="59">
        <v>45819</v>
      </c>
      <c r="X60" s="60"/>
      <c r="Y60" s="61"/>
      <c r="Z60" s="59"/>
      <c r="AA60" s="60"/>
      <c r="AB60" s="60"/>
      <c r="AC60" s="61"/>
      <c r="AD60" s="44" t="str">
        <f t="shared" si="0"/>
        <v>no iniciado</v>
      </c>
      <c r="AE60" s="45"/>
      <c r="AF60" s="45" t="str">
        <f t="shared" si="1"/>
        <v>no iniciado</v>
      </c>
      <c r="AG60" s="46"/>
    </row>
    <row r="61" spans="2:33" ht="18" customHeight="1" x14ac:dyDescent="0.3">
      <c r="B61" s="104"/>
      <c r="C61" s="105"/>
      <c r="D61" s="97" t="s">
        <v>76</v>
      </c>
      <c r="E61" s="98"/>
      <c r="F61" s="98"/>
      <c r="G61" s="98"/>
      <c r="H61" s="98"/>
      <c r="I61" s="98"/>
      <c r="J61" s="98"/>
      <c r="K61" s="98"/>
      <c r="L61" s="98"/>
      <c r="M61" s="98"/>
      <c r="N61" s="98"/>
      <c r="O61" s="98"/>
      <c r="P61" s="98"/>
      <c r="Q61" s="98"/>
      <c r="R61" s="98"/>
      <c r="S61" s="98"/>
      <c r="T61" s="98"/>
      <c r="U61" s="98"/>
      <c r="V61" s="99"/>
      <c r="W61" s="59">
        <v>45768</v>
      </c>
      <c r="X61" s="60"/>
      <c r="Y61" s="61"/>
      <c r="Z61" s="59"/>
      <c r="AA61" s="60"/>
      <c r="AB61" s="60"/>
      <c r="AC61" s="61"/>
      <c r="AD61" s="44" t="str">
        <f>+IF(Z61&lt;&gt;0,IF(Z61=0,(W61-Z61),IF(Z61&lt;&gt;W61,(W61-Z61),0)),"En ejecución")</f>
        <v>En ejecución</v>
      </c>
      <c r="AE61" s="45"/>
      <c r="AF61" s="45" t="str">
        <f t="shared" si="1"/>
        <v>no iniciado</v>
      </c>
      <c r="AG61" s="46"/>
    </row>
    <row r="62" spans="2:33" ht="21" customHeight="1" x14ac:dyDescent="0.3">
      <c r="B62" s="104"/>
      <c r="C62" s="105"/>
      <c r="D62" s="97" t="s">
        <v>77</v>
      </c>
      <c r="E62" s="98"/>
      <c r="F62" s="98"/>
      <c r="G62" s="98"/>
      <c r="H62" s="98"/>
      <c r="I62" s="98"/>
      <c r="J62" s="98"/>
      <c r="K62" s="98"/>
      <c r="L62" s="98"/>
      <c r="M62" s="98"/>
      <c r="N62" s="98"/>
      <c r="O62" s="98"/>
      <c r="P62" s="98"/>
      <c r="Q62" s="98"/>
      <c r="R62" s="98"/>
      <c r="S62" s="98"/>
      <c r="T62" s="98"/>
      <c r="U62" s="98"/>
      <c r="V62" s="99"/>
      <c r="W62" s="59">
        <v>45805</v>
      </c>
      <c r="X62" s="60"/>
      <c r="Y62" s="61"/>
      <c r="Z62" s="59"/>
      <c r="AA62" s="60"/>
      <c r="AB62" s="60"/>
      <c r="AC62" s="61"/>
      <c r="AD62" s="44" t="str">
        <f t="shared" si="0"/>
        <v>no iniciado</v>
      </c>
      <c r="AE62" s="45"/>
      <c r="AF62" s="45" t="str">
        <f t="shared" si="1"/>
        <v>no iniciado</v>
      </c>
      <c r="AG62" s="46"/>
    </row>
    <row r="63" spans="2:33" ht="15.5" x14ac:dyDescent="0.3">
      <c r="B63" s="104"/>
      <c r="C63" s="105"/>
      <c r="D63" s="97" t="s">
        <v>78</v>
      </c>
      <c r="E63" s="98"/>
      <c r="F63" s="98"/>
      <c r="G63" s="98"/>
      <c r="H63" s="98"/>
      <c r="I63" s="98"/>
      <c r="J63" s="98"/>
      <c r="K63" s="98"/>
      <c r="L63" s="98"/>
      <c r="M63" s="98"/>
      <c r="N63" s="98"/>
      <c r="O63" s="98"/>
      <c r="P63" s="98"/>
      <c r="Q63" s="98"/>
      <c r="R63" s="98"/>
      <c r="S63" s="98"/>
      <c r="T63" s="98"/>
      <c r="U63" s="98"/>
      <c r="V63" s="99"/>
      <c r="W63" s="59">
        <v>45819</v>
      </c>
      <c r="X63" s="60"/>
      <c r="Y63" s="61"/>
      <c r="Z63" s="59"/>
      <c r="AA63" s="60"/>
      <c r="AB63" s="60"/>
      <c r="AC63" s="61"/>
      <c r="AD63" s="44" t="str">
        <f t="shared" si="0"/>
        <v>no iniciado</v>
      </c>
      <c r="AE63" s="45"/>
      <c r="AF63" s="45" t="str">
        <f t="shared" si="1"/>
        <v>no iniciado</v>
      </c>
      <c r="AG63" s="46"/>
    </row>
    <row r="64" spans="2:33" ht="18" customHeight="1" x14ac:dyDescent="0.3">
      <c r="B64" s="104"/>
      <c r="C64" s="105"/>
      <c r="D64" s="97" t="s">
        <v>79</v>
      </c>
      <c r="E64" s="98"/>
      <c r="F64" s="98"/>
      <c r="G64" s="98"/>
      <c r="H64" s="98"/>
      <c r="I64" s="98"/>
      <c r="J64" s="98"/>
      <c r="K64" s="98"/>
      <c r="L64" s="98"/>
      <c r="M64" s="98"/>
      <c r="N64" s="98"/>
      <c r="O64" s="98"/>
      <c r="P64" s="98"/>
      <c r="Q64" s="98"/>
      <c r="R64" s="98"/>
      <c r="S64" s="98"/>
      <c r="T64" s="98"/>
      <c r="U64" s="98"/>
      <c r="V64" s="99"/>
      <c r="W64" s="59">
        <v>45833</v>
      </c>
      <c r="X64" s="60"/>
      <c r="Y64" s="61"/>
      <c r="Z64" s="59"/>
      <c r="AA64" s="60"/>
      <c r="AB64" s="60"/>
      <c r="AC64" s="61"/>
      <c r="AD64" s="44" t="str">
        <f t="shared" si="0"/>
        <v>no iniciado</v>
      </c>
      <c r="AE64" s="45"/>
      <c r="AF64" s="45" t="str">
        <f t="shared" si="1"/>
        <v>no iniciado</v>
      </c>
      <c r="AG64" s="46"/>
    </row>
    <row r="65" spans="1:33" ht="17.25" customHeight="1" x14ac:dyDescent="0.3">
      <c r="A65" s="1"/>
      <c r="B65" s="104"/>
      <c r="C65" s="105"/>
      <c r="D65" s="97" t="s">
        <v>80</v>
      </c>
      <c r="E65" s="98"/>
      <c r="F65" s="98"/>
      <c r="G65" s="98"/>
      <c r="H65" s="98"/>
      <c r="I65" s="98"/>
      <c r="J65" s="98"/>
      <c r="K65" s="98"/>
      <c r="L65" s="98"/>
      <c r="M65" s="98"/>
      <c r="N65" s="98"/>
      <c r="O65" s="98"/>
      <c r="P65" s="98"/>
      <c r="Q65" s="98"/>
      <c r="R65" s="98"/>
      <c r="S65" s="98"/>
      <c r="T65" s="98"/>
      <c r="U65" s="98"/>
      <c r="V65" s="99"/>
      <c r="W65" s="59">
        <v>45833</v>
      </c>
      <c r="X65" s="60"/>
      <c r="Y65" s="61"/>
      <c r="Z65" s="59"/>
      <c r="AA65" s="60"/>
      <c r="AB65" s="60"/>
      <c r="AC65" s="61"/>
      <c r="AD65" s="44" t="str">
        <f t="shared" si="0"/>
        <v>no iniciado</v>
      </c>
      <c r="AE65" s="45"/>
      <c r="AF65" s="45" t="str">
        <f t="shared" si="1"/>
        <v>no iniciado</v>
      </c>
      <c r="AG65" s="46"/>
    </row>
    <row r="66" spans="1:33" ht="35.5" customHeight="1" x14ac:dyDescent="0.3">
      <c r="B66" s="104"/>
      <c r="C66" s="105"/>
      <c r="D66" s="232" t="s">
        <v>81</v>
      </c>
      <c r="E66" s="233"/>
      <c r="F66" s="233"/>
      <c r="G66" s="233"/>
      <c r="H66" s="233"/>
      <c r="I66" s="233"/>
      <c r="J66" s="233"/>
      <c r="K66" s="233"/>
      <c r="L66" s="233"/>
      <c r="M66" s="233"/>
      <c r="N66" s="233"/>
      <c r="O66" s="233"/>
      <c r="P66" s="233"/>
      <c r="Q66" s="233"/>
      <c r="R66" s="233"/>
      <c r="S66" s="233"/>
      <c r="T66" s="233"/>
      <c r="U66" s="233"/>
      <c r="V66" s="234"/>
      <c r="W66" s="59">
        <v>45874</v>
      </c>
      <c r="X66" s="60"/>
      <c r="Y66" s="61"/>
      <c r="Z66" s="59"/>
      <c r="AA66" s="60"/>
      <c r="AB66" s="60"/>
      <c r="AC66" s="61"/>
      <c r="AD66" s="44" t="str">
        <f t="shared" si="0"/>
        <v>no iniciado</v>
      </c>
      <c r="AE66" s="45"/>
      <c r="AF66" s="45" t="str">
        <f t="shared" si="1"/>
        <v>no iniciado</v>
      </c>
      <c r="AG66" s="46"/>
    </row>
    <row r="67" spans="1:33" s="1" customFormat="1" ht="15" customHeight="1" x14ac:dyDescent="0.35">
      <c r="A67" s="3"/>
      <c r="B67" s="244" t="s">
        <v>82</v>
      </c>
      <c r="C67" s="245"/>
      <c r="D67" s="245"/>
      <c r="E67" s="245"/>
      <c r="F67" s="245"/>
      <c r="G67" s="245"/>
      <c r="H67" s="245"/>
      <c r="I67" s="245"/>
      <c r="J67" s="245"/>
      <c r="K67" s="245"/>
      <c r="L67" s="245"/>
      <c r="M67" s="245"/>
      <c r="N67" s="245"/>
      <c r="O67" s="245"/>
      <c r="P67" s="245"/>
      <c r="Q67" s="245"/>
      <c r="R67" s="245"/>
      <c r="S67" s="246"/>
      <c r="T67" s="247"/>
      <c r="U67" s="248"/>
      <c r="V67" s="249"/>
      <c r="W67" s="268">
        <f>+W66-W55+1</f>
        <v>366</v>
      </c>
      <c r="X67" s="269"/>
      <c r="Y67" s="269"/>
      <c r="Z67" s="265" t="str">
        <f>IF(Z66&lt;&gt;0,(Z66-W55+1),"")</f>
        <v/>
      </c>
      <c r="AA67" s="266"/>
      <c r="AB67" s="266"/>
      <c r="AC67" s="273"/>
      <c r="AD67" s="265"/>
      <c r="AE67" s="266"/>
      <c r="AF67" s="266"/>
      <c r="AG67" s="267"/>
    </row>
    <row r="68" spans="1:33" ht="6.75" customHeight="1" x14ac:dyDescent="0.3">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 x14ac:dyDescent="0.3">
      <c r="B69" s="94" t="s">
        <v>24</v>
      </c>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6"/>
    </row>
    <row r="70" spans="1:33" ht="61.5" customHeight="1" x14ac:dyDescent="0.3">
      <c r="B70" s="270" t="s">
        <v>109</v>
      </c>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2"/>
    </row>
    <row r="71" spans="1:33" ht="18.75" customHeight="1" x14ac:dyDescent="0.3">
      <c r="B71" s="250" t="s">
        <v>85</v>
      </c>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2"/>
    </row>
    <row r="72" spans="1:33" ht="17.5" customHeight="1" x14ac:dyDescent="0.3">
      <c r="B72" s="47" t="s">
        <v>94</v>
      </c>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9"/>
    </row>
    <row r="73" spans="1:33" ht="17.5" customHeight="1" x14ac:dyDescent="0.3">
      <c r="B73" s="47" t="s">
        <v>95</v>
      </c>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9"/>
    </row>
    <row r="74" spans="1:33" ht="17.5" customHeight="1" x14ac:dyDescent="0.3">
      <c r="B74" s="47" t="s">
        <v>96</v>
      </c>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9"/>
    </row>
    <row r="75" spans="1:33" ht="17.5" customHeight="1" x14ac:dyDescent="0.3">
      <c r="B75" s="47" t="s">
        <v>97</v>
      </c>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9"/>
    </row>
    <row r="76" spans="1:33" ht="17.5" customHeight="1" x14ac:dyDescent="0.3">
      <c r="B76" s="47" t="s">
        <v>98</v>
      </c>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9"/>
    </row>
    <row r="77" spans="1:33" ht="15.65" customHeight="1" x14ac:dyDescent="0.3">
      <c r="B77" s="47" t="s">
        <v>99</v>
      </c>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9"/>
    </row>
    <row r="78" spans="1:33" ht="16.5" customHeight="1" x14ac:dyDescent="0.3">
      <c r="B78" s="47" t="s">
        <v>100</v>
      </c>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9"/>
    </row>
    <row r="79" spans="1:33" ht="17.25" customHeight="1" x14ac:dyDescent="0.3">
      <c r="B79" s="47" t="s">
        <v>101</v>
      </c>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9"/>
    </row>
    <row r="80" spans="1:33" ht="16.5" customHeight="1" x14ac:dyDescent="0.3">
      <c r="B80" s="47" t="s">
        <v>102</v>
      </c>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9"/>
    </row>
    <row r="81" spans="2:33" ht="17.5" customHeight="1" x14ac:dyDescent="0.3">
      <c r="B81" s="253" t="s">
        <v>84</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5"/>
    </row>
    <row r="82" spans="2:33" ht="18" customHeight="1" x14ac:dyDescent="0.3">
      <c r="B82" s="47" t="s">
        <v>103</v>
      </c>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9"/>
    </row>
    <row r="83" spans="2:33" ht="18" customHeight="1" x14ac:dyDescent="0.3">
      <c r="B83" s="47" t="s">
        <v>104</v>
      </c>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9"/>
    </row>
    <row r="84" spans="2:33" ht="18" customHeight="1" x14ac:dyDescent="0.3">
      <c r="B84" s="47" t="s">
        <v>105</v>
      </c>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9"/>
    </row>
    <row r="85" spans="2:33" ht="18" customHeight="1" x14ac:dyDescent="0.3">
      <c r="B85" s="47" t="s">
        <v>106</v>
      </c>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9"/>
    </row>
    <row r="86" spans="2:33" ht="18" customHeight="1" x14ac:dyDescent="0.3">
      <c r="B86" s="47" t="s">
        <v>107</v>
      </c>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9"/>
    </row>
    <row r="87" spans="2:33" ht="16.5" customHeight="1" x14ac:dyDescent="0.3">
      <c r="B87" s="47" t="s">
        <v>108</v>
      </c>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9"/>
    </row>
    <row r="88" spans="2:33" ht="15" customHeight="1" x14ac:dyDescent="0.3">
      <c r="B88" s="94" t="s">
        <v>37</v>
      </c>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6"/>
    </row>
    <row r="89" spans="2:33" ht="4.5" customHeight="1" x14ac:dyDescent="0.3">
      <c r="B89" s="35"/>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7"/>
    </row>
    <row r="90" spans="2:33" ht="5.25" customHeight="1" x14ac:dyDescent="0.3">
      <c r="B90" s="235"/>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c r="AA90" s="236"/>
      <c r="AB90" s="236"/>
      <c r="AC90" s="236"/>
      <c r="AD90" s="236"/>
      <c r="AE90" s="236"/>
      <c r="AF90" s="236"/>
      <c r="AG90" s="237"/>
    </row>
    <row r="91" spans="2:33" x14ac:dyDescent="0.3">
      <c r="B91" s="238"/>
      <c r="C91" s="239"/>
      <c r="D91" s="239"/>
      <c r="E91" s="239"/>
      <c r="F91" s="239"/>
      <c r="G91" s="239"/>
      <c r="H91" s="239"/>
      <c r="I91" s="239"/>
      <c r="J91" s="239"/>
      <c r="K91" s="239"/>
      <c r="L91" s="239"/>
      <c r="M91" s="239"/>
      <c r="N91" s="239"/>
      <c r="O91" s="239"/>
      <c r="P91" s="239"/>
      <c r="Q91" s="239"/>
      <c r="R91" s="239"/>
      <c r="S91" s="239"/>
      <c r="T91" s="239"/>
      <c r="U91" s="239"/>
      <c r="V91" s="239"/>
      <c r="W91" s="239"/>
      <c r="X91" s="239"/>
      <c r="Y91" s="239"/>
      <c r="Z91" s="239"/>
      <c r="AA91" s="239"/>
      <c r="AB91" s="239"/>
      <c r="AC91" s="239"/>
      <c r="AD91" s="239"/>
      <c r="AE91" s="239"/>
      <c r="AF91" s="239"/>
      <c r="AG91" s="240"/>
    </row>
    <row r="92" spans="2:33" ht="13" customHeight="1" x14ac:dyDescent="0.3">
      <c r="B92" s="238"/>
      <c r="C92" s="239"/>
      <c r="D92" s="239"/>
      <c r="E92" s="239"/>
      <c r="F92" s="239"/>
      <c r="G92" s="239"/>
      <c r="H92" s="239"/>
      <c r="I92" s="239"/>
      <c r="J92" s="239"/>
      <c r="K92" s="239"/>
      <c r="L92" s="239"/>
      <c r="M92" s="239"/>
      <c r="N92" s="239"/>
      <c r="O92" s="239"/>
      <c r="P92" s="239"/>
      <c r="Q92" s="239"/>
      <c r="R92" s="239"/>
      <c r="S92" s="239"/>
      <c r="T92" s="239"/>
      <c r="U92" s="239"/>
      <c r="V92" s="239"/>
      <c r="W92" s="239"/>
      <c r="X92" s="239"/>
      <c r="Y92" s="239"/>
      <c r="Z92" s="239"/>
      <c r="AA92" s="239"/>
      <c r="AB92" s="239"/>
      <c r="AC92" s="239"/>
      <c r="AD92" s="239"/>
      <c r="AE92" s="239"/>
      <c r="AF92" s="239"/>
      <c r="AG92" s="240"/>
    </row>
    <row r="93" spans="2:33" ht="13" customHeight="1" x14ac:dyDescent="0.3">
      <c r="B93" s="238"/>
      <c r="C93" s="239"/>
      <c r="D93" s="239"/>
      <c r="E93" s="239"/>
      <c r="F93" s="239"/>
      <c r="G93" s="239"/>
      <c r="H93" s="239"/>
      <c r="I93" s="239"/>
      <c r="J93" s="239"/>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40"/>
    </row>
    <row r="94" spans="2:33" ht="13" customHeight="1" x14ac:dyDescent="0.3">
      <c r="B94" s="238"/>
      <c r="C94" s="239"/>
      <c r="D94" s="239"/>
      <c r="E94" s="239"/>
      <c r="F94" s="239"/>
      <c r="G94" s="239"/>
      <c r="H94" s="239"/>
      <c r="I94" s="239"/>
      <c r="J94" s="239"/>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40"/>
    </row>
    <row r="95" spans="2:33" ht="13" customHeight="1" x14ac:dyDescent="0.3">
      <c r="B95" s="238"/>
      <c r="C95" s="239"/>
      <c r="D95" s="239"/>
      <c r="E95" s="239"/>
      <c r="F95" s="239"/>
      <c r="G95" s="239"/>
      <c r="H95" s="239"/>
      <c r="I95" s="239"/>
      <c r="J95" s="239"/>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40"/>
    </row>
    <row r="96" spans="2:33" ht="13" customHeight="1" x14ac:dyDescent="0.3">
      <c r="B96" s="238"/>
      <c r="C96" s="239"/>
      <c r="D96" s="239"/>
      <c r="E96" s="239"/>
      <c r="F96" s="239"/>
      <c r="G96" s="239"/>
      <c r="H96" s="239"/>
      <c r="I96" s="239"/>
      <c r="J96" s="239"/>
      <c r="K96" s="239"/>
      <c r="L96" s="239"/>
      <c r="M96" s="239"/>
      <c r="N96" s="239"/>
      <c r="O96" s="239"/>
      <c r="P96" s="239"/>
      <c r="Q96" s="239"/>
      <c r="R96" s="239"/>
      <c r="S96" s="239"/>
      <c r="T96" s="239"/>
      <c r="U96" s="239"/>
      <c r="V96" s="239"/>
      <c r="W96" s="239"/>
      <c r="X96" s="239"/>
      <c r="Y96" s="239"/>
      <c r="Z96" s="239"/>
      <c r="AA96" s="239"/>
      <c r="AB96" s="239"/>
      <c r="AC96" s="239"/>
      <c r="AD96" s="239"/>
      <c r="AE96" s="239"/>
      <c r="AF96" s="239"/>
      <c r="AG96" s="240"/>
    </row>
    <row r="97" spans="2:38" ht="13" customHeight="1" x14ac:dyDescent="0.3">
      <c r="B97" s="238"/>
      <c r="C97" s="239"/>
      <c r="D97" s="239"/>
      <c r="E97" s="239"/>
      <c r="F97" s="239"/>
      <c r="G97" s="239"/>
      <c r="H97" s="239"/>
      <c r="I97" s="239"/>
      <c r="J97" s="239"/>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40"/>
    </row>
    <row r="98" spans="2:38" ht="13" customHeight="1" x14ac:dyDescent="0.3">
      <c r="B98" s="238"/>
      <c r="C98" s="239"/>
      <c r="D98" s="239"/>
      <c r="E98" s="239"/>
      <c r="F98" s="239"/>
      <c r="G98" s="239"/>
      <c r="H98" s="239"/>
      <c r="I98" s="239"/>
      <c r="J98" s="239"/>
      <c r="K98" s="239"/>
      <c r="L98" s="239"/>
      <c r="M98" s="239"/>
      <c r="N98" s="239"/>
      <c r="O98" s="239"/>
      <c r="P98" s="239"/>
      <c r="Q98" s="239"/>
      <c r="R98" s="239"/>
      <c r="S98" s="239"/>
      <c r="T98" s="239"/>
      <c r="U98" s="239"/>
      <c r="V98" s="239"/>
      <c r="W98" s="239"/>
      <c r="X98" s="239"/>
      <c r="Y98" s="239"/>
      <c r="Z98" s="239"/>
      <c r="AA98" s="239"/>
      <c r="AB98" s="239"/>
      <c r="AC98" s="239"/>
      <c r="AD98" s="239"/>
      <c r="AE98" s="239"/>
      <c r="AF98" s="239"/>
      <c r="AG98" s="240"/>
    </row>
    <row r="99" spans="2:38" ht="13" customHeight="1" x14ac:dyDescent="0.3">
      <c r="B99" s="238"/>
      <c r="C99" s="239"/>
      <c r="D99" s="239"/>
      <c r="E99" s="239"/>
      <c r="F99" s="239"/>
      <c r="G99" s="239"/>
      <c r="H99" s="239"/>
      <c r="I99" s="239"/>
      <c r="J99" s="239"/>
      <c r="K99" s="239"/>
      <c r="L99" s="239"/>
      <c r="M99" s="239"/>
      <c r="N99" s="239"/>
      <c r="O99" s="239"/>
      <c r="P99" s="239"/>
      <c r="Q99" s="239"/>
      <c r="R99" s="239"/>
      <c r="S99" s="239"/>
      <c r="T99" s="239"/>
      <c r="U99" s="239"/>
      <c r="V99" s="239"/>
      <c r="W99" s="239"/>
      <c r="X99" s="239"/>
      <c r="Y99" s="239"/>
      <c r="Z99" s="239"/>
      <c r="AA99" s="239"/>
      <c r="AB99" s="239"/>
      <c r="AC99" s="239"/>
      <c r="AD99" s="239"/>
      <c r="AE99" s="239"/>
      <c r="AF99" s="239"/>
      <c r="AG99" s="240"/>
    </row>
    <row r="100" spans="2:38" ht="13" customHeight="1" x14ac:dyDescent="0.3">
      <c r="B100" s="238"/>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40"/>
    </row>
    <row r="101" spans="2:38" ht="13" customHeight="1" x14ac:dyDescent="0.3">
      <c r="B101" s="238"/>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40"/>
    </row>
    <row r="102" spans="2:38" ht="13" customHeight="1" x14ac:dyDescent="0.3">
      <c r="B102" s="238"/>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40"/>
    </row>
    <row r="103" spans="2:38" ht="13" customHeight="1" x14ac:dyDescent="0.3">
      <c r="B103" s="238"/>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40"/>
    </row>
    <row r="104" spans="2:38" ht="46" customHeight="1" x14ac:dyDescent="0.3">
      <c r="B104" s="238"/>
      <c r="C104" s="239"/>
      <c r="D104" s="239"/>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40"/>
    </row>
    <row r="105" spans="2:38" ht="30.75" customHeight="1" x14ac:dyDescent="0.3">
      <c r="B105" s="238"/>
      <c r="C105" s="239"/>
      <c r="D105" s="239"/>
      <c r="E105" s="239"/>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40"/>
    </row>
    <row r="106" spans="2:38" ht="13" customHeight="1" x14ac:dyDescent="0.3">
      <c r="B106" s="238"/>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40"/>
    </row>
    <row r="107" spans="2:38" ht="13" customHeight="1" x14ac:dyDescent="0.3">
      <c r="B107" s="238"/>
      <c r="C107" s="239"/>
      <c r="D107" s="239"/>
      <c r="E107" s="239"/>
      <c r="F107" s="239"/>
      <c r="G107" s="239"/>
      <c r="H107" s="239"/>
      <c r="I107" s="239"/>
      <c r="J107" s="239"/>
      <c r="K107" s="239"/>
      <c r="L107" s="239"/>
      <c r="M107" s="239"/>
      <c r="N107" s="239"/>
      <c r="O107" s="239"/>
      <c r="P107" s="239"/>
      <c r="Q107" s="239"/>
      <c r="R107" s="239"/>
      <c r="S107" s="239"/>
      <c r="T107" s="239"/>
      <c r="U107" s="239"/>
      <c r="V107" s="239"/>
      <c r="W107" s="239"/>
      <c r="X107" s="239"/>
      <c r="Y107" s="239"/>
      <c r="Z107" s="239"/>
      <c r="AA107" s="239"/>
      <c r="AB107" s="239"/>
      <c r="AC107" s="239"/>
      <c r="AD107" s="239"/>
      <c r="AE107" s="239"/>
      <c r="AF107" s="239"/>
      <c r="AG107" s="240"/>
    </row>
    <row r="108" spans="2:38" ht="205.5" customHeight="1" x14ac:dyDescent="0.3">
      <c r="B108" s="238"/>
      <c r="C108" s="239"/>
      <c r="D108" s="239"/>
      <c r="E108" s="239"/>
      <c r="F108" s="239"/>
      <c r="G108" s="239"/>
      <c r="H108" s="239"/>
      <c r="I108" s="239"/>
      <c r="J108" s="239"/>
      <c r="K108" s="239"/>
      <c r="L108" s="239"/>
      <c r="M108" s="239"/>
      <c r="N108" s="239"/>
      <c r="O108" s="239"/>
      <c r="P108" s="239"/>
      <c r="Q108" s="239"/>
      <c r="R108" s="239"/>
      <c r="S108" s="239"/>
      <c r="T108" s="239"/>
      <c r="U108" s="239"/>
      <c r="V108" s="239"/>
      <c r="W108" s="239"/>
      <c r="X108" s="239"/>
      <c r="Y108" s="239"/>
      <c r="Z108" s="239"/>
      <c r="AA108" s="239"/>
      <c r="AB108" s="239"/>
      <c r="AC108" s="239"/>
      <c r="AD108" s="239"/>
      <c r="AE108" s="239"/>
      <c r="AF108" s="239"/>
      <c r="AG108" s="240"/>
    </row>
    <row r="109" spans="2:38" ht="151.5" customHeight="1" x14ac:dyDescent="0.3">
      <c r="B109" s="238"/>
      <c r="C109" s="239"/>
      <c r="D109" s="239"/>
      <c r="E109" s="239"/>
      <c r="F109" s="239"/>
      <c r="G109" s="239"/>
      <c r="H109" s="239"/>
      <c r="I109" s="239"/>
      <c r="J109" s="239"/>
      <c r="K109" s="239"/>
      <c r="L109" s="239"/>
      <c r="M109" s="239"/>
      <c r="N109" s="239"/>
      <c r="O109" s="239"/>
      <c r="P109" s="239"/>
      <c r="Q109" s="239"/>
      <c r="R109" s="239"/>
      <c r="S109" s="239"/>
      <c r="T109" s="239"/>
      <c r="U109" s="239"/>
      <c r="V109" s="239"/>
      <c r="W109" s="239"/>
      <c r="X109" s="239"/>
      <c r="Y109" s="239"/>
      <c r="Z109" s="239"/>
      <c r="AA109" s="239"/>
      <c r="AB109" s="239"/>
      <c r="AC109" s="239"/>
      <c r="AD109" s="239"/>
      <c r="AE109" s="239"/>
      <c r="AF109" s="239"/>
      <c r="AG109" s="240"/>
      <c r="AK109" s="15"/>
    </row>
    <row r="110" spans="2:38" ht="234.5" customHeight="1" x14ac:dyDescent="0.3">
      <c r="B110" s="50"/>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51"/>
      <c r="AF110" s="51"/>
      <c r="AG110" s="52"/>
      <c r="AL110" s="15"/>
    </row>
    <row r="111" spans="2:38" ht="39.5" customHeight="1" x14ac:dyDescent="0.3">
      <c r="B111" s="40"/>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1"/>
      <c r="AL111" s="15"/>
    </row>
    <row r="112" spans="2:38" ht="12.5" customHeight="1" x14ac:dyDescent="0.3">
      <c r="B112" s="43"/>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27"/>
    </row>
  </sheetData>
  <mergeCells count="242">
    <mergeCell ref="B84:AG84"/>
    <mergeCell ref="B85:AG85"/>
    <mergeCell ref="B65:C65"/>
    <mergeCell ref="AD67:AG67"/>
    <mergeCell ref="Z63:AC63"/>
    <mergeCell ref="AD63:AG63"/>
    <mergeCell ref="B77:AG77"/>
    <mergeCell ref="AD61:AG61"/>
    <mergeCell ref="B83:AG83"/>
    <mergeCell ref="Z65:AC65"/>
    <mergeCell ref="AD65:AG65"/>
    <mergeCell ref="W67:Y67"/>
    <mergeCell ref="D63:V63"/>
    <mergeCell ref="Z62:AC62"/>
    <mergeCell ref="D66:V66"/>
    <mergeCell ref="B70:AG70"/>
    <mergeCell ref="B61:C61"/>
    <mergeCell ref="B62:C62"/>
    <mergeCell ref="B63:C63"/>
    <mergeCell ref="B64:C64"/>
    <mergeCell ref="AD66:AG66"/>
    <mergeCell ref="Z67:AC67"/>
    <mergeCell ref="D62:V62"/>
    <mergeCell ref="B73:AG73"/>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86:AG86"/>
    <mergeCell ref="B66:C66"/>
    <mergeCell ref="D65:V65"/>
    <mergeCell ref="Z66:AC66"/>
    <mergeCell ref="W66:Y66"/>
    <mergeCell ref="B82:AG82"/>
    <mergeCell ref="B90:AG109"/>
    <mergeCell ref="S42:V42"/>
    <mergeCell ref="W42:AG42"/>
    <mergeCell ref="B67:S67"/>
    <mergeCell ref="T67:V67"/>
    <mergeCell ref="B71:AG71"/>
    <mergeCell ref="B81:AG81"/>
    <mergeCell ref="B87:AG87"/>
    <mergeCell ref="B72:AG72"/>
    <mergeCell ref="B42:F42"/>
    <mergeCell ref="G42:R42"/>
    <mergeCell ref="B49:C49"/>
    <mergeCell ref="D49:U49"/>
    <mergeCell ref="AD58:AG58"/>
    <mergeCell ref="B43:AG43"/>
    <mergeCell ref="AD62:AG62"/>
    <mergeCell ref="B58:C58"/>
    <mergeCell ref="W35:AG35"/>
    <mergeCell ref="S36:V36"/>
    <mergeCell ref="W36:AG36"/>
    <mergeCell ref="B38:F38"/>
    <mergeCell ref="G38:R38"/>
    <mergeCell ref="B39:F39"/>
    <mergeCell ref="W37:AG37"/>
    <mergeCell ref="W38:AG38"/>
    <mergeCell ref="W39:AG39"/>
    <mergeCell ref="G39:R39"/>
    <mergeCell ref="S37:V37"/>
    <mergeCell ref="S35:V35"/>
    <mergeCell ref="B48:C48"/>
    <mergeCell ref="D48:U48"/>
    <mergeCell ref="V48:AG48"/>
    <mergeCell ref="D58:V58"/>
    <mergeCell ref="D59:V59"/>
    <mergeCell ref="B46:C46"/>
    <mergeCell ref="D46:U46"/>
    <mergeCell ref="V46:X46"/>
    <mergeCell ref="B57:C57"/>
    <mergeCell ref="V49:AG49"/>
    <mergeCell ref="AD59:AG59"/>
    <mergeCell ref="D50:U50"/>
    <mergeCell ref="V50:AG50"/>
    <mergeCell ref="Z57:AC57"/>
    <mergeCell ref="AD57:AG57"/>
    <mergeCell ref="W57:Y57"/>
    <mergeCell ref="Y45:AC46"/>
    <mergeCell ref="Z59:AC59"/>
    <mergeCell ref="B52:AG52"/>
    <mergeCell ref="W56:Y56"/>
    <mergeCell ref="Z56:AC56"/>
    <mergeCell ref="D55:V55"/>
    <mergeCell ref="G41:R41"/>
    <mergeCell ref="S40:V40"/>
    <mergeCell ref="B40:F40"/>
    <mergeCell ref="B44:C44"/>
    <mergeCell ref="D44:U44"/>
    <mergeCell ref="AD45:AG46"/>
    <mergeCell ref="W40:AG40"/>
    <mergeCell ref="S41:V41"/>
    <mergeCell ref="W41:AG41"/>
    <mergeCell ref="V44:X44"/>
    <mergeCell ref="Y44:AC44"/>
    <mergeCell ref="AD44:AG44"/>
    <mergeCell ref="G40:R40"/>
    <mergeCell ref="B41:F41"/>
    <mergeCell ref="B45:C45"/>
    <mergeCell ref="D45:U45"/>
    <mergeCell ref="V45:X45"/>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B34:F34"/>
    <mergeCell ref="G34:R34"/>
    <mergeCell ref="W28:AG28"/>
    <mergeCell ref="W29:AG29"/>
    <mergeCell ref="S31:V31"/>
    <mergeCell ref="B28:F28"/>
    <mergeCell ref="G28:R28"/>
    <mergeCell ref="B29:F29"/>
    <mergeCell ref="G29:R29"/>
    <mergeCell ref="B30:F30"/>
    <mergeCell ref="G30:R30"/>
    <mergeCell ref="S28:V28"/>
    <mergeCell ref="S29:V29"/>
    <mergeCell ref="AE33:AG33"/>
    <mergeCell ref="B31:F31"/>
    <mergeCell ref="G31:R31"/>
    <mergeCell ref="B32:F32"/>
    <mergeCell ref="G32:R32"/>
    <mergeCell ref="G33:J33"/>
    <mergeCell ref="K33:O33"/>
    <mergeCell ref="P33:R33"/>
    <mergeCell ref="S33:V33"/>
    <mergeCell ref="W33:AA33"/>
    <mergeCell ref="AB33:AD33"/>
    <mergeCell ref="W31:AG31"/>
    <mergeCell ref="S32:V32"/>
    <mergeCell ref="W32:AG32"/>
    <mergeCell ref="D56:V56"/>
    <mergeCell ref="D57:V57"/>
    <mergeCell ref="B78:AG7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S34:V34"/>
    <mergeCell ref="W34:AG34"/>
    <mergeCell ref="B26:F26"/>
    <mergeCell ref="G26:R26"/>
    <mergeCell ref="B33:F33"/>
    <mergeCell ref="B11:F11"/>
    <mergeCell ref="B13:F13"/>
    <mergeCell ref="B88:AG88"/>
    <mergeCell ref="D60:V60"/>
    <mergeCell ref="D61:V61"/>
    <mergeCell ref="W60:Y60"/>
    <mergeCell ref="Z60:AC60"/>
    <mergeCell ref="B79:AG79"/>
    <mergeCell ref="B80:AG8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74:AG74"/>
    <mergeCell ref="B75:AG75"/>
    <mergeCell ref="B76:AG76"/>
    <mergeCell ref="B110:AG110"/>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7"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3311665B-0F9B-484C-A66E-E73EFE74D930}"/>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2025-02-12T15:50:28Z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