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50" documentId="8_{ED2CA1B7-3871-4D71-AAC4-6155A4324AB2}" xr6:coauthVersionLast="47" xr6:coauthVersionMax="47" xr10:uidLastSave="{F72F1EC2-787F-4904-97BD-82088CF6EF23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SEMANAL!$A$1:$AH$107</definedName>
    <definedName name="_xlnm.Print_Titles" localSheetId="0">SEMANAL!$1:$3</definedName>
    <definedName name="Z_EC7D1C3D_EF87_4C2F_AF0F_74582594229A_.wvu.PrintArea" localSheetId="0" hidden="1">SEMANAL!$B$1:$AG$70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0" i="2" l="1"/>
  <c r="W67" i="2" l="1"/>
  <c r="G14" i="2"/>
  <c r="AD58" i="2" l="1"/>
  <c r="AD57" i="2"/>
  <c r="AD56" i="2"/>
  <c r="AF56" i="2"/>
  <c r="AF57" i="2"/>
  <c r="AF58" i="2"/>
  <c r="G38" i="2"/>
  <c r="G40" i="2" l="1"/>
  <c r="G22" i="2"/>
  <c r="G32" i="2"/>
  <c r="Y45" i="2" l="1"/>
  <c r="Z67" i="2" l="1"/>
  <c r="AF66" i="2"/>
  <c r="AD66" i="2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5" i="2"/>
  <c r="AD55" i="2"/>
  <c r="W32" i="2"/>
  <c r="AD3" i="2" l="1"/>
  <c r="G33" i="2" l="1"/>
  <c r="P33" i="2" s="1"/>
  <c r="W33" i="2"/>
  <c r="AE33" i="2" s="1"/>
  <c r="G15" i="2"/>
  <c r="V19" i="2"/>
  <c r="P15" i="2" l="1"/>
</calcChain>
</file>

<file path=xl/sharedStrings.xml><?xml version="1.0" encoding="utf-8"?>
<sst xmlns="http://schemas.openxmlformats.org/spreadsheetml/2006/main" count="132" uniqueCount="104">
  <si>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</si>
  <si>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</si>
  <si>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</si>
  <si>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</si>
  <si>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</si>
  <si>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</si>
  <si>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</si>
  <si>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</si>
  <si>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</si>
  <si>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</si>
  <si>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</si>
  <si>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</si>
  <si>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</si>
  <si>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</si>
  <si>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</si>
  <si>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</si>
  <si>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</si>
  <si>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</si>
  <si>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</si>
  <si>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</si>
  <si>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</si>
  <si>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</si>
  <si>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</si>
  <si>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</si>
  <si>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</si>
  <si>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</si>
  <si>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</si>
  <si>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</si>
  <si>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</si>
  <si>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</si>
  <si>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</si>
  <si>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</si>
  <si>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</si>
  <si>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</si>
  <si>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</si>
  <si>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</si>
  <si>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</si>
  <si>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</si>
  <si>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</si>
  <si>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</si>
  <si>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</si>
  <si>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</si>
  <si>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</si>
  <si>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</si>
  <si>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</si>
  <si>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</si>
  <si>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</si>
  <si>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</si>
  <si>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</si>
  <si>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</si>
  <si>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</si>
  <si>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</si>
  <si>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</si>
  <si>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</si>
  <si>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</si>
  <si>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</si>
  <si>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</si>
  <si>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</si>
  <si>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</si>
  <si>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</si>
  <si>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</si>
  <si>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</si>
  <si>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</si>
  <si>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</si>
  <si>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</si>
  <si>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</si>
  <si>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</si>
  <si>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</si>
  <si>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</si>
  <si>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</si>
  <si>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</si>
  <si>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</si>
  <si>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</si>
  <si>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</si>
  <si>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</si>
  <si>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</si>
  <si>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</si>
  <si>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</si>
  <si>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</si>
  <si>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</si>
  <si>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</si>
  <si>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</si>
  <si>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</si>
  <si>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</si>
  <si>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</si>
  <si>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</si>
  <si>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</si>
  <si>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</si>
  <si>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</si>
  <si>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</si>
  <si>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</si>
  <si>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</si>
  <si>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</si>
  <si>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</si>
  <si>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r>
      <t xml:space="preserve">Durante la semana del </t>
    </r>
    <r>
      <rPr>
        <b/>
        <sz val="11"/>
        <rFont val="Times New Roman"/>
        <family val="1"/>
      </rPr>
      <t>23/12/2024 al 29/12/2024</t>
    </r>
    <r>
      <rPr>
        <sz val="11"/>
        <rFont val="Times New Roman"/>
        <family val="1"/>
      </rPr>
      <t xml:space="preserve"> se realizaron las siguientes actividades:
El 30/12/2024 la SDSCJ remite el oficio con el radicado No. 2-2024-90594 mediante el cual solicita AJUSTES Y FALTANTES EN INFORMES 21 Y 22 DEL CTO 2162-2022 RTA A RADICADOS 1-2024-70497 Y 1-2024-81315.
El 30/12/2024 la SDSCJ solicita mediante correo electrónico Avance físico y financiero a 31-Diciembre-2024 (Proyecto URI Tunjuelito).</t>
    </r>
  </si>
  <si>
    <t>En la semana del 30 de diciembre de 2024 al 05 de enero de 2025 se realizó verificación del funcionamiento del punto de atención a la comunidad a cargo del contratista de manera presencial y virtual</t>
  </si>
  <si>
    <t>El día 30 de diciembre de 2024 se informó a la comunidad por medio del volante No. 14 de la actividad de fundida con autobomba por la carrera 8A</t>
  </si>
  <si>
    <t>El día 02 de enero se llevó a cabo el comité de obra No. 22 donde el componente de gestión social participó dando el reporte de cumplimiento de las actividades ejecutadas en la semana.</t>
  </si>
  <si>
    <t>Para la semana del 06 al 12 de enero de 2025, se tiene previsto mantener la atención en el Punto de Atención Ciudadana.</t>
  </si>
  <si>
    <t xml:space="preserve">PARA LA SEMANA COMPRENDIDA ENTRE EL 29 DE DICIEMBRE  Y EL 05 DE ENERO  DE 2025 EN EL COMPONENTE TÉCNICO SE REALIZARON LAS SIGUIENTES ACTIVIDADES DE OBRA </t>
  </si>
  <si>
    <t xml:space="preserve">Fundida de aproximadamente 56% de la placa de nivel cero </t>
  </si>
  <si>
    <t>Se continua con la fundida de muro de contencion</t>
  </si>
  <si>
    <t xml:space="preserve">Se continua con fundida de muros pantanlla </t>
  </si>
  <si>
    <t xml:space="preserve">Se inicia armado de faltante de placa de nivel cero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</si>
</sst>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168" fontId="6" fillId="0" borderId="46" xfId="1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422487</xdr:colOff>
      <xdr:row>85</xdr:row>
      <xdr:rowOff>40217</xdr:rowOff>
    </xdr:from>
    <xdr:to>
      <xdr:col>21</xdr:col>
      <xdr:colOff>736121</xdr:colOff>
      <xdr:row>100</xdr:row>
      <xdr:rowOff>294704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C06BF95-1A95-4CC1-96EC-E3223F02F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72654" y="22191134"/>
          <a:ext cx="3763800" cy="2963820"/>
        </a:xfrm>
        <a:prstGeom prst="rect">
          <a:avLst/>
        </a:prstGeom>
      </xdr:spPr>
    </xdr:pic>
    <xdr:clientData/>
  </xdr:twoCellAnchor>
  <xdr:twoCellAnchor editAs="oneCell">
    <xdr:from>
      <xdr:col>1</xdr:col>
      <xdr:colOff>30057</xdr:colOff>
      <xdr:row>85</xdr:row>
      <xdr:rowOff>21167</xdr:rowOff>
    </xdr:from>
    <xdr:to>
      <xdr:col>9</xdr:col>
      <xdr:colOff>359833</xdr:colOff>
      <xdr:row>100</xdr:row>
      <xdr:rowOff>296870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357E9A4-AD78-466C-98B8-784E577F4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057" y="22172084"/>
          <a:ext cx="3652943" cy="2985036"/>
        </a:xfrm>
        <a:prstGeom prst="rect">
          <a:avLst/>
        </a:prstGeom>
      </xdr:spPr>
    </xdr:pic>
    <xdr:clientData/>
  </xdr:twoCellAnchor>
  <xdr:twoCellAnchor editAs="oneCell">
    <xdr:from>
      <xdr:col>21</xdr:col>
      <xdr:colOff>753111</xdr:colOff>
      <xdr:row>85</xdr:row>
      <xdr:rowOff>30903</xdr:rowOff>
    </xdr:from>
    <xdr:to>
      <xdr:col>32</xdr:col>
      <xdr:colOff>386871</xdr:colOff>
      <xdr:row>100</xdr:row>
      <xdr:rowOff>285390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ED8F0C2D-3DA3-4497-A23F-A6A12E691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53444" y="22181820"/>
          <a:ext cx="3761260" cy="2963820"/>
        </a:xfrm>
        <a:prstGeom prst="rect">
          <a:avLst/>
        </a:prstGeom>
      </xdr:spPr>
    </xdr:pic>
    <xdr:clientData/>
  </xdr:twoCellAnchor>
  <xdr:twoCellAnchor editAs="oneCell">
    <xdr:from>
      <xdr:col>1</xdr:col>
      <xdr:colOff>40640</xdr:colOff>
      <xdr:row>100</xdr:row>
      <xdr:rowOff>335280</xdr:rowOff>
    </xdr:from>
    <xdr:to>
      <xdr:col>9</xdr:col>
      <xdr:colOff>306916</xdr:colOff>
      <xdr:row>104</xdr:row>
      <xdr:rowOff>462155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752B0A19-D42C-4E4C-9437-AA8D8E861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7640" y="25195530"/>
          <a:ext cx="3589443" cy="2857375"/>
        </a:xfrm>
        <a:prstGeom prst="rect">
          <a:avLst/>
        </a:prstGeom>
      </xdr:spPr>
    </xdr:pic>
    <xdr:clientData/>
  </xdr:twoCellAnchor>
  <xdr:twoCellAnchor editAs="oneCell">
    <xdr:from>
      <xdr:col>9</xdr:col>
      <xdr:colOff>412749</xdr:colOff>
      <xdr:row>100</xdr:row>
      <xdr:rowOff>356023</xdr:rowOff>
    </xdr:from>
    <xdr:to>
      <xdr:col>21</xdr:col>
      <xdr:colOff>726383</xdr:colOff>
      <xdr:row>104</xdr:row>
      <xdr:rowOff>469963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B4BDB72C-63C4-4E9E-8DE0-4E764044F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62916" y="25216273"/>
          <a:ext cx="3763800" cy="2844440"/>
        </a:xfrm>
        <a:prstGeom prst="rect">
          <a:avLst/>
        </a:prstGeom>
      </xdr:spPr>
    </xdr:pic>
    <xdr:clientData/>
  </xdr:twoCellAnchor>
  <xdr:twoCellAnchor editAs="oneCell">
    <xdr:from>
      <xdr:col>1</xdr:col>
      <xdr:colOff>41063</xdr:colOff>
      <xdr:row>104</xdr:row>
      <xdr:rowOff>564727</xdr:rowOff>
    </xdr:from>
    <xdr:to>
      <xdr:col>9</xdr:col>
      <xdr:colOff>338666</xdr:colOff>
      <xdr:row>105</xdr:row>
      <xdr:rowOff>1402305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FFA42DFE-95FD-46B5-AD08-C9E92CDE9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063" y="28155477"/>
          <a:ext cx="3620770" cy="2763745"/>
        </a:xfrm>
        <a:prstGeom prst="rect">
          <a:avLst/>
        </a:prstGeom>
      </xdr:spPr>
    </xdr:pic>
    <xdr:clientData/>
  </xdr:twoCellAnchor>
  <xdr:twoCellAnchor editAs="oneCell">
    <xdr:from>
      <xdr:col>9</xdr:col>
      <xdr:colOff>400049</xdr:colOff>
      <xdr:row>104</xdr:row>
      <xdr:rowOff>531284</xdr:rowOff>
    </xdr:from>
    <xdr:to>
      <xdr:col>21</xdr:col>
      <xdr:colOff>713683</xdr:colOff>
      <xdr:row>105</xdr:row>
      <xdr:rowOff>1447017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B45E819E-F78D-4CB8-97C7-5C8DFB621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50216" y="28122034"/>
          <a:ext cx="3763800" cy="2841900"/>
        </a:xfrm>
        <a:prstGeom prst="rect">
          <a:avLst/>
        </a:prstGeom>
      </xdr:spPr>
    </xdr:pic>
    <xdr:clientData/>
  </xdr:twoCellAnchor>
  <xdr:twoCellAnchor editAs="oneCell">
    <xdr:from>
      <xdr:col>21</xdr:col>
      <xdr:colOff>738293</xdr:colOff>
      <xdr:row>104</xdr:row>
      <xdr:rowOff>521124</xdr:rowOff>
    </xdr:from>
    <xdr:to>
      <xdr:col>32</xdr:col>
      <xdr:colOff>372053</xdr:colOff>
      <xdr:row>105</xdr:row>
      <xdr:rowOff>1436857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2ECBDD7-4BD4-48CA-8AFA-312BE29A2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38626" y="28111874"/>
          <a:ext cx="3761260" cy="2841900"/>
        </a:xfrm>
        <a:prstGeom prst="rect">
          <a:avLst/>
        </a:prstGeom>
      </xdr:spPr>
    </xdr:pic>
    <xdr:clientData/>
  </xdr:twoCellAnchor>
  <xdr:twoCellAnchor editAs="oneCell">
    <xdr:from>
      <xdr:col>1</xdr:col>
      <xdr:colOff>33443</xdr:colOff>
      <xdr:row>105</xdr:row>
      <xdr:rowOff>1470236</xdr:rowOff>
    </xdr:from>
    <xdr:to>
      <xdr:col>9</xdr:col>
      <xdr:colOff>349250</xdr:colOff>
      <xdr:row>105</xdr:row>
      <xdr:rowOff>4244092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12CD3985-4EEB-4D1D-9648-D80256292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0443" y="30987153"/>
          <a:ext cx="3638974" cy="2773856"/>
        </a:xfrm>
        <a:prstGeom prst="rect">
          <a:avLst/>
        </a:prstGeom>
      </xdr:spPr>
    </xdr:pic>
    <xdr:clientData/>
  </xdr:twoCellAnchor>
  <xdr:twoCellAnchor editAs="oneCell">
    <xdr:from>
      <xdr:col>21</xdr:col>
      <xdr:colOff>752263</xdr:colOff>
      <xdr:row>100</xdr:row>
      <xdr:rowOff>333587</xdr:rowOff>
    </xdr:from>
    <xdr:to>
      <xdr:col>32</xdr:col>
      <xdr:colOff>386023</xdr:colOff>
      <xdr:row>104</xdr:row>
      <xdr:rowOff>444987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86C721C8-DA0A-43D0-A7FE-9624573E7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52596" y="25193837"/>
          <a:ext cx="3761260" cy="2841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7"/>
  <sheetViews>
    <sheetView showGridLines="0" tabSelected="1" topLeftCell="A106" zoomScale="90" zoomScaleNormal="90" zoomScaleSheetLayoutView="80" workbookViewId="0">
      <selection activeCell="AI18" sqref="AI18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0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201"/>
      <c r="C1" s="202"/>
      <c r="D1" s="202"/>
      <c r="E1" s="202"/>
      <c r="F1" s="203"/>
      <c r="G1" s="207" t="s">
        <v>19</v>
      </c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9"/>
      <c r="AA1" s="204" t="s">
        <v>18</v>
      </c>
      <c r="AB1" s="205"/>
      <c r="AC1" s="205"/>
      <c r="AD1" s="205"/>
      <c r="AE1" s="205"/>
      <c r="AF1" s="205"/>
      <c r="AG1" s="206"/>
    </row>
    <row r="2" spans="2:33" s="1" customFormat="1" ht="8.25" customHeight="1" x14ac:dyDescent="0.2">
      <c r="B2" s="225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7"/>
    </row>
    <row r="3" spans="2:33" ht="15.75" customHeight="1" x14ac:dyDescent="0.2">
      <c r="B3" s="221" t="s">
        <v>6</v>
      </c>
      <c r="C3" s="221"/>
      <c r="D3" s="221"/>
      <c r="E3" s="222">
        <v>45664</v>
      </c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3" t="s">
        <v>7</v>
      </c>
      <c r="V3" s="223"/>
      <c r="W3" s="2">
        <v>102</v>
      </c>
      <c r="X3" s="2" t="s">
        <v>1</v>
      </c>
      <c r="Y3" s="224">
        <v>45656</v>
      </c>
      <c r="Z3" s="223"/>
      <c r="AA3" s="223"/>
      <c r="AB3" s="223"/>
      <c r="AC3" s="2" t="s">
        <v>2</v>
      </c>
      <c r="AD3" s="224">
        <f>+Y3+6</f>
        <v>45662</v>
      </c>
      <c r="AE3" s="223"/>
      <c r="AF3" s="223"/>
      <c r="AG3" s="223"/>
    </row>
    <row r="4" spans="2:33" ht="15.75" customHeight="1" x14ac:dyDescent="0.2">
      <c r="B4" s="133" t="s">
        <v>88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5"/>
    </row>
    <row r="5" spans="2:33" ht="32.450000000000003" customHeight="1" x14ac:dyDescent="0.2">
      <c r="B5" s="210" t="s">
        <v>10</v>
      </c>
      <c r="C5" s="211"/>
      <c r="D5" s="211"/>
      <c r="E5" s="211"/>
      <c r="F5" s="211"/>
      <c r="G5" s="215" t="s">
        <v>86</v>
      </c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7"/>
    </row>
    <row r="6" spans="2:33" ht="26.45" customHeight="1" x14ac:dyDescent="0.2">
      <c r="B6" s="212" t="s">
        <v>11</v>
      </c>
      <c r="C6" s="213"/>
      <c r="D6" s="213"/>
      <c r="E6" s="213"/>
      <c r="F6" s="214"/>
      <c r="G6" s="218" t="s">
        <v>20</v>
      </c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20"/>
    </row>
    <row r="7" spans="2:33" ht="31.5" customHeight="1" x14ac:dyDescent="0.25">
      <c r="B7" s="152" t="s">
        <v>21</v>
      </c>
      <c r="C7" s="153"/>
      <c r="D7" s="153"/>
      <c r="E7" s="153"/>
      <c r="F7" s="154"/>
      <c r="G7" s="228" t="s">
        <v>22</v>
      </c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30"/>
    </row>
    <row r="8" spans="2:33" ht="15" x14ac:dyDescent="0.25">
      <c r="B8" s="157" t="s">
        <v>4</v>
      </c>
      <c r="C8" s="158"/>
      <c r="D8" s="158"/>
      <c r="E8" s="158"/>
      <c r="F8" s="159"/>
      <c r="G8" s="261" t="s">
        <v>23</v>
      </c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262"/>
    </row>
    <row r="9" spans="2:33" ht="15" x14ac:dyDescent="0.25">
      <c r="B9" s="157" t="s">
        <v>5</v>
      </c>
      <c r="C9" s="158"/>
      <c r="D9" s="158"/>
      <c r="E9" s="158"/>
      <c r="F9" s="159"/>
      <c r="G9" s="149">
        <v>44953</v>
      </c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1"/>
    </row>
    <row r="10" spans="2:33" ht="27.75" customHeight="1" x14ac:dyDescent="0.25">
      <c r="B10" s="152" t="s">
        <v>31</v>
      </c>
      <c r="C10" s="153"/>
      <c r="D10" s="153"/>
      <c r="E10" s="153"/>
      <c r="F10" s="154"/>
      <c r="G10" s="149">
        <v>45473</v>
      </c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1"/>
    </row>
    <row r="11" spans="2:33" ht="15" x14ac:dyDescent="0.25">
      <c r="B11" s="67" t="s">
        <v>32</v>
      </c>
      <c r="C11" s="68"/>
      <c r="D11" s="68"/>
      <c r="E11" s="68"/>
      <c r="F11" s="69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67" t="s">
        <v>92</v>
      </c>
      <c r="C12" s="68"/>
      <c r="D12" s="68"/>
      <c r="E12" s="68"/>
      <c r="F12" s="69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274" t="s">
        <v>34</v>
      </c>
      <c r="C13" s="275"/>
      <c r="D13" s="275"/>
      <c r="E13" s="275"/>
      <c r="F13" s="276"/>
      <c r="G13" s="149">
        <v>45899</v>
      </c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1"/>
    </row>
    <row r="14" spans="2:33" ht="15" x14ac:dyDescent="0.25">
      <c r="B14" s="157" t="s">
        <v>38</v>
      </c>
      <c r="C14" s="158"/>
      <c r="D14" s="158"/>
      <c r="E14" s="158"/>
      <c r="F14" s="159"/>
      <c r="G14" s="261">
        <f>G13-G9+1</f>
        <v>947</v>
      </c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262"/>
    </row>
    <row r="15" spans="2:33" ht="15" x14ac:dyDescent="0.25">
      <c r="B15" s="157" t="s">
        <v>8</v>
      </c>
      <c r="C15" s="158"/>
      <c r="D15" s="158"/>
      <c r="E15" s="158"/>
      <c r="F15" s="159"/>
      <c r="G15" s="269">
        <f>AD3-G9</f>
        <v>709</v>
      </c>
      <c r="H15" s="270"/>
      <c r="I15" s="270"/>
      <c r="J15" s="270"/>
      <c r="K15" s="158" t="s">
        <v>9</v>
      </c>
      <c r="L15" s="158"/>
      <c r="M15" s="158"/>
      <c r="N15" s="158"/>
      <c r="O15" s="159"/>
      <c r="P15" s="266">
        <f>+G15/G14</f>
        <v>0.74868004223864837</v>
      </c>
      <c r="Q15" s="267"/>
      <c r="R15" s="268"/>
      <c r="S15" s="263" t="s">
        <v>25</v>
      </c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5"/>
    </row>
    <row r="16" spans="2:33" ht="29.25" customHeight="1" x14ac:dyDescent="0.25">
      <c r="B16" s="152" t="s">
        <v>28</v>
      </c>
      <c r="C16" s="153"/>
      <c r="D16" s="153"/>
      <c r="E16" s="153"/>
      <c r="F16" s="154"/>
      <c r="G16" s="162">
        <v>0.25950000000000001</v>
      </c>
      <c r="H16" s="163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52" t="s">
        <v>29</v>
      </c>
      <c r="C17" s="153"/>
      <c r="D17" s="153"/>
      <c r="E17" s="153"/>
      <c r="F17" s="154"/>
      <c r="G17" s="162">
        <v>0.25169999999999998</v>
      </c>
      <c r="H17" s="163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52" t="s">
        <v>26</v>
      </c>
      <c r="C18" s="153"/>
      <c r="D18" s="153"/>
      <c r="E18" s="153"/>
      <c r="F18" s="154"/>
      <c r="G18" s="155">
        <v>1</v>
      </c>
      <c r="H18" s="156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52" t="s">
        <v>35</v>
      </c>
      <c r="C19" s="153"/>
      <c r="D19" s="153"/>
      <c r="E19" s="153"/>
      <c r="F19" s="154"/>
      <c r="G19" s="155">
        <v>1</v>
      </c>
      <c r="H19" s="156"/>
      <c r="I19" s="180" t="s">
        <v>36</v>
      </c>
      <c r="J19" s="68"/>
      <c r="K19" s="68"/>
      <c r="L19" s="68"/>
      <c r="M19" s="69"/>
      <c r="N19" s="155">
        <v>1</v>
      </c>
      <c r="O19" s="156"/>
      <c r="P19" s="156"/>
      <c r="Q19" s="174"/>
      <c r="R19" s="175" t="s">
        <v>30</v>
      </c>
      <c r="S19" s="176"/>
      <c r="T19" s="176"/>
      <c r="U19" s="177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157" t="s">
        <v>3</v>
      </c>
      <c r="C20" s="158"/>
      <c r="D20" s="158"/>
      <c r="E20" s="158"/>
      <c r="F20" s="159"/>
      <c r="G20" s="181">
        <v>21411634465</v>
      </c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3"/>
    </row>
    <row r="21" spans="2:36" ht="15" x14ac:dyDescent="0.25">
      <c r="B21" s="157" t="s">
        <v>12</v>
      </c>
      <c r="C21" s="158"/>
      <c r="D21" s="158"/>
      <c r="E21" s="158"/>
      <c r="F21" s="159"/>
      <c r="G21" s="181">
        <v>3998063388.3183899</v>
      </c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3"/>
    </row>
    <row r="22" spans="2:36" ht="15" x14ac:dyDescent="0.25">
      <c r="B22" s="157" t="s">
        <v>13</v>
      </c>
      <c r="C22" s="158"/>
      <c r="D22" s="158"/>
      <c r="E22" s="158"/>
      <c r="F22" s="159"/>
      <c r="G22" s="181">
        <f>+G20-G21</f>
        <v>17413571076.68161</v>
      </c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3"/>
      <c r="AJ22" s="4"/>
    </row>
    <row r="23" spans="2:36" ht="9" customHeight="1" x14ac:dyDescent="0.2">
      <c r="B23" s="271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3"/>
    </row>
    <row r="24" spans="2:36" ht="19.5" customHeight="1" x14ac:dyDescent="0.2">
      <c r="B24" s="133" t="s">
        <v>87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5"/>
    </row>
    <row r="25" spans="2:36" ht="24.75" customHeight="1" x14ac:dyDescent="0.2">
      <c r="B25" s="178" t="s">
        <v>49</v>
      </c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9"/>
      <c r="S25" s="168" t="s">
        <v>69</v>
      </c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70"/>
    </row>
    <row r="26" spans="2:36" ht="17.25" customHeight="1" x14ac:dyDescent="0.2">
      <c r="B26" s="164" t="s">
        <v>50</v>
      </c>
      <c r="C26" s="165"/>
      <c r="D26" s="165"/>
      <c r="E26" s="165"/>
      <c r="F26" s="165"/>
      <c r="G26" s="184" t="s">
        <v>54</v>
      </c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6"/>
      <c r="S26" s="164" t="s">
        <v>50</v>
      </c>
      <c r="T26" s="165"/>
      <c r="U26" s="165"/>
      <c r="V26" s="165"/>
      <c r="W26" s="165" t="s">
        <v>91</v>
      </c>
      <c r="X26" s="165"/>
      <c r="Y26" s="165"/>
      <c r="Z26" s="165"/>
      <c r="AA26" s="165"/>
      <c r="AB26" s="165"/>
      <c r="AC26" s="165"/>
      <c r="AD26" s="165"/>
      <c r="AE26" s="165"/>
      <c r="AF26" s="165"/>
      <c r="AG26" s="166"/>
    </row>
    <row r="27" spans="2:36" ht="19.5" customHeight="1" x14ac:dyDescent="0.2">
      <c r="B27" s="71" t="s">
        <v>4</v>
      </c>
      <c r="C27" s="72"/>
      <c r="D27" s="72"/>
      <c r="E27" s="72"/>
      <c r="F27" s="72"/>
      <c r="G27" s="160" t="s">
        <v>55</v>
      </c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75" t="s">
        <v>4</v>
      </c>
      <c r="T27" s="76"/>
      <c r="U27" s="76"/>
      <c r="V27" s="76"/>
      <c r="W27" s="167" t="s">
        <v>56</v>
      </c>
      <c r="X27" s="76"/>
      <c r="Y27" s="76"/>
      <c r="Z27" s="76"/>
      <c r="AA27" s="76"/>
      <c r="AB27" s="76"/>
      <c r="AC27" s="76"/>
      <c r="AD27" s="76"/>
      <c r="AE27" s="76"/>
      <c r="AF27" s="76"/>
      <c r="AG27" s="77"/>
    </row>
    <row r="28" spans="2:36" ht="19.5" customHeight="1" x14ac:dyDescent="0.2">
      <c r="B28" s="71" t="s">
        <v>57</v>
      </c>
      <c r="C28" s="72"/>
      <c r="D28" s="72"/>
      <c r="E28" s="72" t="s">
        <v>51</v>
      </c>
      <c r="F28" s="72"/>
      <c r="G28" s="171">
        <v>45509</v>
      </c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2"/>
      <c r="S28" s="75" t="s">
        <v>57</v>
      </c>
      <c r="T28" s="76"/>
      <c r="U28" s="76"/>
      <c r="V28" s="76"/>
      <c r="W28" s="171">
        <v>45509</v>
      </c>
      <c r="X28" s="171"/>
      <c r="Y28" s="171"/>
      <c r="Z28" s="171"/>
      <c r="AA28" s="171"/>
      <c r="AB28" s="171"/>
      <c r="AC28" s="171"/>
      <c r="AD28" s="171"/>
      <c r="AE28" s="171"/>
      <c r="AF28" s="171"/>
      <c r="AG28" s="198"/>
    </row>
    <row r="29" spans="2:36" ht="18.600000000000001" customHeight="1" x14ac:dyDescent="0.2">
      <c r="B29" s="71" t="s">
        <v>58</v>
      </c>
      <c r="C29" s="72"/>
      <c r="D29" s="72"/>
      <c r="E29" s="72"/>
      <c r="F29" s="72"/>
      <c r="G29" s="76" t="s">
        <v>59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173"/>
      <c r="S29" s="71" t="s">
        <v>58</v>
      </c>
      <c r="T29" s="72"/>
      <c r="U29" s="72"/>
      <c r="V29" s="72"/>
      <c r="W29" s="76" t="s">
        <v>59</v>
      </c>
      <c r="X29" s="76"/>
      <c r="Y29" s="76"/>
      <c r="Z29" s="76"/>
      <c r="AA29" s="76"/>
      <c r="AB29" s="76"/>
      <c r="AC29" s="76"/>
      <c r="AD29" s="76"/>
      <c r="AE29" s="76"/>
      <c r="AF29" s="76"/>
      <c r="AG29" s="77"/>
    </row>
    <row r="30" spans="2:36" ht="19.5" customHeight="1" x14ac:dyDescent="0.2">
      <c r="B30" s="71" t="s">
        <v>60</v>
      </c>
      <c r="C30" s="72"/>
      <c r="D30" s="72"/>
      <c r="E30" s="72"/>
      <c r="F30" s="72"/>
      <c r="G30" s="76" t="s">
        <v>59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173"/>
      <c r="S30" s="71" t="s">
        <v>60</v>
      </c>
      <c r="T30" s="72"/>
      <c r="U30" s="72"/>
      <c r="V30" s="72"/>
      <c r="W30" s="76" t="s">
        <v>59</v>
      </c>
      <c r="X30" s="76"/>
      <c r="Y30" s="76"/>
      <c r="Z30" s="76"/>
      <c r="AA30" s="76"/>
      <c r="AB30" s="76"/>
      <c r="AC30" s="76"/>
      <c r="AD30" s="76"/>
      <c r="AE30" s="76"/>
      <c r="AF30" s="76"/>
      <c r="AG30" s="77"/>
    </row>
    <row r="31" spans="2:36" ht="19.5" customHeight="1" x14ac:dyDescent="0.2">
      <c r="B31" s="71" t="s">
        <v>61</v>
      </c>
      <c r="C31" s="72"/>
      <c r="D31" s="72"/>
      <c r="E31" s="72"/>
      <c r="F31" s="72"/>
      <c r="G31" s="172">
        <v>45813</v>
      </c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1"/>
      <c r="S31" s="75" t="s">
        <v>61</v>
      </c>
      <c r="T31" s="76"/>
      <c r="U31" s="76"/>
      <c r="V31" s="76"/>
      <c r="W31" s="171">
        <v>45752</v>
      </c>
      <c r="X31" s="171"/>
      <c r="Y31" s="171"/>
      <c r="Z31" s="171"/>
      <c r="AA31" s="171"/>
      <c r="AB31" s="171"/>
      <c r="AC31" s="171"/>
      <c r="AD31" s="171"/>
      <c r="AE31" s="171"/>
      <c r="AF31" s="171"/>
      <c r="AG31" s="198"/>
    </row>
    <row r="32" spans="2:36" ht="14.45" customHeight="1" x14ac:dyDescent="0.2">
      <c r="B32" s="71" t="s">
        <v>62</v>
      </c>
      <c r="C32" s="72"/>
      <c r="D32" s="72"/>
      <c r="E32" s="72"/>
      <c r="F32" s="72"/>
      <c r="G32" s="192">
        <f>G31-G28+1</f>
        <v>305</v>
      </c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3"/>
      <c r="S32" s="71" t="s">
        <v>62</v>
      </c>
      <c r="T32" s="72"/>
      <c r="U32" s="72"/>
      <c r="V32" s="72"/>
      <c r="W32" s="193">
        <f>W31-W28+1</f>
        <v>244</v>
      </c>
      <c r="X32" s="199"/>
      <c r="Y32" s="199"/>
      <c r="Z32" s="199"/>
      <c r="AA32" s="199"/>
      <c r="AB32" s="199"/>
      <c r="AC32" s="199"/>
      <c r="AD32" s="199"/>
      <c r="AE32" s="199"/>
      <c r="AF32" s="199"/>
      <c r="AG32" s="200"/>
    </row>
    <row r="33" spans="2:35" ht="18.600000000000001" customHeight="1" x14ac:dyDescent="0.2">
      <c r="B33" s="71" t="s">
        <v>8</v>
      </c>
      <c r="C33" s="72"/>
      <c r="D33" s="72"/>
      <c r="E33" s="72"/>
      <c r="F33" s="72"/>
      <c r="G33" s="194">
        <f>+AD3-G28+1</f>
        <v>154</v>
      </c>
      <c r="H33" s="195"/>
      <c r="I33" s="195"/>
      <c r="J33" s="195"/>
      <c r="K33" s="161" t="s">
        <v>9</v>
      </c>
      <c r="L33" s="161"/>
      <c r="M33" s="161"/>
      <c r="N33" s="161"/>
      <c r="O33" s="196"/>
      <c r="P33" s="187">
        <f>+G33/G32</f>
        <v>0.5049180327868853</v>
      </c>
      <c r="Q33" s="188"/>
      <c r="R33" s="188"/>
      <c r="S33" s="71" t="s">
        <v>8</v>
      </c>
      <c r="T33" s="72"/>
      <c r="U33" s="72"/>
      <c r="V33" s="72"/>
      <c r="W33" s="194">
        <f>AD3-W28+1</f>
        <v>154</v>
      </c>
      <c r="X33" s="195"/>
      <c r="Y33" s="195"/>
      <c r="Z33" s="195"/>
      <c r="AA33" s="197"/>
      <c r="AB33" s="173" t="s">
        <v>9</v>
      </c>
      <c r="AC33" s="161"/>
      <c r="AD33" s="196"/>
      <c r="AE33" s="187">
        <f>+W33/W32</f>
        <v>0.63114754098360659</v>
      </c>
      <c r="AF33" s="188"/>
      <c r="AG33" s="189"/>
    </row>
    <row r="34" spans="2:35" ht="16.5" customHeight="1" x14ac:dyDescent="0.2">
      <c r="B34" s="71" t="s">
        <v>3</v>
      </c>
      <c r="C34" s="72"/>
      <c r="D34" s="72"/>
      <c r="E34" s="72"/>
      <c r="F34" s="72"/>
      <c r="G34" s="73">
        <v>1013921237</v>
      </c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4"/>
      <c r="S34" s="75" t="s">
        <v>3</v>
      </c>
      <c r="T34" s="76"/>
      <c r="U34" s="76"/>
      <c r="V34" s="76"/>
      <c r="W34" s="73">
        <v>17273655800</v>
      </c>
      <c r="X34" s="73"/>
      <c r="Y34" s="73"/>
      <c r="Z34" s="73"/>
      <c r="AA34" s="73"/>
      <c r="AB34" s="73"/>
      <c r="AC34" s="73"/>
      <c r="AD34" s="73"/>
      <c r="AE34" s="73"/>
      <c r="AF34" s="73"/>
      <c r="AG34" s="113"/>
      <c r="AI34" s="4"/>
    </row>
    <row r="35" spans="2:35" ht="18.600000000000001" customHeight="1" x14ac:dyDescent="0.2">
      <c r="B35" s="71" t="s">
        <v>63</v>
      </c>
      <c r="C35" s="72"/>
      <c r="D35" s="72"/>
      <c r="E35" s="72"/>
      <c r="F35" s="72"/>
      <c r="G35" s="73">
        <v>0</v>
      </c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4"/>
      <c r="S35" s="75" t="s">
        <v>63</v>
      </c>
      <c r="T35" s="76"/>
      <c r="U35" s="76"/>
      <c r="V35" s="76"/>
      <c r="W35" s="73">
        <v>0</v>
      </c>
      <c r="X35" s="73"/>
      <c r="Y35" s="73"/>
      <c r="Z35" s="73"/>
      <c r="AA35" s="73"/>
      <c r="AB35" s="73"/>
      <c r="AC35" s="73"/>
      <c r="AD35" s="73"/>
      <c r="AE35" s="73"/>
      <c r="AF35" s="73"/>
      <c r="AG35" s="113"/>
    </row>
    <row r="36" spans="2:35" ht="15.6" customHeight="1" x14ac:dyDescent="0.2">
      <c r="B36" s="71" t="s">
        <v>64</v>
      </c>
      <c r="C36" s="72"/>
      <c r="D36" s="72"/>
      <c r="E36" s="72"/>
      <c r="F36" s="72"/>
      <c r="G36" s="73">
        <v>204155456</v>
      </c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4"/>
      <c r="S36" s="75" t="s">
        <v>64</v>
      </c>
      <c r="T36" s="76"/>
      <c r="U36" s="76"/>
      <c r="V36" s="76"/>
      <c r="W36" s="73">
        <v>625940000</v>
      </c>
      <c r="X36" s="73"/>
      <c r="Y36" s="73"/>
      <c r="Z36" s="73"/>
      <c r="AA36" s="73"/>
      <c r="AB36" s="73"/>
      <c r="AC36" s="73"/>
      <c r="AD36" s="73"/>
      <c r="AE36" s="73"/>
      <c r="AF36" s="73"/>
      <c r="AG36" s="113"/>
    </row>
    <row r="37" spans="2:35" ht="20.45" customHeight="1" x14ac:dyDescent="0.2">
      <c r="B37" s="71" t="s">
        <v>65</v>
      </c>
      <c r="C37" s="72"/>
      <c r="D37" s="72"/>
      <c r="E37" s="72"/>
      <c r="F37" s="72"/>
      <c r="G37" s="73">
        <v>809765781</v>
      </c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4"/>
      <c r="S37" s="75" t="s">
        <v>65</v>
      </c>
      <c r="T37" s="76"/>
      <c r="U37" s="76"/>
      <c r="V37" s="76"/>
      <c r="W37" s="73">
        <v>16647715800</v>
      </c>
      <c r="X37" s="73"/>
      <c r="Y37" s="73"/>
      <c r="Z37" s="73"/>
      <c r="AA37" s="73"/>
      <c r="AB37" s="73"/>
      <c r="AC37" s="73"/>
      <c r="AD37" s="73"/>
      <c r="AE37" s="73"/>
      <c r="AF37" s="73"/>
      <c r="AG37" s="113"/>
    </row>
    <row r="38" spans="2:35" ht="17.45" customHeight="1" x14ac:dyDescent="0.2">
      <c r="B38" s="75" t="s">
        <v>66</v>
      </c>
      <c r="C38" s="76"/>
      <c r="D38" s="76"/>
      <c r="E38" s="76"/>
      <c r="F38" s="76"/>
      <c r="G38" s="73">
        <f>G36</f>
        <v>204155456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4"/>
      <c r="S38" s="75" t="s">
        <v>66</v>
      </c>
      <c r="T38" s="76"/>
      <c r="U38" s="76"/>
      <c r="V38" s="76"/>
      <c r="W38" s="73">
        <v>625940000</v>
      </c>
      <c r="X38" s="73"/>
      <c r="Y38" s="73"/>
      <c r="Z38" s="73"/>
      <c r="AA38" s="73"/>
      <c r="AB38" s="73"/>
      <c r="AC38" s="73"/>
      <c r="AD38" s="73"/>
      <c r="AE38" s="73"/>
      <c r="AF38" s="73"/>
      <c r="AG38" s="113"/>
      <c r="AI38" s="39"/>
    </row>
    <row r="39" spans="2:35" ht="21.6" customHeight="1" x14ac:dyDescent="0.2">
      <c r="B39" s="75" t="s">
        <v>67</v>
      </c>
      <c r="C39" s="76"/>
      <c r="D39" s="76"/>
      <c r="E39" s="76"/>
      <c r="F39" s="76"/>
      <c r="G39" s="73">
        <v>207443053.51839301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4"/>
      <c r="S39" s="75" t="s">
        <v>67</v>
      </c>
      <c r="T39" s="76"/>
      <c r="U39" s="76"/>
      <c r="V39" s="76"/>
      <c r="W39" s="73">
        <v>2684858051</v>
      </c>
      <c r="X39" s="73"/>
      <c r="Y39" s="73"/>
      <c r="Z39" s="73"/>
      <c r="AA39" s="73"/>
      <c r="AB39" s="73"/>
      <c r="AC39" s="73"/>
      <c r="AD39" s="73"/>
      <c r="AE39" s="73"/>
      <c r="AF39" s="73"/>
      <c r="AG39" s="113"/>
      <c r="AI39" s="4"/>
    </row>
    <row r="40" spans="2:35" ht="24" customHeight="1" x14ac:dyDescent="0.2">
      <c r="B40" s="71" t="s">
        <v>13</v>
      </c>
      <c r="C40" s="72"/>
      <c r="D40" s="72"/>
      <c r="E40" s="72"/>
      <c r="F40" s="72"/>
      <c r="G40" s="73">
        <f>G34-G38-G39</f>
        <v>602322727.48160696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4"/>
      <c r="S40" s="71" t="s">
        <v>13</v>
      </c>
      <c r="T40" s="72"/>
      <c r="U40" s="72"/>
      <c r="V40" s="72"/>
      <c r="W40" s="73">
        <f>W34-W38-W39</f>
        <v>13962857749</v>
      </c>
      <c r="X40" s="73"/>
      <c r="Y40" s="73"/>
      <c r="Z40" s="73"/>
      <c r="AA40" s="73"/>
      <c r="AB40" s="73"/>
      <c r="AC40" s="73"/>
      <c r="AD40" s="73"/>
      <c r="AE40" s="73"/>
      <c r="AF40" s="73"/>
      <c r="AG40" s="113"/>
      <c r="AI40" s="4"/>
    </row>
    <row r="41" spans="2:35" ht="23.25" customHeight="1" x14ac:dyDescent="0.2">
      <c r="B41" s="147" t="s">
        <v>53</v>
      </c>
      <c r="C41" s="148"/>
      <c r="D41" s="148"/>
      <c r="E41" s="148"/>
      <c r="F41" s="148"/>
      <c r="G41" s="136" t="s">
        <v>90</v>
      </c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8"/>
      <c r="S41" s="141" t="s">
        <v>52</v>
      </c>
      <c r="T41" s="142"/>
      <c r="U41" s="142"/>
      <c r="V41" s="142"/>
      <c r="W41" s="143" t="s">
        <v>68</v>
      </c>
      <c r="X41" s="144"/>
      <c r="Y41" s="144"/>
      <c r="Z41" s="144"/>
      <c r="AA41" s="144"/>
      <c r="AB41" s="144"/>
      <c r="AC41" s="144"/>
      <c r="AD41" s="144"/>
      <c r="AE41" s="144"/>
      <c r="AF41" s="144"/>
      <c r="AG41" s="145"/>
      <c r="AI41" s="40"/>
    </row>
    <row r="42" spans="2:35" ht="12" customHeight="1" thickBot="1" x14ac:dyDescent="0.25">
      <c r="B42" s="105"/>
      <c r="C42" s="106"/>
      <c r="D42" s="106"/>
      <c r="E42" s="106"/>
      <c r="F42" s="106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84"/>
      <c r="T42" s="84"/>
      <c r="U42" s="84"/>
      <c r="V42" s="84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6"/>
    </row>
    <row r="43" spans="2:35" ht="31.5" customHeight="1" thickBot="1" x14ac:dyDescent="0.25">
      <c r="B43" s="110" t="s">
        <v>89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2"/>
      <c r="AI43" s="40"/>
    </row>
    <row r="44" spans="2:35" ht="47.45" customHeight="1" x14ac:dyDescent="0.2">
      <c r="B44" s="114" t="s">
        <v>0</v>
      </c>
      <c r="C44" s="139"/>
      <c r="D44" s="114" t="s">
        <v>39</v>
      </c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5" t="s">
        <v>40</v>
      </c>
      <c r="W44" s="116"/>
      <c r="X44" s="117"/>
      <c r="Y44" s="146" t="s">
        <v>41</v>
      </c>
      <c r="Z44" s="146"/>
      <c r="AA44" s="146"/>
      <c r="AB44" s="146"/>
      <c r="AC44" s="146"/>
      <c r="AD44" s="146" t="s">
        <v>42</v>
      </c>
      <c r="AE44" s="146"/>
      <c r="AF44" s="146"/>
      <c r="AG44" s="146"/>
      <c r="AI44" s="4"/>
    </row>
    <row r="45" spans="2:35" ht="34.5" customHeight="1" x14ac:dyDescent="0.2">
      <c r="B45" s="118">
        <v>1</v>
      </c>
      <c r="C45" s="118"/>
      <c r="D45" s="119" t="s">
        <v>43</v>
      </c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20">
        <v>0.19350000000000001</v>
      </c>
      <c r="W45" s="121"/>
      <c r="X45" s="122"/>
      <c r="Y45" s="132">
        <f>-V45+V46</f>
        <v>-8.8000000000000023E-3</v>
      </c>
      <c r="Z45" s="132"/>
      <c r="AA45" s="132"/>
      <c r="AB45" s="132"/>
      <c r="AC45" s="132"/>
      <c r="AD45" s="140">
        <v>-2.14</v>
      </c>
      <c r="AE45" s="140"/>
      <c r="AF45" s="140"/>
      <c r="AG45" s="140"/>
    </row>
    <row r="46" spans="2:35" ht="36" customHeight="1" x14ac:dyDescent="0.2">
      <c r="B46" s="118">
        <v>2</v>
      </c>
      <c r="C46" s="118"/>
      <c r="D46" s="119" t="s">
        <v>44</v>
      </c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20">
        <v>0.1847</v>
      </c>
      <c r="W46" s="121"/>
      <c r="X46" s="122"/>
      <c r="Y46" s="132"/>
      <c r="Z46" s="132"/>
      <c r="AA46" s="132"/>
      <c r="AB46" s="132"/>
      <c r="AC46" s="132"/>
      <c r="AD46" s="140"/>
      <c r="AE46" s="140"/>
      <c r="AF46" s="140"/>
      <c r="AG46" s="140"/>
    </row>
    <row r="47" spans="2:35" ht="9" customHeight="1" x14ac:dyDescent="0.2"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2"/>
      <c r="W47" s="32"/>
      <c r="X47" s="32"/>
      <c r="Y47" s="33"/>
      <c r="Z47" s="33"/>
      <c r="AA47" s="33"/>
      <c r="AB47" s="33"/>
      <c r="AC47" s="33"/>
      <c r="AD47" s="34"/>
      <c r="AE47" s="34"/>
      <c r="AF47" s="34"/>
      <c r="AG47" s="35"/>
    </row>
    <row r="48" spans="2:35" ht="27" customHeight="1" x14ac:dyDescent="0.2">
      <c r="B48" s="114" t="s">
        <v>0</v>
      </c>
      <c r="C48" s="114"/>
      <c r="D48" s="114" t="s">
        <v>45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5" t="s">
        <v>46</v>
      </c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7"/>
    </row>
    <row r="49" spans="2:33" ht="28.5" customHeight="1" x14ac:dyDescent="0.2">
      <c r="B49" s="108">
        <v>1</v>
      </c>
      <c r="C49" s="108"/>
      <c r="D49" s="109" t="s">
        <v>47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25">
        <v>3221333007.3000002</v>
      </c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7"/>
    </row>
    <row r="50" spans="2:33" ht="34.5" customHeight="1" thickBot="1" x14ac:dyDescent="0.25">
      <c r="B50" s="70">
        <v>2</v>
      </c>
      <c r="C50" s="70"/>
      <c r="D50" s="128" t="s">
        <v>48</v>
      </c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9">
        <v>3075301365.1403999</v>
      </c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1"/>
    </row>
    <row r="51" spans="2:33" ht="9.6" customHeight="1" x14ac:dyDescent="0.2">
      <c r="B51" s="25"/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20"/>
      <c r="Z51" s="20"/>
      <c r="AA51" s="20"/>
      <c r="AB51" s="20"/>
      <c r="AC51" s="20"/>
      <c r="AD51" s="21"/>
      <c r="AE51" s="21"/>
      <c r="AF51" s="21"/>
      <c r="AG51" s="26"/>
    </row>
    <row r="52" spans="2:33" ht="29.1" customHeight="1" x14ac:dyDescent="0.2">
      <c r="B52" s="133" t="s">
        <v>17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5"/>
    </row>
    <row r="53" spans="2:33" ht="9" customHeight="1" x14ac:dyDescent="0.2">
      <c r="B53" s="231" t="s">
        <v>0</v>
      </c>
      <c r="C53" s="232"/>
      <c r="D53" s="252" t="s">
        <v>70</v>
      </c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4"/>
      <c r="W53" s="240" t="s">
        <v>15</v>
      </c>
      <c r="X53" s="241"/>
      <c r="Y53" s="242"/>
      <c r="Z53" s="246" t="s">
        <v>16</v>
      </c>
      <c r="AA53" s="247"/>
      <c r="AB53" s="247"/>
      <c r="AC53" s="248"/>
      <c r="AD53" s="235" t="s">
        <v>14</v>
      </c>
      <c r="AE53" s="236"/>
      <c r="AF53" s="236"/>
      <c r="AG53" s="237"/>
    </row>
    <row r="54" spans="2:33" ht="23.25" customHeight="1" x14ac:dyDescent="0.2">
      <c r="B54" s="233"/>
      <c r="C54" s="234"/>
      <c r="D54" s="255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7"/>
      <c r="W54" s="243"/>
      <c r="X54" s="244"/>
      <c r="Y54" s="245"/>
      <c r="Z54" s="249"/>
      <c r="AA54" s="250"/>
      <c r="AB54" s="250"/>
      <c r="AC54" s="251"/>
      <c r="AD54" s="232"/>
      <c r="AE54" s="238"/>
      <c r="AF54" s="238"/>
      <c r="AG54" s="239"/>
    </row>
    <row r="55" spans="2:33" ht="24.95" customHeight="1" x14ac:dyDescent="0.2">
      <c r="B55" s="44"/>
      <c r="C55" s="45"/>
      <c r="D55" s="60" t="s">
        <v>71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2"/>
      <c r="W55" s="49">
        <v>45509</v>
      </c>
      <c r="X55" s="50"/>
      <c r="Y55" s="51"/>
      <c r="Z55" s="49">
        <v>45509</v>
      </c>
      <c r="AA55" s="50"/>
      <c r="AB55" s="50"/>
      <c r="AC55" s="51"/>
      <c r="AD55" s="52">
        <f t="shared" ref="AD55:AD66" si="0">+IF(Z55&lt;&gt;0,IF(Z55=0,(W55-Z55),IF(Z55&lt;&gt;W55,(W55-Z55),0)),"no iniciado")</f>
        <v>0</v>
      </c>
      <c r="AE55" s="53"/>
      <c r="AF55" s="53">
        <f t="shared" ref="AF55:AF66" si="1">+IF(Z55&lt;&gt;0,IF(AB55=0,(T55-Z55),IF(Z55&lt;&gt;T55,(T55-Z55),0)),"no iniciado")</f>
        <v>-45509</v>
      </c>
      <c r="AG55" s="54"/>
    </row>
    <row r="56" spans="2:33" ht="17.25" customHeight="1" x14ac:dyDescent="0.2">
      <c r="B56" s="44"/>
      <c r="C56" s="45"/>
      <c r="D56" s="57" t="s">
        <v>72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9"/>
      <c r="W56" s="49">
        <v>45549</v>
      </c>
      <c r="X56" s="50"/>
      <c r="Y56" s="51"/>
      <c r="Z56" s="49">
        <v>45549</v>
      </c>
      <c r="AA56" s="50"/>
      <c r="AB56" s="50"/>
      <c r="AC56" s="51"/>
      <c r="AD56" s="52">
        <f>+IF(Z56&lt;&gt;0,IF(Z56=0,(W56-Z56),IF(Z56&lt;&gt;W56,(W56-Z56),0)),"En ejecución")</f>
        <v>0</v>
      </c>
      <c r="AE56" s="53"/>
      <c r="AF56" s="53">
        <f t="shared" ref="AF56:AF58" si="2">+IF(Z56&lt;&gt;0,IF(AB56=0,(T56-Z56),IF(Z56&lt;&gt;T56,(T56-Z56),0)),"no iniciado")</f>
        <v>-45549</v>
      </c>
      <c r="AG56" s="54"/>
    </row>
    <row r="57" spans="2:33" ht="13.5" customHeight="1" x14ac:dyDescent="0.2">
      <c r="B57" s="123"/>
      <c r="C57" s="124"/>
      <c r="D57" s="57" t="s">
        <v>83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9"/>
      <c r="W57" s="49">
        <v>45578</v>
      </c>
      <c r="X57" s="50"/>
      <c r="Y57" s="51"/>
      <c r="Z57" s="49">
        <v>45578</v>
      </c>
      <c r="AA57" s="50"/>
      <c r="AB57" s="50"/>
      <c r="AC57" s="51"/>
      <c r="AD57" s="52">
        <f>+IF(Z57&lt;&gt;0,IF(Z57=0,(W57-Z57),IF(Z57&lt;&gt;W57,(W57-Z57),0)),"En ejecución")</f>
        <v>0</v>
      </c>
      <c r="AE57" s="53"/>
      <c r="AF57" s="53">
        <f t="shared" si="2"/>
        <v>-45578</v>
      </c>
      <c r="AG57" s="54"/>
    </row>
    <row r="58" spans="2:33" ht="16.5" customHeight="1" x14ac:dyDescent="0.2">
      <c r="B58" s="44"/>
      <c r="C58" s="45"/>
      <c r="D58" s="57" t="s">
        <v>73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9"/>
      <c r="W58" s="49">
        <v>45640</v>
      </c>
      <c r="X58" s="50"/>
      <c r="Y58" s="51"/>
      <c r="Z58" s="49">
        <v>45640</v>
      </c>
      <c r="AA58" s="50"/>
      <c r="AB58" s="50"/>
      <c r="AC58" s="51"/>
      <c r="AD58" s="52">
        <f>+IF(Z58&lt;&gt;0,IF(Z58=0,(W58-Z58),IF(Z58&lt;&gt;W58,(W58-Z58),0)),"En ejecución")</f>
        <v>0</v>
      </c>
      <c r="AE58" s="53"/>
      <c r="AF58" s="53">
        <f t="shared" si="2"/>
        <v>-45640</v>
      </c>
      <c r="AG58" s="54"/>
    </row>
    <row r="59" spans="2:33" ht="18.600000000000001" customHeight="1" x14ac:dyDescent="0.2">
      <c r="B59" s="44"/>
      <c r="C59" s="45"/>
      <c r="D59" s="57" t="s">
        <v>74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9"/>
      <c r="W59" s="49">
        <v>45793</v>
      </c>
      <c r="X59" s="50"/>
      <c r="Y59" s="51"/>
      <c r="Z59" s="49"/>
      <c r="AA59" s="50"/>
      <c r="AB59" s="50"/>
      <c r="AC59" s="51"/>
      <c r="AD59" s="52" t="str">
        <f t="shared" si="0"/>
        <v>no iniciado</v>
      </c>
      <c r="AE59" s="53"/>
      <c r="AF59" s="53" t="str">
        <f t="shared" si="1"/>
        <v>no iniciado</v>
      </c>
      <c r="AG59" s="54"/>
    </row>
    <row r="60" spans="2:33" ht="18.600000000000001" customHeight="1" x14ac:dyDescent="0.2">
      <c r="B60" s="44"/>
      <c r="C60" s="45"/>
      <c r="D60" s="57" t="s">
        <v>75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9"/>
      <c r="W60" s="49">
        <v>45819</v>
      </c>
      <c r="X60" s="50"/>
      <c r="Y60" s="51"/>
      <c r="Z60" s="49"/>
      <c r="AA60" s="50"/>
      <c r="AB60" s="50"/>
      <c r="AC60" s="51"/>
      <c r="AD60" s="52" t="str">
        <f t="shared" si="0"/>
        <v>no iniciado</v>
      </c>
      <c r="AE60" s="53"/>
      <c r="AF60" s="53" t="str">
        <f t="shared" si="1"/>
        <v>no iniciado</v>
      </c>
      <c r="AG60" s="54"/>
    </row>
    <row r="61" spans="2:33" ht="12.6" customHeight="1" x14ac:dyDescent="0.2">
      <c r="B61" s="44"/>
      <c r="C61" s="45"/>
      <c r="D61" s="57" t="s">
        <v>76</v>
      </c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9"/>
      <c r="W61" s="49">
        <v>45768</v>
      </c>
      <c r="X61" s="50"/>
      <c r="Y61" s="51"/>
      <c r="Z61" s="49"/>
      <c r="AA61" s="50"/>
      <c r="AB61" s="50"/>
      <c r="AC61" s="51"/>
      <c r="AD61" s="52" t="str">
        <f t="shared" si="0"/>
        <v>no iniciado</v>
      </c>
      <c r="AE61" s="53"/>
      <c r="AF61" s="53" t="str">
        <f t="shared" si="1"/>
        <v>no iniciado</v>
      </c>
      <c r="AG61" s="54"/>
    </row>
    <row r="62" spans="2:33" ht="21" customHeight="1" x14ac:dyDescent="0.2">
      <c r="B62" s="44"/>
      <c r="C62" s="45"/>
      <c r="D62" s="57" t="s">
        <v>77</v>
      </c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9"/>
      <c r="W62" s="49">
        <v>45805</v>
      </c>
      <c r="X62" s="50"/>
      <c r="Y62" s="51"/>
      <c r="Z62" s="49"/>
      <c r="AA62" s="50"/>
      <c r="AB62" s="50"/>
      <c r="AC62" s="51"/>
      <c r="AD62" s="52" t="str">
        <f t="shared" si="0"/>
        <v>no iniciado</v>
      </c>
      <c r="AE62" s="53"/>
      <c r="AF62" s="53" t="str">
        <f t="shared" si="1"/>
        <v>no iniciado</v>
      </c>
      <c r="AG62" s="54"/>
    </row>
    <row r="63" spans="2:33" ht="15.75" x14ac:dyDescent="0.2">
      <c r="B63" s="44"/>
      <c r="C63" s="45"/>
      <c r="D63" s="57" t="s">
        <v>78</v>
      </c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9"/>
      <c r="W63" s="49">
        <v>45819</v>
      </c>
      <c r="X63" s="50"/>
      <c r="Y63" s="51"/>
      <c r="Z63" s="49"/>
      <c r="AA63" s="50"/>
      <c r="AB63" s="50"/>
      <c r="AC63" s="51"/>
      <c r="AD63" s="52" t="str">
        <f t="shared" si="0"/>
        <v>no iniciado</v>
      </c>
      <c r="AE63" s="53"/>
      <c r="AF63" s="53" t="str">
        <f t="shared" si="1"/>
        <v>no iniciado</v>
      </c>
      <c r="AG63" s="54"/>
    </row>
    <row r="64" spans="2:33" ht="18" customHeight="1" x14ac:dyDescent="0.2">
      <c r="B64" s="44"/>
      <c r="C64" s="45"/>
      <c r="D64" s="57" t="s">
        <v>79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9"/>
      <c r="W64" s="49">
        <v>45833</v>
      </c>
      <c r="X64" s="50"/>
      <c r="Y64" s="51"/>
      <c r="Z64" s="49"/>
      <c r="AA64" s="50"/>
      <c r="AB64" s="50"/>
      <c r="AC64" s="51"/>
      <c r="AD64" s="52" t="str">
        <f t="shared" si="0"/>
        <v>no iniciado</v>
      </c>
      <c r="AE64" s="53"/>
      <c r="AF64" s="53" t="str">
        <f t="shared" si="1"/>
        <v>no iniciado</v>
      </c>
      <c r="AG64" s="54"/>
    </row>
    <row r="65" spans="1:33" ht="17.25" customHeight="1" x14ac:dyDescent="0.2">
      <c r="A65" s="1"/>
      <c r="B65" s="44"/>
      <c r="C65" s="45"/>
      <c r="D65" s="57" t="s">
        <v>80</v>
      </c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9"/>
      <c r="W65" s="49">
        <v>45833</v>
      </c>
      <c r="X65" s="50"/>
      <c r="Y65" s="51"/>
      <c r="Z65" s="49"/>
      <c r="AA65" s="50"/>
      <c r="AB65" s="50"/>
      <c r="AC65" s="51"/>
      <c r="AD65" s="52" t="str">
        <f t="shared" si="0"/>
        <v>no iniciado</v>
      </c>
      <c r="AE65" s="53"/>
      <c r="AF65" s="53" t="str">
        <f t="shared" si="1"/>
        <v>no iniciado</v>
      </c>
      <c r="AG65" s="54"/>
    </row>
    <row r="66" spans="1:33" ht="35.450000000000003" customHeight="1" x14ac:dyDescent="0.2">
      <c r="B66" s="44"/>
      <c r="C66" s="45"/>
      <c r="D66" s="60" t="s">
        <v>81</v>
      </c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2"/>
      <c r="W66" s="49">
        <v>45874</v>
      </c>
      <c r="X66" s="50"/>
      <c r="Y66" s="51"/>
      <c r="Z66" s="49"/>
      <c r="AA66" s="50"/>
      <c r="AB66" s="50"/>
      <c r="AC66" s="51"/>
      <c r="AD66" s="52" t="str">
        <f t="shared" si="0"/>
        <v>no iniciado</v>
      </c>
      <c r="AE66" s="53"/>
      <c r="AF66" s="53" t="str">
        <f t="shared" si="1"/>
        <v>no iniciado</v>
      </c>
      <c r="AG66" s="54"/>
    </row>
    <row r="67" spans="1:33" s="1" customFormat="1" ht="15" customHeight="1" x14ac:dyDescent="0.25">
      <c r="A67" s="3"/>
      <c r="B67" s="87" t="s">
        <v>82</v>
      </c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9"/>
      <c r="T67" s="90"/>
      <c r="U67" s="91"/>
      <c r="V67" s="92"/>
      <c r="W67" s="55">
        <f>+W66-W55+1</f>
        <v>366</v>
      </c>
      <c r="X67" s="56"/>
      <c r="Y67" s="56"/>
      <c r="Z67" s="46" t="str">
        <f>IF(Z66&lt;&gt;0,(Z66-W55+1),"")</f>
        <v/>
      </c>
      <c r="AA67" s="47"/>
      <c r="AB67" s="47"/>
      <c r="AC67" s="66"/>
      <c r="AD67" s="46"/>
      <c r="AE67" s="47"/>
      <c r="AF67" s="47"/>
      <c r="AG67" s="48"/>
    </row>
    <row r="68" spans="1:33" ht="6.75" customHeight="1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4"/>
    </row>
    <row r="69" spans="1:33" ht="15.75" x14ac:dyDescent="0.2">
      <c r="B69" s="133" t="s">
        <v>24</v>
      </c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5"/>
    </row>
    <row r="70" spans="1:33" ht="62.25" customHeight="1" x14ac:dyDescent="0.2">
      <c r="B70" s="63" t="s">
        <v>94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5"/>
    </row>
    <row r="71" spans="1:33" ht="18.75" customHeight="1" x14ac:dyDescent="0.2">
      <c r="B71" s="96" t="s">
        <v>85</v>
      </c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8"/>
    </row>
    <row r="72" spans="1:33" ht="15.75" customHeight="1" x14ac:dyDescent="0.2">
      <c r="B72" s="41" t="s">
        <v>95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/>
    </row>
    <row r="73" spans="1:33" ht="15.75" customHeight="1" x14ac:dyDescent="0.2">
      <c r="B73" s="41" t="s">
        <v>96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3"/>
    </row>
    <row r="74" spans="1:33" ht="22.5" customHeight="1" x14ac:dyDescent="0.2">
      <c r="B74" s="41" t="s">
        <v>97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3"/>
    </row>
    <row r="75" spans="1:33" ht="16.5" customHeight="1" x14ac:dyDescent="0.2">
      <c r="B75" s="41" t="s">
        <v>98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3"/>
    </row>
    <row r="76" spans="1:33" ht="17.45" customHeight="1" x14ac:dyDescent="0.2">
      <c r="B76" s="99" t="s">
        <v>84</v>
      </c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1"/>
    </row>
    <row r="77" spans="1:33" ht="18" customHeight="1" x14ac:dyDescent="0.2">
      <c r="B77" s="41" t="s">
        <v>99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3"/>
    </row>
    <row r="78" spans="1:33" ht="18" customHeight="1" x14ac:dyDescent="0.2">
      <c r="B78" s="41" t="s">
        <v>100</v>
      </c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3"/>
    </row>
    <row r="79" spans="1:33" ht="18" customHeight="1" x14ac:dyDescent="0.2">
      <c r="B79" s="41" t="s">
        <v>101</v>
      </c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3"/>
    </row>
    <row r="80" spans="1:33" ht="18" customHeight="1" x14ac:dyDescent="0.2">
      <c r="B80" s="41" t="s">
        <v>102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3"/>
    </row>
    <row r="81" spans="2:33" ht="18" customHeight="1" x14ac:dyDescent="0.2">
      <c r="B81" s="41" t="s">
        <v>103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3"/>
    </row>
    <row r="82" spans="2:33" ht="5.25" customHeight="1" x14ac:dyDescent="0.2">
      <c r="B82" s="102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4"/>
    </row>
    <row r="83" spans="2:33" ht="5.25" customHeight="1" x14ac:dyDescent="0.2">
      <c r="B83" s="93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5"/>
    </row>
    <row r="84" spans="2:33" ht="15" customHeight="1" x14ac:dyDescent="0.2">
      <c r="B84" s="133" t="s">
        <v>37</v>
      </c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5"/>
    </row>
    <row r="85" spans="2:33" ht="4.5" customHeight="1" x14ac:dyDescent="0.2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8"/>
    </row>
    <row r="86" spans="2:33" ht="5.25" customHeight="1" x14ac:dyDescent="0.2">
      <c r="B86" s="78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80"/>
    </row>
    <row r="87" spans="2:33" x14ac:dyDescent="0.2">
      <c r="B87" s="81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3"/>
    </row>
    <row r="88" spans="2:33" ht="12.95" customHeight="1" x14ac:dyDescent="0.2">
      <c r="B88" s="81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3"/>
    </row>
    <row r="89" spans="2:33" ht="12.95" customHeight="1" x14ac:dyDescent="0.2">
      <c r="B89" s="81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3"/>
    </row>
    <row r="90" spans="2:33" ht="12.95" customHeight="1" x14ac:dyDescent="0.2">
      <c r="B90" s="81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3"/>
    </row>
    <row r="91" spans="2:33" ht="12.95" customHeight="1" x14ac:dyDescent="0.2">
      <c r="B91" s="81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3"/>
    </row>
    <row r="92" spans="2:33" ht="12.95" customHeight="1" x14ac:dyDescent="0.2">
      <c r="B92" s="81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3"/>
    </row>
    <row r="93" spans="2:33" ht="12.95" customHeight="1" x14ac:dyDescent="0.2">
      <c r="B93" s="81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3"/>
    </row>
    <row r="94" spans="2:33" ht="12.95" customHeight="1" x14ac:dyDescent="0.2">
      <c r="B94" s="81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/>
    </row>
    <row r="95" spans="2:33" ht="12.95" customHeight="1" x14ac:dyDescent="0.2">
      <c r="B95" s="81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3"/>
    </row>
    <row r="96" spans="2:33" ht="12.95" customHeight="1" x14ac:dyDescent="0.2">
      <c r="B96" s="81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3"/>
    </row>
    <row r="97" spans="1:38" ht="12.95" customHeight="1" x14ac:dyDescent="0.2">
      <c r="B97" s="81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3"/>
    </row>
    <row r="98" spans="1:38" ht="12.95" customHeight="1" x14ac:dyDescent="0.2">
      <c r="B98" s="81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3"/>
    </row>
    <row r="99" spans="1:38" ht="12.95" customHeight="1" x14ac:dyDescent="0.2">
      <c r="B99" s="81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3"/>
    </row>
    <row r="100" spans="1:38" ht="45.95" customHeight="1" x14ac:dyDescent="0.2">
      <c r="B100" s="81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3"/>
    </row>
    <row r="101" spans="1:38" ht="30.75" customHeight="1" x14ac:dyDescent="0.2">
      <c r="B101" s="81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3"/>
    </row>
    <row r="102" spans="1:38" ht="12.95" customHeight="1" x14ac:dyDescent="0.2">
      <c r="B102" s="81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3"/>
    </row>
    <row r="103" spans="1:38" ht="12.95" customHeight="1" x14ac:dyDescent="0.2">
      <c r="B103" s="81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3"/>
    </row>
    <row r="104" spans="1:38" ht="159" customHeight="1" x14ac:dyDescent="0.2">
      <c r="B104" s="81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3"/>
    </row>
    <row r="105" spans="1:38" ht="151.5" customHeight="1" x14ac:dyDescent="0.2"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3"/>
      <c r="AK105" s="15"/>
    </row>
    <row r="106" spans="1:38" ht="342" customHeight="1" x14ac:dyDescent="0.2">
      <c r="B106" s="258"/>
      <c r="C106" s="259"/>
      <c r="D106" s="259"/>
      <c r="E106" s="259"/>
      <c r="F106" s="259"/>
      <c r="G106" s="259"/>
      <c r="H106" s="259"/>
      <c r="I106" s="259"/>
      <c r="J106" s="259"/>
      <c r="K106" s="259"/>
      <c r="L106" s="259"/>
      <c r="M106" s="259"/>
      <c r="N106" s="259"/>
      <c r="O106" s="259"/>
      <c r="P106" s="259"/>
      <c r="Q106" s="259"/>
      <c r="R106" s="259"/>
      <c r="S106" s="259"/>
      <c r="T106" s="259"/>
      <c r="U106" s="259"/>
      <c r="V106" s="259"/>
      <c r="W106" s="259"/>
      <c r="X106" s="259"/>
      <c r="Y106" s="259"/>
      <c r="Z106" s="259"/>
      <c r="AA106" s="259"/>
      <c r="AB106" s="259"/>
      <c r="AC106" s="259"/>
      <c r="AD106" s="259"/>
      <c r="AE106" s="259"/>
      <c r="AF106" s="259"/>
      <c r="AG106" s="260"/>
      <c r="AL106" s="15"/>
    </row>
    <row r="107" spans="1:38" ht="12.75" customHeight="1" x14ac:dyDescent="0.2">
      <c r="A107" s="27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28"/>
    </row>
  </sheetData>
  <mergeCells count="238">
    <mergeCell ref="B106:AG106"/>
    <mergeCell ref="B8:F8"/>
    <mergeCell ref="B9:F9"/>
    <mergeCell ref="B10:F10"/>
    <mergeCell ref="AD55:AG55"/>
    <mergeCell ref="B20:F20"/>
    <mergeCell ref="B14:F14"/>
    <mergeCell ref="B15:F15"/>
    <mergeCell ref="W55:Y55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D55:V55"/>
    <mergeCell ref="B11:F11"/>
    <mergeCell ref="B13:F13"/>
    <mergeCell ref="B84:AG84"/>
    <mergeCell ref="D60:V60"/>
    <mergeCell ref="D61:V61"/>
    <mergeCell ref="W60:Y60"/>
    <mergeCell ref="Z60:AC60"/>
    <mergeCell ref="B74:AG74"/>
    <mergeCell ref="B75:AG75"/>
    <mergeCell ref="W65:Y65"/>
    <mergeCell ref="B69:AG69"/>
    <mergeCell ref="B53:C54"/>
    <mergeCell ref="B55:C55"/>
    <mergeCell ref="AD53:AG54"/>
    <mergeCell ref="W53:Y54"/>
    <mergeCell ref="Z53:AC54"/>
    <mergeCell ref="Z55:AC55"/>
    <mergeCell ref="D53:V54"/>
    <mergeCell ref="B56:C56"/>
    <mergeCell ref="B60:C60"/>
    <mergeCell ref="AD56:AG56"/>
    <mergeCell ref="W56:Y56"/>
    <mergeCell ref="Z56:AC56"/>
    <mergeCell ref="AD60:AG60"/>
    <mergeCell ref="D56:V56"/>
    <mergeCell ref="D57:V57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S34:V34"/>
    <mergeCell ref="W34:AG34"/>
    <mergeCell ref="B26:F26"/>
    <mergeCell ref="G26:R26"/>
    <mergeCell ref="B33:F33"/>
    <mergeCell ref="AE33:AG33"/>
    <mergeCell ref="B31:F31"/>
    <mergeCell ref="G31:R31"/>
    <mergeCell ref="B32:F32"/>
    <mergeCell ref="G32:R32"/>
    <mergeCell ref="G33:J33"/>
    <mergeCell ref="K33:O33"/>
    <mergeCell ref="P33:R33"/>
    <mergeCell ref="S33:V33"/>
    <mergeCell ref="W33:AA33"/>
    <mergeCell ref="AB33:AD33"/>
    <mergeCell ref="W31:AG31"/>
    <mergeCell ref="S32:V32"/>
    <mergeCell ref="W32:AG32"/>
    <mergeCell ref="B34:F34"/>
    <mergeCell ref="G34:R34"/>
    <mergeCell ref="W28:AG28"/>
    <mergeCell ref="W29:AG29"/>
    <mergeCell ref="S31:V31"/>
    <mergeCell ref="B28:F28"/>
    <mergeCell ref="G28:R28"/>
    <mergeCell ref="B29:F29"/>
    <mergeCell ref="G29:R29"/>
    <mergeCell ref="B30:F30"/>
    <mergeCell ref="G30:R30"/>
    <mergeCell ref="S28:V28"/>
    <mergeCell ref="S29:V29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G41:R41"/>
    <mergeCell ref="S40:V40"/>
    <mergeCell ref="B40:F40"/>
    <mergeCell ref="B44:C44"/>
    <mergeCell ref="D44:U44"/>
    <mergeCell ref="AD45:AG46"/>
    <mergeCell ref="W40:AG40"/>
    <mergeCell ref="S41:V41"/>
    <mergeCell ref="W41:AG41"/>
    <mergeCell ref="V44:X44"/>
    <mergeCell ref="Y44:AC44"/>
    <mergeCell ref="AD44:AG44"/>
    <mergeCell ref="G40:R40"/>
    <mergeCell ref="B41:F41"/>
    <mergeCell ref="B45:C45"/>
    <mergeCell ref="D45:U45"/>
    <mergeCell ref="V45:X45"/>
    <mergeCell ref="B48:C48"/>
    <mergeCell ref="D48:U48"/>
    <mergeCell ref="V48:AG48"/>
    <mergeCell ref="D58:V58"/>
    <mergeCell ref="D59:V59"/>
    <mergeCell ref="B46:C46"/>
    <mergeCell ref="D46:U46"/>
    <mergeCell ref="V46:X46"/>
    <mergeCell ref="B57:C57"/>
    <mergeCell ref="V49:AG49"/>
    <mergeCell ref="AD59:AG59"/>
    <mergeCell ref="D50:U50"/>
    <mergeCell ref="V50:AG50"/>
    <mergeCell ref="Z57:AC57"/>
    <mergeCell ref="AD57:AG57"/>
    <mergeCell ref="W57:Y57"/>
    <mergeCell ref="Y45:AC46"/>
    <mergeCell ref="Z59:AC59"/>
    <mergeCell ref="B52:AG52"/>
    <mergeCell ref="W35:AG35"/>
    <mergeCell ref="S36:V36"/>
    <mergeCell ref="W36:AG36"/>
    <mergeCell ref="B38:F38"/>
    <mergeCell ref="G38:R38"/>
    <mergeCell ref="B39:F39"/>
    <mergeCell ref="W37:AG37"/>
    <mergeCell ref="W38:AG38"/>
    <mergeCell ref="W39:AG39"/>
    <mergeCell ref="G39:R39"/>
    <mergeCell ref="S37:V37"/>
    <mergeCell ref="S35:V35"/>
    <mergeCell ref="B81:AG81"/>
    <mergeCell ref="B66:C66"/>
    <mergeCell ref="D65:V65"/>
    <mergeCell ref="Z66:AC66"/>
    <mergeCell ref="W66:Y66"/>
    <mergeCell ref="B77:AG77"/>
    <mergeCell ref="B86:AG105"/>
    <mergeCell ref="S42:V42"/>
    <mergeCell ref="W42:AG42"/>
    <mergeCell ref="B67:S67"/>
    <mergeCell ref="T67:V67"/>
    <mergeCell ref="B83:AG83"/>
    <mergeCell ref="B71:AG71"/>
    <mergeCell ref="B76:AG76"/>
    <mergeCell ref="B82:AG82"/>
    <mergeCell ref="B72:AG72"/>
    <mergeCell ref="B42:F42"/>
    <mergeCell ref="G42:R42"/>
    <mergeCell ref="B49:C49"/>
    <mergeCell ref="D49:U49"/>
    <mergeCell ref="AD58:AG58"/>
    <mergeCell ref="B43:AG43"/>
    <mergeCell ref="AD62:AG62"/>
    <mergeCell ref="B58:C58"/>
    <mergeCell ref="B12:F12"/>
    <mergeCell ref="B59:C59"/>
    <mergeCell ref="Z58:AC58"/>
    <mergeCell ref="B50:C50"/>
    <mergeCell ref="W61:Y61"/>
    <mergeCell ref="Z61:AC61"/>
    <mergeCell ref="D64:V64"/>
    <mergeCell ref="W63:Y63"/>
    <mergeCell ref="W58:Y58"/>
    <mergeCell ref="W59:Y59"/>
    <mergeCell ref="W62:Y62"/>
    <mergeCell ref="B36:F36"/>
    <mergeCell ref="G36:R36"/>
    <mergeCell ref="S38:V38"/>
    <mergeCell ref="G35:R35"/>
    <mergeCell ref="S30:V30"/>
    <mergeCell ref="W30:AG30"/>
    <mergeCell ref="W64:Y64"/>
    <mergeCell ref="Z64:AC64"/>
    <mergeCell ref="AD64:AG64"/>
    <mergeCell ref="S39:V39"/>
    <mergeCell ref="B37:F37"/>
    <mergeCell ref="G37:R37"/>
    <mergeCell ref="B35:F35"/>
    <mergeCell ref="B79:AG79"/>
    <mergeCell ref="B80:AG80"/>
    <mergeCell ref="B65:C65"/>
    <mergeCell ref="AD67:AG67"/>
    <mergeCell ref="Z63:AC63"/>
    <mergeCell ref="AD63:AG63"/>
    <mergeCell ref="B73:AG73"/>
    <mergeCell ref="AD61:AG61"/>
    <mergeCell ref="B78:AG78"/>
    <mergeCell ref="Z65:AC65"/>
    <mergeCell ref="AD65:AG65"/>
    <mergeCell ref="W67:Y67"/>
    <mergeCell ref="D63:V63"/>
    <mergeCell ref="Z62:AC62"/>
    <mergeCell ref="D66:V66"/>
    <mergeCell ref="B70:AG70"/>
    <mergeCell ref="B61:C61"/>
    <mergeCell ref="B62:C62"/>
    <mergeCell ref="B63:C63"/>
    <mergeCell ref="B64:C64"/>
    <mergeCell ref="AD66:AG66"/>
    <mergeCell ref="Z67:AC67"/>
    <mergeCell ref="D62:V62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70BDD128-88FE-4D93-81DE-370EA2834C97}"/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2024-11-19T19:23:16Z</cp:lastPrinted>
  <dcterms:created xsi:type="dcterms:W3CDTF">2008-02-28T20:43:19Z</dcterms:created>
  <dcterms:modified xsi:type="dcterms:W3CDTF">2025-01-08T20:18:02Z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