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indeterco-my.sharepoint.com/personal/idmantilla_findeter_gov_co/Documents/URI_Tunj/Informes Semanales/"/>
    </mc:Choice>
  </mc:AlternateContent>
  <xr:revisionPtr revIDLastSave="546" documentId="8_{01BE81E5-21BC-4052-B764-6168F8537A50}" xr6:coauthVersionLast="47" xr6:coauthVersionMax="47" xr10:uidLastSave="{C0DB0763-50BA-4266-9489-7859CAD0F0AF}"/>
  <bookViews>
    <workbookView xWindow="-120" yWindow="-120" windowWidth="20730" windowHeight="11160" xr2:uid="{00000000-000D-0000-FFFF-FFFF00000000}"/>
  </bookViews>
  <sheets>
    <sheet name="SEMANAL" sheetId="2" r:id="rId1"/>
  </sheets>
  <definedNames>
    <definedName name="_xlnm.Print_Area" localSheetId="0">SEMANAL!$A$1:$AH$111</definedName>
    <definedName name="_xlnm.Print_Titles" localSheetId="0">SEMANAL!$1:$3</definedName>
    <definedName name="Z_EC7D1C3D_EF87_4C2F_AF0F_74582594229A_.wvu.PrintArea" localSheetId="0" hidden="1">SEMANAL!$B$1:$AG$70</definedName>
    <definedName name="Z_EC7D1C3D_EF87_4C2F_AF0F_74582594229A_.wvu.PrintTitles" localSheetId="0" hidden="1">SEMANAL!$1:$3</definedName>
  </definedNames>
  <calcPr calcId="191028"/>
  <customWorkbookViews>
    <customWorkbookView name="igaray - Vista personalizada" guid="{EC7D1C3D-EF87-4C2F-AF0F-74582594229A}" mergeInterval="0" personalView="1" maximized="1" xWindow="1" yWindow="1" windowWidth="1280" windowHeight="77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0" i="2" l="1"/>
  <c r="W67" i="2" l="1"/>
  <c r="G14" i="2"/>
  <c r="AD58" i="2" l="1"/>
  <c r="AD57" i="2"/>
  <c r="AD56" i="2"/>
  <c r="AF56" i="2"/>
  <c r="AF57" i="2"/>
  <c r="AF58" i="2"/>
  <c r="G38" i="2"/>
  <c r="G40" i="2" l="1"/>
  <c r="G21" i="2"/>
  <c r="G22" i="2" s="1"/>
  <c r="G32" i="2"/>
  <c r="Y45" i="2" l="1"/>
  <c r="Z67" i="2" l="1"/>
  <c r="AF66" i="2"/>
  <c r="AD66" i="2"/>
  <c r="AF65" i="2"/>
  <c r="AD65" i="2"/>
  <c r="AF64" i="2"/>
  <c r="AD64" i="2"/>
  <c r="AF63" i="2"/>
  <c r="AD63" i="2"/>
  <c r="AF62" i="2"/>
  <c r="AD62" i="2"/>
  <c r="AF61" i="2"/>
  <c r="AD61" i="2"/>
  <c r="AF60" i="2"/>
  <c r="AD60" i="2"/>
  <c r="AF59" i="2"/>
  <c r="AD59" i="2"/>
  <c r="AF55" i="2"/>
  <c r="AD55" i="2"/>
  <c r="W32" i="2"/>
  <c r="AD3" i="2" l="1"/>
  <c r="G33" i="2" l="1"/>
  <c r="P33" i="2" s="1"/>
  <c r="W33" i="2"/>
  <c r="AE33" i="2" s="1"/>
  <c r="G15" i="2"/>
  <c r="V19" i="2"/>
  <c r="P15" i="2" l="1"/>
</calcChain>
</file>

<file path=xl/sharedStrings.xml><?xml version="1.0" encoding="utf-8"?>
<sst xmlns="http://schemas.openxmlformats.org/spreadsheetml/2006/main" count="136" uniqueCount="108">
  <si>
    <t>No.</t>
  </si>
  <si>
    <t>DEL</t>
  </si>
  <si>
    <t>AL</t>
  </si>
  <si>
    <t>VALOR INICIAL :</t>
  </si>
  <si>
    <t xml:space="preserve">PLAZO INICIAL: </t>
  </si>
  <si>
    <t>FECHA DE INICIACIÓN:</t>
  </si>
  <si>
    <t>FECHA</t>
  </si>
  <si>
    <t xml:space="preserve">PERIODO No. </t>
  </si>
  <si>
    <t>PLAZO TRANSCURRIDO:</t>
  </si>
  <si>
    <t xml:space="preserve">EQUIVALE AL </t>
  </si>
  <si>
    <t>OBJETO DEL CONTRATO</t>
  </si>
  <si>
    <t>LOCALIZACIÓN DEL PROYECTO</t>
  </si>
  <si>
    <t>VALOR PAGADO:</t>
  </si>
  <si>
    <t>VALOR POR PAGAR:</t>
  </si>
  <si>
    <t>DÍAS DE RETRASO</t>
  </si>
  <si>
    <t xml:space="preserve"> FECHA PROGRAMADA</t>
  </si>
  <si>
    <t xml:space="preserve"> FECHA REAL DE CUMPLIMIENTO</t>
  </si>
  <si>
    <t>2. CONTROL DE HITOS.</t>
  </si>
  <si>
    <r>
      <t xml:space="preserve">
Código: </t>
    </r>
    <r>
      <rPr>
        <sz val="11"/>
        <rFont val="Times New Roman"/>
        <family val="1"/>
      </rPr>
      <t>GES-FO-016</t>
    </r>
    <r>
      <rPr>
        <b/>
        <sz val="11"/>
        <rFont val="Times New Roman"/>
        <family val="1"/>
      </rPr>
      <t xml:space="preserve">
Versión: </t>
    </r>
    <r>
      <rPr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
Fecha de Aprobación: </t>
    </r>
    <r>
      <rPr>
        <sz val="11"/>
        <rFont val="Times New Roman"/>
        <family val="1"/>
      </rPr>
      <t xml:space="preserve">22-Abr-2022
</t>
    </r>
    <r>
      <rPr>
        <b/>
        <sz val="11"/>
        <rFont val="Times New Roman"/>
        <family val="1"/>
      </rPr>
      <t>Clasificación:</t>
    </r>
    <r>
      <rPr>
        <sz val="11"/>
        <rFont val="Times New Roman"/>
        <family val="1"/>
      </rPr>
      <t xml:space="preserve"> Pública</t>
    </r>
    <r>
      <rPr>
        <b/>
        <sz val="11"/>
        <rFont val="Times New Roman"/>
        <family val="1"/>
      </rPr>
      <t xml:space="preserve">
</t>
    </r>
  </si>
  <si>
    <t>INFORME SEMANAL
CONTRATO INTERADMINISTRATIVO SCJ-2162-2022
URI DE TUNJUELITO</t>
  </si>
  <si>
    <t>Bogotá DC, Localidad de Tunjuelito – Aledaño a la troncal Caracas de Transmilenio entre las carreras 8A y 9.</t>
  </si>
  <si>
    <t xml:space="preserve">CONTRATO INTERADMINISTRATIVO No.: </t>
  </si>
  <si>
    <t>SCJ-2162-2022</t>
  </si>
  <si>
    <t xml:space="preserve">DIECISIETE (17) MESES Y TRES (3) DÍAS CALENDARIO </t>
  </si>
  <si>
    <t>3. ACTIVIDADES REALIZADAS</t>
  </si>
  <si>
    <t>DEL PLAZO DEL CONTRATO</t>
  </si>
  <si>
    <t>% AVANCE ETAPA PRECONTRACTUAL</t>
  </si>
  <si>
    <t>Ver anexo calculo porcentaje avance CI 2162 de 2022</t>
  </si>
  <si>
    <t>% AVANCE PROGRAMADO CI 2162 DE 2022</t>
  </si>
  <si>
    <t>% AVANCE EJECUTADO CI 2162 DE 2022</t>
  </si>
  <si>
    <t>% (+) ADELANTO 
% (-) ATRASO</t>
  </si>
  <si>
    <t>FECHA DE TERMINACIÓN INICIAL:</t>
  </si>
  <si>
    <t>MODIFICATORIO No. 1</t>
  </si>
  <si>
    <t>PRORROGA CINCO (5) MESES</t>
  </si>
  <si>
    <t>FECHA DE TERMINACIÓN FINAL:</t>
  </si>
  <si>
    <t>% PROGRAMADO ETAPA 1 DE ESTUDIOS Y DISEÑOS</t>
  </si>
  <si>
    <t>% AVANCE ETAPA 1</t>
  </si>
  <si>
    <t>4. REGISTRO FOTOGRÁFICO  E IMÁGENES</t>
  </si>
  <si>
    <t xml:space="preserve">PLAZO FINAL EN DIAS: </t>
  </si>
  <si>
    <t xml:space="preserve">INDICADORES EN  % </t>
  </si>
  <si>
    <t>PORCENTAJE SOBRE EL VALOR TOTAL DEL CONTRATO</t>
  </si>
  <si>
    <t>DIFERENCIA %
(+) ADELANTO 
(-) ATRASO</t>
  </si>
  <si>
    <t>DIFERENCIA DÍAS
(+) ADELANTO 
(-) ATRASO</t>
  </si>
  <si>
    <t>% acumulado de las actividades o productos conforme a la programación vigente. (PROGRAMADO)</t>
  </si>
  <si>
    <t>% acumulado de las actividades o productos ejecutados y aprobados por la Interventoría. (EJECUTADO)</t>
  </si>
  <si>
    <t>INDICADORES EN VALOR EN LA SEMANA</t>
  </si>
  <si>
    <t>VALORES</t>
  </si>
  <si>
    <t xml:space="preserve">Valor acumulado de las actividades o productos conforme a la programación vigente. </t>
  </si>
  <si>
    <t xml:space="preserve">Valor acumulado de las actividades o productos ejecutados y aprobados por la Interventoría. </t>
  </si>
  <si>
    <t>CONTRATO DE INTERVENTORÍA</t>
  </si>
  <si>
    <t xml:space="preserve">CONTRATO No.: </t>
  </si>
  <si>
    <t>|</t>
  </si>
  <si>
    <t>INTERVENTOR:</t>
  </si>
  <si>
    <t>SUPERVISOR:</t>
  </si>
  <si>
    <t>PAF-ATSDSCJ-I-021-2023</t>
  </si>
  <si>
    <t>16 MESES</t>
  </si>
  <si>
    <t>14 MESES</t>
  </si>
  <si>
    <t>FECHA DE INICIACIÓN ETAPA 2</t>
  </si>
  <si>
    <t>**FECHA DE SUSPENSIÓN:</t>
  </si>
  <si>
    <t>NA</t>
  </si>
  <si>
    <t>**FECHA DE REINICIACIÓN:</t>
  </si>
  <si>
    <t>FECHA DE TERMINACIÓN:</t>
  </si>
  <si>
    <t xml:space="preserve">PLAZO ACTUALIZADO: </t>
  </si>
  <si>
    <t>VALOR ADICION(ES):</t>
  </si>
  <si>
    <t>VALOR ETAPA 1:</t>
  </si>
  <si>
    <t>VALOR ETAPA 2:</t>
  </si>
  <si>
    <t>VALOR PAGADO ETAPA 1:</t>
  </si>
  <si>
    <t>VALOR PAGADO ETAPA 2:</t>
  </si>
  <si>
    <t>CONSORCIO INFRAESTRUCTURA VE</t>
  </si>
  <si>
    <t>CONTRATO DE ESTUDIOS Y DISEÑOS Y EJECUCION DE OBRA</t>
  </si>
  <si>
    <t xml:space="preserve">*** DESCRIPCIÓN DEL HITO
</t>
  </si>
  <si>
    <t>SUSCRIPCIÓN DEL ACTA DE INICIO (HITO OBLIGATORIO)</t>
  </si>
  <si>
    <t>PRELIMINARES</t>
  </si>
  <si>
    <t>CIMENTACION</t>
  </si>
  <si>
    <t>ESTRUCTURA</t>
  </si>
  <si>
    <t>ENCHAPES</t>
  </si>
  <si>
    <t>INSTALACIONES HIDROSANITARIAS</t>
  </si>
  <si>
    <t>INSTALACIONES ELECTRICAS, COMUNICACIÓN, SEGURIDAD Y CONTROL</t>
  </si>
  <si>
    <t>CARPINTERIA METALICA</t>
  </si>
  <si>
    <t>CUBIERTA E IMPERMEABILIZACIONES</t>
  </si>
  <si>
    <t>PINTURA</t>
  </si>
  <si>
    <t>ENTREGA A LA INTERVENTORIA DE LOS PRODUCTOS Y/O ACTIVIDADES CONTRATADAS (HITO OBLIGATORIO)</t>
  </si>
  <si>
    <t>Plazo del proyecto en días</t>
  </si>
  <si>
    <t>EXCAVACIONES</t>
  </si>
  <si>
    <t>DURANTE LA SEMANA SE REALIZARON LAS SIGUIENTES ACTIVIDADES DE OBRA :</t>
  </si>
  <si>
    <t>DURANTE LA SEMANA SE REALIZARON LAS SIGUIENTES ACTIVIDADES EN EL COMPONENTE SOCIAL :</t>
  </si>
  <si>
    <t>REALIZAR LA ASISTENCIA TECNICA INTEGRAL EN LA FORMULACIÓN, ESTRUCTURACIÓN Y DESARROLLO DEL PROYECTO UNIDAD DE REACCIÓN INMEDIATA UBICADO LA LOCALIDAD DE TUNJUELITO EN LA CIUDAD DE BOGOTÁ</t>
  </si>
  <si>
    <t>1. CONTRATOS DERIVADOS del 2162-2022 (Información General)</t>
  </si>
  <si>
    <t xml:space="preserve">INFORMACIÓN GENERAL </t>
  </si>
  <si>
    <t>ETAPA 2  " CONSTRUCCIÓN Y PUESTA EN FUNCIONAMIENTO DE LA UNIDAD DE REACCIÓN INMEDIATA (URI) UBICADA EN LA LOCALIDAD DE TUNJUELITO, EN LA CIUDAD DE BOGOTÁ D.C"</t>
  </si>
  <si>
    <t>IVÁN DARÍO MANTILLA ROSAS</t>
  </si>
  <si>
    <t>PAF-ATSDSCJ-O-027-2023</t>
  </si>
  <si>
    <t>MODIFICATORIO No. 2</t>
  </si>
  <si>
    <t>PRORROGA NUEVE (9) MESES</t>
  </si>
  <si>
    <r>
      <t xml:space="preserve">Durante la semana del </t>
    </r>
    <r>
      <rPr>
        <b/>
        <sz val="11"/>
        <rFont val="Times New Roman"/>
        <family val="1"/>
      </rPr>
      <t>09/12/2024 al 15/12/2024</t>
    </r>
    <r>
      <rPr>
        <sz val="11"/>
        <rFont val="Times New Roman"/>
        <family val="1"/>
      </rPr>
      <t xml:space="preserve"> se realizaron las siguientes actividades:
El 09/12/2024 la SDSCJ remite el correo solicitando la actualización de la POLIZA PRORROGA CONTRATO 2162 DE 2022.
El 11/12/2024 Findeter remite a la SDSCJ mediante correo electrónico el LINK DRIVE REGISTRO FOTOGRAFICO.
El 11/12/2024 la SDSCJ remite el correo con observaciones a la información colocada en el Link del registro fotográfico.
El 12/12/2024 Findeter remite a la SDSCJ la solciitud del codigo de barras para el pago de los RENDIMEINTOS FINANCIEROS DE NOVIEMBRE.
El 12/12/2024 Findeter remite a la SDSCJ un correo con el ajuste de la información en el link del registro fotográfico.
El 12/12/2024 la SDSCJ remite a Findeter la solicitud de Póliza actualizada conforme a la Prorroga No. 2 del CTO SCJ-2162-2022.</t>
    </r>
  </si>
  <si>
    <t>En la semana del 09 al 15 de diciembre se realizó verificación del funcionamiento del punto de atención a la comunidad a cargo del contratista de manera presencial y virtual</t>
  </si>
  <si>
    <t>El día 10 de diciembre de 2024  se adelantó visita a uno de los predios que están contiguos al lote para solicitar algunos permisos para realizar actividades técnicas que quedan contiguas al muro.</t>
  </si>
  <si>
    <t xml:space="preserve">El dia 10 de diciembre se adelantó una jornada con la supervisora social de FINDETER para un ejercicio que se está adelantando en la entidad de una matriz de impactos. </t>
  </si>
  <si>
    <t>El día 11 de diciembre llevó a cabo el comité de obra No. 19 donde el componente de gestión social participó dando el reporte de cumplimiento de las actividades ejecutadas en la semana.</t>
  </si>
  <si>
    <t xml:space="preserve">El día 12 de diciembre de 2024 se realizó la entrega del volante No. 11 para informar de la fundida de segunda placa de cimentación. </t>
  </si>
  <si>
    <t>El día 12 de diciembre de 2024  se adelantó visita a uno de los predios que están contiguos al lote para solicitar algunos permisos para realizar actividades técnicas que quedan contiguas al muro.</t>
  </si>
  <si>
    <t>El día 13 de diciembre de 2024 se realizó la convocatoria al comité de sostenibilidad No. 4 que se llevará acabo el día miercoles 18 de diciembre de 2024 a las 2:00 pm en el punto de atencion a la comunidad ubicadfo en la Cra 8 #51-41 sur.</t>
  </si>
  <si>
    <t>Para la semana del 09 al 15 de diciembre de 2024, se tiene previsto mantener la atención en el Punto de Atención Ciudadana.</t>
  </si>
  <si>
    <t xml:space="preserve">PARA LA SEMANA COMPRENDIDA ENTRE EL 09 Y EL 15 DE DICIEMBRE DE 2024 EN EL COMPONENTE TÉCNICO SE REALIZARON LAS SIGUIENTES ACTIVIDADES DE OBRA </t>
  </si>
  <si>
    <t>Fundida de 12 metros de muro de contención.</t>
  </si>
  <si>
    <t>Inicio armado de placa para primer piso.</t>
  </si>
  <si>
    <t>Fundida de placa tanques de agua.</t>
  </si>
  <si>
    <t>Amado y fundida de 2 columnas eje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</si>
</sst>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 * #,##0_ ;_ * \-#,##0_ ;_ * &quot;-&quot;??_ ;_ @_ "/>
    <numFmt numFmtId="168" formatCode="&quot;$&quot;\ #,##0.00"/>
    <numFmt numFmtId="169" formatCode="[$-240A]d&quot; de &quot;mmmm&quot; de &quot;yyyy;@"/>
    <numFmt numFmtId="170" formatCode="_-&quot;XDR&quot;* #,##0.00_-;\-&quot;XDR&quot;* #,##0.00_-;_-&quot;XDR&quot;* &quot;-&quot;??_-;_-@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sz val="12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277">
    <xf numFmtId="0" fontId="0" fillId="0" borderId="0" xfId="0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/>
    <xf numFmtId="168" fontId="5" fillId="0" borderId="0" xfId="0" applyNumberFormat="1" applyFont="1"/>
    <xf numFmtId="0" fontId="6" fillId="0" borderId="5" xfId="0" applyFont="1" applyBorder="1" applyAlignment="1">
      <alignment horizontal="left"/>
    </xf>
    <xf numFmtId="9" fontId="6" fillId="0" borderId="5" xfId="6" applyFont="1" applyFill="1" applyBorder="1" applyAlignment="1">
      <alignment horizontal="center"/>
    </xf>
    <xf numFmtId="167" fontId="6" fillId="0" borderId="5" xfId="1" applyNumberFormat="1" applyFont="1" applyFill="1" applyBorder="1" applyAlignment="1"/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7" fontId="6" fillId="0" borderId="5" xfId="1" applyNumberFormat="1" applyFont="1" applyFill="1" applyBorder="1" applyAlignment="1">
      <alignment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10" fontId="6" fillId="2" borderId="3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3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10" fontId="5" fillId="0" borderId="2" xfId="6" applyNumberFormat="1" applyFont="1" applyFill="1" applyBorder="1" applyAlignment="1">
      <alignment horizontal="center" vertical="center"/>
    </xf>
    <xf numFmtId="10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0" fontId="6" fillId="0" borderId="4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44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/>
    </xf>
    <xf numFmtId="1" fontId="11" fillId="0" borderId="14" xfId="6" applyNumberFormat="1" applyFont="1" applyFill="1" applyBorder="1" applyAlignment="1">
      <alignment horizontal="center" vertical="center"/>
    </xf>
    <xf numFmtId="0" fontId="5" fillId="0" borderId="44" xfId="0" applyFont="1" applyBorder="1"/>
    <xf numFmtId="0" fontId="5" fillId="0" borderId="16" xfId="0" applyFont="1" applyBorder="1"/>
    <xf numFmtId="0" fontId="11" fillId="0" borderId="4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0" fontId="5" fillId="0" borderId="0" xfId="6" applyNumberFormat="1" applyFont="1" applyFill="1" applyBorder="1" applyAlignment="1">
      <alignment horizontal="center" vertical="center"/>
    </xf>
    <xf numFmtId="10" fontId="11" fillId="0" borderId="0" xfId="6" applyNumberFormat="1" applyFont="1" applyFill="1" applyBorder="1" applyAlignment="1">
      <alignment horizontal="center" vertical="center"/>
    </xf>
    <xf numFmtId="1" fontId="11" fillId="0" borderId="0" xfId="6" applyNumberFormat="1" applyFont="1" applyFill="1" applyBorder="1" applyAlignment="1">
      <alignment horizontal="center" vertical="center"/>
    </xf>
    <xf numFmtId="1" fontId="11" fillId="0" borderId="44" xfId="6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5" fontId="5" fillId="0" borderId="0" xfId="3" applyFont="1"/>
    <xf numFmtId="44" fontId="5" fillId="0" borderId="0" xfId="0" applyNumberFormat="1" applyFont="1"/>
    <xf numFmtId="0" fontId="12" fillId="0" borderId="24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4" fontId="13" fillId="0" borderId="4" xfId="0" applyNumberFormat="1" applyFont="1" applyBorder="1" applyAlignment="1">
      <alignment horizontal="center" vertical="top" wrapText="1"/>
    </xf>
    <xf numFmtId="14" fontId="13" fillId="0" borderId="5" xfId="0" applyNumberFormat="1" applyFont="1" applyBorder="1" applyAlignment="1">
      <alignment horizontal="center" vertical="top" wrapText="1"/>
    </xf>
    <xf numFmtId="14" fontId="13" fillId="0" borderId="6" xfId="0" applyNumberFormat="1" applyFont="1" applyBorder="1" applyAlignment="1">
      <alignment horizontal="center" vertical="top" wrapText="1"/>
    </xf>
    <xf numFmtId="0" fontId="11" fillId="0" borderId="33" xfId="0" applyFont="1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39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40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6" fillId="0" borderId="3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4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44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5" applyFont="1" applyAlignment="1">
      <alignment horizontal="center" vertical="center"/>
    </xf>
    <xf numFmtId="0" fontId="11" fillId="0" borderId="44" xfId="5" applyFont="1" applyBorder="1" applyAlignment="1">
      <alignment horizontal="center" vertical="center"/>
    </xf>
    <xf numFmtId="0" fontId="13" fillId="0" borderId="27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14" fontId="13" fillId="0" borderId="39" xfId="0" applyNumberFormat="1" applyFont="1" applyBorder="1" applyAlignment="1">
      <alignment horizontal="center" vertical="top" wrapText="1"/>
    </xf>
    <xf numFmtId="14" fontId="13" fillId="0" borderId="12" xfId="0" applyNumberFormat="1" applyFont="1" applyBorder="1" applyAlignment="1">
      <alignment horizontal="center" vertical="top" wrapText="1"/>
    </xf>
    <xf numFmtId="14" fontId="13" fillId="0" borderId="13" xfId="0" applyNumberFormat="1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7" fillId="0" borderId="4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44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1" fillId="2" borderId="43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5" applyFont="1" applyAlignment="1">
      <alignment horizontal="left" vertical="center"/>
    </xf>
    <xf numFmtId="0" fontId="11" fillId="0" borderId="50" xfId="0" applyFont="1" applyBorder="1" applyAlignment="1">
      <alignment horizontal="center" vertical="center"/>
    </xf>
    <xf numFmtId="0" fontId="11" fillId="0" borderId="50" xfId="0" applyFont="1" applyBorder="1" applyAlignment="1">
      <alignment horizontal="left" vertical="center"/>
    </xf>
    <xf numFmtId="0" fontId="10" fillId="4" borderId="55" xfId="0" applyFont="1" applyFill="1" applyBorder="1" applyAlignment="1">
      <alignment horizontal="center" vertical="center" wrapText="1"/>
    </xf>
    <xf numFmtId="0" fontId="10" fillId="4" borderId="56" xfId="0" applyFont="1" applyFill="1" applyBorder="1" applyAlignment="1">
      <alignment horizontal="center" vertical="center" wrapText="1"/>
    </xf>
    <xf numFmtId="0" fontId="10" fillId="4" borderId="5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3" fontId="13" fillId="0" borderId="39" xfId="0" applyNumberFormat="1" applyFont="1" applyBorder="1" applyAlignment="1">
      <alignment horizontal="center" vertical="top" wrapText="1"/>
    </xf>
    <xf numFmtId="3" fontId="13" fillId="0" borderId="12" xfId="0" applyNumberFormat="1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center"/>
    </xf>
    <xf numFmtId="168" fontId="6" fillId="0" borderId="31" xfId="10" applyNumberFormat="1" applyFont="1" applyFill="1" applyBorder="1" applyAlignment="1">
      <alignment horizontal="center" vertical="center"/>
    </xf>
    <xf numFmtId="168" fontId="6" fillId="0" borderId="4" xfId="10" applyNumberFormat="1" applyFont="1" applyFill="1" applyBorder="1" applyAlignment="1">
      <alignment horizontal="center" vertical="center"/>
    </xf>
    <xf numFmtId="168" fontId="6" fillId="0" borderId="46" xfId="10" applyNumberFormat="1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7" fontId="6" fillId="0" borderId="4" xfId="8" applyNumberFormat="1" applyFont="1" applyFill="1" applyBorder="1" applyAlignment="1">
      <alignment horizontal="center" vertical="center"/>
    </xf>
    <xf numFmtId="167" fontId="6" fillId="0" borderId="5" xfId="8" applyNumberFormat="1" applyFont="1" applyFill="1" applyBorder="1" applyAlignment="1">
      <alignment horizontal="center" vertical="center"/>
    </xf>
    <xf numFmtId="167" fontId="6" fillId="0" borderId="6" xfId="8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12" fillId="0" borderId="3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10" fontId="6" fillId="0" borderId="4" xfId="9" applyNumberFormat="1" applyFont="1" applyFill="1" applyBorder="1" applyAlignment="1">
      <alignment horizontal="center" vertical="center"/>
    </xf>
    <xf numFmtId="10" fontId="6" fillId="0" borderId="5" xfId="9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165" fontId="11" fillId="0" borderId="15" xfId="3" applyFont="1" applyFill="1" applyBorder="1" applyAlignment="1">
      <alignment horizontal="center" vertical="center"/>
    </xf>
    <xf numFmtId="165" fontId="11" fillId="0" borderId="3" xfId="3" applyFont="1" applyFill="1" applyBorder="1" applyAlignment="1">
      <alignment horizontal="center" vertical="center"/>
    </xf>
    <xf numFmtId="165" fontId="11" fillId="0" borderId="16" xfId="3" applyFont="1" applyFill="1" applyBorder="1" applyAlignment="1">
      <alignment horizontal="center" vertical="center"/>
    </xf>
    <xf numFmtId="0" fontId="11" fillId="0" borderId="33" xfId="0" applyFont="1" applyBorder="1" applyAlignment="1">
      <alignment horizontal="left" vertical="center" wrapText="1"/>
    </xf>
    <xf numFmtId="165" fontId="11" fillId="0" borderId="34" xfId="3" applyFont="1" applyFill="1" applyBorder="1" applyAlignment="1">
      <alignment horizontal="center" vertical="center"/>
    </xf>
    <xf numFmtId="165" fontId="11" fillId="0" borderId="35" xfId="3" applyFont="1" applyFill="1" applyBorder="1" applyAlignment="1">
      <alignment horizontal="center" vertical="center"/>
    </xf>
    <xf numFmtId="165" fontId="11" fillId="0" borderId="36" xfId="3" applyFont="1" applyFill="1" applyBorder="1" applyAlignment="1">
      <alignment horizontal="center" vertical="center"/>
    </xf>
    <xf numFmtId="10" fontId="5" fillId="0" borderId="24" xfId="6" applyNumberFormat="1" applyFont="1" applyFill="1" applyBorder="1" applyAlignment="1">
      <alignment horizontal="center" vertical="center"/>
    </xf>
    <xf numFmtId="10" fontId="5" fillId="0" borderId="25" xfId="6" applyNumberFormat="1" applyFont="1" applyFill="1" applyBorder="1" applyAlignment="1">
      <alignment horizontal="center" vertical="center"/>
    </xf>
    <xf numFmtId="10" fontId="5" fillId="0" borderId="26" xfId="6" applyNumberFormat="1" applyFont="1" applyFill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10" fontId="11" fillId="0" borderId="1" xfId="6" applyNumberFormat="1" applyFont="1" applyFill="1" applyBorder="1" applyAlignment="1">
      <alignment horizontal="center" vertical="center"/>
    </xf>
    <xf numFmtId="2" fontId="11" fillId="0" borderId="1" xfId="6" applyNumberFormat="1" applyFont="1" applyFill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10" fontId="6" fillId="0" borderId="4" xfId="6" applyNumberFormat="1" applyFont="1" applyFill="1" applyBorder="1" applyAlignment="1">
      <alignment horizontal="center"/>
    </xf>
    <xf numFmtId="10" fontId="6" fillId="0" borderId="5" xfId="6" applyNumberFormat="1" applyFont="1" applyFill="1" applyBorder="1" applyAlignment="1">
      <alignment horizontal="center"/>
    </xf>
    <xf numFmtId="169" fontId="6" fillId="0" borderId="31" xfId="0" applyNumberFormat="1" applyFont="1" applyBorder="1" applyAlignment="1">
      <alignment horizontal="center" vertical="center"/>
    </xf>
    <xf numFmtId="169" fontId="6" fillId="0" borderId="4" xfId="0" applyNumberFormat="1" applyFont="1" applyBorder="1" applyAlignment="1">
      <alignment horizontal="center"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10" fontId="6" fillId="0" borderId="4" xfId="6" applyNumberFormat="1" applyFont="1" applyFill="1" applyBorder="1" applyAlignment="1">
      <alignment horizontal="center" vertical="center"/>
    </xf>
    <xf numFmtId="10" fontId="6" fillId="0" borderId="5" xfId="6" applyNumberFormat="1" applyFont="1" applyFill="1" applyBorder="1" applyAlignment="1">
      <alignment horizontal="center" vertical="center"/>
    </xf>
    <xf numFmtId="0" fontId="6" fillId="0" borderId="17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167" fontId="6" fillId="0" borderId="4" xfId="0" applyNumberFormat="1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167" fontId="6" fillId="0" borderId="31" xfId="0" applyNumberFormat="1" applyFont="1" applyBorder="1" applyAlignment="1">
      <alignment horizontal="center" vertical="center"/>
    </xf>
    <xf numFmtId="169" fontId="6" fillId="0" borderId="46" xfId="0" applyNumberFormat="1" applyFont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10" fillId="0" borderId="51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10" fontId="6" fillId="0" borderId="6" xfId="6" applyNumberFormat="1" applyFont="1" applyFill="1" applyBorder="1" applyAlignment="1">
      <alignment horizontal="center" vertical="center"/>
    </xf>
    <xf numFmtId="9" fontId="6" fillId="0" borderId="4" xfId="6" applyFont="1" applyFill="1" applyBorder="1" applyAlignment="1">
      <alignment horizontal="left" wrapText="1"/>
    </xf>
    <xf numFmtId="9" fontId="6" fillId="0" borderId="5" xfId="6" applyFont="1" applyFill="1" applyBorder="1" applyAlignment="1">
      <alignment horizontal="left" wrapText="1"/>
    </xf>
    <xf numFmtId="9" fontId="6" fillId="0" borderId="6" xfId="6" applyFont="1" applyFill="1" applyBorder="1" applyAlignment="1">
      <alignment horizontal="left" wrapText="1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10" fontId="6" fillId="0" borderId="18" xfId="9" applyNumberFormat="1" applyFont="1" applyFill="1" applyBorder="1" applyAlignment="1">
      <alignment horizontal="center" vertical="center"/>
    </xf>
    <xf numFmtId="169" fontId="6" fillId="0" borderId="5" xfId="0" applyNumberFormat="1" applyFont="1" applyBorder="1" applyAlignment="1">
      <alignment horizontal="center" vertical="center"/>
    </xf>
    <xf numFmtId="169" fontId="6" fillId="0" borderId="18" xfId="0" applyNumberFormat="1" applyFont="1" applyBorder="1" applyAlignment="1">
      <alignment horizontal="center" vertical="center"/>
    </xf>
    <xf numFmtId="1" fontId="6" fillId="0" borderId="31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7" fillId="0" borderId="47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168" fontId="6" fillId="0" borderId="4" xfId="3" applyNumberFormat="1" applyFont="1" applyFill="1" applyBorder="1" applyAlignment="1">
      <alignment horizontal="left"/>
    </xf>
    <xf numFmtId="168" fontId="6" fillId="0" borderId="5" xfId="3" applyNumberFormat="1" applyFont="1" applyFill="1" applyBorder="1" applyAlignment="1">
      <alignment horizontal="left"/>
    </xf>
    <xf numFmtId="168" fontId="6" fillId="0" borderId="18" xfId="3" applyNumberFormat="1" applyFont="1" applyFill="1" applyBorder="1" applyAlignment="1">
      <alignment horizontal="left"/>
    </xf>
    <xf numFmtId="0" fontId="4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6" fillId="0" borderId="2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top" wrapText="1"/>
    </xf>
    <xf numFmtId="0" fontId="4" fillId="5" borderId="4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0" fontId="5" fillId="0" borderId="4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4" xfId="0" applyFont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2" borderId="1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9" fontId="6" fillId="0" borderId="4" xfId="6" applyFont="1" applyFill="1" applyBorder="1" applyAlignment="1">
      <alignment horizontal="center"/>
    </xf>
    <xf numFmtId="9" fontId="6" fillId="0" borderId="5" xfId="6" applyFont="1" applyFill="1" applyBorder="1" applyAlignment="1">
      <alignment horizontal="center"/>
    </xf>
    <xf numFmtId="9" fontId="6" fillId="0" borderId="18" xfId="6" applyFont="1" applyFill="1" applyBorder="1" applyAlignment="1">
      <alignment horizontal="center"/>
    </xf>
    <xf numFmtId="167" fontId="6" fillId="0" borderId="4" xfId="1" applyNumberFormat="1" applyFont="1" applyFill="1" applyBorder="1" applyAlignment="1"/>
    <xf numFmtId="167" fontId="6" fillId="0" borderId="5" xfId="1" applyNumberFormat="1" applyFont="1" applyFill="1" applyBorder="1" applyAlignment="1"/>
    <xf numFmtId="0" fontId="6" fillId="0" borderId="3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</cellXfs>
  <cellStyles count="11">
    <cellStyle name="Millares" xfId="1" builtinId="3"/>
    <cellStyle name="Millares 2" xfId="2" xr:uid="{00000000-0005-0000-0000-000001000000}"/>
    <cellStyle name="Millares 4" xfId="8" xr:uid="{BBEB81E9-5B1C-4E78-A2DF-EACBB8CE4162}"/>
    <cellStyle name="Moneda" xfId="3" builtinId="4"/>
    <cellStyle name="Moneda 2" xfId="4" xr:uid="{00000000-0005-0000-0000-000003000000}"/>
    <cellStyle name="Moneda 4" xfId="10" xr:uid="{806F1B7D-90E6-4861-B52C-3599FCD147DA}"/>
    <cellStyle name="Normal" xfId="0" builtinId="0"/>
    <cellStyle name="Normal 2" xfId="5" xr:uid="{00000000-0005-0000-0000-000005000000}"/>
    <cellStyle name="Porcentaje" xfId="6" builtinId="5"/>
    <cellStyle name="Porcentaje 2" xfId="9" xr:uid="{B2BD6C96-226B-4E5A-A312-FD9C1D21FD28}"/>
    <cellStyle name="Porcentual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308349</xdr:colOff>
      <xdr:row>0</xdr:row>
      <xdr:rowOff>50799</xdr:rowOff>
    </xdr:from>
    <xdr:to>
      <xdr:col>5</xdr:col>
      <xdr:colOff>164148</xdr:colOff>
      <xdr:row>0</xdr:row>
      <xdr:rowOff>708024</xdr:rowOff>
    </xdr:to>
    <xdr:pic>
      <xdr:nvPicPr>
        <xdr:cNvPr id="5" name="4 Imagen" descr="logo findeter horizontal 201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35349" y="50799"/>
          <a:ext cx="1530612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23812</xdr:colOff>
      <xdr:row>89</xdr:row>
      <xdr:rowOff>64452</xdr:rowOff>
    </xdr:from>
    <xdr:to>
      <xdr:col>10</xdr:col>
      <xdr:colOff>220927</xdr:colOff>
      <xdr:row>104</xdr:row>
      <xdr:rowOff>300470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42496D6C-CC06-483A-BE01-17CCA48F0C4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42875" y="23698358"/>
          <a:ext cx="3947583" cy="3057800"/>
        </a:xfrm>
        <a:prstGeom prst="rect">
          <a:avLst/>
        </a:prstGeom>
      </xdr:spPr>
    </xdr:pic>
    <xdr:clientData/>
  </xdr:twoCellAnchor>
  <xdr:twoCellAnchor editAs="oneCell">
    <xdr:from>
      <xdr:col>11</xdr:col>
      <xdr:colOff>120175</xdr:colOff>
      <xdr:row>89</xdr:row>
      <xdr:rowOff>66198</xdr:rowOff>
    </xdr:from>
    <xdr:to>
      <xdr:col>22</xdr:col>
      <xdr:colOff>193990</xdr:colOff>
      <xdr:row>104</xdr:row>
      <xdr:rowOff>302216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0FAA7919-8B97-406F-B108-FDA1BDC956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227831" y="23700104"/>
          <a:ext cx="3740940" cy="3057800"/>
        </a:xfrm>
        <a:prstGeom prst="rect">
          <a:avLst/>
        </a:prstGeom>
      </xdr:spPr>
    </xdr:pic>
    <xdr:clientData/>
  </xdr:twoCellAnchor>
  <xdr:twoCellAnchor editAs="oneCell">
    <xdr:from>
      <xdr:col>22</xdr:col>
      <xdr:colOff>354173</xdr:colOff>
      <xdr:row>89</xdr:row>
      <xdr:rowOff>47625</xdr:rowOff>
    </xdr:from>
    <xdr:to>
      <xdr:col>32</xdr:col>
      <xdr:colOff>295117</xdr:colOff>
      <xdr:row>104</xdr:row>
      <xdr:rowOff>283643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87CAA0AD-80A8-4C26-8ACD-717DEBC0E42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128954" y="23681531"/>
          <a:ext cx="3131819" cy="305780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107</xdr:row>
      <xdr:rowOff>30797</xdr:rowOff>
    </xdr:from>
    <xdr:to>
      <xdr:col>10</xdr:col>
      <xdr:colOff>60957</xdr:colOff>
      <xdr:row>108</xdr:row>
      <xdr:rowOff>988335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916756FE-5061-4EB8-891F-5608A40CAB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6688" y="27212766"/>
          <a:ext cx="3763800" cy="2981600"/>
        </a:xfrm>
        <a:prstGeom prst="rect">
          <a:avLst/>
        </a:prstGeom>
      </xdr:spPr>
    </xdr:pic>
    <xdr:clientData/>
  </xdr:twoCellAnchor>
  <xdr:twoCellAnchor editAs="oneCell">
    <xdr:from>
      <xdr:col>1</xdr:col>
      <xdr:colOff>54292</xdr:colOff>
      <xdr:row>108</xdr:row>
      <xdr:rowOff>1023144</xdr:rowOff>
    </xdr:from>
    <xdr:to>
      <xdr:col>10</xdr:col>
      <xdr:colOff>67624</xdr:colOff>
      <xdr:row>109</xdr:row>
      <xdr:rowOff>1938771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172EA973-9656-4FD7-A566-8CF93DC9CB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3355" y="30229175"/>
          <a:ext cx="3763800" cy="2844440"/>
        </a:xfrm>
        <a:prstGeom prst="rect">
          <a:avLst/>
        </a:prstGeom>
      </xdr:spPr>
    </xdr:pic>
    <xdr:clientData/>
  </xdr:twoCellAnchor>
  <xdr:twoCellAnchor editAs="oneCell">
    <xdr:from>
      <xdr:col>10</xdr:col>
      <xdr:colOff>78265</xdr:colOff>
      <xdr:row>107</xdr:row>
      <xdr:rowOff>27304</xdr:rowOff>
    </xdr:from>
    <xdr:to>
      <xdr:col>20</xdr:col>
      <xdr:colOff>21273</xdr:colOff>
      <xdr:row>108</xdr:row>
      <xdr:rowOff>984842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17B598BE-2CE2-4273-B746-433FEC239F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947796" y="27209273"/>
          <a:ext cx="2479040" cy="2981600"/>
        </a:xfrm>
        <a:prstGeom prst="rect">
          <a:avLst/>
        </a:prstGeom>
      </xdr:spPr>
    </xdr:pic>
    <xdr:clientData/>
  </xdr:twoCellAnchor>
  <xdr:twoCellAnchor editAs="oneCell">
    <xdr:from>
      <xdr:col>20</xdr:col>
      <xdr:colOff>71436</xdr:colOff>
      <xdr:row>107</xdr:row>
      <xdr:rowOff>35243</xdr:rowOff>
    </xdr:from>
    <xdr:to>
      <xdr:col>24</xdr:col>
      <xdr:colOff>176688</xdr:colOff>
      <xdr:row>108</xdr:row>
      <xdr:rowOff>1005481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B4511790-F348-40F6-870D-5963E48333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476999" y="27217212"/>
          <a:ext cx="2331720" cy="2994300"/>
        </a:xfrm>
        <a:prstGeom prst="rect">
          <a:avLst/>
        </a:prstGeom>
      </xdr:spPr>
    </xdr:pic>
    <xdr:clientData/>
  </xdr:twoCellAnchor>
  <xdr:twoCellAnchor editAs="oneCell">
    <xdr:from>
      <xdr:col>24</xdr:col>
      <xdr:colOff>249238</xdr:colOff>
      <xdr:row>107</xdr:row>
      <xdr:rowOff>23336</xdr:rowOff>
    </xdr:from>
    <xdr:to>
      <xdr:col>32</xdr:col>
      <xdr:colOff>392113</xdr:colOff>
      <xdr:row>108</xdr:row>
      <xdr:rowOff>993574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A0FC1BCA-CCEC-4FEE-B8F9-C07580EAEF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881269" y="27205305"/>
          <a:ext cx="2476500" cy="2994300"/>
        </a:xfrm>
        <a:prstGeom prst="rect">
          <a:avLst/>
        </a:prstGeom>
      </xdr:spPr>
    </xdr:pic>
    <xdr:clientData/>
  </xdr:twoCellAnchor>
  <xdr:twoCellAnchor editAs="oneCell">
    <xdr:from>
      <xdr:col>10</xdr:col>
      <xdr:colOff>100013</xdr:colOff>
      <xdr:row>108</xdr:row>
      <xdr:rowOff>1029811</xdr:rowOff>
    </xdr:from>
    <xdr:to>
      <xdr:col>21</xdr:col>
      <xdr:colOff>872804</xdr:colOff>
      <xdr:row>109</xdr:row>
      <xdr:rowOff>1942898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9B203A03-0896-49A7-B0DE-7705C886C5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969544" y="30235842"/>
          <a:ext cx="3761260" cy="2841900"/>
        </a:xfrm>
        <a:prstGeom prst="rect">
          <a:avLst/>
        </a:prstGeom>
      </xdr:spPr>
    </xdr:pic>
    <xdr:clientData/>
  </xdr:twoCellAnchor>
  <xdr:twoCellAnchor editAs="oneCell">
    <xdr:from>
      <xdr:col>22</xdr:col>
      <xdr:colOff>35718</xdr:colOff>
      <xdr:row>108</xdr:row>
      <xdr:rowOff>1031240</xdr:rowOff>
    </xdr:from>
    <xdr:to>
      <xdr:col>32</xdr:col>
      <xdr:colOff>343214</xdr:colOff>
      <xdr:row>109</xdr:row>
      <xdr:rowOff>1944327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98755F1D-F06E-41B6-90FC-A2E8B4A6CF2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7810499" y="30237271"/>
          <a:ext cx="3498371" cy="2841900"/>
        </a:xfrm>
        <a:prstGeom prst="rect">
          <a:avLst/>
        </a:prstGeom>
      </xdr:spPr>
    </xdr:pic>
    <xdr:clientData/>
  </xdr:twoCellAnchor>
  <xdr:twoCellAnchor editAs="oneCell">
    <xdr:from>
      <xdr:col>1</xdr:col>
      <xdr:colOff>56038</xdr:colOff>
      <xdr:row>109</xdr:row>
      <xdr:rowOff>2004060</xdr:rowOff>
    </xdr:from>
    <xdr:to>
      <xdr:col>10</xdr:col>
      <xdr:colOff>69370</xdr:colOff>
      <xdr:row>109</xdr:row>
      <xdr:rowOff>4845960</xdr:rowOff>
    </xdr:to>
    <xdr:pic>
      <xdr:nvPicPr>
        <xdr:cNvPr id="25" name="Imagen 24">
          <a:extLst>
            <a:ext uri="{FF2B5EF4-FFF2-40B4-BE49-F238E27FC236}">
              <a16:creationId xmlns:a16="http://schemas.microsoft.com/office/drawing/2014/main" id="{57F693FB-971D-4FAA-8A22-C9FDDB96F4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5101" y="33138904"/>
          <a:ext cx="3763800" cy="2841900"/>
        </a:xfrm>
        <a:prstGeom prst="rect">
          <a:avLst/>
        </a:prstGeom>
      </xdr:spPr>
    </xdr:pic>
    <xdr:clientData/>
  </xdr:twoCellAnchor>
  <xdr:twoCellAnchor editAs="oneCell">
    <xdr:from>
      <xdr:col>10</xdr:col>
      <xdr:colOff>89854</xdr:colOff>
      <xdr:row>109</xdr:row>
      <xdr:rowOff>1986915</xdr:rowOff>
    </xdr:from>
    <xdr:to>
      <xdr:col>21</xdr:col>
      <xdr:colOff>862645</xdr:colOff>
      <xdr:row>109</xdr:row>
      <xdr:rowOff>4828815</xdr:rowOff>
    </xdr:to>
    <xdr:pic>
      <xdr:nvPicPr>
        <xdr:cNvPr id="26" name="Imagen 25">
          <a:extLst>
            <a:ext uri="{FF2B5EF4-FFF2-40B4-BE49-F238E27FC236}">
              <a16:creationId xmlns:a16="http://schemas.microsoft.com/office/drawing/2014/main" id="{BBAE6E14-19DB-42E4-BBED-D8E3D723F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959385" y="33121759"/>
          <a:ext cx="3761260" cy="2841900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109</xdr:row>
      <xdr:rowOff>1973262</xdr:rowOff>
    </xdr:from>
    <xdr:to>
      <xdr:col>32</xdr:col>
      <xdr:colOff>360359</xdr:colOff>
      <xdr:row>109</xdr:row>
      <xdr:rowOff>4815162</xdr:rowOff>
    </xdr:to>
    <xdr:pic>
      <xdr:nvPicPr>
        <xdr:cNvPr id="27" name="Imagen 26">
          <a:extLst>
            <a:ext uri="{FF2B5EF4-FFF2-40B4-BE49-F238E27FC236}">
              <a16:creationId xmlns:a16="http://schemas.microsoft.com/office/drawing/2014/main" id="{B203A8B7-A574-4DD6-B75A-1DB92E02FE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7774781" y="33108106"/>
          <a:ext cx="3551234" cy="2841900"/>
        </a:xfrm>
        <a:prstGeom prst="rect">
          <a:avLst/>
        </a:prstGeom>
      </xdr:spPr>
    </xdr:pic>
    <xdr:clientData/>
  </xdr:twoCellAnchor>
  <xdr:twoCellAnchor editAs="oneCell">
    <xdr:from>
      <xdr:col>1</xdr:col>
      <xdr:colOff>79852</xdr:colOff>
      <xdr:row>109</xdr:row>
      <xdr:rowOff>4888865</xdr:rowOff>
    </xdr:from>
    <xdr:to>
      <xdr:col>10</xdr:col>
      <xdr:colOff>52544</xdr:colOff>
      <xdr:row>110</xdr:row>
      <xdr:rowOff>2854918</xdr:rowOff>
    </xdr:to>
    <xdr:pic>
      <xdr:nvPicPr>
        <xdr:cNvPr id="28" name="Imagen 27">
          <a:extLst>
            <a:ext uri="{FF2B5EF4-FFF2-40B4-BE49-F238E27FC236}">
              <a16:creationId xmlns:a16="http://schemas.microsoft.com/office/drawing/2014/main" id="{587A2021-0704-4AA4-AA68-6FBDDEB2E4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8915" y="36023709"/>
          <a:ext cx="3723160" cy="289524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11"/>
  <sheetViews>
    <sheetView showGridLines="0" tabSelected="1" view="pageBreakPreview" topLeftCell="A101" zoomScale="80" zoomScaleNormal="75" zoomScaleSheetLayoutView="80" workbookViewId="0">
      <selection activeCell="AJ108" sqref="AJ108"/>
    </sheetView>
  </sheetViews>
  <sheetFormatPr baseColWidth="10" defaultColWidth="11.42578125" defaultRowHeight="12.75" x14ac:dyDescent="0.2"/>
  <cols>
    <col min="1" max="1" width="1.85546875" style="3" customWidth="1"/>
    <col min="2" max="2" width="6" style="3" customWidth="1"/>
    <col min="3" max="3" width="4.85546875" style="3" customWidth="1"/>
    <col min="4" max="4" width="7.140625" style="3" customWidth="1"/>
    <col min="5" max="5" width="6" style="3" customWidth="1"/>
    <col min="6" max="6" width="6.42578125" style="3" customWidth="1"/>
    <col min="7" max="7" width="7.7109375" style="3" customWidth="1"/>
    <col min="8" max="8" width="6.5703125" style="3" customWidth="1"/>
    <col min="9" max="9" width="4.85546875" style="3" customWidth="1"/>
    <col min="10" max="10" width="6.5703125" style="3" customWidth="1"/>
    <col min="11" max="11" width="3.5703125" style="3" customWidth="1"/>
    <col min="12" max="12" width="3.42578125" style="3" customWidth="1"/>
    <col min="13" max="13" width="2" style="3" customWidth="1"/>
    <col min="14" max="14" width="3.85546875" style="3" customWidth="1"/>
    <col min="15" max="15" width="2.7109375" style="3" customWidth="1"/>
    <col min="16" max="16" width="3.5703125" style="3" customWidth="1"/>
    <col min="17" max="17" width="4.42578125" style="3" customWidth="1"/>
    <col min="18" max="18" width="4.140625" style="3" customWidth="1"/>
    <col min="19" max="19" width="4.85546875" style="3" customWidth="1"/>
    <col min="20" max="20" width="5.5703125" style="3" customWidth="1"/>
    <col min="21" max="21" width="6.85546875" style="3" customWidth="1"/>
    <col min="22" max="22" width="13.7109375" style="3" customWidth="1"/>
    <col min="23" max="23" width="6.85546875" style="3" customWidth="1"/>
    <col min="24" max="24" width="6" style="3" customWidth="1"/>
    <col min="25" max="25" width="3.7109375" style="3" customWidth="1"/>
    <col min="26" max="26" width="3.42578125" style="3" customWidth="1"/>
    <col min="27" max="27" width="4.85546875" style="3" customWidth="1"/>
    <col min="28" max="28" width="3.42578125" style="3" customWidth="1"/>
    <col min="29" max="29" width="6" style="3" customWidth="1"/>
    <col min="30" max="30" width="4.85546875" style="3" customWidth="1"/>
    <col min="31" max="31" width="4" style="3" customWidth="1"/>
    <col min="32" max="32" width="4.85546875" style="3" customWidth="1"/>
    <col min="33" max="33" width="6" style="3" customWidth="1"/>
    <col min="34" max="34" width="1.85546875" style="3" customWidth="1"/>
    <col min="35" max="35" width="20.7109375" style="3" customWidth="1"/>
    <col min="36" max="36" width="11.42578125" style="3" customWidth="1"/>
    <col min="37" max="16384" width="11.42578125" style="3"/>
  </cols>
  <sheetData>
    <row r="1" spans="2:33" s="1" customFormat="1" ht="57.95" customHeight="1" x14ac:dyDescent="0.2">
      <c r="B1" s="191"/>
      <c r="C1" s="192"/>
      <c r="D1" s="192"/>
      <c r="E1" s="192"/>
      <c r="F1" s="193"/>
      <c r="G1" s="197" t="s">
        <v>19</v>
      </c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9"/>
      <c r="AA1" s="194" t="s">
        <v>18</v>
      </c>
      <c r="AB1" s="195"/>
      <c r="AC1" s="195"/>
      <c r="AD1" s="195"/>
      <c r="AE1" s="195"/>
      <c r="AF1" s="195"/>
      <c r="AG1" s="196"/>
    </row>
    <row r="2" spans="2:33" s="1" customFormat="1" ht="8.25" customHeight="1" x14ac:dyDescent="0.2">
      <c r="B2" s="215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7"/>
    </row>
    <row r="3" spans="2:33" ht="15.75" customHeight="1" x14ac:dyDescent="0.2">
      <c r="B3" s="211" t="s">
        <v>6</v>
      </c>
      <c r="C3" s="211"/>
      <c r="D3" s="211"/>
      <c r="E3" s="212">
        <v>45642</v>
      </c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3" t="s">
        <v>7</v>
      </c>
      <c r="V3" s="213"/>
      <c r="W3" s="2">
        <v>99</v>
      </c>
      <c r="X3" s="2" t="s">
        <v>1</v>
      </c>
      <c r="Y3" s="214">
        <v>45635</v>
      </c>
      <c r="Z3" s="213"/>
      <c r="AA3" s="213"/>
      <c r="AB3" s="213"/>
      <c r="AC3" s="2" t="s">
        <v>2</v>
      </c>
      <c r="AD3" s="214">
        <f>+Y3+6</f>
        <v>45641</v>
      </c>
      <c r="AE3" s="213"/>
      <c r="AF3" s="213"/>
      <c r="AG3" s="213"/>
    </row>
    <row r="4" spans="2:33" ht="15.75" customHeight="1" x14ac:dyDescent="0.2">
      <c r="B4" s="171" t="s">
        <v>88</v>
      </c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3"/>
    </row>
    <row r="5" spans="2:33" ht="32.450000000000003" customHeight="1" x14ac:dyDescent="0.2">
      <c r="B5" s="200" t="s">
        <v>10</v>
      </c>
      <c r="C5" s="201"/>
      <c r="D5" s="201"/>
      <c r="E5" s="201"/>
      <c r="F5" s="201"/>
      <c r="G5" s="205" t="s">
        <v>86</v>
      </c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7"/>
    </row>
    <row r="6" spans="2:33" ht="26.45" customHeight="1" x14ac:dyDescent="0.2">
      <c r="B6" s="202" t="s">
        <v>11</v>
      </c>
      <c r="C6" s="203"/>
      <c r="D6" s="203"/>
      <c r="E6" s="203"/>
      <c r="F6" s="204"/>
      <c r="G6" s="208" t="s">
        <v>20</v>
      </c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10"/>
    </row>
    <row r="7" spans="2:33" ht="31.5" customHeight="1" x14ac:dyDescent="0.25">
      <c r="B7" s="149" t="s">
        <v>21</v>
      </c>
      <c r="C7" s="150"/>
      <c r="D7" s="150"/>
      <c r="E7" s="150"/>
      <c r="F7" s="151"/>
      <c r="G7" s="218" t="s">
        <v>22</v>
      </c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219"/>
      <c r="AD7" s="219"/>
      <c r="AE7" s="219"/>
      <c r="AF7" s="219"/>
      <c r="AG7" s="220"/>
    </row>
    <row r="8" spans="2:33" ht="15" x14ac:dyDescent="0.25">
      <c r="B8" s="161" t="s">
        <v>4</v>
      </c>
      <c r="C8" s="162"/>
      <c r="D8" s="162"/>
      <c r="E8" s="162"/>
      <c r="F8" s="163"/>
      <c r="G8" s="261" t="s">
        <v>23</v>
      </c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262"/>
    </row>
    <row r="9" spans="2:33" ht="15" x14ac:dyDescent="0.25">
      <c r="B9" s="161" t="s">
        <v>5</v>
      </c>
      <c r="C9" s="162"/>
      <c r="D9" s="162"/>
      <c r="E9" s="162"/>
      <c r="F9" s="163"/>
      <c r="G9" s="156">
        <v>44953</v>
      </c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8"/>
    </row>
    <row r="10" spans="2:33" ht="27.75" customHeight="1" x14ac:dyDescent="0.25">
      <c r="B10" s="149" t="s">
        <v>31</v>
      </c>
      <c r="C10" s="150"/>
      <c r="D10" s="150"/>
      <c r="E10" s="150"/>
      <c r="F10" s="151"/>
      <c r="G10" s="156">
        <v>45473</v>
      </c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8"/>
    </row>
    <row r="11" spans="2:33" ht="15" x14ac:dyDescent="0.25">
      <c r="B11" s="44" t="s">
        <v>32</v>
      </c>
      <c r="C11" s="45"/>
      <c r="D11" s="45"/>
      <c r="E11" s="45"/>
      <c r="F11" s="46"/>
      <c r="G11" s="11" t="s">
        <v>33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3"/>
    </row>
    <row r="12" spans="2:33" ht="15" x14ac:dyDescent="0.25">
      <c r="B12" s="44" t="s">
        <v>92</v>
      </c>
      <c r="C12" s="45"/>
      <c r="D12" s="45"/>
      <c r="E12" s="45"/>
      <c r="F12" s="46"/>
      <c r="G12" s="11" t="s">
        <v>93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3"/>
    </row>
    <row r="13" spans="2:33" ht="30.75" customHeight="1" x14ac:dyDescent="0.25">
      <c r="B13" s="274" t="s">
        <v>34</v>
      </c>
      <c r="C13" s="275"/>
      <c r="D13" s="275"/>
      <c r="E13" s="275"/>
      <c r="F13" s="276"/>
      <c r="G13" s="156">
        <v>45899</v>
      </c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8"/>
    </row>
    <row r="14" spans="2:33" ht="15" x14ac:dyDescent="0.25">
      <c r="B14" s="161" t="s">
        <v>38</v>
      </c>
      <c r="C14" s="162"/>
      <c r="D14" s="162"/>
      <c r="E14" s="162"/>
      <c r="F14" s="163"/>
      <c r="G14" s="261">
        <f>G13-G9+1</f>
        <v>947</v>
      </c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262"/>
    </row>
    <row r="15" spans="2:33" ht="15" x14ac:dyDescent="0.25">
      <c r="B15" s="161" t="s">
        <v>8</v>
      </c>
      <c r="C15" s="162"/>
      <c r="D15" s="162"/>
      <c r="E15" s="162"/>
      <c r="F15" s="163"/>
      <c r="G15" s="269">
        <f>AD3-G9</f>
        <v>688</v>
      </c>
      <c r="H15" s="270"/>
      <c r="I15" s="270"/>
      <c r="J15" s="270"/>
      <c r="K15" s="162" t="s">
        <v>9</v>
      </c>
      <c r="L15" s="162"/>
      <c r="M15" s="162"/>
      <c r="N15" s="162"/>
      <c r="O15" s="163"/>
      <c r="P15" s="266">
        <f>+G15/G14</f>
        <v>0.72650475184794083</v>
      </c>
      <c r="Q15" s="267"/>
      <c r="R15" s="268"/>
      <c r="S15" s="263" t="s">
        <v>25</v>
      </c>
      <c r="T15" s="264"/>
      <c r="U15" s="264"/>
      <c r="V15" s="264"/>
      <c r="W15" s="264"/>
      <c r="X15" s="264"/>
      <c r="Y15" s="264"/>
      <c r="Z15" s="264"/>
      <c r="AA15" s="264"/>
      <c r="AB15" s="264"/>
      <c r="AC15" s="264"/>
      <c r="AD15" s="264"/>
      <c r="AE15" s="264"/>
      <c r="AF15" s="264"/>
      <c r="AG15" s="265"/>
    </row>
    <row r="16" spans="2:33" ht="29.25" customHeight="1" x14ac:dyDescent="0.25">
      <c r="B16" s="149" t="s">
        <v>28</v>
      </c>
      <c r="C16" s="150"/>
      <c r="D16" s="150"/>
      <c r="E16" s="150"/>
      <c r="F16" s="151"/>
      <c r="G16" s="152">
        <v>0.22489999999999999</v>
      </c>
      <c r="H16" s="153"/>
      <c r="I16" s="7" t="s">
        <v>27</v>
      </c>
      <c r="J16" s="7"/>
      <c r="K16" s="5"/>
      <c r="L16" s="5"/>
      <c r="M16" s="5"/>
      <c r="N16" s="5"/>
      <c r="O16" s="5"/>
      <c r="P16" s="6"/>
      <c r="Q16" s="6"/>
      <c r="R16" s="6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9"/>
    </row>
    <row r="17" spans="2:36" ht="30.75" customHeight="1" x14ac:dyDescent="0.25">
      <c r="B17" s="149" t="s">
        <v>29</v>
      </c>
      <c r="C17" s="150"/>
      <c r="D17" s="150"/>
      <c r="E17" s="150"/>
      <c r="F17" s="151"/>
      <c r="G17" s="152">
        <v>0.22489999999999999</v>
      </c>
      <c r="H17" s="153"/>
      <c r="I17" s="7" t="s">
        <v>27</v>
      </c>
      <c r="J17" s="7"/>
      <c r="K17" s="5"/>
      <c r="L17" s="5"/>
      <c r="M17" s="5"/>
      <c r="N17" s="5"/>
      <c r="O17" s="5"/>
      <c r="P17" s="6"/>
      <c r="Q17" s="6"/>
      <c r="R17" s="6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9"/>
    </row>
    <row r="18" spans="2:36" ht="33" customHeight="1" x14ac:dyDescent="0.25">
      <c r="B18" s="149" t="s">
        <v>26</v>
      </c>
      <c r="C18" s="150"/>
      <c r="D18" s="150"/>
      <c r="E18" s="150"/>
      <c r="F18" s="151"/>
      <c r="G18" s="159">
        <v>1</v>
      </c>
      <c r="H18" s="160"/>
      <c r="I18" s="10" t="s">
        <v>27</v>
      </c>
      <c r="J18" s="7"/>
      <c r="K18" s="5"/>
      <c r="L18" s="5"/>
      <c r="M18" s="5"/>
      <c r="N18" s="5"/>
      <c r="O18" s="5"/>
      <c r="P18" s="6"/>
      <c r="Q18" s="6"/>
      <c r="R18" s="6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9"/>
    </row>
    <row r="19" spans="2:36" ht="29.45" customHeight="1" x14ac:dyDescent="0.25">
      <c r="B19" s="149" t="s">
        <v>35</v>
      </c>
      <c r="C19" s="150"/>
      <c r="D19" s="150"/>
      <c r="E19" s="150"/>
      <c r="F19" s="151"/>
      <c r="G19" s="159">
        <v>1</v>
      </c>
      <c r="H19" s="160"/>
      <c r="I19" s="176" t="s">
        <v>36</v>
      </c>
      <c r="J19" s="45"/>
      <c r="K19" s="45"/>
      <c r="L19" s="45"/>
      <c r="M19" s="46"/>
      <c r="N19" s="159">
        <v>1</v>
      </c>
      <c r="O19" s="160"/>
      <c r="P19" s="160"/>
      <c r="Q19" s="177"/>
      <c r="R19" s="178" t="s">
        <v>30</v>
      </c>
      <c r="S19" s="179"/>
      <c r="T19" s="179"/>
      <c r="U19" s="180"/>
      <c r="V19" s="14">
        <f>N19-G19</f>
        <v>0</v>
      </c>
      <c r="W19" s="8"/>
      <c r="X19" s="8"/>
      <c r="Y19" s="8"/>
      <c r="Z19" s="8"/>
      <c r="AA19" s="8"/>
      <c r="AB19" s="8"/>
      <c r="AC19" s="8"/>
      <c r="AD19" s="8"/>
      <c r="AE19" s="8"/>
      <c r="AF19" s="8"/>
      <c r="AG19" s="9"/>
    </row>
    <row r="20" spans="2:36" ht="15" x14ac:dyDescent="0.25">
      <c r="B20" s="161" t="s">
        <v>3</v>
      </c>
      <c r="C20" s="162"/>
      <c r="D20" s="162"/>
      <c r="E20" s="162"/>
      <c r="F20" s="163"/>
      <c r="G20" s="221">
        <v>21411634465</v>
      </c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  <c r="AD20" s="222"/>
      <c r="AE20" s="222"/>
      <c r="AF20" s="222"/>
      <c r="AG20" s="223"/>
    </row>
    <row r="21" spans="2:36" ht="15" x14ac:dyDescent="0.25">
      <c r="B21" s="161" t="s">
        <v>12</v>
      </c>
      <c r="C21" s="162"/>
      <c r="D21" s="162"/>
      <c r="E21" s="162"/>
      <c r="F21" s="163"/>
      <c r="G21" s="221">
        <f>137833413.9+G38+W38+G39+W39</f>
        <v>3860229974.4183931</v>
      </c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  <c r="AD21" s="222"/>
      <c r="AE21" s="222"/>
      <c r="AF21" s="222"/>
      <c r="AG21" s="223"/>
    </row>
    <row r="22" spans="2:36" ht="15" x14ac:dyDescent="0.25">
      <c r="B22" s="161" t="s">
        <v>13</v>
      </c>
      <c r="C22" s="162"/>
      <c r="D22" s="162"/>
      <c r="E22" s="162"/>
      <c r="F22" s="163"/>
      <c r="G22" s="221">
        <f>+G20-G21</f>
        <v>17551404490.581608</v>
      </c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  <c r="AD22" s="222"/>
      <c r="AE22" s="222"/>
      <c r="AF22" s="222"/>
      <c r="AG22" s="223"/>
      <c r="AJ22" s="4"/>
    </row>
    <row r="23" spans="2:36" ht="9" customHeight="1" x14ac:dyDescent="0.2">
      <c r="B23" s="271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3"/>
    </row>
    <row r="24" spans="2:36" ht="19.5" customHeight="1" x14ac:dyDescent="0.2">
      <c r="B24" s="171" t="s">
        <v>87</v>
      </c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  <c r="AF24" s="172"/>
      <c r="AG24" s="173"/>
    </row>
    <row r="25" spans="2:36" ht="24.75" customHeight="1" x14ac:dyDescent="0.2">
      <c r="B25" s="174" t="s">
        <v>49</v>
      </c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4"/>
      <c r="O25" s="174"/>
      <c r="P25" s="174"/>
      <c r="Q25" s="174"/>
      <c r="R25" s="175"/>
      <c r="S25" s="138" t="s">
        <v>69</v>
      </c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  <c r="AF25" s="139"/>
      <c r="AG25" s="140"/>
    </row>
    <row r="26" spans="2:36" ht="17.25" customHeight="1" x14ac:dyDescent="0.2">
      <c r="B26" s="165" t="s">
        <v>50</v>
      </c>
      <c r="C26" s="166"/>
      <c r="D26" s="166"/>
      <c r="E26" s="166"/>
      <c r="F26" s="166"/>
      <c r="G26" s="181" t="s">
        <v>54</v>
      </c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3"/>
      <c r="S26" s="165" t="s">
        <v>50</v>
      </c>
      <c r="T26" s="166"/>
      <c r="U26" s="166"/>
      <c r="V26" s="166"/>
      <c r="W26" s="166" t="s">
        <v>91</v>
      </c>
      <c r="X26" s="166"/>
      <c r="Y26" s="166"/>
      <c r="Z26" s="166"/>
      <c r="AA26" s="166"/>
      <c r="AB26" s="166"/>
      <c r="AC26" s="166"/>
      <c r="AD26" s="166"/>
      <c r="AE26" s="166"/>
      <c r="AF26" s="166"/>
      <c r="AG26" s="167"/>
    </row>
    <row r="27" spans="2:36" ht="19.5" customHeight="1" x14ac:dyDescent="0.2">
      <c r="B27" s="97" t="s">
        <v>4</v>
      </c>
      <c r="C27" s="98"/>
      <c r="D27" s="98"/>
      <c r="E27" s="98"/>
      <c r="F27" s="98"/>
      <c r="G27" s="164" t="s">
        <v>55</v>
      </c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03" t="s">
        <v>4</v>
      </c>
      <c r="T27" s="99"/>
      <c r="U27" s="99"/>
      <c r="V27" s="99"/>
      <c r="W27" s="168" t="s">
        <v>56</v>
      </c>
      <c r="X27" s="99"/>
      <c r="Y27" s="99"/>
      <c r="Z27" s="99"/>
      <c r="AA27" s="99"/>
      <c r="AB27" s="99"/>
      <c r="AC27" s="99"/>
      <c r="AD27" s="99"/>
      <c r="AE27" s="99"/>
      <c r="AF27" s="99"/>
      <c r="AG27" s="100"/>
    </row>
    <row r="28" spans="2:36" ht="19.5" customHeight="1" x14ac:dyDescent="0.2">
      <c r="B28" s="97" t="s">
        <v>57</v>
      </c>
      <c r="C28" s="98"/>
      <c r="D28" s="98"/>
      <c r="E28" s="98" t="s">
        <v>51</v>
      </c>
      <c r="F28" s="98"/>
      <c r="G28" s="154">
        <v>45509</v>
      </c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5"/>
      <c r="S28" s="103" t="s">
        <v>57</v>
      </c>
      <c r="T28" s="99"/>
      <c r="U28" s="99"/>
      <c r="V28" s="99"/>
      <c r="W28" s="154">
        <v>45509</v>
      </c>
      <c r="X28" s="154"/>
      <c r="Y28" s="154"/>
      <c r="Z28" s="154"/>
      <c r="AA28" s="154"/>
      <c r="AB28" s="154"/>
      <c r="AC28" s="154"/>
      <c r="AD28" s="154"/>
      <c r="AE28" s="154"/>
      <c r="AF28" s="154"/>
      <c r="AG28" s="169"/>
    </row>
    <row r="29" spans="2:36" ht="18.600000000000001" customHeight="1" x14ac:dyDescent="0.2">
      <c r="B29" s="97" t="s">
        <v>58</v>
      </c>
      <c r="C29" s="98"/>
      <c r="D29" s="98"/>
      <c r="E29" s="98"/>
      <c r="F29" s="98"/>
      <c r="G29" s="99" t="s">
        <v>59</v>
      </c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112"/>
      <c r="S29" s="97" t="s">
        <v>58</v>
      </c>
      <c r="T29" s="98"/>
      <c r="U29" s="98"/>
      <c r="V29" s="98"/>
      <c r="W29" s="99" t="s">
        <v>59</v>
      </c>
      <c r="X29" s="99"/>
      <c r="Y29" s="99"/>
      <c r="Z29" s="99"/>
      <c r="AA29" s="99"/>
      <c r="AB29" s="99"/>
      <c r="AC29" s="99"/>
      <c r="AD29" s="99"/>
      <c r="AE29" s="99"/>
      <c r="AF29" s="99"/>
      <c r="AG29" s="100"/>
    </row>
    <row r="30" spans="2:36" ht="19.5" customHeight="1" x14ac:dyDescent="0.2">
      <c r="B30" s="97" t="s">
        <v>60</v>
      </c>
      <c r="C30" s="98"/>
      <c r="D30" s="98"/>
      <c r="E30" s="98"/>
      <c r="F30" s="98"/>
      <c r="G30" s="99" t="s">
        <v>59</v>
      </c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112"/>
      <c r="S30" s="97" t="s">
        <v>60</v>
      </c>
      <c r="T30" s="98"/>
      <c r="U30" s="98"/>
      <c r="V30" s="98"/>
      <c r="W30" s="99" t="s">
        <v>59</v>
      </c>
      <c r="X30" s="99"/>
      <c r="Y30" s="99"/>
      <c r="Z30" s="99"/>
      <c r="AA30" s="99"/>
      <c r="AB30" s="99"/>
      <c r="AC30" s="99"/>
      <c r="AD30" s="99"/>
      <c r="AE30" s="99"/>
      <c r="AF30" s="99"/>
      <c r="AG30" s="100"/>
    </row>
    <row r="31" spans="2:36" ht="19.5" customHeight="1" x14ac:dyDescent="0.2">
      <c r="B31" s="97" t="s">
        <v>61</v>
      </c>
      <c r="C31" s="98"/>
      <c r="D31" s="98"/>
      <c r="E31" s="98"/>
      <c r="F31" s="98"/>
      <c r="G31" s="155">
        <v>45813</v>
      </c>
      <c r="H31" s="185"/>
      <c r="I31" s="185"/>
      <c r="J31" s="185"/>
      <c r="K31" s="185"/>
      <c r="L31" s="185"/>
      <c r="M31" s="185"/>
      <c r="N31" s="185"/>
      <c r="O31" s="185"/>
      <c r="P31" s="185"/>
      <c r="Q31" s="185"/>
      <c r="R31" s="186"/>
      <c r="S31" s="103" t="s">
        <v>61</v>
      </c>
      <c r="T31" s="99"/>
      <c r="U31" s="99"/>
      <c r="V31" s="99"/>
      <c r="W31" s="154">
        <v>45752</v>
      </c>
      <c r="X31" s="154"/>
      <c r="Y31" s="154"/>
      <c r="Z31" s="154"/>
      <c r="AA31" s="154"/>
      <c r="AB31" s="154"/>
      <c r="AC31" s="154"/>
      <c r="AD31" s="154"/>
      <c r="AE31" s="154"/>
      <c r="AF31" s="154"/>
      <c r="AG31" s="169"/>
    </row>
    <row r="32" spans="2:36" ht="14.45" customHeight="1" x14ac:dyDescent="0.2">
      <c r="B32" s="97" t="s">
        <v>62</v>
      </c>
      <c r="C32" s="98"/>
      <c r="D32" s="98"/>
      <c r="E32" s="98"/>
      <c r="F32" s="98"/>
      <c r="G32" s="187">
        <f>G31-G28+1</f>
        <v>305</v>
      </c>
      <c r="H32" s="187"/>
      <c r="I32" s="187"/>
      <c r="J32" s="187"/>
      <c r="K32" s="187"/>
      <c r="L32" s="187"/>
      <c r="M32" s="187"/>
      <c r="N32" s="187"/>
      <c r="O32" s="187"/>
      <c r="P32" s="187"/>
      <c r="Q32" s="187"/>
      <c r="R32" s="188"/>
      <c r="S32" s="97" t="s">
        <v>62</v>
      </c>
      <c r="T32" s="98"/>
      <c r="U32" s="98"/>
      <c r="V32" s="98"/>
      <c r="W32" s="188">
        <f>W31-W28+1</f>
        <v>244</v>
      </c>
      <c r="X32" s="189"/>
      <c r="Y32" s="189"/>
      <c r="Z32" s="189"/>
      <c r="AA32" s="189"/>
      <c r="AB32" s="189"/>
      <c r="AC32" s="189"/>
      <c r="AD32" s="189"/>
      <c r="AE32" s="189"/>
      <c r="AF32" s="189"/>
      <c r="AG32" s="190"/>
    </row>
    <row r="33" spans="2:35" ht="18.600000000000001" customHeight="1" x14ac:dyDescent="0.2">
      <c r="B33" s="97" t="s">
        <v>8</v>
      </c>
      <c r="C33" s="98"/>
      <c r="D33" s="98"/>
      <c r="E33" s="98"/>
      <c r="F33" s="98"/>
      <c r="G33" s="109">
        <f>+AD3-G28+1</f>
        <v>133</v>
      </c>
      <c r="H33" s="110"/>
      <c r="I33" s="110"/>
      <c r="J33" s="110"/>
      <c r="K33" s="113" t="s">
        <v>9</v>
      </c>
      <c r="L33" s="113"/>
      <c r="M33" s="113"/>
      <c r="N33" s="113"/>
      <c r="O33" s="114"/>
      <c r="P33" s="120">
        <f>+G33/G32</f>
        <v>0.43606557377049182</v>
      </c>
      <c r="Q33" s="121"/>
      <c r="R33" s="121"/>
      <c r="S33" s="97" t="s">
        <v>8</v>
      </c>
      <c r="T33" s="98"/>
      <c r="U33" s="98"/>
      <c r="V33" s="98"/>
      <c r="W33" s="109">
        <f>AD3-W28+1</f>
        <v>133</v>
      </c>
      <c r="X33" s="110"/>
      <c r="Y33" s="110"/>
      <c r="Z33" s="110"/>
      <c r="AA33" s="111"/>
      <c r="AB33" s="112" t="s">
        <v>9</v>
      </c>
      <c r="AC33" s="113"/>
      <c r="AD33" s="114"/>
      <c r="AE33" s="120">
        <f>+W33/W32</f>
        <v>0.54508196721311475</v>
      </c>
      <c r="AF33" s="121"/>
      <c r="AG33" s="184"/>
    </row>
    <row r="34" spans="2:35" ht="16.5" customHeight="1" x14ac:dyDescent="0.2">
      <c r="B34" s="97" t="s">
        <v>3</v>
      </c>
      <c r="C34" s="98"/>
      <c r="D34" s="98"/>
      <c r="E34" s="98"/>
      <c r="F34" s="98"/>
      <c r="G34" s="104">
        <v>1013921237</v>
      </c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5"/>
      <c r="S34" s="103" t="s">
        <v>3</v>
      </c>
      <c r="T34" s="99"/>
      <c r="U34" s="99"/>
      <c r="V34" s="99"/>
      <c r="W34" s="104">
        <v>17273655800</v>
      </c>
      <c r="X34" s="104"/>
      <c r="Y34" s="104"/>
      <c r="Z34" s="104"/>
      <c r="AA34" s="104"/>
      <c r="AB34" s="104"/>
      <c r="AC34" s="104"/>
      <c r="AD34" s="104"/>
      <c r="AE34" s="104"/>
      <c r="AF34" s="104"/>
      <c r="AG34" s="106"/>
      <c r="AI34" s="4"/>
    </row>
    <row r="35" spans="2:35" ht="18.600000000000001" customHeight="1" x14ac:dyDescent="0.2">
      <c r="B35" s="97" t="s">
        <v>63</v>
      </c>
      <c r="C35" s="98"/>
      <c r="D35" s="98"/>
      <c r="E35" s="98"/>
      <c r="F35" s="98"/>
      <c r="G35" s="104">
        <v>0</v>
      </c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5"/>
      <c r="S35" s="103" t="s">
        <v>63</v>
      </c>
      <c r="T35" s="99"/>
      <c r="U35" s="99"/>
      <c r="V35" s="99"/>
      <c r="W35" s="104">
        <v>0</v>
      </c>
      <c r="X35" s="104"/>
      <c r="Y35" s="104"/>
      <c r="Z35" s="104"/>
      <c r="AA35" s="104"/>
      <c r="AB35" s="104"/>
      <c r="AC35" s="104"/>
      <c r="AD35" s="104"/>
      <c r="AE35" s="104"/>
      <c r="AF35" s="104"/>
      <c r="AG35" s="106"/>
    </row>
    <row r="36" spans="2:35" ht="15.6" customHeight="1" x14ac:dyDescent="0.2">
      <c r="B36" s="97" t="s">
        <v>64</v>
      </c>
      <c r="C36" s="98"/>
      <c r="D36" s="98"/>
      <c r="E36" s="98"/>
      <c r="F36" s="98"/>
      <c r="G36" s="104">
        <v>204155456</v>
      </c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5"/>
      <c r="S36" s="103" t="s">
        <v>64</v>
      </c>
      <c r="T36" s="99"/>
      <c r="U36" s="99"/>
      <c r="V36" s="99"/>
      <c r="W36" s="104">
        <v>625940000</v>
      </c>
      <c r="X36" s="104"/>
      <c r="Y36" s="104"/>
      <c r="Z36" s="104"/>
      <c r="AA36" s="104"/>
      <c r="AB36" s="104"/>
      <c r="AC36" s="104"/>
      <c r="AD36" s="104"/>
      <c r="AE36" s="104"/>
      <c r="AF36" s="104"/>
      <c r="AG36" s="106"/>
    </row>
    <row r="37" spans="2:35" ht="20.45" customHeight="1" x14ac:dyDescent="0.2">
      <c r="B37" s="97" t="s">
        <v>65</v>
      </c>
      <c r="C37" s="98"/>
      <c r="D37" s="98"/>
      <c r="E37" s="98"/>
      <c r="F37" s="98"/>
      <c r="G37" s="104">
        <v>809765781</v>
      </c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5"/>
      <c r="S37" s="103" t="s">
        <v>65</v>
      </c>
      <c r="T37" s="99"/>
      <c r="U37" s="99"/>
      <c r="V37" s="99"/>
      <c r="W37" s="104">
        <v>16647715800</v>
      </c>
      <c r="X37" s="104"/>
      <c r="Y37" s="104"/>
      <c r="Z37" s="104"/>
      <c r="AA37" s="104"/>
      <c r="AB37" s="104"/>
      <c r="AC37" s="104"/>
      <c r="AD37" s="104"/>
      <c r="AE37" s="104"/>
      <c r="AF37" s="104"/>
      <c r="AG37" s="106"/>
    </row>
    <row r="38" spans="2:35" ht="17.45" customHeight="1" x14ac:dyDescent="0.2">
      <c r="B38" s="103" t="s">
        <v>66</v>
      </c>
      <c r="C38" s="99"/>
      <c r="D38" s="99"/>
      <c r="E38" s="99"/>
      <c r="F38" s="99"/>
      <c r="G38" s="104">
        <f>G36</f>
        <v>204155456</v>
      </c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5"/>
      <c r="S38" s="103" t="s">
        <v>66</v>
      </c>
      <c r="T38" s="99"/>
      <c r="U38" s="99"/>
      <c r="V38" s="99"/>
      <c r="W38" s="104">
        <v>625940000</v>
      </c>
      <c r="X38" s="104"/>
      <c r="Y38" s="104"/>
      <c r="Z38" s="104"/>
      <c r="AA38" s="104"/>
      <c r="AB38" s="104"/>
      <c r="AC38" s="104"/>
      <c r="AD38" s="104"/>
      <c r="AE38" s="104"/>
      <c r="AF38" s="104"/>
      <c r="AG38" s="106"/>
      <c r="AI38" s="39"/>
    </row>
    <row r="39" spans="2:35" ht="21.6" customHeight="1" x14ac:dyDescent="0.2">
      <c r="B39" s="103" t="s">
        <v>67</v>
      </c>
      <c r="C39" s="99"/>
      <c r="D39" s="99"/>
      <c r="E39" s="99"/>
      <c r="F39" s="99"/>
      <c r="G39" s="104">
        <v>207443053.51839301</v>
      </c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5"/>
      <c r="S39" s="103" t="s">
        <v>67</v>
      </c>
      <c r="T39" s="99"/>
      <c r="U39" s="99"/>
      <c r="V39" s="99"/>
      <c r="W39" s="104">
        <v>2684858051</v>
      </c>
      <c r="X39" s="104"/>
      <c r="Y39" s="104"/>
      <c r="Z39" s="104"/>
      <c r="AA39" s="104"/>
      <c r="AB39" s="104"/>
      <c r="AC39" s="104"/>
      <c r="AD39" s="104"/>
      <c r="AE39" s="104"/>
      <c r="AF39" s="104"/>
      <c r="AG39" s="106"/>
      <c r="AI39" s="4"/>
    </row>
    <row r="40" spans="2:35" ht="24" customHeight="1" x14ac:dyDescent="0.2">
      <c r="B40" s="97" t="s">
        <v>13</v>
      </c>
      <c r="C40" s="98"/>
      <c r="D40" s="98"/>
      <c r="E40" s="98"/>
      <c r="F40" s="98"/>
      <c r="G40" s="104">
        <f>G34-G38-G39</f>
        <v>602322727.48160696</v>
      </c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5"/>
      <c r="S40" s="97" t="s">
        <v>13</v>
      </c>
      <c r="T40" s="98"/>
      <c r="U40" s="98"/>
      <c r="V40" s="98"/>
      <c r="W40" s="104">
        <f>W34-W38-W39</f>
        <v>13962857749</v>
      </c>
      <c r="X40" s="104"/>
      <c r="Y40" s="104"/>
      <c r="Z40" s="104"/>
      <c r="AA40" s="104"/>
      <c r="AB40" s="104"/>
      <c r="AC40" s="104"/>
      <c r="AD40" s="104"/>
      <c r="AE40" s="104"/>
      <c r="AF40" s="104"/>
      <c r="AG40" s="106"/>
      <c r="AI40" s="4"/>
    </row>
    <row r="41" spans="2:35" ht="23.25" customHeight="1" x14ac:dyDescent="0.2">
      <c r="B41" s="115" t="s">
        <v>53</v>
      </c>
      <c r="C41" s="116"/>
      <c r="D41" s="116"/>
      <c r="E41" s="116"/>
      <c r="F41" s="116"/>
      <c r="G41" s="117" t="s">
        <v>90</v>
      </c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9"/>
      <c r="S41" s="143" t="s">
        <v>52</v>
      </c>
      <c r="T41" s="144"/>
      <c r="U41" s="144"/>
      <c r="V41" s="144"/>
      <c r="W41" s="145" t="s">
        <v>68</v>
      </c>
      <c r="X41" s="146"/>
      <c r="Y41" s="146"/>
      <c r="Z41" s="146"/>
      <c r="AA41" s="146"/>
      <c r="AB41" s="146"/>
      <c r="AC41" s="146"/>
      <c r="AD41" s="146"/>
      <c r="AE41" s="146"/>
      <c r="AF41" s="146"/>
      <c r="AG41" s="147"/>
      <c r="AI41" s="40"/>
    </row>
    <row r="42" spans="2:35" ht="12" customHeight="1" thickBot="1" x14ac:dyDescent="0.25">
      <c r="B42" s="89"/>
      <c r="C42" s="90"/>
      <c r="D42" s="90"/>
      <c r="E42" s="90"/>
      <c r="F42" s="90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68"/>
      <c r="T42" s="68"/>
      <c r="U42" s="68"/>
      <c r="V42" s="68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70"/>
    </row>
    <row r="43" spans="2:35" ht="31.5" customHeight="1" thickBot="1" x14ac:dyDescent="0.25">
      <c r="B43" s="94" t="s">
        <v>89</v>
      </c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6"/>
      <c r="AI43" s="40"/>
    </row>
    <row r="44" spans="2:35" ht="47.45" customHeight="1" x14ac:dyDescent="0.2">
      <c r="B44" s="124" t="s">
        <v>0</v>
      </c>
      <c r="C44" s="170"/>
      <c r="D44" s="124" t="s">
        <v>39</v>
      </c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5" t="s">
        <v>40</v>
      </c>
      <c r="W44" s="126"/>
      <c r="X44" s="127"/>
      <c r="Y44" s="148" t="s">
        <v>41</v>
      </c>
      <c r="Z44" s="148"/>
      <c r="AA44" s="148"/>
      <c r="AB44" s="148"/>
      <c r="AC44" s="148"/>
      <c r="AD44" s="148" t="s">
        <v>42</v>
      </c>
      <c r="AE44" s="148"/>
      <c r="AF44" s="148"/>
      <c r="AG44" s="148"/>
      <c r="AI44" s="4"/>
    </row>
    <row r="45" spans="2:35" ht="34.5" customHeight="1" x14ac:dyDescent="0.2">
      <c r="B45" s="122">
        <v>1</v>
      </c>
      <c r="C45" s="122"/>
      <c r="D45" s="123" t="s">
        <v>43</v>
      </c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35">
        <v>0.17249999999999999</v>
      </c>
      <c r="W45" s="136"/>
      <c r="X45" s="137"/>
      <c r="Y45" s="141">
        <f>-V45+V46</f>
        <v>-7.2999999999999732E-3</v>
      </c>
      <c r="Z45" s="141"/>
      <c r="AA45" s="141"/>
      <c r="AB45" s="141"/>
      <c r="AC45" s="141"/>
      <c r="AD45" s="142">
        <v>-1.77</v>
      </c>
      <c r="AE45" s="142"/>
      <c r="AF45" s="142"/>
      <c r="AG45" s="142"/>
    </row>
    <row r="46" spans="2:35" ht="36" customHeight="1" x14ac:dyDescent="0.2">
      <c r="B46" s="122">
        <v>2</v>
      </c>
      <c r="C46" s="122"/>
      <c r="D46" s="123" t="s">
        <v>44</v>
      </c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35">
        <v>0.16520000000000001</v>
      </c>
      <c r="W46" s="136"/>
      <c r="X46" s="137"/>
      <c r="Y46" s="141"/>
      <c r="Z46" s="141"/>
      <c r="AA46" s="141"/>
      <c r="AB46" s="141"/>
      <c r="AC46" s="141"/>
      <c r="AD46" s="142"/>
      <c r="AE46" s="142"/>
      <c r="AF46" s="142"/>
      <c r="AG46" s="142"/>
    </row>
    <row r="47" spans="2:35" ht="9" customHeight="1" x14ac:dyDescent="0.2">
      <c r="B47" s="29"/>
      <c r="C47" s="30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2"/>
      <c r="W47" s="32"/>
      <c r="X47" s="32"/>
      <c r="Y47" s="33"/>
      <c r="Z47" s="33"/>
      <c r="AA47" s="33"/>
      <c r="AB47" s="33"/>
      <c r="AC47" s="33"/>
      <c r="AD47" s="34"/>
      <c r="AE47" s="34"/>
      <c r="AF47" s="34"/>
      <c r="AG47" s="35"/>
    </row>
    <row r="48" spans="2:35" ht="27" customHeight="1" x14ac:dyDescent="0.2">
      <c r="B48" s="124" t="s">
        <v>0</v>
      </c>
      <c r="C48" s="124"/>
      <c r="D48" s="124" t="s">
        <v>45</v>
      </c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5" t="s">
        <v>46</v>
      </c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7"/>
    </row>
    <row r="49" spans="2:33" ht="28.5" customHeight="1" x14ac:dyDescent="0.2">
      <c r="B49" s="92">
        <v>1</v>
      </c>
      <c r="C49" s="92"/>
      <c r="D49" s="93" t="s">
        <v>47</v>
      </c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128">
        <v>2871730975.5</v>
      </c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30"/>
    </row>
    <row r="50" spans="2:33" ht="34.5" customHeight="1" thickBot="1" x14ac:dyDescent="0.25">
      <c r="B50" s="52">
        <v>2</v>
      </c>
      <c r="C50" s="52"/>
      <c r="D50" s="131" t="s">
        <v>48</v>
      </c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2">
        <v>2750632558.3667998</v>
      </c>
      <c r="W50" s="133"/>
      <c r="X50" s="133"/>
      <c r="Y50" s="133"/>
      <c r="Z50" s="133"/>
      <c r="AA50" s="133"/>
      <c r="AB50" s="133"/>
      <c r="AC50" s="133"/>
      <c r="AD50" s="133"/>
      <c r="AE50" s="133"/>
      <c r="AF50" s="133"/>
      <c r="AG50" s="134"/>
    </row>
    <row r="51" spans="2:33" ht="9.6" customHeight="1" x14ac:dyDescent="0.2">
      <c r="B51" s="25"/>
      <c r="C51" s="17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9"/>
      <c r="W51" s="19"/>
      <c r="X51" s="19"/>
      <c r="Y51" s="20"/>
      <c r="Z51" s="20"/>
      <c r="AA51" s="20"/>
      <c r="AB51" s="20"/>
      <c r="AC51" s="20"/>
      <c r="AD51" s="21"/>
      <c r="AE51" s="21"/>
      <c r="AF51" s="21"/>
      <c r="AG51" s="26"/>
    </row>
    <row r="52" spans="2:33" ht="29.1" customHeight="1" x14ac:dyDescent="0.2">
      <c r="B52" s="171" t="s">
        <v>17</v>
      </c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3"/>
    </row>
    <row r="53" spans="2:33" ht="9" customHeight="1" x14ac:dyDescent="0.2">
      <c r="B53" s="224" t="s">
        <v>0</v>
      </c>
      <c r="C53" s="225"/>
      <c r="D53" s="245" t="s">
        <v>70</v>
      </c>
      <c r="E53" s="246"/>
      <c r="F53" s="246"/>
      <c r="G53" s="246"/>
      <c r="H53" s="246"/>
      <c r="I53" s="246"/>
      <c r="J53" s="246"/>
      <c r="K53" s="246"/>
      <c r="L53" s="246"/>
      <c r="M53" s="246"/>
      <c r="N53" s="246"/>
      <c r="O53" s="246"/>
      <c r="P53" s="246"/>
      <c r="Q53" s="246"/>
      <c r="R53" s="246"/>
      <c r="S53" s="246"/>
      <c r="T53" s="246"/>
      <c r="U53" s="246"/>
      <c r="V53" s="247"/>
      <c r="W53" s="233" t="s">
        <v>15</v>
      </c>
      <c r="X53" s="234"/>
      <c r="Y53" s="235"/>
      <c r="Z53" s="239" t="s">
        <v>16</v>
      </c>
      <c r="AA53" s="240"/>
      <c r="AB53" s="240"/>
      <c r="AC53" s="241"/>
      <c r="AD53" s="228" t="s">
        <v>14</v>
      </c>
      <c r="AE53" s="229"/>
      <c r="AF53" s="229"/>
      <c r="AG53" s="230"/>
    </row>
    <row r="54" spans="2:33" ht="23.25" customHeight="1" x14ac:dyDescent="0.2">
      <c r="B54" s="226"/>
      <c r="C54" s="227"/>
      <c r="D54" s="248"/>
      <c r="E54" s="249"/>
      <c r="F54" s="249"/>
      <c r="G54" s="249"/>
      <c r="H54" s="249"/>
      <c r="I54" s="249"/>
      <c r="J54" s="249"/>
      <c r="K54" s="249"/>
      <c r="L54" s="249"/>
      <c r="M54" s="249"/>
      <c r="N54" s="249"/>
      <c r="O54" s="249"/>
      <c r="P54" s="249"/>
      <c r="Q54" s="249"/>
      <c r="R54" s="249"/>
      <c r="S54" s="249"/>
      <c r="T54" s="249"/>
      <c r="U54" s="249"/>
      <c r="V54" s="250"/>
      <c r="W54" s="236"/>
      <c r="X54" s="237"/>
      <c r="Y54" s="238"/>
      <c r="Z54" s="242"/>
      <c r="AA54" s="243"/>
      <c r="AB54" s="243"/>
      <c r="AC54" s="244"/>
      <c r="AD54" s="225"/>
      <c r="AE54" s="231"/>
      <c r="AF54" s="231"/>
      <c r="AG54" s="232"/>
    </row>
    <row r="55" spans="2:33" ht="24.95" customHeight="1" x14ac:dyDescent="0.2">
      <c r="B55" s="47"/>
      <c r="C55" s="48"/>
      <c r="D55" s="255" t="s">
        <v>71</v>
      </c>
      <c r="E55" s="256"/>
      <c r="F55" s="256"/>
      <c r="G55" s="256"/>
      <c r="H55" s="256"/>
      <c r="I55" s="256"/>
      <c r="J55" s="256"/>
      <c r="K55" s="256"/>
      <c r="L55" s="256"/>
      <c r="M55" s="256"/>
      <c r="N55" s="256"/>
      <c r="O55" s="256"/>
      <c r="P55" s="256"/>
      <c r="Q55" s="256"/>
      <c r="R55" s="256"/>
      <c r="S55" s="256"/>
      <c r="T55" s="256"/>
      <c r="U55" s="256"/>
      <c r="V55" s="257"/>
      <c r="W55" s="49">
        <v>45509</v>
      </c>
      <c r="X55" s="50"/>
      <c r="Y55" s="51"/>
      <c r="Z55" s="49">
        <v>45509</v>
      </c>
      <c r="AA55" s="50"/>
      <c r="AB55" s="50"/>
      <c r="AC55" s="51"/>
      <c r="AD55" s="59">
        <f t="shared" ref="AD55:AD66" si="0">+IF(Z55&lt;&gt;0,IF(Z55=0,(W55-Z55),IF(Z55&lt;&gt;W55,(W55-Z55),0)),"no iniciado")</f>
        <v>0</v>
      </c>
      <c r="AE55" s="60"/>
      <c r="AF55" s="60">
        <f t="shared" ref="AF55:AF66" si="1">+IF(Z55&lt;&gt;0,IF(AB55=0,(T55-Z55),IF(Z55&lt;&gt;T55,(T55-Z55),0)),"no iniciado")</f>
        <v>-45509</v>
      </c>
      <c r="AG55" s="61"/>
    </row>
    <row r="56" spans="2:33" ht="17.25" customHeight="1" x14ac:dyDescent="0.2">
      <c r="B56" s="47"/>
      <c r="C56" s="48"/>
      <c r="D56" s="53" t="s">
        <v>72</v>
      </c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5"/>
      <c r="W56" s="49">
        <v>45549</v>
      </c>
      <c r="X56" s="50"/>
      <c r="Y56" s="51"/>
      <c r="Z56" s="49">
        <v>45549</v>
      </c>
      <c r="AA56" s="50"/>
      <c r="AB56" s="50"/>
      <c r="AC56" s="51"/>
      <c r="AD56" s="59">
        <f>+IF(Z56&lt;&gt;0,IF(Z56=0,(W56-Z56),IF(Z56&lt;&gt;W56,(W56-Z56),0)),"En ejecución")</f>
        <v>0</v>
      </c>
      <c r="AE56" s="60"/>
      <c r="AF56" s="60">
        <f t="shared" ref="AF56:AF58" si="2">+IF(Z56&lt;&gt;0,IF(AB56=0,(T56-Z56),IF(Z56&lt;&gt;T56,(T56-Z56),0)),"no iniciado")</f>
        <v>-45549</v>
      </c>
      <c r="AG56" s="61"/>
    </row>
    <row r="57" spans="2:33" ht="13.5" customHeight="1" x14ac:dyDescent="0.2">
      <c r="B57" s="107"/>
      <c r="C57" s="108"/>
      <c r="D57" s="53" t="s">
        <v>83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5"/>
      <c r="W57" s="49">
        <v>45578</v>
      </c>
      <c r="X57" s="50"/>
      <c r="Y57" s="51"/>
      <c r="Z57" s="49">
        <v>45578</v>
      </c>
      <c r="AA57" s="50"/>
      <c r="AB57" s="50"/>
      <c r="AC57" s="51"/>
      <c r="AD57" s="59">
        <f>+IF(Z57&lt;&gt;0,IF(Z57=0,(W57-Z57),IF(Z57&lt;&gt;W57,(W57-Z57),0)),"En ejecución")</f>
        <v>0</v>
      </c>
      <c r="AE57" s="60"/>
      <c r="AF57" s="60">
        <f t="shared" si="2"/>
        <v>-45578</v>
      </c>
      <c r="AG57" s="61"/>
    </row>
    <row r="58" spans="2:33" ht="16.5" customHeight="1" x14ac:dyDescent="0.2">
      <c r="B58" s="47"/>
      <c r="C58" s="48"/>
      <c r="D58" s="53" t="s">
        <v>73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5"/>
      <c r="W58" s="49">
        <v>45640</v>
      </c>
      <c r="X58" s="50"/>
      <c r="Y58" s="51"/>
      <c r="Z58" s="49">
        <v>45640</v>
      </c>
      <c r="AA58" s="50"/>
      <c r="AB58" s="50"/>
      <c r="AC58" s="51"/>
      <c r="AD58" s="59">
        <f>+IF(Z58&lt;&gt;0,IF(Z58=0,(W58-Z58),IF(Z58&lt;&gt;W58,(W58-Z58),0)),"En ejecución")</f>
        <v>0</v>
      </c>
      <c r="AE58" s="60"/>
      <c r="AF58" s="60">
        <f t="shared" si="2"/>
        <v>-45640</v>
      </c>
      <c r="AG58" s="61"/>
    </row>
    <row r="59" spans="2:33" ht="18.600000000000001" customHeight="1" x14ac:dyDescent="0.2">
      <c r="B59" s="47"/>
      <c r="C59" s="48"/>
      <c r="D59" s="53" t="s">
        <v>74</v>
      </c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5"/>
      <c r="W59" s="49">
        <v>45793</v>
      </c>
      <c r="X59" s="50"/>
      <c r="Y59" s="51"/>
      <c r="Z59" s="49"/>
      <c r="AA59" s="50"/>
      <c r="AB59" s="50"/>
      <c r="AC59" s="51"/>
      <c r="AD59" s="59" t="str">
        <f t="shared" si="0"/>
        <v>no iniciado</v>
      </c>
      <c r="AE59" s="60"/>
      <c r="AF59" s="60" t="str">
        <f t="shared" si="1"/>
        <v>no iniciado</v>
      </c>
      <c r="AG59" s="61"/>
    </row>
    <row r="60" spans="2:33" ht="18.600000000000001" customHeight="1" x14ac:dyDescent="0.2">
      <c r="B60" s="47"/>
      <c r="C60" s="48"/>
      <c r="D60" s="53" t="s">
        <v>75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5"/>
      <c r="W60" s="49">
        <v>45819</v>
      </c>
      <c r="X60" s="50"/>
      <c r="Y60" s="51"/>
      <c r="Z60" s="49"/>
      <c r="AA60" s="50"/>
      <c r="AB60" s="50"/>
      <c r="AC60" s="51"/>
      <c r="AD60" s="59" t="str">
        <f t="shared" si="0"/>
        <v>no iniciado</v>
      </c>
      <c r="AE60" s="60"/>
      <c r="AF60" s="60" t="str">
        <f t="shared" si="1"/>
        <v>no iniciado</v>
      </c>
      <c r="AG60" s="61"/>
    </row>
    <row r="61" spans="2:33" ht="12.6" customHeight="1" x14ac:dyDescent="0.2">
      <c r="B61" s="47"/>
      <c r="C61" s="48"/>
      <c r="D61" s="53" t="s">
        <v>76</v>
      </c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5"/>
      <c r="W61" s="49">
        <v>45768</v>
      </c>
      <c r="X61" s="50"/>
      <c r="Y61" s="51"/>
      <c r="Z61" s="49"/>
      <c r="AA61" s="50"/>
      <c r="AB61" s="50"/>
      <c r="AC61" s="51"/>
      <c r="AD61" s="59" t="str">
        <f t="shared" si="0"/>
        <v>no iniciado</v>
      </c>
      <c r="AE61" s="60"/>
      <c r="AF61" s="60" t="str">
        <f t="shared" si="1"/>
        <v>no iniciado</v>
      </c>
      <c r="AG61" s="61"/>
    </row>
    <row r="62" spans="2:33" ht="21" customHeight="1" x14ac:dyDescent="0.2">
      <c r="B62" s="47"/>
      <c r="C62" s="48"/>
      <c r="D62" s="53" t="s">
        <v>77</v>
      </c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5"/>
      <c r="W62" s="49">
        <v>45805</v>
      </c>
      <c r="X62" s="50"/>
      <c r="Y62" s="51"/>
      <c r="Z62" s="49"/>
      <c r="AA62" s="50"/>
      <c r="AB62" s="50"/>
      <c r="AC62" s="51"/>
      <c r="AD62" s="59" t="str">
        <f t="shared" si="0"/>
        <v>no iniciado</v>
      </c>
      <c r="AE62" s="60"/>
      <c r="AF62" s="60" t="str">
        <f t="shared" si="1"/>
        <v>no iniciado</v>
      </c>
      <c r="AG62" s="61"/>
    </row>
    <row r="63" spans="2:33" ht="15.75" x14ac:dyDescent="0.2">
      <c r="B63" s="47"/>
      <c r="C63" s="48"/>
      <c r="D63" s="53" t="s">
        <v>78</v>
      </c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5"/>
      <c r="W63" s="49">
        <v>45819</v>
      </c>
      <c r="X63" s="50"/>
      <c r="Y63" s="51"/>
      <c r="Z63" s="49"/>
      <c r="AA63" s="50"/>
      <c r="AB63" s="50"/>
      <c r="AC63" s="51"/>
      <c r="AD63" s="59" t="str">
        <f t="shared" si="0"/>
        <v>no iniciado</v>
      </c>
      <c r="AE63" s="60"/>
      <c r="AF63" s="60" t="str">
        <f t="shared" si="1"/>
        <v>no iniciado</v>
      </c>
      <c r="AG63" s="61"/>
    </row>
    <row r="64" spans="2:33" ht="18" customHeight="1" x14ac:dyDescent="0.2">
      <c r="B64" s="47"/>
      <c r="C64" s="48"/>
      <c r="D64" s="53" t="s">
        <v>79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5"/>
      <c r="W64" s="49">
        <v>45833</v>
      </c>
      <c r="X64" s="50"/>
      <c r="Y64" s="51"/>
      <c r="Z64" s="49"/>
      <c r="AA64" s="50"/>
      <c r="AB64" s="50"/>
      <c r="AC64" s="51"/>
      <c r="AD64" s="59" t="str">
        <f t="shared" si="0"/>
        <v>no iniciado</v>
      </c>
      <c r="AE64" s="60"/>
      <c r="AF64" s="60" t="str">
        <f t="shared" si="1"/>
        <v>no iniciado</v>
      </c>
      <c r="AG64" s="61"/>
    </row>
    <row r="65" spans="1:33" ht="17.25" customHeight="1" x14ac:dyDescent="0.2">
      <c r="A65" s="1"/>
      <c r="B65" s="47"/>
      <c r="C65" s="48"/>
      <c r="D65" s="53" t="s">
        <v>80</v>
      </c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5"/>
      <c r="W65" s="49">
        <v>45833</v>
      </c>
      <c r="X65" s="50"/>
      <c r="Y65" s="51"/>
      <c r="Z65" s="49"/>
      <c r="AA65" s="50"/>
      <c r="AB65" s="50"/>
      <c r="AC65" s="51"/>
      <c r="AD65" s="59" t="str">
        <f t="shared" si="0"/>
        <v>no iniciado</v>
      </c>
      <c r="AE65" s="60"/>
      <c r="AF65" s="60" t="str">
        <f t="shared" si="1"/>
        <v>no iniciado</v>
      </c>
      <c r="AG65" s="61"/>
    </row>
    <row r="66" spans="1:33" ht="35.450000000000003" customHeight="1" x14ac:dyDescent="0.2">
      <c r="B66" s="47"/>
      <c r="C66" s="48"/>
      <c r="D66" s="255" t="s">
        <v>81</v>
      </c>
      <c r="E66" s="256"/>
      <c r="F66" s="256"/>
      <c r="G66" s="256"/>
      <c r="H66" s="256"/>
      <c r="I66" s="256"/>
      <c r="J66" s="256"/>
      <c r="K66" s="256"/>
      <c r="L66" s="256"/>
      <c r="M66" s="256"/>
      <c r="N66" s="256"/>
      <c r="O66" s="256"/>
      <c r="P66" s="256"/>
      <c r="Q66" s="256"/>
      <c r="R66" s="256"/>
      <c r="S66" s="256"/>
      <c r="T66" s="256"/>
      <c r="U66" s="256"/>
      <c r="V66" s="257"/>
      <c r="W66" s="49">
        <v>45874</v>
      </c>
      <c r="X66" s="50"/>
      <c r="Y66" s="51"/>
      <c r="Z66" s="49"/>
      <c r="AA66" s="50"/>
      <c r="AB66" s="50"/>
      <c r="AC66" s="51"/>
      <c r="AD66" s="59" t="str">
        <f t="shared" si="0"/>
        <v>no iniciado</v>
      </c>
      <c r="AE66" s="60"/>
      <c r="AF66" s="60" t="str">
        <f t="shared" si="1"/>
        <v>no iniciado</v>
      </c>
      <c r="AG66" s="61"/>
    </row>
    <row r="67" spans="1:33" s="1" customFormat="1" ht="15" customHeight="1" x14ac:dyDescent="0.25">
      <c r="A67" s="3"/>
      <c r="B67" s="71" t="s">
        <v>82</v>
      </c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3"/>
      <c r="T67" s="74"/>
      <c r="U67" s="75"/>
      <c r="V67" s="76"/>
      <c r="W67" s="101">
        <f>+W66-W55+1</f>
        <v>366</v>
      </c>
      <c r="X67" s="102"/>
      <c r="Y67" s="102"/>
      <c r="Z67" s="56" t="str">
        <f>IF(Z66&lt;&gt;0,(Z66-W55+1),"")</f>
        <v/>
      </c>
      <c r="AA67" s="57"/>
      <c r="AB67" s="57"/>
      <c r="AC67" s="254"/>
      <c r="AD67" s="56"/>
      <c r="AE67" s="57"/>
      <c r="AF67" s="57"/>
      <c r="AG67" s="58"/>
    </row>
    <row r="68" spans="1:33" ht="6.75" customHeight="1" x14ac:dyDescent="0.2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4"/>
    </row>
    <row r="69" spans="1:33" ht="15.75" x14ac:dyDescent="0.2">
      <c r="B69" s="171" t="s">
        <v>24</v>
      </c>
      <c r="C69" s="172"/>
      <c r="D69" s="172"/>
      <c r="E69" s="172"/>
      <c r="F69" s="172"/>
      <c r="G69" s="172"/>
      <c r="H69" s="172"/>
      <c r="I69" s="172"/>
      <c r="J69" s="172"/>
      <c r="K69" s="172"/>
      <c r="L69" s="172"/>
      <c r="M69" s="172"/>
      <c r="N69" s="172"/>
      <c r="O69" s="172"/>
      <c r="P69" s="172"/>
      <c r="Q69" s="172"/>
      <c r="R69" s="172"/>
      <c r="S69" s="172"/>
      <c r="T69" s="172"/>
      <c r="U69" s="172"/>
      <c r="V69" s="172"/>
      <c r="W69" s="172"/>
      <c r="X69" s="172"/>
      <c r="Y69" s="172"/>
      <c r="Z69" s="172"/>
      <c r="AA69" s="172"/>
      <c r="AB69" s="172"/>
      <c r="AC69" s="172"/>
      <c r="AD69" s="172"/>
      <c r="AE69" s="172"/>
      <c r="AF69" s="172"/>
      <c r="AG69" s="173"/>
    </row>
    <row r="70" spans="1:33" ht="108" customHeight="1" x14ac:dyDescent="0.2">
      <c r="B70" s="251" t="s">
        <v>94</v>
      </c>
      <c r="C70" s="252"/>
      <c r="D70" s="252"/>
      <c r="E70" s="252"/>
      <c r="F70" s="252"/>
      <c r="G70" s="252"/>
      <c r="H70" s="252"/>
      <c r="I70" s="252"/>
      <c r="J70" s="252"/>
      <c r="K70" s="252"/>
      <c r="L70" s="252"/>
      <c r="M70" s="252"/>
      <c r="N70" s="252"/>
      <c r="O70" s="252"/>
      <c r="P70" s="252"/>
      <c r="Q70" s="252"/>
      <c r="R70" s="252"/>
      <c r="S70" s="252"/>
      <c r="T70" s="252"/>
      <c r="U70" s="252"/>
      <c r="V70" s="252"/>
      <c r="W70" s="252"/>
      <c r="X70" s="252"/>
      <c r="Y70" s="252"/>
      <c r="Z70" s="252"/>
      <c r="AA70" s="252"/>
      <c r="AB70" s="252"/>
      <c r="AC70" s="252"/>
      <c r="AD70" s="252"/>
      <c r="AE70" s="252"/>
      <c r="AF70" s="252"/>
      <c r="AG70" s="253"/>
    </row>
    <row r="71" spans="1:33" ht="18.75" customHeight="1" x14ac:dyDescent="0.2">
      <c r="B71" s="80" t="s">
        <v>85</v>
      </c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1"/>
      <c r="AG71" s="82"/>
    </row>
    <row r="72" spans="1:33" ht="15" customHeight="1" x14ac:dyDescent="0.2">
      <c r="B72" s="41" t="s">
        <v>95</v>
      </c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3"/>
    </row>
    <row r="73" spans="1:33" ht="16.5" customHeight="1" x14ac:dyDescent="0.2">
      <c r="B73" s="41" t="s">
        <v>96</v>
      </c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3"/>
    </row>
    <row r="74" spans="1:33" ht="16.5" customHeight="1" x14ac:dyDescent="0.2">
      <c r="B74" s="41" t="s">
        <v>97</v>
      </c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3"/>
    </row>
    <row r="75" spans="1:33" ht="16.5" customHeight="1" x14ac:dyDescent="0.2">
      <c r="B75" s="41" t="s">
        <v>98</v>
      </c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3"/>
    </row>
    <row r="76" spans="1:33" ht="16.5" customHeight="1" x14ac:dyDescent="0.2">
      <c r="B76" s="41" t="s">
        <v>99</v>
      </c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3"/>
    </row>
    <row r="77" spans="1:33" ht="16.5" customHeight="1" x14ac:dyDescent="0.2">
      <c r="B77" s="41" t="s">
        <v>100</v>
      </c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3"/>
    </row>
    <row r="78" spans="1:33" ht="29.25" customHeight="1" x14ac:dyDescent="0.2">
      <c r="B78" s="41" t="s">
        <v>101</v>
      </c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3"/>
    </row>
    <row r="79" spans="1:33" ht="15.75" customHeight="1" x14ac:dyDescent="0.2">
      <c r="B79" s="41" t="s">
        <v>102</v>
      </c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3"/>
    </row>
    <row r="80" spans="1:33" ht="17.45" customHeight="1" x14ac:dyDescent="0.2">
      <c r="B80" s="83" t="s">
        <v>84</v>
      </c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5"/>
    </row>
    <row r="81" spans="2:33" ht="18" customHeight="1" x14ac:dyDescent="0.2">
      <c r="B81" s="41" t="s">
        <v>103</v>
      </c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3"/>
    </row>
    <row r="82" spans="2:33" ht="18" customHeight="1" x14ac:dyDescent="0.2">
      <c r="B82" s="41" t="s">
        <v>105</v>
      </c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3"/>
    </row>
    <row r="83" spans="2:33" ht="18" customHeight="1" x14ac:dyDescent="0.2">
      <c r="B83" s="41" t="s">
        <v>104</v>
      </c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3"/>
    </row>
    <row r="84" spans="2:33" ht="18" customHeight="1" x14ac:dyDescent="0.2">
      <c r="B84" s="41" t="s">
        <v>106</v>
      </c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3"/>
    </row>
    <row r="85" spans="2:33" ht="18" customHeight="1" x14ac:dyDescent="0.2">
      <c r="B85" s="41" t="s">
        <v>107</v>
      </c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3"/>
    </row>
    <row r="86" spans="2:33" ht="5.25" customHeight="1" x14ac:dyDescent="0.2">
      <c r="B86" s="86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8"/>
    </row>
    <row r="87" spans="2:33" ht="5.25" customHeight="1" x14ac:dyDescent="0.2">
      <c r="B87" s="77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9"/>
    </row>
    <row r="88" spans="2:33" ht="15" customHeight="1" x14ac:dyDescent="0.2">
      <c r="B88" s="171" t="s">
        <v>37</v>
      </c>
      <c r="C88" s="172"/>
      <c r="D88" s="172"/>
      <c r="E88" s="172"/>
      <c r="F88" s="172"/>
      <c r="G88" s="172"/>
      <c r="H88" s="172"/>
      <c r="I88" s="172"/>
      <c r="J88" s="172"/>
      <c r="K88" s="172"/>
      <c r="L88" s="172"/>
      <c r="M88" s="172"/>
      <c r="N88" s="172"/>
      <c r="O88" s="172"/>
      <c r="P88" s="172"/>
      <c r="Q88" s="172"/>
      <c r="R88" s="172"/>
      <c r="S88" s="172"/>
      <c r="T88" s="172"/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  <c r="AF88" s="172"/>
      <c r="AG88" s="173"/>
    </row>
    <row r="89" spans="2:33" ht="4.5" customHeight="1" x14ac:dyDescent="0.2"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8"/>
    </row>
    <row r="90" spans="2:33" ht="5.25" customHeight="1" x14ac:dyDescent="0.2">
      <c r="B90" s="62"/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  <c r="Z90" s="63"/>
      <c r="AA90" s="63"/>
      <c r="AB90" s="63"/>
      <c r="AC90" s="63"/>
      <c r="AD90" s="63"/>
      <c r="AE90" s="63"/>
      <c r="AF90" s="63"/>
      <c r="AG90" s="64"/>
    </row>
    <row r="91" spans="2:33" x14ac:dyDescent="0.2">
      <c r="B91" s="65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7"/>
    </row>
    <row r="92" spans="2:33" ht="12.95" customHeight="1" x14ac:dyDescent="0.2">
      <c r="B92" s="65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7"/>
    </row>
    <row r="93" spans="2:33" ht="12.95" customHeight="1" x14ac:dyDescent="0.2">
      <c r="B93" s="65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7"/>
    </row>
    <row r="94" spans="2:33" ht="12.95" customHeight="1" x14ac:dyDescent="0.2">
      <c r="B94" s="65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7"/>
    </row>
    <row r="95" spans="2:33" ht="12.95" customHeight="1" x14ac:dyDescent="0.2">
      <c r="B95" s="65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  <c r="AA95" s="66"/>
      <c r="AB95" s="66"/>
      <c r="AC95" s="66"/>
      <c r="AD95" s="66"/>
      <c r="AE95" s="66"/>
      <c r="AF95" s="66"/>
      <c r="AG95" s="67"/>
    </row>
    <row r="96" spans="2:33" ht="12.95" customHeight="1" x14ac:dyDescent="0.2">
      <c r="B96" s="65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7"/>
    </row>
    <row r="97" spans="1:38" ht="12.95" customHeight="1" x14ac:dyDescent="0.2"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7"/>
    </row>
    <row r="98" spans="1:38" ht="12.95" customHeight="1" x14ac:dyDescent="0.2"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7"/>
    </row>
    <row r="99" spans="1:38" ht="12.95" customHeight="1" x14ac:dyDescent="0.2"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7"/>
    </row>
    <row r="100" spans="1:38" ht="12.95" customHeight="1" x14ac:dyDescent="0.2"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7"/>
    </row>
    <row r="101" spans="1:38" ht="12.95" customHeight="1" x14ac:dyDescent="0.2"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7"/>
    </row>
    <row r="102" spans="1:38" ht="12.95" customHeight="1" x14ac:dyDescent="0.2"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67"/>
    </row>
    <row r="103" spans="1:38" ht="12.95" customHeight="1" x14ac:dyDescent="0.2"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7"/>
    </row>
    <row r="104" spans="1:38" ht="45.95" customHeight="1" x14ac:dyDescent="0.2"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7"/>
    </row>
    <row r="105" spans="1:38" ht="30.75" customHeight="1" x14ac:dyDescent="0.2"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7"/>
    </row>
    <row r="106" spans="1:38" ht="12.95" customHeight="1" x14ac:dyDescent="0.2"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7"/>
    </row>
    <row r="107" spans="1:38" ht="12.95" customHeight="1" x14ac:dyDescent="0.2"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  <c r="AA107" s="66"/>
      <c r="AB107" s="66"/>
      <c r="AC107" s="66"/>
      <c r="AD107" s="66"/>
      <c r="AE107" s="66"/>
      <c r="AF107" s="66"/>
      <c r="AG107" s="67"/>
    </row>
    <row r="108" spans="1:38" ht="159" customHeight="1" x14ac:dyDescent="0.2"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  <c r="AA108" s="66"/>
      <c r="AB108" s="66"/>
      <c r="AC108" s="66"/>
      <c r="AD108" s="66"/>
      <c r="AE108" s="66"/>
      <c r="AF108" s="66"/>
      <c r="AG108" s="67"/>
    </row>
    <row r="109" spans="1:38" ht="151.5" customHeight="1" x14ac:dyDescent="0.2"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7"/>
      <c r="AK109" s="15"/>
    </row>
    <row r="110" spans="1:38" ht="388.5" customHeight="1" x14ac:dyDescent="0.2">
      <c r="B110" s="258"/>
      <c r="C110" s="259"/>
      <c r="D110" s="259"/>
      <c r="E110" s="259"/>
      <c r="F110" s="259"/>
      <c r="G110" s="259"/>
      <c r="H110" s="259"/>
      <c r="I110" s="259"/>
      <c r="J110" s="259"/>
      <c r="K110" s="259"/>
      <c r="L110" s="259"/>
      <c r="M110" s="259"/>
      <c r="N110" s="259"/>
      <c r="O110" s="259"/>
      <c r="P110" s="259"/>
      <c r="Q110" s="259"/>
      <c r="R110" s="259"/>
      <c r="S110" s="259"/>
      <c r="T110" s="259"/>
      <c r="U110" s="259"/>
      <c r="V110" s="259"/>
      <c r="W110" s="259"/>
      <c r="X110" s="259"/>
      <c r="Y110" s="259"/>
      <c r="Z110" s="259"/>
      <c r="AA110" s="259"/>
      <c r="AB110" s="259"/>
      <c r="AC110" s="259"/>
      <c r="AD110" s="259"/>
      <c r="AE110" s="259"/>
      <c r="AF110" s="259"/>
      <c r="AG110" s="260"/>
      <c r="AL110" s="15"/>
    </row>
    <row r="111" spans="1:38" ht="231.75" customHeight="1" x14ac:dyDescent="0.2">
      <c r="A111" s="27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28"/>
    </row>
  </sheetData>
  <mergeCells count="242">
    <mergeCell ref="B77:AG77"/>
    <mergeCell ref="B110:AG110"/>
    <mergeCell ref="B8:F8"/>
    <mergeCell ref="B9:F9"/>
    <mergeCell ref="B10:F10"/>
    <mergeCell ref="AD55:AG55"/>
    <mergeCell ref="B20:F20"/>
    <mergeCell ref="B14:F14"/>
    <mergeCell ref="B15:F15"/>
    <mergeCell ref="W55:Y55"/>
    <mergeCell ref="G8:AG8"/>
    <mergeCell ref="G9:AG9"/>
    <mergeCell ref="G10:AG10"/>
    <mergeCell ref="G14:AG14"/>
    <mergeCell ref="S15:AG15"/>
    <mergeCell ref="G20:AG20"/>
    <mergeCell ref="G21:AG21"/>
    <mergeCell ref="P15:R15"/>
    <mergeCell ref="G15:J15"/>
    <mergeCell ref="K15:O15"/>
    <mergeCell ref="B23:AG23"/>
    <mergeCell ref="D55:V55"/>
    <mergeCell ref="B11:F11"/>
    <mergeCell ref="B13:F13"/>
    <mergeCell ref="B19:F19"/>
    <mergeCell ref="B88:AG88"/>
    <mergeCell ref="G22:AG22"/>
    <mergeCell ref="B69:AG69"/>
    <mergeCell ref="B22:F22"/>
    <mergeCell ref="B52:AG52"/>
    <mergeCell ref="B53:C54"/>
    <mergeCell ref="B55:C55"/>
    <mergeCell ref="AD53:AG54"/>
    <mergeCell ref="W53:Y54"/>
    <mergeCell ref="Z53:AC54"/>
    <mergeCell ref="Z55:AC55"/>
    <mergeCell ref="D53:V54"/>
    <mergeCell ref="B56:C56"/>
    <mergeCell ref="B60:C60"/>
    <mergeCell ref="B70:AG70"/>
    <mergeCell ref="B61:C61"/>
    <mergeCell ref="Z59:AC59"/>
    <mergeCell ref="B62:C62"/>
    <mergeCell ref="B63:C63"/>
    <mergeCell ref="B64:C64"/>
    <mergeCell ref="AD66:AG66"/>
    <mergeCell ref="Z67:AC67"/>
    <mergeCell ref="B78:AG78"/>
    <mergeCell ref="D66:V66"/>
    <mergeCell ref="B1:F1"/>
    <mergeCell ref="AA1:AG1"/>
    <mergeCell ref="G1:Z1"/>
    <mergeCell ref="B5:F5"/>
    <mergeCell ref="B6:F6"/>
    <mergeCell ref="G5:AG5"/>
    <mergeCell ref="G6:AG6"/>
    <mergeCell ref="B7:F7"/>
    <mergeCell ref="B3:D3"/>
    <mergeCell ref="E3:T3"/>
    <mergeCell ref="U3:V3"/>
    <mergeCell ref="Y3:AB3"/>
    <mergeCell ref="AD3:AG3"/>
    <mergeCell ref="B2:AG2"/>
    <mergeCell ref="B4:AG4"/>
    <mergeCell ref="G7:AG7"/>
    <mergeCell ref="B44:C44"/>
    <mergeCell ref="D44:U44"/>
    <mergeCell ref="B24:AG24"/>
    <mergeCell ref="B25:R25"/>
    <mergeCell ref="G19:H19"/>
    <mergeCell ref="I19:M19"/>
    <mergeCell ref="N19:Q19"/>
    <mergeCell ref="R19:U19"/>
    <mergeCell ref="S34:V34"/>
    <mergeCell ref="W34:AG34"/>
    <mergeCell ref="B26:F26"/>
    <mergeCell ref="G26:R26"/>
    <mergeCell ref="B33:F33"/>
    <mergeCell ref="AE33:AG33"/>
    <mergeCell ref="B31:F31"/>
    <mergeCell ref="G31:R31"/>
    <mergeCell ref="B32:F32"/>
    <mergeCell ref="G32:R32"/>
    <mergeCell ref="W37:AG37"/>
    <mergeCell ref="W38:AG38"/>
    <mergeCell ref="W39:AG39"/>
    <mergeCell ref="W31:AG31"/>
    <mergeCell ref="S32:V32"/>
    <mergeCell ref="W32:AG32"/>
    <mergeCell ref="B16:F16"/>
    <mergeCell ref="G16:H16"/>
    <mergeCell ref="B28:F28"/>
    <mergeCell ref="G28:R28"/>
    <mergeCell ref="B29:F29"/>
    <mergeCell ref="G29:R29"/>
    <mergeCell ref="B30:F30"/>
    <mergeCell ref="G30:R30"/>
    <mergeCell ref="G13:AG13"/>
    <mergeCell ref="B18:F18"/>
    <mergeCell ref="G18:H18"/>
    <mergeCell ref="B21:F21"/>
    <mergeCell ref="B27:F27"/>
    <mergeCell ref="G27:R27"/>
    <mergeCell ref="B17:F17"/>
    <mergeCell ref="G17:H17"/>
    <mergeCell ref="S26:V26"/>
    <mergeCell ref="W26:AG26"/>
    <mergeCell ref="S27:V27"/>
    <mergeCell ref="W27:AG27"/>
    <mergeCell ref="S28:V28"/>
    <mergeCell ref="W28:AG28"/>
    <mergeCell ref="S29:V29"/>
    <mergeCell ref="W29:AG29"/>
    <mergeCell ref="S25:AG25"/>
    <mergeCell ref="Z62:AC62"/>
    <mergeCell ref="V45:X45"/>
    <mergeCell ref="Y45:AC46"/>
    <mergeCell ref="AD45:AG46"/>
    <mergeCell ref="W40:AG40"/>
    <mergeCell ref="S41:V41"/>
    <mergeCell ref="W41:AG41"/>
    <mergeCell ref="V44:X44"/>
    <mergeCell ref="Y44:AC44"/>
    <mergeCell ref="AD44:AG44"/>
    <mergeCell ref="D56:V56"/>
    <mergeCell ref="D57:V57"/>
    <mergeCell ref="AD60:AG60"/>
    <mergeCell ref="S31:V31"/>
    <mergeCell ref="G39:R39"/>
    <mergeCell ref="S37:V37"/>
    <mergeCell ref="AD56:AG56"/>
    <mergeCell ref="D62:V62"/>
    <mergeCell ref="W56:Y56"/>
    <mergeCell ref="Z56:AC56"/>
    <mergeCell ref="D63:V63"/>
    <mergeCell ref="V49:AG49"/>
    <mergeCell ref="AD59:AG59"/>
    <mergeCell ref="D50:U50"/>
    <mergeCell ref="V50:AG50"/>
    <mergeCell ref="Z57:AC57"/>
    <mergeCell ref="AD57:AG57"/>
    <mergeCell ref="W60:Y60"/>
    <mergeCell ref="Z60:AC60"/>
    <mergeCell ref="W57:Y57"/>
    <mergeCell ref="B45:C45"/>
    <mergeCell ref="D45:U45"/>
    <mergeCell ref="B48:C48"/>
    <mergeCell ref="D48:U48"/>
    <mergeCell ref="V48:AG48"/>
    <mergeCell ref="D58:V58"/>
    <mergeCell ref="D59:V59"/>
    <mergeCell ref="D60:V60"/>
    <mergeCell ref="D61:V61"/>
    <mergeCell ref="B46:C46"/>
    <mergeCell ref="D46:U46"/>
    <mergeCell ref="V46:X46"/>
    <mergeCell ref="G40:R40"/>
    <mergeCell ref="B41:F41"/>
    <mergeCell ref="G41:R41"/>
    <mergeCell ref="S40:V40"/>
    <mergeCell ref="B34:F34"/>
    <mergeCell ref="G34:R34"/>
    <mergeCell ref="S35:V35"/>
    <mergeCell ref="G33:J33"/>
    <mergeCell ref="K33:O33"/>
    <mergeCell ref="P33:R33"/>
    <mergeCell ref="S33:V33"/>
    <mergeCell ref="B36:F36"/>
    <mergeCell ref="G36:R36"/>
    <mergeCell ref="S38:V38"/>
    <mergeCell ref="G35:R35"/>
    <mergeCell ref="B82:AG82"/>
    <mergeCell ref="S30:V30"/>
    <mergeCell ref="W30:AG30"/>
    <mergeCell ref="W64:Y64"/>
    <mergeCell ref="Z64:AC64"/>
    <mergeCell ref="AD64:AG64"/>
    <mergeCell ref="W65:Y65"/>
    <mergeCell ref="Z65:AC65"/>
    <mergeCell ref="AD65:AG65"/>
    <mergeCell ref="W67:Y67"/>
    <mergeCell ref="S39:V39"/>
    <mergeCell ref="B37:F37"/>
    <mergeCell ref="G37:R37"/>
    <mergeCell ref="B35:F35"/>
    <mergeCell ref="W35:AG35"/>
    <mergeCell ref="S36:V36"/>
    <mergeCell ref="W36:AG36"/>
    <mergeCell ref="B38:F38"/>
    <mergeCell ref="G38:R38"/>
    <mergeCell ref="B39:F39"/>
    <mergeCell ref="B57:C57"/>
    <mergeCell ref="W33:AA33"/>
    <mergeCell ref="AB33:AD33"/>
    <mergeCell ref="B40:F40"/>
    <mergeCell ref="B85:AG85"/>
    <mergeCell ref="B66:C66"/>
    <mergeCell ref="D65:V65"/>
    <mergeCell ref="Z66:AC66"/>
    <mergeCell ref="W66:Y66"/>
    <mergeCell ref="B79:AG79"/>
    <mergeCell ref="B81:AG81"/>
    <mergeCell ref="B90:AG109"/>
    <mergeCell ref="S42:V42"/>
    <mergeCell ref="W42:AG42"/>
    <mergeCell ref="B67:S67"/>
    <mergeCell ref="T67:V67"/>
    <mergeCell ref="B87:AG87"/>
    <mergeCell ref="B71:AG71"/>
    <mergeCell ref="B80:AG80"/>
    <mergeCell ref="B86:AG86"/>
    <mergeCell ref="B72:AG72"/>
    <mergeCell ref="B42:F42"/>
    <mergeCell ref="G42:R42"/>
    <mergeCell ref="B49:C49"/>
    <mergeCell ref="D49:U49"/>
    <mergeCell ref="AD58:AG58"/>
    <mergeCell ref="B43:AG43"/>
    <mergeCell ref="AD62:AG62"/>
    <mergeCell ref="B12:F12"/>
    <mergeCell ref="B59:C59"/>
    <mergeCell ref="Z58:AC58"/>
    <mergeCell ref="B50:C50"/>
    <mergeCell ref="W61:Y61"/>
    <mergeCell ref="Z61:AC61"/>
    <mergeCell ref="D64:V64"/>
    <mergeCell ref="W63:Y63"/>
    <mergeCell ref="W58:Y58"/>
    <mergeCell ref="W59:Y59"/>
    <mergeCell ref="W62:Y62"/>
    <mergeCell ref="B65:C65"/>
    <mergeCell ref="AD67:AG67"/>
    <mergeCell ref="Z63:AC63"/>
    <mergeCell ref="AD63:AG63"/>
    <mergeCell ref="B73:AG73"/>
    <mergeCell ref="AD61:AG61"/>
    <mergeCell ref="B58:C58"/>
    <mergeCell ref="B74:AG74"/>
    <mergeCell ref="B75:AG75"/>
    <mergeCell ref="B76:AG76"/>
    <mergeCell ref="B83:AG83"/>
    <mergeCell ref="B84:AG84"/>
  </mergeCells>
  <phoneticPr fontId="3" type="noConversion"/>
  <printOptions horizontalCentered="1"/>
  <pageMargins left="0.19685039370078741" right="0.19685039370078741" top="0.78740157480314965" bottom="0.94488188976377963" header="0" footer="0"/>
  <pageSetup scale="61" fitToHeight="3" orientation="portrait" r:id="rId1"/>
  <headerFooter alignWithMargins="0">
    <oddFooter>Página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5847229364A4449C1DB5CA97B8751C" ma:contentTypeVersion="22" ma:contentTypeDescription="Crear nuevo documento." ma:contentTypeScope="" ma:versionID="87303088f494cf0c636facd2677d7915">
  <xsd:schema xmlns:xsd="http://www.w3.org/2001/XMLSchema" xmlns:xs="http://www.w3.org/2001/XMLSchema" xmlns:p="http://schemas.microsoft.com/office/2006/metadata/properties" xmlns:ns2="c5cc6fe4-7bae-4ad8-983a-e5236bfbe65e" xmlns:ns3="703ac7a9-cb03-4bf5-8dbc-9fd8f3978264" targetNamespace="http://schemas.microsoft.com/office/2006/metadata/properties" ma:root="true" ma:fieldsID="dada5cb463a46e4f92280fde4d116c3b" ns2:_="" ns3:_="">
    <xsd:import namespace="c5cc6fe4-7bae-4ad8-983a-e5236bfbe65e"/>
    <xsd:import namespace="703ac7a9-cb03-4bf5-8dbc-9fd8f3978264"/>
    <xsd:element name="properties">
      <xsd:complexType>
        <xsd:sequence>
          <xsd:element name="documentManagement">
            <xsd:complexType>
              <xsd:all>
                <xsd:element ref="ns2:FechayHora" minOccurs="0"/>
                <xsd:element ref="ns2:_Flow_SignoffStatus" minOccurs="0"/>
                <xsd:element ref="ns2:Fechayhora0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6fe4-7bae-4ad8-983a-e5236bfbe65e" elementFormDefault="qualified">
    <xsd:import namespace="http://schemas.microsoft.com/office/2006/documentManagement/types"/>
    <xsd:import namespace="http://schemas.microsoft.com/office/infopath/2007/PartnerControls"/>
    <xsd:element name="FechayHora" ma:index="3" nillable="true" ma:displayName="Fecha y Hora" ma:format="DateTime" ma:internalName="FechayHora" ma:readOnly="false">
      <xsd:simpleType>
        <xsd:restriction base="dms:DateTime"/>
      </xsd:simpleType>
    </xsd:element>
    <xsd:element name="_Flow_SignoffStatus" ma:index="4" nillable="true" ma:displayName="Estado de aprobación" ma:internalName="Estado_x0020_de_x0020_aprobaci_x00f3_n" ma:readOnly="false">
      <xsd:simpleType>
        <xsd:restriction base="dms:Text"/>
      </xsd:simpleType>
    </xsd:element>
    <xsd:element name="Fechayhora0" ma:index="5" nillable="true" ma:displayName="Fecha y hora" ma:format="DateOnly" ma:internalName="Fechayhora0" ma:readOnly="false">
      <xsd:simpleType>
        <xsd:restriction base="dms:DateTime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19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ac7a9-cb03-4bf5-8dbc-9fd8f3978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  <xsd:element name="TaxCatchAll" ma:index="23" nillable="true" ma:displayName="Taxonomy Catch All Column" ma:hidden="true" ma:list="{063b0d94-22a5-4c9a-a97e-d2f11d303701}" ma:internalName="TaxCatchAll" ma:readOnly="false" ma:showField="CatchAllData" ma:web="703ac7a9-cb03-4bf5-8dbc-9fd8f39782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Fechayhora0 xmlns="c5cc6fe4-7bae-4ad8-983a-e5236bfbe65e" xsi:nil="true"/>
    <FechayHora xmlns="c5cc6fe4-7bae-4ad8-983a-e5236bfbe65e" xsi:nil="true"/>
    <TaxCatchAll xmlns="703ac7a9-cb03-4bf5-8dbc-9fd8f3978264" xsi:nil="true"/>
    <lcf76f155ced4ddcb4097134ff3c332f xmlns="c5cc6fe4-7bae-4ad8-983a-e5236bfbe65e">
      <Terms xmlns="http://schemas.microsoft.com/office/infopath/2007/PartnerControls"/>
    </lcf76f155ced4ddcb4097134ff3c332f>
    <_Flow_SignoffStatus xmlns="c5cc6fe4-7bae-4ad8-983a-e5236bfbe65e" xsi:nil="true"/>
  </documentManagement>
</p:properties>
</file>

<file path=customXml/itemProps1.xml><?xml version="1.0" encoding="utf-8"?>
<ds:datastoreItem xmlns:ds="http://schemas.openxmlformats.org/officeDocument/2006/customXml" ds:itemID="{943DF87B-F76D-4A35-9A79-7E45D1474711}"/>
</file>

<file path=customXml/itemProps2.xml><?xml version="1.0" encoding="utf-8"?>
<ds:datastoreItem xmlns:ds="http://schemas.openxmlformats.org/officeDocument/2006/customXml" ds:itemID="{EE94AA9C-257F-4780-8C1A-F63807033F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EBD860-5262-4650-8864-FFEBAC5F3E50}">
  <ds:schemaRefs>
    <ds:schemaRef ds:uri="http://schemas.microsoft.com/office/2006/metadata/properties"/>
    <ds:schemaRef ds:uri="http://www.w3.org/2000/xmlns/"/>
  </ds:schemaRefs>
</ds:datastoreItem>
</file>

<file path=docMetadata/LabelInfo.xml><?xml version="1.0" encoding="utf-8"?>
<clbl:labelList xmlns:clbl="http://schemas.microsoft.com/office/2020/mipLabelMetadata">
  <clbl:label id="{2c265b7e-6857-49fe-ae12-61c1a6cdb046}" enabled="0" method="" siteId="{2c265b7e-6857-49fe-ae12-61c1a6cdb04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SEMANAL</vt:lpstr>
      <vt:lpstr>SEMANAL!Área_de_impresión</vt:lpstr>
      <vt:lpstr>SEMANAL!Títulos_a_imprimir</vt:lpstr>
    </vt:vector>
  </TitlesOfParts>
  <Company>FONADE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anarvaez</dc:creator>
  <cp:lastModifiedBy>IVAN DARIO MANTILLA ROSAS</cp:lastModifiedBy>
  <cp:lastPrinted>2024-11-19T19:23:16Z</cp:lastPrinted>
  <dcterms:created xsi:type="dcterms:W3CDTF">2008-02-28T20:43:19Z</dcterms:created>
  <dcterms:modified xsi:type="dcterms:W3CDTF">2024-12-19T18:42:17Z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0x010100F35847229364A4449C1DB5CA97B8751C</vt:lpwstr>
  </property>
</Properties>
</file>