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48" documentId="8_{01BE81E5-21BC-4052-B764-6168F8537A50}" xr6:coauthVersionLast="47" xr6:coauthVersionMax="47" xr10:uidLastSave="{0D0B1A07-F6B4-4BAF-8B63-4EBBBF302E7B}"/>
  <bookViews>
    <workbookView xWindow="-110" yWindow="-110" windowWidth="19420" windowHeight="10300" xr2:uid="{00000000-000D-0000-FFFF-FFFF00000000}"/>
  </bookViews>
  <sheets>
    <sheet name="SEMANAL" sheetId="2" r:id="rId1"/>
  </sheets>
  <definedNames>
    <definedName name="_xlnm.Print_Area" localSheetId="0">SEMANAL!$A$1:$AH$104</definedName>
    <definedName name="_xlnm.Print_Titles" localSheetId="0">SEMANAL!$1:$3</definedName>
    <definedName name="Z_EC7D1C3D_EF87_4C2F_AF0F_74582594229A_.wvu.PrintArea" localSheetId="0" hidden="1">SEMANAL!$B$1:$AG$69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9" i="2" l="1"/>
  <c r="AD57" i="2" l="1"/>
  <c r="AD56" i="2"/>
  <c r="AD55" i="2"/>
  <c r="AF55" i="2"/>
  <c r="AF56" i="2"/>
  <c r="AF57" i="2"/>
  <c r="G37" i="2"/>
  <c r="W66" i="2"/>
  <c r="G39" i="2" l="1"/>
  <c r="G20" i="2"/>
  <c r="G21" i="2" s="1"/>
  <c r="G31" i="2"/>
  <c r="Y44" i="2" l="1"/>
  <c r="Z66" i="2" l="1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8" i="2"/>
  <c r="AD58" i="2"/>
  <c r="AF54" i="2"/>
  <c r="AD54" i="2"/>
  <c r="W31" i="2"/>
  <c r="AD3" i="2" l="1"/>
  <c r="G32" i="2" l="1"/>
  <c r="P32" i="2" s="1"/>
  <c r="W32" i="2"/>
  <c r="AE32" i="2" s="1"/>
  <c r="G14" i="2"/>
  <c r="G13" i="2"/>
  <c r="V18" i="2"/>
  <c r="P14" i="2" l="1"/>
</calcChain>
</file>

<file path=xl/sharedStrings.xml><?xml version="1.0" encoding="utf-8"?>
<sst xmlns="http://schemas.openxmlformats.org/spreadsheetml/2006/main" count="128" uniqueCount="100">
  <si>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</si>
  <si>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</si>
  <si>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</si>
  <si>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</si>
  <si>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</si>
  <si>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</si>
  <si>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</si>
  <si>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</si>
  <si>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</si>
  <si>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</si>
  <si>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</si>
  <si>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</si>
  <si>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</si>
  <si>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</si>
  <si>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</si>
  <si>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</si>
  <si>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</si>
  <si>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</si>
  <si>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</si>
  <si>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</si>
  <si>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</si>
  <si>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</si>
  <si>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</si>
  <si>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</si>
  <si>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</si>
  <si>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</si>
  <si>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</si>
  <si>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</si>
  <si>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</si>
  <si>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</si>
  <si>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</si>
  <si>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</si>
  <si>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</si>
  <si>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</si>
  <si>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</si>
  <si>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</si>
  <si>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</si>
  <si>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</si>
  <si>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</si>
  <si>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</si>
  <si>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</si>
  <si>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</si>
  <si>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</si>
  <si>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</si>
  <si>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</si>
  <si>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</si>
  <si>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</si>
  <si>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</si>
  <si>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</si>
  <si>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</si>
  <si>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</si>
  <si>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</si>
  <si>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</si>
  <si>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</si>
  <si>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</si>
  <si>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</si>
  <si>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</si>
  <si>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</si>
  <si>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</si>
  <si>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</si>
  <si>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</si>
  <si>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</si>
  <si>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</si>
  <si>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</si>
  <si>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</si>
  <si>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</si>
  <si>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</si>
  <si>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</si>
  <si>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</si>
  <si>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</si>
  <si>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</si>
  <si>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</si>
  <si>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</si>
  <si>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</si>
  <si>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</si>
  <si>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</si>
  <si>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</si>
  <si>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</si>
  <si>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</si>
  <si>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</si>
  <si>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</si>
  <si>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</si>
  <si>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</si>
  <si>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</si>
  <si>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</si>
  <si>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</si>
  <si>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</si>
  <si>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</si>
  <si>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</si>
  <si>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</si>
  <si>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</si>
  <si>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</si>
  <si>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 xml:space="preserve">PARA LA SEMANA COMPRENDIDA ENTRE EL 14 AL 20 DE OCTUBRE DE 2024 EN EL COMPONENTE TÉCNICO SE REALIZARON LAS SIGUIENTES ACTIVIDADES DE OBRA </t>
  </si>
  <si>
    <t>En la semana del 21 al 27 de octubre se realizó verificación del funcionamiento del punto de atención a la comunidad a cargo del contratista de manera presencial y virtual</t>
  </si>
  <si>
    <t>El 23 de octubre se realizó el comité de obra donde el componente de gestión social participó dando el reporte de cumplimiento de las actividades ejecutadas en la semana.</t>
  </si>
  <si>
    <t>El 23 de octubre se realizó la última visita de verificación al predio del señor Hugo Beltrán, evidenciando que no existe ninguna filtración de agua y no se presenta daños en el predio. Se da cierre al seguimiento al predio.</t>
  </si>
  <si>
    <t xml:space="preserve">El 24 de octubre se llevó a cabo la segunda reunión del comité de sostenibilidad No 2 del proyecto, asistieron 3 personas de la comunidad y 2 representantes de la Alcaldía Local de Tunjuelito. Se estableció como compromiso establecer que entidad esta a cargo de los lotes remanentes contiguos al lote de la URI para que la comunidad pueda realizar la solicitud de limpieza, mantenimiento y conocer la destinación de estos predios. </t>
  </si>
  <si>
    <t>El contratista trabajo en la elaboración del informe mensual social No 3, así mismo en los anexos correspondientes relacionados con la finalización de la entrega de actas de vecindad</t>
  </si>
  <si>
    <t>Se continua con el armado de hierro para sotano,completando esta actividad en un 90%</t>
  </si>
  <si>
    <r>
      <t xml:space="preserve">Durante la semana del </t>
    </r>
    <r>
      <rPr>
        <b/>
        <sz val="11"/>
        <rFont val="Times New Roman"/>
        <family val="1"/>
      </rPr>
      <t>21/10/2024 al 27/10/2024</t>
    </r>
    <r>
      <rPr>
        <sz val="11"/>
        <rFont val="Times New Roman"/>
        <family val="1"/>
      </rPr>
      <t xml:space="preserve"> se realizaron las siguientes actividades:
El 21/10/2024 Findeter remite a la SDSCJ el informe semanal No. 91.
El 23/10/2024 Findeter remite a la SDSCJ via correo electrónico los planos sellados de curaduria del componente arquitectura.
El 24/10/2024 la SDSCJ remite el oficio con el radicado No. 2-2024-79211 mediante el cual solicita la experiencia y soportes del gestor designado del CI 2162 de 2022.
El 24/10/2024 la SDSCJ remite a findeter las respuestas a las solicitudes del comite de sostenibilidad No. 1.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</si>
</sst>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center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1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41910</xdr:colOff>
      <xdr:row>82</xdr:row>
      <xdr:rowOff>23813</xdr:rowOff>
    </xdr:from>
    <xdr:to>
      <xdr:col>10</xdr:col>
      <xdr:colOff>138506</xdr:colOff>
      <xdr:row>97</xdr:row>
      <xdr:rowOff>204535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0C2F0C-B362-46D0-AC5F-251976CDF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910" y="22256751"/>
          <a:ext cx="4017721" cy="2998534"/>
        </a:xfrm>
        <a:prstGeom prst="rect">
          <a:avLst/>
        </a:prstGeom>
      </xdr:spPr>
    </xdr:pic>
    <xdr:clientData/>
  </xdr:twoCellAnchor>
  <xdr:twoCellAnchor editAs="oneCell">
    <xdr:from>
      <xdr:col>10</xdr:col>
      <xdr:colOff>166688</xdr:colOff>
      <xdr:row>82</xdr:row>
      <xdr:rowOff>31750</xdr:rowOff>
    </xdr:from>
    <xdr:to>
      <xdr:col>21</xdr:col>
      <xdr:colOff>462533</xdr:colOff>
      <xdr:row>97</xdr:row>
      <xdr:rowOff>212472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66F281F-B050-464F-8106-5D876B5914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214813" y="22264688"/>
          <a:ext cx="3431158" cy="2998534"/>
        </a:xfrm>
        <a:prstGeom prst="rect">
          <a:avLst/>
        </a:prstGeom>
      </xdr:spPr>
    </xdr:pic>
    <xdr:clientData/>
  </xdr:twoCellAnchor>
  <xdr:twoCellAnchor editAs="oneCell">
    <xdr:from>
      <xdr:col>21</xdr:col>
      <xdr:colOff>495510</xdr:colOff>
      <xdr:row>82</xdr:row>
      <xdr:rowOff>33973</xdr:rowOff>
    </xdr:from>
    <xdr:to>
      <xdr:col>32</xdr:col>
      <xdr:colOff>376781</xdr:colOff>
      <xdr:row>97</xdr:row>
      <xdr:rowOff>214695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753B202-7C91-4310-9B09-0C7577091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78948" y="22266911"/>
          <a:ext cx="4175458" cy="2998534"/>
        </a:xfrm>
        <a:prstGeom prst="rect">
          <a:avLst/>
        </a:prstGeom>
      </xdr:spPr>
    </xdr:pic>
    <xdr:clientData/>
  </xdr:twoCellAnchor>
  <xdr:twoCellAnchor editAs="oneCell">
    <xdr:from>
      <xdr:col>1</xdr:col>
      <xdr:colOff>44131</xdr:colOff>
      <xdr:row>102</xdr:row>
      <xdr:rowOff>31431</xdr:rowOff>
    </xdr:from>
    <xdr:to>
      <xdr:col>11</xdr:col>
      <xdr:colOff>56777</xdr:colOff>
      <xdr:row>102</xdr:row>
      <xdr:rowOff>2997791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D02BEF9-BA24-4A30-9981-88FC3A570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131" y="26169619"/>
          <a:ext cx="4179834" cy="2966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220027</xdr:colOff>
      <xdr:row>102</xdr:row>
      <xdr:rowOff>27940</xdr:rowOff>
    </xdr:from>
    <xdr:to>
      <xdr:col>22</xdr:col>
      <xdr:colOff>269607</xdr:colOff>
      <xdr:row>102</xdr:row>
      <xdr:rowOff>2994300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D34234B-532F-40FA-9090-C20CE81B8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514215" y="26166128"/>
          <a:ext cx="3899267" cy="2966360"/>
        </a:xfrm>
        <a:prstGeom prst="rect">
          <a:avLst/>
        </a:prstGeom>
      </xdr:spPr>
    </xdr:pic>
    <xdr:clientData/>
  </xdr:twoCellAnchor>
  <xdr:twoCellAnchor editAs="oneCell">
    <xdr:from>
      <xdr:col>22</xdr:col>
      <xdr:colOff>460374</xdr:colOff>
      <xdr:row>102</xdr:row>
      <xdr:rowOff>32702</xdr:rowOff>
    </xdr:from>
    <xdr:to>
      <xdr:col>32</xdr:col>
      <xdr:colOff>366655</xdr:colOff>
      <xdr:row>102</xdr:row>
      <xdr:rowOff>2997369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5455CE3-1830-4F87-B7B5-CA4F186F47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604249" y="26170890"/>
          <a:ext cx="3240031" cy="2964667"/>
        </a:xfrm>
        <a:prstGeom prst="rect">
          <a:avLst/>
        </a:prstGeom>
      </xdr:spPr>
    </xdr:pic>
    <xdr:clientData/>
  </xdr:twoCellAnchor>
  <xdr:twoCellAnchor editAs="oneCell">
    <xdr:from>
      <xdr:col>1</xdr:col>
      <xdr:colOff>55563</xdr:colOff>
      <xdr:row>102</xdr:row>
      <xdr:rowOff>3095943</xdr:rowOff>
    </xdr:from>
    <xdr:to>
      <xdr:col>10</xdr:col>
      <xdr:colOff>186732</xdr:colOff>
      <xdr:row>103</xdr:row>
      <xdr:rowOff>910281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F63746-0785-43FD-9C7B-9F7A569A4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2563" y="29234131"/>
          <a:ext cx="4052294" cy="301340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31749</xdr:colOff>
      <xdr:row>102</xdr:row>
      <xdr:rowOff>3100387</xdr:rowOff>
    </xdr:from>
    <xdr:to>
      <xdr:col>21</xdr:col>
      <xdr:colOff>880966</xdr:colOff>
      <xdr:row>103</xdr:row>
      <xdr:rowOff>914725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B75BA0E-E673-4772-B00B-E8794C7A43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564062" y="29238575"/>
          <a:ext cx="3500342" cy="3013400"/>
        </a:xfrm>
        <a:prstGeom prst="rect">
          <a:avLst/>
        </a:prstGeom>
      </xdr:spPr>
    </xdr:pic>
    <xdr:clientData/>
  </xdr:twoCellAnchor>
  <xdr:twoCellAnchor editAs="oneCell">
    <xdr:from>
      <xdr:col>22</xdr:col>
      <xdr:colOff>119062</xdr:colOff>
      <xdr:row>102</xdr:row>
      <xdr:rowOff>3085466</xdr:rowOff>
    </xdr:from>
    <xdr:to>
      <xdr:col>32</xdr:col>
      <xdr:colOff>351693</xdr:colOff>
      <xdr:row>103</xdr:row>
      <xdr:rowOff>901498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F0910C07-3DA1-4DB4-8D0B-4C52BC045C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262937" y="29223654"/>
          <a:ext cx="3566381" cy="3015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4"/>
  <sheetViews>
    <sheetView showGridLines="0" tabSelected="1" view="pageBreakPreview" topLeftCell="A75" zoomScale="80" zoomScaleNormal="75" zoomScaleSheetLayoutView="80" workbookViewId="0">
      <selection activeCell="AJ88" sqref="AJ88"/>
    </sheetView>
  </sheetViews>
  <sheetFormatPr baseColWidth="10" defaultColWidth="11.453125" defaultRowHeight="13" x14ac:dyDescent="0.3"/>
  <cols>
    <col min="1" max="1" width="1.81640625" style="3" customWidth="1"/>
    <col min="2" max="2" width="6" style="3" customWidth="1"/>
    <col min="3" max="3" width="4.81640625" style="3" customWidth="1"/>
    <col min="4" max="4" width="7.1796875" style="3" customWidth="1"/>
    <col min="5" max="5" width="6" style="3" customWidth="1"/>
    <col min="6" max="6" width="6.453125" style="3" customWidth="1"/>
    <col min="7" max="7" width="7.7265625" style="3" customWidth="1"/>
    <col min="8" max="8" width="6.54296875" style="3" customWidth="1"/>
    <col min="9" max="9" width="4.81640625" style="3" customWidth="1"/>
    <col min="10" max="10" width="6.54296875" style="3" customWidth="1"/>
    <col min="11" max="11" width="3.54296875" style="3" customWidth="1"/>
    <col min="12" max="12" width="3.453125" style="3" customWidth="1"/>
    <col min="13" max="13" width="2" style="3" customWidth="1"/>
    <col min="14" max="14" width="3.81640625" style="3" customWidth="1"/>
    <col min="15" max="15" width="2.7265625" style="3" customWidth="1"/>
    <col min="16" max="16" width="3.54296875" style="3" customWidth="1"/>
    <col min="17" max="17" width="4.453125" style="3" customWidth="1"/>
    <col min="18" max="18" width="4.1796875" style="3" customWidth="1"/>
    <col min="19" max="19" width="4.81640625" style="3" customWidth="1"/>
    <col min="20" max="20" width="5.54296875" style="3" customWidth="1"/>
    <col min="21" max="21" width="6.81640625" style="3" customWidth="1"/>
    <col min="22" max="22" width="13.7265625" style="3" customWidth="1"/>
    <col min="23" max="23" width="6.81640625" style="3" customWidth="1"/>
    <col min="24" max="24" width="6" style="3" customWidth="1"/>
    <col min="25" max="25" width="3.7265625" style="3" customWidth="1"/>
    <col min="26" max="26" width="3.453125" style="3" customWidth="1"/>
    <col min="27" max="27" width="4.81640625" style="3" customWidth="1"/>
    <col min="28" max="28" width="3.453125" style="3" customWidth="1"/>
    <col min="29" max="29" width="6" style="3" customWidth="1"/>
    <col min="30" max="30" width="4.81640625" style="3" customWidth="1"/>
    <col min="31" max="31" width="4" style="3" customWidth="1"/>
    <col min="32" max="32" width="4.81640625" style="3" customWidth="1"/>
    <col min="33" max="33" width="6" style="3" customWidth="1"/>
    <col min="34" max="34" width="1.81640625" style="3" customWidth="1"/>
    <col min="35" max="35" width="20.7265625" style="3" customWidth="1"/>
    <col min="36" max="36" width="11.453125" style="3" customWidth="1"/>
    <col min="37" max="16384" width="11.453125" style="3"/>
  </cols>
  <sheetData>
    <row r="1" spans="2:33" s="1" customFormat="1" ht="58" customHeight="1" x14ac:dyDescent="0.25">
      <c r="B1" s="190"/>
      <c r="C1" s="191"/>
      <c r="D1" s="191"/>
      <c r="E1" s="191"/>
      <c r="F1" s="192"/>
      <c r="G1" s="196" t="s">
        <v>19</v>
      </c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8"/>
      <c r="AA1" s="193" t="s">
        <v>18</v>
      </c>
      <c r="AB1" s="194"/>
      <c r="AC1" s="194"/>
      <c r="AD1" s="194"/>
      <c r="AE1" s="194"/>
      <c r="AF1" s="194"/>
      <c r="AG1" s="195"/>
    </row>
    <row r="2" spans="2:33" s="1" customFormat="1" ht="8.25" customHeight="1" x14ac:dyDescent="0.25">
      <c r="B2" s="214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6"/>
    </row>
    <row r="3" spans="2:33" ht="15.75" customHeight="1" x14ac:dyDescent="0.3">
      <c r="B3" s="210" t="s">
        <v>6</v>
      </c>
      <c r="C3" s="210"/>
      <c r="D3" s="210"/>
      <c r="E3" s="211">
        <v>45593</v>
      </c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2" t="s">
        <v>7</v>
      </c>
      <c r="V3" s="212"/>
      <c r="W3" s="2">
        <v>92</v>
      </c>
      <c r="X3" s="2" t="s">
        <v>1</v>
      </c>
      <c r="Y3" s="213">
        <v>45586</v>
      </c>
      <c r="Z3" s="212"/>
      <c r="AA3" s="212"/>
      <c r="AB3" s="212"/>
      <c r="AC3" s="2" t="s">
        <v>2</v>
      </c>
      <c r="AD3" s="213">
        <f>+Y3+6</f>
        <v>45592</v>
      </c>
      <c r="AE3" s="212"/>
      <c r="AF3" s="212"/>
      <c r="AG3" s="212"/>
    </row>
    <row r="4" spans="2:33" ht="15.75" customHeight="1" x14ac:dyDescent="0.3">
      <c r="B4" s="175" t="s">
        <v>88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7"/>
    </row>
    <row r="5" spans="2:33" ht="32.5" customHeight="1" x14ac:dyDescent="0.3">
      <c r="B5" s="199" t="s">
        <v>10</v>
      </c>
      <c r="C5" s="200"/>
      <c r="D5" s="200"/>
      <c r="E5" s="200"/>
      <c r="F5" s="200"/>
      <c r="G5" s="204" t="s">
        <v>86</v>
      </c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6"/>
    </row>
    <row r="6" spans="2:33" ht="26.5" customHeight="1" x14ac:dyDescent="0.3">
      <c r="B6" s="201" t="s">
        <v>11</v>
      </c>
      <c r="C6" s="202"/>
      <c r="D6" s="202"/>
      <c r="E6" s="202"/>
      <c r="F6" s="203"/>
      <c r="G6" s="207" t="s">
        <v>20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9"/>
    </row>
    <row r="7" spans="2:33" ht="31.5" customHeight="1" x14ac:dyDescent="0.3">
      <c r="B7" s="160" t="s">
        <v>21</v>
      </c>
      <c r="C7" s="161"/>
      <c r="D7" s="161"/>
      <c r="E7" s="161"/>
      <c r="F7" s="162"/>
      <c r="G7" s="217" t="s">
        <v>22</v>
      </c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9"/>
    </row>
    <row r="8" spans="2:33" ht="14" x14ac:dyDescent="0.3">
      <c r="B8" s="165" t="s">
        <v>4</v>
      </c>
      <c r="C8" s="166"/>
      <c r="D8" s="166"/>
      <c r="E8" s="166"/>
      <c r="F8" s="167"/>
      <c r="G8" s="260" t="s">
        <v>23</v>
      </c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261"/>
    </row>
    <row r="9" spans="2:33" ht="14" x14ac:dyDescent="0.3">
      <c r="B9" s="165" t="s">
        <v>5</v>
      </c>
      <c r="C9" s="166"/>
      <c r="D9" s="166"/>
      <c r="E9" s="166"/>
      <c r="F9" s="167"/>
      <c r="G9" s="157">
        <v>44953</v>
      </c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9"/>
    </row>
    <row r="10" spans="2:33" ht="27.75" customHeight="1" x14ac:dyDescent="0.3">
      <c r="B10" s="160" t="s">
        <v>31</v>
      </c>
      <c r="C10" s="161"/>
      <c r="D10" s="161"/>
      <c r="E10" s="161"/>
      <c r="F10" s="162"/>
      <c r="G10" s="157">
        <v>45473</v>
      </c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9"/>
    </row>
    <row r="11" spans="2:33" ht="14" x14ac:dyDescent="0.3">
      <c r="B11" s="273" t="s">
        <v>32</v>
      </c>
      <c r="C11" s="181"/>
      <c r="D11" s="181"/>
      <c r="E11" s="181"/>
      <c r="F11" s="182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30.75" customHeight="1" x14ac:dyDescent="0.3">
      <c r="B12" s="274" t="s">
        <v>34</v>
      </c>
      <c r="C12" s="275"/>
      <c r="D12" s="275"/>
      <c r="E12" s="275"/>
      <c r="F12" s="276"/>
      <c r="G12" s="157">
        <v>45626</v>
      </c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9"/>
    </row>
    <row r="13" spans="2:33" ht="14" x14ac:dyDescent="0.3">
      <c r="B13" s="165" t="s">
        <v>38</v>
      </c>
      <c r="C13" s="166"/>
      <c r="D13" s="166"/>
      <c r="E13" s="166"/>
      <c r="F13" s="167"/>
      <c r="G13" s="260">
        <f>G12-G9+1</f>
        <v>674</v>
      </c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261"/>
    </row>
    <row r="14" spans="2:33" ht="14" x14ac:dyDescent="0.3">
      <c r="B14" s="165" t="s">
        <v>8</v>
      </c>
      <c r="C14" s="166"/>
      <c r="D14" s="166"/>
      <c r="E14" s="166"/>
      <c r="F14" s="167"/>
      <c r="G14" s="268">
        <f>AD3-G9</f>
        <v>639</v>
      </c>
      <c r="H14" s="269"/>
      <c r="I14" s="269"/>
      <c r="J14" s="269"/>
      <c r="K14" s="166" t="s">
        <v>9</v>
      </c>
      <c r="L14" s="166"/>
      <c r="M14" s="166"/>
      <c r="N14" s="166"/>
      <c r="O14" s="167"/>
      <c r="P14" s="265">
        <f>+G14/G13</f>
        <v>0.94807121661721072</v>
      </c>
      <c r="Q14" s="266"/>
      <c r="R14" s="267"/>
      <c r="S14" s="262" t="s">
        <v>25</v>
      </c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4"/>
    </row>
    <row r="15" spans="2:33" ht="29.25" customHeight="1" x14ac:dyDescent="0.3">
      <c r="B15" s="160" t="s">
        <v>28</v>
      </c>
      <c r="C15" s="161"/>
      <c r="D15" s="161"/>
      <c r="E15" s="161"/>
      <c r="F15" s="162"/>
      <c r="G15" s="168">
        <v>0.15920000000000001</v>
      </c>
      <c r="H15" s="169"/>
      <c r="I15" s="7" t="s">
        <v>27</v>
      </c>
      <c r="J15" s="7"/>
      <c r="K15" s="5"/>
      <c r="L15" s="5"/>
      <c r="M15" s="5"/>
      <c r="N15" s="5"/>
      <c r="O15" s="5"/>
      <c r="P15" s="6"/>
      <c r="Q15" s="6"/>
      <c r="R15" s="6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9"/>
    </row>
    <row r="16" spans="2:33" ht="30.75" customHeight="1" x14ac:dyDescent="0.3">
      <c r="B16" s="160" t="s">
        <v>29</v>
      </c>
      <c r="C16" s="161"/>
      <c r="D16" s="161"/>
      <c r="E16" s="161"/>
      <c r="F16" s="162"/>
      <c r="G16" s="168">
        <v>0.15920000000000001</v>
      </c>
      <c r="H16" s="169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3" customHeight="1" x14ac:dyDescent="0.3">
      <c r="B17" s="160" t="s">
        <v>26</v>
      </c>
      <c r="C17" s="161"/>
      <c r="D17" s="161"/>
      <c r="E17" s="161"/>
      <c r="F17" s="162"/>
      <c r="G17" s="163">
        <v>1</v>
      </c>
      <c r="H17" s="164"/>
      <c r="I17" s="10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29.5" customHeight="1" x14ac:dyDescent="0.3">
      <c r="B18" s="160" t="s">
        <v>35</v>
      </c>
      <c r="C18" s="161"/>
      <c r="D18" s="161"/>
      <c r="E18" s="161"/>
      <c r="F18" s="162"/>
      <c r="G18" s="163">
        <v>1</v>
      </c>
      <c r="H18" s="164"/>
      <c r="I18" s="180" t="s">
        <v>36</v>
      </c>
      <c r="J18" s="181"/>
      <c r="K18" s="181"/>
      <c r="L18" s="181"/>
      <c r="M18" s="182"/>
      <c r="N18" s="163">
        <v>1</v>
      </c>
      <c r="O18" s="164"/>
      <c r="P18" s="164"/>
      <c r="Q18" s="183"/>
      <c r="R18" s="184" t="s">
        <v>30</v>
      </c>
      <c r="S18" s="185"/>
      <c r="T18" s="185"/>
      <c r="U18" s="186"/>
      <c r="V18" s="14">
        <f>N18-G18</f>
        <v>0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14" x14ac:dyDescent="0.3">
      <c r="B19" s="165" t="s">
        <v>3</v>
      </c>
      <c r="C19" s="166"/>
      <c r="D19" s="166"/>
      <c r="E19" s="166"/>
      <c r="F19" s="167"/>
      <c r="G19" s="220">
        <v>21411634465</v>
      </c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2"/>
    </row>
    <row r="20" spans="2:36" ht="14" x14ac:dyDescent="0.3">
      <c r="B20" s="165" t="s">
        <v>12</v>
      </c>
      <c r="C20" s="166"/>
      <c r="D20" s="166"/>
      <c r="E20" s="166"/>
      <c r="F20" s="167"/>
      <c r="G20" s="220">
        <f>137833413.9+G37+W37+G38+W38</f>
        <v>1450071555.1599998</v>
      </c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2"/>
    </row>
    <row r="21" spans="2:36" ht="14" x14ac:dyDescent="0.3">
      <c r="B21" s="165" t="s">
        <v>13</v>
      </c>
      <c r="C21" s="166"/>
      <c r="D21" s="166"/>
      <c r="E21" s="166"/>
      <c r="F21" s="167"/>
      <c r="G21" s="220">
        <f>+G19-G20</f>
        <v>19961562909.84</v>
      </c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2"/>
      <c r="AJ21" s="4"/>
    </row>
    <row r="22" spans="2:36" ht="9" customHeight="1" x14ac:dyDescent="0.3">
      <c r="B22" s="270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2"/>
    </row>
    <row r="23" spans="2:36" ht="19.5" customHeight="1" x14ac:dyDescent="0.3">
      <c r="B23" s="175" t="s">
        <v>87</v>
      </c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7"/>
    </row>
    <row r="24" spans="2:36" ht="24.75" customHeight="1" x14ac:dyDescent="0.3">
      <c r="B24" s="178" t="s">
        <v>49</v>
      </c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9"/>
      <c r="S24" s="187" t="s">
        <v>69</v>
      </c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9"/>
    </row>
    <row r="25" spans="2:36" ht="17.25" customHeight="1" x14ac:dyDescent="0.3">
      <c r="B25" s="94" t="s">
        <v>50</v>
      </c>
      <c r="C25" s="95"/>
      <c r="D25" s="95"/>
      <c r="E25" s="95"/>
      <c r="F25" s="95"/>
      <c r="G25" s="130" t="s">
        <v>54</v>
      </c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2"/>
      <c r="S25" s="94" t="s">
        <v>50</v>
      </c>
      <c r="T25" s="95"/>
      <c r="U25" s="95"/>
      <c r="V25" s="95"/>
      <c r="W25" s="95" t="s">
        <v>91</v>
      </c>
      <c r="X25" s="95"/>
      <c r="Y25" s="95"/>
      <c r="Z25" s="95"/>
      <c r="AA25" s="95"/>
      <c r="AB25" s="95"/>
      <c r="AC25" s="95"/>
      <c r="AD25" s="95"/>
      <c r="AE25" s="95"/>
      <c r="AF25" s="95"/>
      <c r="AG25" s="96"/>
    </row>
    <row r="26" spans="2:36" ht="19.5" customHeight="1" x14ac:dyDescent="0.3">
      <c r="B26" s="103" t="s">
        <v>4</v>
      </c>
      <c r="C26" s="104"/>
      <c r="D26" s="104"/>
      <c r="E26" s="104"/>
      <c r="F26" s="104"/>
      <c r="G26" s="133" t="s">
        <v>55</v>
      </c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97" t="s">
        <v>4</v>
      </c>
      <c r="T26" s="98"/>
      <c r="U26" s="98"/>
      <c r="V26" s="98"/>
      <c r="W26" s="99" t="s">
        <v>56</v>
      </c>
      <c r="X26" s="98"/>
      <c r="Y26" s="98"/>
      <c r="Z26" s="98"/>
      <c r="AA26" s="98"/>
      <c r="AB26" s="98"/>
      <c r="AC26" s="98"/>
      <c r="AD26" s="98"/>
      <c r="AE26" s="98"/>
      <c r="AF26" s="98"/>
      <c r="AG26" s="100"/>
    </row>
    <row r="27" spans="2:36" ht="19.5" customHeight="1" x14ac:dyDescent="0.3">
      <c r="B27" s="103" t="s">
        <v>57</v>
      </c>
      <c r="C27" s="104"/>
      <c r="D27" s="104"/>
      <c r="E27" s="104" t="s">
        <v>51</v>
      </c>
      <c r="F27" s="104"/>
      <c r="G27" s="101">
        <v>45509</v>
      </c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38"/>
      <c r="S27" s="97" t="s">
        <v>57</v>
      </c>
      <c r="T27" s="98"/>
      <c r="U27" s="98"/>
      <c r="V27" s="98"/>
      <c r="W27" s="101">
        <v>45509</v>
      </c>
      <c r="X27" s="101"/>
      <c r="Y27" s="101"/>
      <c r="Z27" s="101"/>
      <c r="AA27" s="101"/>
      <c r="AB27" s="101"/>
      <c r="AC27" s="101"/>
      <c r="AD27" s="101"/>
      <c r="AE27" s="101"/>
      <c r="AF27" s="101"/>
      <c r="AG27" s="102"/>
    </row>
    <row r="28" spans="2:36" ht="18.649999999999999" customHeight="1" x14ac:dyDescent="0.3">
      <c r="B28" s="103" t="s">
        <v>58</v>
      </c>
      <c r="C28" s="104"/>
      <c r="D28" s="104"/>
      <c r="E28" s="104"/>
      <c r="F28" s="104"/>
      <c r="G28" s="98" t="s">
        <v>59</v>
      </c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122"/>
      <c r="S28" s="103" t="s">
        <v>58</v>
      </c>
      <c r="T28" s="104"/>
      <c r="U28" s="104"/>
      <c r="V28" s="104"/>
      <c r="W28" s="98" t="s">
        <v>59</v>
      </c>
      <c r="X28" s="98"/>
      <c r="Y28" s="98"/>
      <c r="Z28" s="98"/>
      <c r="AA28" s="98"/>
      <c r="AB28" s="98"/>
      <c r="AC28" s="98"/>
      <c r="AD28" s="98"/>
      <c r="AE28" s="98"/>
      <c r="AF28" s="98"/>
      <c r="AG28" s="100"/>
    </row>
    <row r="29" spans="2:36" ht="19.5" customHeight="1" x14ac:dyDescent="0.3">
      <c r="B29" s="103" t="s">
        <v>60</v>
      </c>
      <c r="C29" s="104"/>
      <c r="D29" s="104"/>
      <c r="E29" s="104"/>
      <c r="F29" s="104"/>
      <c r="G29" s="98" t="s">
        <v>59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122"/>
      <c r="S29" s="103" t="s">
        <v>60</v>
      </c>
      <c r="T29" s="104"/>
      <c r="U29" s="104"/>
      <c r="V29" s="104"/>
      <c r="W29" s="98" t="s">
        <v>59</v>
      </c>
      <c r="X29" s="98"/>
      <c r="Y29" s="98"/>
      <c r="Z29" s="98"/>
      <c r="AA29" s="98"/>
      <c r="AB29" s="98"/>
      <c r="AC29" s="98"/>
      <c r="AD29" s="98"/>
      <c r="AE29" s="98"/>
      <c r="AF29" s="98"/>
      <c r="AG29" s="100"/>
    </row>
    <row r="30" spans="2:36" ht="19.5" customHeight="1" x14ac:dyDescent="0.3">
      <c r="B30" s="103" t="s">
        <v>61</v>
      </c>
      <c r="C30" s="104"/>
      <c r="D30" s="104"/>
      <c r="E30" s="104"/>
      <c r="F30" s="104"/>
      <c r="G30" s="138">
        <v>45813</v>
      </c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40"/>
      <c r="S30" s="97" t="s">
        <v>61</v>
      </c>
      <c r="T30" s="98"/>
      <c r="U30" s="98"/>
      <c r="V30" s="98"/>
      <c r="W30" s="101">
        <v>45752</v>
      </c>
      <c r="X30" s="101"/>
      <c r="Y30" s="101"/>
      <c r="Z30" s="101"/>
      <c r="AA30" s="101"/>
      <c r="AB30" s="101"/>
      <c r="AC30" s="101"/>
      <c r="AD30" s="101"/>
      <c r="AE30" s="101"/>
      <c r="AF30" s="101"/>
      <c r="AG30" s="102"/>
    </row>
    <row r="31" spans="2:36" ht="14.5" customHeight="1" x14ac:dyDescent="0.3">
      <c r="B31" s="103" t="s">
        <v>62</v>
      </c>
      <c r="C31" s="104"/>
      <c r="D31" s="104"/>
      <c r="E31" s="104"/>
      <c r="F31" s="104"/>
      <c r="G31" s="141">
        <f>G30-G27+1</f>
        <v>305</v>
      </c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05"/>
      <c r="S31" s="103" t="s">
        <v>62</v>
      </c>
      <c r="T31" s="104"/>
      <c r="U31" s="104"/>
      <c r="V31" s="104"/>
      <c r="W31" s="105">
        <f>W30-W27+1</f>
        <v>244</v>
      </c>
      <c r="X31" s="106"/>
      <c r="Y31" s="106"/>
      <c r="Z31" s="106"/>
      <c r="AA31" s="106"/>
      <c r="AB31" s="106"/>
      <c r="AC31" s="106"/>
      <c r="AD31" s="106"/>
      <c r="AE31" s="106"/>
      <c r="AF31" s="106"/>
      <c r="AG31" s="107"/>
    </row>
    <row r="32" spans="2:36" ht="18.649999999999999" customHeight="1" x14ac:dyDescent="0.3">
      <c r="B32" s="103" t="s">
        <v>8</v>
      </c>
      <c r="C32" s="104"/>
      <c r="D32" s="104"/>
      <c r="E32" s="104"/>
      <c r="F32" s="104"/>
      <c r="G32" s="115">
        <f>+AD3-G27+1</f>
        <v>84</v>
      </c>
      <c r="H32" s="116"/>
      <c r="I32" s="116"/>
      <c r="J32" s="116"/>
      <c r="K32" s="117" t="s">
        <v>9</v>
      </c>
      <c r="L32" s="117"/>
      <c r="M32" s="117"/>
      <c r="N32" s="117"/>
      <c r="O32" s="118"/>
      <c r="P32" s="119">
        <f>+G32/G31</f>
        <v>0.27540983606557379</v>
      </c>
      <c r="Q32" s="120"/>
      <c r="R32" s="120"/>
      <c r="S32" s="103" t="s">
        <v>8</v>
      </c>
      <c r="T32" s="104"/>
      <c r="U32" s="104"/>
      <c r="V32" s="104"/>
      <c r="W32" s="115">
        <f>AD3-W27+1</f>
        <v>84</v>
      </c>
      <c r="X32" s="116"/>
      <c r="Y32" s="116"/>
      <c r="Z32" s="116"/>
      <c r="AA32" s="121"/>
      <c r="AB32" s="122" t="s">
        <v>9</v>
      </c>
      <c r="AC32" s="117"/>
      <c r="AD32" s="118"/>
      <c r="AE32" s="119">
        <f>+W32/W31</f>
        <v>0.34426229508196721</v>
      </c>
      <c r="AF32" s="120"/>
      <c r="AG32" s="142"/>
    </row>
    <row r="33" spans="2:35" ht="16.5" customHeight="1" x14ac:dyDescent="0.3">
      <c r="B33" s="103" t="s">
        <v>3</v>
      </c>
      <c r="C33" s="104"/>
      <c r="D33" s="104"/>
      <c r="E33" s="104"/>
      <c r="F33" s="104"/>
      <c r="G33" s="123">
        <v>1013921237</v>
      </c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4"/>
      <c r="S33" s="97" t="s">
        <v>3</v>
      </c>
      <c r="T33" s="98"/>
      <c r="U33" s="98"/>
      <c r="V33" s="98"/>
      <c r="W33" s="123">
        <v>17273655800</v>
      </c>
      <c r="X33" s="123"/>
      <c r="Y33" s="123"/>
      <c r="Z33" s="123"/>
      <c r="AA33" s="123"/>
      <c r="AB33" s="123"/>
      <c r="AC33" s="123"/>
      <c r="AD33" s="123"/>
      <c r="AE33" s="123"/>
      <c r="AF33" s="123"/>
      <c r="AG33" s="143"/>
      <c r="AI33" s="4"/>
    </row>
    <row r="34" spans="2:35" ht="18.649999999999999" customHeight="1" x14ac:dyDescent="0.3">
      <c r="B34" s="103" t="s">
        <v>63</v>
      </c>
      <c r="C34" s="104"/>
      <c r="D34" s="104"/>
      <c r="E34" s="104"/>
      <c r="F34" s="104"/>
      <c r="G34" s="123">
        <v>0</v>
      </c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4"/>
      <c r="S34" s="97" t="s">
        <v>63</v>
      </c>
      <c r="T34" s="98"/>
      <c r="U34" s="98"/>
      <c r="V34" s="98"/>
      <c r="W34" s="123">
        <v>0</v>
      </c>
      <c r="X34" s="123"/>
      <c r="Y34" s="123"/>
      <c r="Z34" s="123"/>
      <c r="AA34" s="123"/>
      <c r="AB34" s="123"/>
      <c r="AC34" s="123"/>
      <c r="AD34" s="123"/>
      <c r="AE34" s="123"/>
      <c r="AF34" s="123"/>
      <c r="AG34" s="143"/>
    </row>
    <row r="35" spans="2:35" ht="15.65" customHeight="1" x14ac:dyDescent="0.3">
      <c r="B35" s="103" t="s">
        <v>64</v>
      </c>
      <c r="C35" s="104"/>
      <c r="D35" s="104"/>
      <c r="E35" s="104"/>
      <c r="F35" s="104"/>
      <c r="G35" s="123">
        <v>204155456</v>
      </c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4"/>
      <c r="S35" s="97" t="s">
        <v>64</v>
      </c>
      <c r="T35" s="98"/>
      <c r="U35" s="98"/>
      <c r="V35" s="98"/>
      <c r="W35" s="123">
        <v>625940000</v>
      </c>
      <c r="X35" s="123"/>
      <c r="Y35" s="123"/>
      <c r="Z35" s="123"/>
      <c r="AA35" s="123"/>
      <c r="AB35" s="123"/>
      <c r="AC35" s="123"/>
      <c r="AD35" s="123"/>
      <c r="AE35" s="123"/>
      <c r="AF35" s="123"/>
      <c r="AG35" s="143"/>
    </row>
    <row r="36" spans="2:35" ht="20.5" customHeight="1" x14ac:dyDescent="0.3">
      <c r="B36" s="103" t="s">
        <v>65</v>
      </c>
      <c r="C36" s="104"/>
      <c r="D36" s="104"/>
      <c r="E36" s="104"/>
      <c r="F36" s="104"/>
      <c r="G36" s="123">
        <v>809765781</v>
      </c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4"/>
      <c r="S36" s="97" t="s">
        <v>65</v>
      </c>
      <c r="T36" s="98"/>
      <c r="U36" s="98"/>
      <c r="V36" s="98"/>
      <c r="W36" s="123">
        <v>16647715800</v>
      </c>
      <c r="X36" s="123"/>
      <c r="Y36" s="123"/>
      <c r="Z36" s="123"/>
      <c r="AA36" s="123"/>
      <c r="AB36" s="123"/>
      <c r="AC36" s="123"/>
      <c r="AD36" s="123"/>
      <c r="AE36" s="123"/>
      <c r="AF36" s="123"/>
      <c r="AG36" s="143"/>
    </row>
    <row r="37" spans="2:35" ht="17.5" customHeight="1" x14ac:dyDescent="0.3">
      <c r="B37" s="97" t="s">
        <v>66</v>
      </c>
      <c r="C37" s="98"/>
      <c r="D37" s="98"/>
      <c r="E37" s="98"/>
      <c r="F37" s="98"/>
      <c r="G37" s="123">
        <f>G35</f>
        <v>204155456</v>
      </c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4"/>
      <c r="S37" s="97" t="s">
        <v>66</v>
      </c>
      <c r="T37" s="98"/>
      <c r="U37" s="98"/>
      <c r="V37" s="98"/>
      <c r="W37" s="123">
        <v>625940000</v>
      </c>
      <c r="X37" s="123"/>
      <c r="Y37" s="123"/>
      <c r="Z37" s="123"/>
      <c r="AA37" s="123"/>
      <c r="AB37" s="123"/>
      <c r="AC37" s="123"/>
      <c r="AD37" s="123"/>
      <c r="AE37" s="123"/>
      <c r="AF37" s="123"/>
      <c r="AG37" s="143"/>
      <c r="AI37" s="39"/>
    </row>
    <row r="38" spans="2:35" ht="21.65" customHeight="1" x14ac:dyDescent="0.3">
      <c r="B38" s="97" t="s">
        <v>67</v>
      </c>
      <c r="C38" s="98"/>
      <c r="D38" s="98"/>
      <c r="E38" s="98"/>
      <c r="F38" s="98"/>
      <c r="G38" s="123">
        <v>42298078.259999998</v>
      </c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4"/>
      <c r="S38" s="97" t="s">
        <v>67</v>
      </c>
      <c r="T38" s="98"/>
      <c r="U38" s="98"/>
      <c r="V38" s="98"/>
      <c r="W38" s="123">
        <v>439844607</v>
      </c>
      <c r="X38" s="123"/>
      <c r="Y38" s="123"/>
      <c r="Z38" s="123"/>
      <c r="AA38" s="123"/>
      <c r="AB38" s="123"/>
      <c r="AC38" s="123"/>
      <c r="AD38" s="123"/>
      <c r="AE38" s="123"/>
      <c r="AF38" s="123"/>
      <c r="AG38" s="143"/>
      <c r="AI38" s="4"/>
    </row>
    <row r="39" spans="2:35" ht="24" customHeight="1" x14ac:dyDescent="0.3">
      <c r="B39" s="103" t="s">
        <v>13</v>
      </c>
      <c r="C39" s="104"/>
      <c r="D39" s="104"/>
      <c r="E39" s="104"/>
      <c r="F39" s="104"/>
      <c r="G39" s="123">
        <f>G33-G37-G38</f>
        <v>767467702.74000001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4"/>
      <c r="S39" s="103" t="s">
        <v>13</v>
      </c>
      <c r="T39" s="104"/>
      <c r="U39" s="104"/>
      <c r="V39" s="104"/>
      <c r="W39" s="123">
        <f>W33-W37-W38</f>
        <v>16207871193</v>
      </c>
      <c r="X39" s="123"/>
      <c r="Y39" s="123"/>
      <c r="Z39" s="123"/>
      <c r="AA39" s="123"/>
      <c r="AB39" s="123"/>
      <c r="AC39" s="123"/>
      <c r="AD39" s="123"/>
      <c r="AE39" s="123"/>
      <c r="AF39" s="123"/>
      <c r="AG39" s="143"/>
      <c r="AI39" s="4"/>
    </row>
    <row r="40" spans="2:35" ht="23.25" customHeight="1" x14ac:dyDescent="0.3">
      <c r="B40" s="125" t="s">
        <v>53</v>
      </c>
      <c r="C40" s="126"/>
      <c r="D40" s="126"/>
      <c r="E40" s="126"/>
      <c r="F40" s="126"/>
      <c r="G40" s="127" t="s">
        <v>90</v>
      </c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9"/>
      <c r="S40" s="146" t="s">
        <v>52</v>
      </c>
      <c r="T40" s="147"/>
      <c r="U40" s="147"/>
      <c r="V40" s="147"/>
      <c r="W40" s="148" t="s">
        <v>68</v>
      </c>
      <c r="X40" s="149"/>
      <c r="Y40" s="149"/>
      <c r="Z40" s="149"/>
      <c r="AA40" s="149"/>
      <c r="AB40" s="149"/>
      <c r="AC40" s="149"/>
      <c r="AD40" s="149"/>
      <c r="AE40" s="149"/>
      <c r="AF40" s="149"/>
      <c r="AG40" s="150"/>
      <c r="AI40" s="40"/>
    </row>
    <row r="41" spans="2:35" ht="12" customHeight="1" thickBot="1" x14ac:dyDescent="0.35">
      <c r="B41" s="71"/>
      <c r="C41" s="72"/>
      <c r="D41" s="72"/>
      <c r="E41" s="72"/>
      <c r="F41" s="72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50"/>
      <c r="T41" s="50"/>
      <c r="U41" s="50"/>
      <c r="V41" s="50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2:35" ht="31.5" customHeight="1" thickBot="1" x14ac:dyDescent="0.35">
      <c r="B42" s="79" t="s">
        <v>89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1"/>
      <c r="AI42" s="40"/>
    </row>
    <row r="43" spans="2:35" ht="47.5" customHeight="1" x14ac:dyDescent="0.3">
      <c r="B43" s="134" t="s">
        <v>0</v>
      </c>
      <c r="C43" s="174"/>
      <c r="D43" s="134" t="s">
        <v>39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5" t="s">
        <v>40</v>
      </c>
      <c r="W43" s="136"/>
      <c r="X43" s="137"/>
      <c r="Y43" s="151" t="s">
        <v>41</v>
      </c>
      <c r="Z43" s="151"/>
      <c r="AA43" s="151"/>
      <c r="AB43" s="151"/>
      <c r="AC43" s="151"/>
      <c r="AD43" s="151" t="s">
        <v>42</v>
      </c>
      <c r="AE43" s="151"/>
      <c r="AF43" s="151"/>
      <c r="AG43" s="151"/>
      <c r="AI43" s="4"/>
    </row>
    <row r="44" spans="2:35" ht="34.5" customHeight="1" x14ac:dyDescent="0.3">
      <c r="B44" s="108">
        <v>1</v>
      </c>
      <c r="C44" s="108"/>
      <c r="D44" s="109" t="s">
        <v>43</v>
      </c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10">
        <v>8.2500000000000004E-2</v>
      </c>
      <c r="W44" s="111"/>
      <c r="X44" s="112"/>
      <c r="Y44" s="144">
        <f>-V44+V45</f>
        <v>8.8000000000000023E-3</v>
      </c>
      <c r="Z44" s="144"/>
      <c r="AA44" s="144"/>
      <c r="AB44" s="144"/>
      <c r="AC44" s="144"/>
      <c r="AD44" s="145">
        <v>0.8</v>
      </c>
      <c r="AE44" s="145"/>
      <c r="AF44" s="145"/>
      <c r="AG44" s="145"/>
    </row>
    <row r="45" spans="2:35" ht="36" customHeight="1" x14ac:dyDescent="0.3">
      <c r="B45" s="108">
        <v>2</v>
      </c>
      <c r="C45" s="108"/>
      <c r="D45" s="109" t="s">
        <v>44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10">
        <v>9.1300000000000006E-2</v>
      </c>
      <c r="W45" s="111"/>
      <c r="X45" s="112"/>
      <c r="Y45" s="144"/>
      <c r="Z45" s="144"/>
      <c r="AA45" s="144"/>
      <c r="AB45" s="144"/>
      <c r="AC45" s="144"/>
      <c r="AD45" s="145"/>
      <c r="AE45" s="145"/>
      <c r="AF45" s="145"/>
      <c r="AG45" s="145"/>
    </row>
    <row r="46" spans="2:35" ht="9" customHeight="1" x14ac:dyDescent="0.3"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3"/>
      <c r="Z46" s="33"/>
      <c r="AA46" s="33"/>
      <c r="AB46" s="33"/>
      <c r="AC46" s="33"/>
      <c r="AD46" s="34"/>
      <c r="AE46" s="34"/>
      <c r="AF46" s="34"/>
      <c r="AG46" s="35"/>
    </row>
    <row r="47" spans="2:35" ht="27" customHeight="1" x14ac:dyDescent="0.3">
      <c r="B47" s="134" t="s">
        <v>0</v>
      </c>
      <c r="C47" s="134"/>
      <c r="D47" s="134" t="s">
        <v>45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5" t="s">
        <v>46</v>
      </c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7"/>
    </row>
    <row r="48" spans="2:35" ht="28.5" customHeight="1" x14ac:dyDescent="0.3">
      <c r="B48" s="74">
        <v>1</v>
      </c>
      <c r="C48" s="74"/>
      <c r="D48" s="75" t="s">
        <v>47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91">
        <v>1373436553.5</v>
      </c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3"/>
    </row>
    <row r="49" spans="1:33" ht="34.5" customHeight="1" thickBot="1" x14ac:dyDescent="0.35">
      <c r="B49" s="90">
        <v>2</v>
      </c>
      <c r="C49" s="90"/>
      <c r="D49" s="170" t="s">
        <v>48</v>
      </c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1">
        <v>1520568914.4291201</v>
      </c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3"/>
    </row>
    <row r="50" spans="1:33" ht="9.65" customHeight="1" x14ac:dyDescent="0.3">
      <c r="B50" s="25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9"/>
      <c r="X50" s="19"/>
      <c r="Y50" s="20"/>
      <c r="Z50" s="20"/>
      <c r="AA50" s="20"/>
      <c r="AB50" s="20"/>
      <c r="AC50" s="20"/>
      <c r="AD50" s="21"/>
      <c r="AE50" s="21"/>
      <c r="AF50" s="21"/>
      <c r="AG50" s="26"/>
    </row>
    <row r="51" spans="1:33" ht="29.15" customHeight="1" x14ac:dyDescent="0.3">
      <c r="B51" s="175" t="s">
        <v>17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7"/>
    </row>
    <row r="52" spans="1:33" ht="9" customHeight="1" x14ac:dyDescent="0.3">
      <c r="B52" s="223" t="s">
        <v>0</v>
      </c>
      <c r="C52" s="224"/>
      <c r="D52" s="244" t="s">
        <v>70</v>
      </c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6"/>
      <c r="W52" s="232" t="s">
        <v>15</v>
      </c>
      <c r="X52" s="233"/>
      <c r="Y52" s="234"/>
      <c r="Z52" s="238" t="s">
        <v>16</v>
      </c>
      <c r="AA52" s="239"/>
      <c r="AB52" s="239"/>
      <c r="AC52" s="240"/>
      <c r="AD52" s="227" t="s">
        <v>14</v>
      </c>
      <c r="AE52" s="228"/>
      <c r="AF52" s="228"/>
      <c r="AG52" s="229"/>
    </row>
    <row r="53" spans="1:33" ht="37.5" customHeight="1" x14ac:dyDescent="0.3">
      <c r="B53" s="225"/>
      <c r="C53" s="226"/>
      <c r="D53" s="247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9"/>
      <c r="W53" s="235"/>
      <c r="X53" s="236"/>
      <c r="Y53" s="237"/>
      <c r="Z53" s="241"/>
      <c r="AA53" s="242"/>
      <c r="AB53" s="242"/>
      <c r="AC53" s="243"/>
      <c r="AD53" s="224"/>
      <c r="AE53" s="230"/>
      <c r="AF53" s="230"/>
      <c r="AG53" s="231"/>
    </row>
    <row r="54" spans="1:33" ht="25" customHeight="1" x14ac:dyDescent="0.3">
      <c r="B54" s="82"/>
      <c r="C54" s="83"/>
      <c r="D54" s="254" t="s">
        <v>71</v>
      </c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6"/>
      <c r="W54" s="87">
        <v>45509</v>
      </c>
      <c r="X54" s="88"/>
      <c r="Y54" s="89"/>
      <c r="Z54" s="87">
        <v>45509</v>
      </c>
      <c r="AA54" s="88"/>
      <c r="AB54" s="88"/>
      <c r="AC54" s="89"/>
      <c r="AD54" s="76">
        <f t="shared" ref="AD54:AD65" si="0">+IF(Z54&lt;&gt;0,IF(Z54=0,(W54-Z54),IF(Z54&lt;&gt;W54,(W54-Z54),0)),"no iniciado")</f>
        <v>0</v>
      </c>
      <c r="AE54" s="77"/>
      <c r="AF54" s="77">
        <f t="shared" ref="AF54:AF65" si="1">+IF(Z54&lt;&gt;0,IF(AB54=0,(T54-Z54),IF(Z54&lt;&gt;T54,(T54-Z54),0)),"no iniciado")</f>
        <v>-45509</v>
      </c>
      <c r="AG54" s="78"/>
    </row>
    <row r="55" spans="1:33" ht="17.25" customHeight="1" x14ac:dyDescent="0.3">
      <c r="B55" s="82"/>
      <c r="C55" s="83"/>
      <c r="D55" s="84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6"/>
      <c r="W55" s="87">
        <v>45549</v>
      </c>
      <c r="X55" s="88"/>
      <c r="Y55" s="89"/>
      <c r="Z55" s="87">
        <v>45549</v>
      </c>
      <c r="AA55" s="88"/>
      <c r="AB55" s="88"/>
      <c r="AC55" s="89"/>
      <c r="AD55" s="76">
        <f>+IF(Z55&lt;&gt;0,IF(Z55=0,(W55-Z55),IF(Z55&lt;&gt;W55,(W55-Z55),0)),"En ejecución")</f>
        <v>0</v>
      </c>
      <c r="AE55" s="77"/>
      <c r="AF55" s="77">
        <f t="shared" ref="AF55:AF57" si="2">+IF(Z55&lt;&gt;0,IF(AB55=0,(T55-Z55),IF(Z55&lt;&gt;T55,(T55-Z55),0)),"no iniciado")</f>
        <v>-45549</v>
      </c>
      <c r="AG55" s="78"/>
    </row>
    <row r="56" spans="1:33" ht="13.5" customHeight="1" x14ac:dyDescent="0.3">
      <c r="B56" s="113"/>
      <c r="C56" s="114"/>
      <c r="D56" s="84" t="s">
        <v>83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6"/>
      <c r="W56" s="87">
        <v>45578</v>
      </c>
      <c r="X56" s="88"/>
      <c r="Y56" s="89"/>
      <c r="Z56" s="87">
        <v>45578</v>
      </c>
      <c r="AA56" s="88"/>
      <c r="AB56" s="88"/>
      <c r="AC56" s="89"/>
      <c r="AD56" s="76">
        <f>+IF(Z56&lt;&gt;0,IF(Z56=0,(W56-Z56),IF(Z56&lt;&gt;W56,(W56-Z56),0)),"En ejecución")</f>
        <v>0</v>
      </c>
      <c r="AE56" s="77"/>
      <c r="AF56" s="77">
        <f t="shared" si="2"/>
        <v>-45578</v>
      </c>
      <c r="AG56" s="78"/>
    </row>
    <row r="57" spans="1:33" ht="16.5" customHeight="1" x14ac:dyDescent="0.3">
      <c r="B57" s="82"/>
      <c r="C57" s="83"/>
      <c r="D57" s="84" t="s">
        <v>73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6"/>
      <c r="W57" s="87">
        <v>45618</v>
      </c>
      <c r="X57" s="88"/>
      <c r="Y57" s="89"/>
      <c r="Z57" s="87"/>
      <c r="AA57" s="88"/>
      <c r="AB57" s="88"/>
      <c r="AC57" s="89"/>
      <c r="AD57" s="76" t="str">
        <f>+IF(Z57&lt;&gt;0,IF(Z57=0,(W57-Z57),IF(Z57&lt;&gt;W57,(W57-Z57),0)),"En ejecución")</f>
        <v>En ejecución</v>
      </c>
      <c r="AE57" s="77"/>
      <c r="AF57" s="77" t="str">
        <f t="shared" si="2"/>
        <v>no iniciado</v>
      </c>
      <c r="AG57" s="78"/>
    </row>
    <row r="58" spans="1:33" ht="18.649999999999999" customHeight="1" x14ac:dyDescent="0.3">
      <c r="B58" s="82"/>
      <c r="C58" s="83"/>
      <c r="D58" s="84" t="s">
        <v>74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6"/>
      <c r="W58" s="87">
        <v>45793</v>
      </c>
      <c r="X58" s="88"/>
      <c r="Y58" s="89"/>
      <c r="Z58" s="87"/>
      <c r="AA58" s="88"/>
      <c r="AB58" s="88"/>
      <c r="AC58" s="89"/>
      <c r="AD58" s="76" t="str">
        <f t="shared" si="0"/>
        <v>no iniciado</v>
      </c>
      <c r="AE58" s="77"/>
      <c r="AF58" s="77" t="str">
        <f t="shared" si="1"/>
        <v>no iniciado</v>
      </c>
      <c r="AG58" s="78"/>
    </row>
    <row r="59" spans="1:33" ht="18.649999999999999" customHeight="1" x14ac:dyDescent="0.3">
      <c r="B59" s="82"/>
      <c r="C59" s="83"/>
      <c r="D59" s="84" t="s">
        <v>75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6"/>
      <c r="W59" s="87">
        <v>45819</v>
      </c>
      <c r="X59" s="88"/>
      <c r="Y59" s="89"/>
      <c r="Z59" s="87"/>
      <c r="AA59" s="88"/>
      <c r="AB59" s="88"/>
      <c r="AC59" s="89"/>
      <c r="AD59" s="76" t="str">
        <f t="shared" si="0"/>
        <v>no iniciado</v>
      </c>
      <c r="AE59" s="77"/>
      <c r="AF59" s="77" t="str">
        <f t="shared" si="1"/>
        <v>no iniciado</v>
      </c>
      <c r="AG59" s="78"/>
    </row>
    <row r="60" spans="1:33" ht="12.65" customHeight="1" x14ac:dyDescent="0.3">
      <c r="B60" s="82"/>
      <c r="C60" s="83"/>
      <c r="D60" s="84" t="s">
        <v>76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6"/>
      <c r="W60" s="87">
        <v>45768</v>
      </c>
      <c r="X60" s="88"/>
      <c r="Y60" s="89"/>
      <c r="Z60" s="87"/>
      <c r="AA60" s="88"/>
      <c r="AB60" s="88"/>
      <c r="AC60" s="89"/>
      <c r="AD60" s="76" t="str">
        <f t="shared" si="0"/>
        <v>no iniciado</v>
      </c>
      <c r="AE60" s="77"/>
      <c r="AF60" s="77" t="str">
        <f t="shared" si="1"/>
        <v>no iniciado</v>
      </c>
      <c r="AG60" s="78"/>
    </row>
    <row r="61" spans="1:33" ht="21" customHeight="1" x14ac:dyDescent="0.3">
      <c r="B61" s="82"/>
      <c r="C61" s="83"/>
      <c r="D61" s="84" t="s">
        <v>77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6"/>
      <c r="W61" s="87">
        <v>45805</v>
      </c>
      <c r="X61" s="88"/>
      <c r="Y61" s="89"/>
      <c r="Z61" s="87"/>
      <c r="AA61" s="88"/>
      <c r="AB61" s="88"/>
      <c r="AC61" s="89"/>
      <c r="AD61" s="76" t="str">
        <f t="shared" si="0"/>
        <v>no iniciado</v>
      </c>
      <c r="AE61" s="77"/>
      <c r="AF61" s="77" t="str">
        <f t="shared" si="1"/>
        <v>no iniciado</v>
      </c>
      <c r="AG61" s="78"/>
    </row>
    <row r="62" spans="1:33" ht="15.5" x14ac:dyDescent="0.3">
      <c r="B62" s="82"/>
      <c r="C62" s="83"/>
      <c r="D62" s="84" t="s">
        <v>78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6"/>
      <c r="W62" s="87">
        <v>45819</v>
      </c>
      <c r="X62" s="88"/>
      <c r="Y62" s="89"/>
      <c r="Z62" s="87"/>
      <c r="AA62" s="88"/>
      <c r="AB62" s="88"/>
      <c r="AC62" s="89"/>
      <c r="AD62" s="76" t="str">
        <f t="shared" si="0"/>
        <v>no iniciado</v>
      </c>
      <c r="AE62" s="77"/>
      <c r="AF62" s="77" t="str">
        <f t="shared" si="1"/>
        <v>no iniciado</v>
      </c>
      <c r="AG62" s="78"/>
    </row>
    <row r="63" spans="1:33" ht="18" customHeight="1" x14ac:dyDescent="0.3">
      <c r="B63" s="82"/>
      <c r="C63" s="83"/>
      <c r="D63" s="84" t="s">
        <v>79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6"/>
      <c r="W63" s="87">
        <v>45833</v>
      </c>
      <c r="X63" s="88"/>
      <c r="Y63" s="89"/>
      <c r="Z63" s="87"/>
      <c r="AA63" s="88"/>
      <c r="AB63" s="88"/>
      <c r="AC63" s="89"/>
      <c r="AD63" s="76" t="str">
        <f t="shared" si="0"/>
        <v>no iniciado</v>
      </c>
      <c r="AE63" s="77"/>
      <c r="AF63" s="77" t="str">
        <f t="shared" si="1"/>
        <v>no iniciado</v>
      </c>
      <c r="AG63" s="78"/>
    </row>
    <row r="64" spans="1:33" ht="17.25" customHeight="1" x14ac:dyDescent="0.3">
      <c r="A64" s="1"/>
      <c r="B64" s="82"/>
      <c r="C64" s="83"/>
      <c r="D64" s="84" t="s">
        <v>80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6"/>
      <c r="W64" s="87">
        <v>45833</v>
      </c>
      <c r="X64" s="88"/>
      <c r="Y64" s="89"/>
      <c r="Z64" s="87"/>
      <c r="AA64" s="88"/>
      <c r="AB64" s="88"/>
      <c r="AC64" s="89"/>
      <c r="AD64" s="76" t="str">
        <f t="shared" si="0"/>
        <v>no iniciado</v>
      </c>
      <c r="AE64" s="77"/>
      <c r="AF64" s="77" t="str">
        <f t="shared" si="1"/>
        <v>no iniciado</v>
      </c>
      <c r="AG64" s="78"/>
    </row>
    <row r="65" spans="1:33" ht="35.5" customHeight="1" x14ac:dyDescent="0.3">
      <c r="B65" s="82"/>
      <c r="C65" s="83"/>
      <c r="D65" s="254" t="s">
        <v>81</v>
      </c>
      <c r="E65" s="255"/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55"/>
      <c r="S65" s="255"/>
      <c r="T65" s="255"/>
      <c r="U65" s="255"/>
      <c r="V65" s="256"/>
      <c r="W65" s="87">
        <v>45874</v>
      </c>
      <c r="X65" s="88"/>
      <c r="Y65" s="89"/>
      <c r="Z65" s="87"/>
      <c r="AA65" s="88"/>
      <c r="AB65" s="88"/>
      <c r="AC65" s="89"/>
      <c r="AD65" s="76" t="str">
        <f t="shared" si="0"/>
        <v>no iniciado</v>
      </c>
      <c r="AE65" s="77"/>
      <c r="AF65" s="77" t="str">
        <f t="shared" si="1"/>
        <v>no iniciado</v>
      </c>
      <c r="AG65" s="78"/>
    </row>
    <row r="66" spans="1:33" s="1" customFormat="1" ht="22.15" customHeight="1" x14ac:dyDescent="0.35">
      <c r="A66" s="3"/>
      <c r="B66" s="53" t="s">
        <v>82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5"/>
      <c r="T66" s="56"/>
      <c r="U66" s="57"/>
      <c r="V66" s="58"/>
      <c r="W66" s="155">
        <f>+W65-W54+1</f>
        <v>366</v>
      </c>
      <c r="X66" s="156"/>
      <c r="Y66" s="156"/>
      <c r="Z66" s="152" t="str">
        <f>IF(Z65&lt;&gt;0,(Z65-W54+1),"")</f>
        <v/>
      </c>
      <c r="AA66" s="153"/>
      <c r="AB66" s="153"/>
      <c r="AC66" s="253"/>
      <c r="AD66" s="152"/>
      <c r="AE66" s="153"/>
      <c r="AF66" s="153"/>
      <c r="AG66" s="154"/>
    </row>
    <row r="67" spans="1:33" ht="14" x14ac:dyDescent="0.3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4"/>
    </row>
    <row r="68" spans="1:33" ht="15" x14ac:dyDescent="0.3">
      <c r="B68" s="175" t="s">
        <v>24</v>
      </c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7"/>
    </row>
    <row r="69" spans="1:33" ht="78.75" customHeight="1" x14ac:dyDescent="0.3">
      <c r="B69" s="250" t="s">
        <v>99</v>
      </c>
      <c r="C69" s="251"/>
      <c r="D69" s="251"/>
      <c r="E69" s="251"/>
      <c r="F69" s="251"/>
      <c r="G69" s="251"/>
      <c r="H69" s="251"/>
      <c r="I69" s="251"/>
      <c r="J69" s="251"/>
      <c r="K69" s="251"/>
      <c r="L69" s="251"/>
      <c r="M69" s="251"/>
      <c r="N69" s="251"/>
      <c r="O69" s="251"/>
      <c r="P69" s="251"/>
      <c r="Q69" s="251"/>
      <c r="R69" s="251"/>
      <c r="S69" s="251"/>
      <c r="T69" s="251"/>
      <c r="U69" s="251"/>
      <c r="V69" s="251"/>
      <c r="W69" s="251"/>
      <c r="X69" s="251"/>
      <c r="Y69" s="251"/>
      <c r="Z69" s="251"/>
      <c r="AA69" s="251"/>
      <c r="AB69" s="251"/>
      <c r="AC69" s="251"/>
      <c r="AD69" s="251"/>
      <c r="AE69" s="251"/>
      <c r="AF69" s="251"/>
      <c r="AG69" s="252"/>
    </row>
    <row r="70" spans="1:33" ht="30.65" customHeight="1" x14ac:dyDescent="0.3">
      <c r="B70" s="62" t="s">
        <v>85</v>
      </c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4"/>
    </row>
    <row r="71" spans="1:33" ht="15.75" customHeight="1" x14ac:dyDescent="0.3">
      <c r="B71" s="41" t="s">
        <v>93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3"/>
    </row>
    <row r="72" spans="1:33" ht="14" x14ac:dyDescent="0.3">
      <c r="B72" s="41" t="s">
        <v>94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</row>
    <row r="73" spans="1:33" ht="14" x14ac:dyDescent="0.3">
      <c r="B73" s="41" t="s">
        <v>95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3"/>
    </row>
    <row r="74" spans="1:33" ht="14" x14ac:dyDescent="0.3">
      <c r="B74" s="41" t="s">
        <v>96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3"/>
    </row>
    <row r="75" spans="1:33" ht="33" customHeight="1" x14ac:dyDescent="0.3">
      <c r="B75" s="41" t="s">
        <v>97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3"/>
    </row>
    <row r="76" spans="1:33" ht="17.5" customHeight="1" x14ac:dyDescent="0.3">
      <c r="B76" s="65" t="s">
        <v>84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7"/>
    </row>
    <row r="77" spans="1:33" ht="18" customHeight="1" x14ac:dyDescent="0.3">
      <c r="B77" s="41" t="s">
        <v>92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3"/>
    </row>
    <row r="78" spans="1:33" ht="18" customHeight="1" x14ac:dyDescent="0.3">
      <c r="B78" s="41" t="s">
        <v>98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3"/>
    </row>
    <row r="79" spans="1:33" ht="5.25" customHeight="1" x14ac:dyDescent="0.3">
      <c r="B79" s="68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70"/>
    </row>
    <row r="80" spans="1:33" ht="5.25" customHeight="1" x14ac:dyDescent="0.3">
      <c r="B80" s="59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1"/>
    </row>
    <row r="81" spans="2:33" ht="15" customHeight="1" x14ac:dyDescent="0.3">
      <c r="B81" s="175" t="s">
        <v>37</v>
      </c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7"/>
    </row>
    <row r="82" spans="2:33" ht="15" customHeight="1" x14ac:dyDescent="0.3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8"/>
    </row>
    <row r="83" spans="2:33" ht="5.25" customHeight="1" x14ac:dyDescent="0.3"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6"/>
    </row>
    <row r="84" spans="2:33" x14ac:dyDescent="0.3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9"/>
    </row>
    <row r="85" spans="2:33" ht="13" customHeight="1" x14ac:dyDescent="0.3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9"/>
    </row>
    <row r="86" spans="2:33" ht="13" customHeight="1" x14ac:dyDescent="0.3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9"/>
    </row>
    <row r="87" spans="2:33" ht="13" customHeight="1" x14ac:dyDescent="0.3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  <row r="88" spans="2:33" ht="13" customHeight="1" x14ac:dyDescent="0.3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9"/>
    </row>
    <row r="89" spans="2:33" ht="13" customHeight="1" x14ac:dyDescent="0.3"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9"/>
    </row>
    <row r="90" spans="2:33" ht="13" customHeight="1" x14ac:dyDescent="0.3"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9"/>
    </row>
    <row r="91" spans="2:33" ht="13" customHeight="1" x14ac:dyDescent="0.3"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9"/>
    </row>
    <row r="92" spans="2:33" ht="13" customHeight="1" x14ac:dyDescent="0.3"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9"/>
    </row>
    <row r="93" spans="2:33" ht="13" customHeight="1" x14ac:dyDescent="0.3"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9"/>
    </row>
    <row r="94" spans="2:33" ht="13" customHeight="1" x14ac:dyDescent="0.3"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9"/>
    </row>
    <row r="95" spans="2:33" ht="13" customHeight="1" x14ac:dyDescent="0.3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9"/>
    </row>
    <row r="96" spans="2:33" ht="13" customHeight="1" x14ac:dyDescent="0.3"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9"/>
    </row>
    <row r="97" spans="1:38" ht="46" customHeight="1" x14ac:dyDescent="0.3"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9"/>
    </row>
    <row r="98" spans="1:38" ht="30.75" customHeight="1" x14ac:dyDescent="0.3"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9"/>
    </row>
    <row r="99" spans="1:38" ht="13" customHeight="1" x14ac:dyDescent="0.3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9"/>
    </row>
    <row r="100" spans="1:38" ht="13" customHeight="1" x14ac:dyDescent="0.3"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9"/>
    </row>
    <row r="101" spans="1:38" ht="18.75" customHeight="1" x14ac:dyDescent="0.3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9"/>
    </row>
    <row r="102" spans="1:38" ht="10" customHeight="1" x14ac:dyDescent="0.3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9"/>
      <c r="AK102" s="15"/>
    </row>
    <row r="103" spans="1:38" ht="409.5" customHeight="1" x14ac:dyDescent="0.3">
      <c r="B103" s="257"/>
      <c r="C103" s="258"/>
      <c r="D103" s="258"/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8"/>
      <c r="S103" s="258"/>
      <c r="T103" s="258"/>
      <c r="U103" s="258"/>
      <c r="V103" s="258"/>
      <c r="W103" s="258"/>
      <c r="X103" s="258"/>
      <c r="Y103" s="258"/>
      <c r="Z103" s="258"/>
      <c r="AA103" s="258"/>
      <c r="AB103" s="258"/>
      <c r="AC103" s="258"/>
      <c r="AD103" s="258"/>
      <c r="AE103" s="258"/>
      <c r="AF103" s="258"/>
      <c r="AG103" s="259"/>
      <c r="AL103" s="15"/>
    </row>
    <row r="104" spans="1:38" ht="80.5" customHeight="1" x14ac:dyDescent="0.3">
      <c r="A104" s="27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28"/>
    </row>
  </sheetData>
  <mergeCells count="235">
    <mergeCell ref="B103:AG103"/>
    <mergeCell ref="B8:F8"/>
    <mergeCell ref="B9:F9"/>
    <mergeCell ref="B10:F10"/>
    <mergeCell ref="AD54:AG54"/>
    <mergeCell ref="B19:F19"/>
    <mergeCell ref="B13:F13"/>
    <mergeCell ref="B14:F14"/>
    <mergeCell ref="W54:Y54"/>
    <mergeCell ref="G8:AG8"/>
    <mergeCell ref="G9:AG9"/>
    <mergeCell ref="G10:AG10"/>
    <mergeCell ref="G13:AG13"/>
    <mergeCell ref="S14:AG14"/>
    <mergeCell ref="G19:AG19"/>
    <mergeCell ref="G20:AG20"/>
    <mergeCell ref="P14:R14"/>
    <mergeCell ref="G14:J14"/>
    <mergeCell ref="K14:O14"/>
    <mergeCell ref="B22:AG22"/>
    <mergeCell ref="D54:V54"/>
    <mergeCell ref="B11:F11"/>
    <mergeCell ref="B12:F12"/>
    <mergeCell ref="B16:F16"/>
    <mergeCell ref="B81:AG81"/>
    <mergeCell ref="G21:AG21"/>
    <mergeCell ref="B68:AG68"/>
    <mergeCell ref="B21:F21"/>
    <mergeCell ref="B51:AG51"/>
    <mergeCell ref="B52:C53"/>
    <mergeCell ref="B54:C54"/>
    <mergeCell ref="AD52:AG53"/>
    <mergeCell ref="W52:Y53"/>
    <mergeCell ref="Z52:AC53"/>
    <mergeCell ref="Z54:AC54"/>
    <mergeCell ref="D52:V53"/>
    <mergeCell ref="B55:C55"/>
    <mergeCell ref="B59:C59"/>
    <mergeCell ref="B69:AG69"/>
    <mergeCell ref="B60:C60"/>
    <mergeCell ref="Z58:AC58"/>
    <mergeCell ref="B61:C61"/>
    <mergeCell ref="B62:C62"/>
    <mergeCell ref="B63:C63"/>
    <mergeCell ref="AD65:AG65"/>
    <mergeCell ref="Z66:AC66"/>
    <mergeCell ref="D65:V65"/>
    <mergeCell ref="B74:AG74"/>
    <mergeCell ref="B15:F15"/>
    <mergeCell ref="G15:H15"/>
    <mergeCell ref="S24:AG24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18:F18"/>
    <mergeCell ref="Z65:AC65"/>
    <mergeCell ref="W65:Y65"/>
    <mergeCell ref="W66:Y66"/>
    <mergeCell ref="G12:AG12"/>
    <mergeCell ref="B17:F17"/>
    <mergeCell ref="G17:H17"/>
    <mergeCell ref="B20:F20"/>
    <mergeCell ref="W55:Y55"/>
    <mergeCell ref="Z55:AC55"/>
    <mergeCell ref="AD55:AG55"/>
    <mergeCell ref="W56:Y56"/>
    <mergeCell ref="Z56:AC56"/>
    <mergeCell ref="AD56:AG56"/>
    <mergeCell ref="G16:H16"/>
    <mergeCell ref="D49:U49"/>
    <mergeCell ref="V49:AG49"/>
    <mergeCell ref="B43:C43"/>
    <mergeCell ref="D43:U43"/>
    <mergeCell ref="B23:AG23"/>
    <mergeCell ref="B24:R24"/>
    <mergeCell ref="G18:H18"/>
    <mergeCell ref="I18:M18"/>
    <mergeCell ref="N18:Q18"/>
    <mergeCell ref="R18:U18"/>
    <mergeCell ref="W34:AG34"/>
    <mergeCell ref="S35:V35"/>
    <mergeCell ref="W35:AG35"/>
    <mergeCell ref="S33:V33"/>
    <mergeCell ref="W33:AG33"/>
    <mergeCell ref="AD58:AG58"/>
    <mergeCell ref="Z61:AC61"/>
    <mergeCell ref="V44:X44"/>
    <mergeCell ref="Y44:AC45"/>
    <mergeCell ref="AD44:AG45"/>
    <mergeCell ref="W39:AG39"/>
    <mergeCell ref="S40:V40"/>
    <mergeCell ref="W40:AG40"/>
    <mergeCell ref="V43:X43"/>
    <mergeCell ref="Y43:AC43"/>
    <mergeCell ref="AD43:AG43"/>
    <mergeCell ref="W36:AG36"/>
    <mergeCell ref="W37:AG37"/>
    <mergeCell ref="W38:AG38"/>
    <mergeCell ref="D55:V55"/>
    <mergeCell ref="D56:V56"/>
    <mergeCell ref="S30:V30"/>
    <mergeCell ref="G38:R38"/>
    <mergeCell ref="S36:V36"/>
    <mergeCell ref="D57:V57"/>
    <mergeCell ref="D58:V58"/>
    <mergeCell ref="D59:V59"/>
    <mergeCell ref="D60:V60"/>
    <mergeCell ref="D61:V61"/>
    <mergeCell ref="D62:V62"/>
    <mergeCell ref="B35:F35"/>
    <mergeCell ref="G35:R35"/>
    <mergeCell ref="S37:V37"/>
    <mergeCell ref="G34:R34"/>
    <mergeCell ref="S38:V38"/>
    <mergeCell ref="B36:F36"/>
    <mergeCell ref="G36:R36"/>
    <mergeCell ref="B34:F34"/>
    <mergeCell ref="B25:F25"/>
    <mergeCell ref="G25:R25"/>
    <mergeCell ref="B26:F26"/>
    <mergeCell ref="G26:R26"/>
    <mergeCell ref="B47:C47"/>
    <mergeCell ref="D47:U47"/>
    <mergeCell ref="V47:AG47"/>
    <mergeCell ref="B30:F30"/>
    <mergeCell ref="G30:R30"/>
    <mergeCell ref="B31:F31"/>
    <mergeCell ref="G31:R31"/>
    <mergeCell ref="B32:F32"/>
    <mergeCell ref="AE32:AG32"/>
    <mergeCell ref="B27:F27"/>
    <mergeCell ref="G27:R27"/>
    <mergeCell ref="B28:F28"/>
    <mergeCell ref="G28:R28"/>
    <mergeCell ref="B29:F29"/>
    <mergeCell ref="G29:R29"/>
    <mergeCell ref="B44:C44"/>
    <mergeCell ref="D44:U44"/>
    <mergeCell ref="B33:F33"/>
    <mergeCell ref="G33:R33"/>
    <mergeCell ref="S34:V34"/>
    <mergeCell ref="W30:AG30"/>
    <mergeCell ref="S31:V31"/>
    <mergeCell ref="W31:AG31"/>
    <mergeCell ref="B45:C45"/>
    <mergeCell ref="D45:U45"/>
    <mergeCell ref="V45:X45"/>
    <mergeCell ref="W59:Y59"/>
    <mergeCell ref="Z59:AC59"/>
    <mergeCell ref="AD59:AG59"/>
    <mergeCell ref="B56:C56"/>
    <mergeCell ref="G32:J32"/>
    <mergeCell ref="K32:O32"/>
    <mergeCell ref="P32:R32"/>
    <mergeCell ref="S32:V32"/>
    <mergeCell ref="W32:AA32"/>
    <mergeCell ref="AB32:AD32"/>
    <mergeCell ref="B39:F39"/>
    <mergeCell ref="G39:R39"/>
    <mergeCell ref="B40:F40"/>
    <mergeCell ref="G40:R40"/>
    <mergeCell ref="S39:V39"/>
    <mergeCell ref="B37:F37"/>
    <mergeCell ref="G37:R37"/>
    <mergeCell ref="B38:F38"/>
    <mergeCell ref="S25:V25"/>
    <mergeCell ref="W25:AG25"/>
    <mergeCell ref="S26:V26"/>
    <mergeCell ref="W26:AG26"/>
    <mergeCell ref="S27:V27"/>
    <mergeCell ref="W27:AG27"/>
    <mergeCell ref="S28:V28"/>
    <mergeCell ref="W28:AG28"/>
    <mergeCell ref="S29:V29"/>
    <mergeCell ref="W29:AG29"/>
    <mergeCell ref="B72:AG72"/>
    <mergeCell ref="AD60:AG60"/>
    <mergeCell ref="B57:C57"/>
    <mergeCell ref="B58:C58"/>
    <mergeCell ref="Z57:AC57"/>
    <mergeCell ref="B49:C49"/>
    <mergeCell ref="W60:Y60"/>
    <mergeCell ref="Z60:AC60"/>
    <mergeCell ref="V48:AG48"/>
    <mergeCell ref="D63:V63"/>
    <mergeCell ref="W62:Y62"/>
    <mergeCell ref="W57:Y57"/>
    <mergeCell ref="W58:Y58"/>
    <mergeCell ref="W61:Y61"/>
    <mergeCell ref="B64:C64"/>
    <mergeCell ref="AD66:AG66"/>
    <mergeCell ref="Z62:AC62"/>
    <mergeCell ref="AD62:AG62"/>
    <mergeCell ref="W63:Y63"/>
    <mergeCell ref="Z63:AC63"/>
    <mergeCell ref="AD63:AG63"/>
    <mergeCell ref="W64:Y64"/>
    <mergeCell ref="Z64:AC64"/>
    <mergeCell ref="AD64:AG64"/>
    <mergeCell ref="B73:AG73"/>
    <mergeCell ref="B77:AG77"/>
    <mergeCell ref="B78:AG78"/>
    <mergeCell ref="B83:AG102"/>
    <mergeCell ref="S41:V41"/>
    <mergeCell ref="W41:AG41"/>
    <mergeCell ref="B66:S66"/>
    <mergeCell ref="T66:V66"/>
    <mergeCell ref="B80:AG80"/>
    <mergeCell ref="B70:AG70"/>
    <mergeCell ref="B76:AG76"/>
    <mergeCell ref="B79:AG79"/>
    <mergeCell ref="B71:AG71"/>
    <mergeCell ref="B75:AG75"/>
    <mergeCell ref="B41:F41"/>
    <mergeCell ref="G41:R41"/>
    <mergeCell ref="B48:C48"/>
    <mergeCell ref="D48:U48"/>
    <mergeCell ref="AD57:AG57"/>
    <mergeCell ref="B42:AG42"/>
    <mergeCell ref="AD61:AG61"/>
    <mergeCell ref="B65:C65"/>
    <mergeCell ref="D64:V6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8E4DDEC6-F52B-42AD-AE4A-50C43C50A536}"/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2024-10-21T21:37:11Z</cp:lastPrinted>
  <dcterms:created xsi:type="dcterms:W3CDTF">2008-02-28T20:43:19Z</dcterms:created>
  <dcterms:modified xsi:type="dcterms:W3CDTF">2024-10-29T22:01:29Z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