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165" documentId="8_{01BE81E5-21BC-4052-B764-6168F8537A50}" xr6:coauthVersionLast="47" xr6:coauthVersionMax="47" xr10:uidLastSave="{6D9E33F5-89EB-4579-AFD4-024BFF05B2DE}"/>
  <bookViews>
    <workbookView xWindow="-120" yWindow="-120" windowWidth="20730" windowHeight="11160" xr2:uid="{00000000-000D-0000-FFFF-FFFF00000000}"/>
  </bookViews>
  <sheets>
    <sheet name="SEMANAL" sheetId="2" r:id="rId1"/>
  </sheets>
  <definedNames>
    <definedName name="_xlnm.Print_Area" localSheetId="0">SEMANAL!$A$1:$AH$107</definedName>
    <definedName name="_xlnm.Print_Titles" localSheetId="0">SEMANAL!$1:$3</definedName>
    <definedName name="Z_EC7D1C3D_EF87_4C2F_AF0F_74582594229A_.wvu.PrintArea" localSheetId="0" hidden="1">SEMANAL!$B$1:$AG$69</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8" i="2" l="1"/>
  <c r="G38" i="2"/>
  <c r="W39" i="2" l="1"/>
  <c r="AD57" i="2" l="1"/>
  <c r="AD56" i="2"/>
  <c r="AD55" i="2"/>
  <c r="AF55" i="2"/>
  <c r="AF56" i="2"/>
  <c r="AF57" i="2"/>
  <c r="G37" i="2"/>
  <c r="W66" i="2"/>
  <c r="G39" i="2" l="1"/>
  <c r="G20" i="2"/>
  <c r="G21" i="2" s="1"/>
  <c r="G31" i="2"/>
  <c r="Y44" i="2" l="1"/>
  <c r="Z66" i="2" l="1"/>
  <c r="AF65" i="2"/>
  <c r="AD65" i="2"/>
  <c r="AF64" i="2"/>
  <c r="AD64" i="2"/>
  <c r="AF63" i="2"/>
  <c r="AD63" i="2"/>
  <c r="AF62" i="2"/>
  <c r="AD62" i="2"/>
  <c r="AF61" i="2"/>
  <c r="AD61" i="2"/>
  <c r="AF60" i="2"/>
  <c r="AD60" i="2"/>
  <c r="AF59" i="2"/>
  <c r="AD59" i="2"/>
  <c r="AF58" i="2"/>
  <c r="AD58" i="2"/>
  <c r="AF54" i="2"/>
  <c r="AD54" i="2"/>
  <c r="W31" i="2"/>
  <c r="AD3" i="2" l="1"/>
  <c r="G32" i="2" l="1"/>
  <c r="P32" i="2" s="1"/>
  <c r="W32" i="2"/>
  <c r="AE32" i="2" s="1"/>
  <c r="G14" i="2"/>
  <c r="G13" i="2"/>
  <c r="V18" i="2"/>
  <c r="P14" i="2" l="1"/>
</calcChain>
</file>

<file path=xl/sharedStrings.xml><?xml version="1.0" encoding="utf-8"?>
<sst xmlns="http://schemas.openxmlformats.org/spreadsheetml/2006/main" count="131" uniqueCount="103">
  <si>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</si>
  <si>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</si>
  <si>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</si>
  <si>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</si>
  <si>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</si>
  <si>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</si>
  <si>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</si>
  <si>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</si>
  <si>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</si>
  <si>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</si>
  <si>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</si>
  <si>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</si>
  <si>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</si>
  <si>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</si>
  <si>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</si>
  <si>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</si>
  <si>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</si>
  <si>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</si>
  <si>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</si>
  <si>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</si>
  <si>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</si>
  <si>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</si>
  <si>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</si>
  <si>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</si>
  <si>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</si>
  <si>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</si>
  <si>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</si>
  <si>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</si>
  <si>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</si>
  <si>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</si>
  <si>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</si>
  <si>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</si>
  <si>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</si>
  <si>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</si>
  <si>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</si>
  <si>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</si>
  <si>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</si>
  <si>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</si>
  <si>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</si>
  <si>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</si>
  <si>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</si>
  <si>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</si>
  <si>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</si>
  <si>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</si>
  <si>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</si>
  <si>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</si>
  <si>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</si>
  <si>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</si>
  <si>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</si>
  <si>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</si>
  <si>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</si>
  <si>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</si>
  <si>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</si>
  <si>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</si>
  <si>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</si>
  <si>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</si>
  <si>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</si>
  <si>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</si>
  <si>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</si>
  <si>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</si>
  <si>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</si>
  <si>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</si>
  <si>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</si>
  <si>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</si>
  <si>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</si>
  <si>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</si>
  <si>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</si>
  <si>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</si>
  <si>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</si>
  <si>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</si>
  <si>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</si>
  <si>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</si>
  <si>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</si>
  <si>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</si>
  <si>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</si>
  <si>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</si>
  <si>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</si>
  <si>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</si>
  <si>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</si>
  <si>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</si>
  <si>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</si>
  <si>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</si>
  <si>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</si>
  <si>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</si>
  <si>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</si>
  <si>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</si>
  <si>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</si>
  <si>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</si>
  <si>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</si>
  <si>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</si>
  <si>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</si>
  <si>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</si>
  <si>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Se remitió el informe semanal al componente técnico.</t>
  </si>
  <si>
    <t xml:space="preserve">Se presentan los casetones en guadua para ir corrigiendo detalles para fundir </t>
  </si>
  <si>
    <r>
      <t xml:space="preserve">Durante la semana del </t>
    </r>
    <r>
      <rPr>
        <b/>
        <sz val="11"/>
        <rFont val="Times New Roman"/>
        <family val="1"/>
      </rPr>
      <t>04/11/2024 al 10/11/2024</t>
    </r>
    <r>
      <rPr>
        <sz val="11"/>
        <rFont val="Times New Roman"/>
        <family val="1"/>
      </rPr>
      <t xml:space="preserve"> se realizaron las siguientes actividades:
El 28/10/2024 La SDSCJ remite el oficio con el radicado No. 2-2024-79659, mediante el cual da rta al RAD SDSCJ 1-2024-60856: SOLICITUDES 1 Y 2 DEL COMITÉ DE SOSTENIBILIDAD NO. 1 URI TUNJUELITO.
El 05/11/2024 Findeter remite a la SDSCJ el link con los anexos del Rad 2202452011154_Remision_Informe Mensual N°20 URI.
El 08/11/2024 Fideter remite a la SDSCJ el oficio con el radicado No. 2202452012091 mediante el cual da respuesta al oficio 2-2024-80396, con asunto "RTA A RAD 1-2024-65445
                                               </t>
    </r>
  </si>
  <si>
    <t>En la semana del 05 al 10 de noviembre se realizó verificación del funcionamiento del punto de atención a la comunidad a cargo del contratista de manera presencial y virtual</t>
  </si>
  <si>
    <t xml:space="preserve">El 5 de noviembre se realizó el comité social de seguimiento con el contratista, la interventoría y Findeter, donde se informó del cumplimiento de las actividades en cada uno de los programas de gestión social y los compromisos programados. </t>
  </si>
  <si>
    <t>El 6 de noviembre se realizó el comité de obra donde el componente de gestión social participó dando el reporte de cumplimiento de las actividades ejecutadas en la semana.</t>
  </si>
  <si>
    <t>El 08 de noviembre se realizo la entrega de las últimas 3 copias de actas de vecindad de inicio a los propietarios de los predios. Está pendiente la entrega de las copias de actas de vecindad de vías al presidente de JAC ya que no ha tenido disponibilidad para la entrega.</t>
  </si>
  <si>
    <t xml:space="preserve">PARA LA SEMANA COMPRENDIDA ENTRE EL 04 Y 10 DE NOVIEMBRE DE 2024 EN EL COMPONENTE TÉCNICO SE REALIZARON LAS SIGUIENTES ACTIVIDADES DE OBRA </t>
  </si>
  <si>
    <t xml:space="preserve">Se continua con el armado de acero de placa de cimentacion, completando el 100% </t>
  </si>
  <si>
    <t xml:space="preserve">se empieza a colocar acero de refuerzo solicitado por asesor estructural independiente de la interventoria </t>
  </si>
  <si>
    <t xml:space="preserve">se coorgen observaciones a el acero de placa realizados por la interventoria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</si>
</sst>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1" fontId="11" fillId="0" borderId="1" xfId="6" applyNumberFormat="1"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4" xfId="10" applyNumberFormat="1" applyFont="1" applyFill="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69" fontId="6" fillId="0" borderId="4" xfId="0" applyNumberFormat="1"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31" xfId="0" applyNumberFormat="1" applyFont="1" applyBorder="1" applyAlignment="1">
      <alignment horizontal="center" vertical="center"/>
    </xf>
    <xf numFmtId="0" fontId="6" fillId="0" borderId="4"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0" borderId="33" xfId="0" applyFont="1" applyBorder="1" applyAlignment="1">
      <alignment horizontal="center" vertical="center"/>
    </xf>
    <xf numFmtId="0" fontId="13" fillId="0" borderId="40" xfId="0" applyFont="1" applyBorder="1" applyAlignment="1">
      <alignment horizontal="center" vertical="top"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35718</xdr:colOff>
      <xdr:row>85</xdr:row>
      <xdr:rowOff>52653</xdr:rowOff>
    </xdr:from>
    <xdr:to>
      <xdr:col>10</xdr:col>
      <xdr:colOff>131255</xdr:colOff>
      <xdr:row>100</xdr:row>
      <xdr:rowOff>229405</xdr:rowOff>
    </xdr:to>
    <xdr:pic>
      <xdr:nvPicPr>
        <xdr:cNvPr id="2" name="Imagen 1">
          <a:extLst>
            <a:ext uri="{FF2B5EF4-FFF2-40B4-BE49-F238E27FC236}">
              <a16:creationId xmlns:a16="http://schemas.microsoft.com/office/drawing/2014/main" id="{90D425FA-48D9-4E79-909B-8C2A0E417208}"/>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54781" y="22924559"/>
          <a:ext cx="3846005" cy="2998534"/>
        </a:xfrm>
        <a:prstGeom prst="rect">
          <a:avLst/>
        </a:prstGeom>
      </xdr:spPr>
    </xdr:pic>
    <xdr:clientData/>
  </xdr:twoCellAnchor>
  <xdr:twoCellAnchor editAs="oneCell">
    <xdr:from>
      <xdr:col>10</xdr:col>
      <xdr:colOff>154782</xdr:colOff>
      <xdr:row>85</xdr:row>
      <xdr:rowOff>44185</xdr:rowOff>
    </xdr:from>
    <xdr:to>
      <xdr:col>21</xdr:col>
      <xdr:colOff>326279</xdr:colOff>
      <xdr:row>100</xdr:row>
      <xdr:rowOff>220937</xdr:rowOff>
    </xdr:to>
    <xdr:pic>
      <xdr:nvPicPr>
        <xdr:cNvPr id="4" name="Imagen 3">
          <a:extLst>
            <a:ext uri="{FF2B5EF4-FFF2-40B4-BE49-F238E27FC236}">
              <a16:creationId xmlns:a16="http://schemas.microsoft.com/office/drawing/2014/main" id="{00CA225C-F0E4-42FF-8E15-65B99C5D265C}"/>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024313" y="22916091"/>
          <a:ext cx="3159966" cy="2998534"/>
        </a:xfrm>
        <a:prstGeom prst="rect">
          <a:avLst/>
        </a:prstGeom>
      </xdr:spPr>
    </xdr:pic>
    <xdr:clientData/>
  </xdr:twoCellAnchor>
  <xdr:twoCellAnchor editAs="oneCell">
    <xdr:from>
      <xdr:col>21</xdr:col>
      <xdr:colOff>333903</xdr:colOff>
      <xdr:row>85</xdr:row>
      <xdr:rowOff>47625</xdr:rowOff>
    </xdr:from>
    <xdr:to>
      <xdr:col>32</xdr:col>
      <xdr:colOff>394998</xdr:colOff>
      <xdr:row>100</xdr:row>
      <xdr:rowOff>224377</xdr:rowOff>
    </xdr:to>
    <xdr:pic>
      <xdr:nvPicPr>
        <xdr:cNvPr id="6" name="Imagen 5">
          <a:extLst>
            <a:ext uri="{FF2B5EF4-FFF2-40B4-BE49-F238E27FC236}">
              <a16:creationId xmlns:a16="http://schemas.microsoft.com/office/drawing/2014/main" id="{665C3A4B-CAA4-4743-AB7F-A6206B2F866B}"/>
            </a:ext>
          </a:extLst>
        </xdr:cNvPr>
        <xdr:cNvPicPr>
          <a:picLocks noChangeAspect="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7191903" y="22919531"/>
          <a:ext cx="4168751" cy="2998534"/>
        </a:xfrm>
        <a:prstGeom prst="rect">
          <a:avLst/>
        </a:prstGeom>
      </xdr:spPr>
    </xdr:pic>
    <xdr:clientData/>
  </xdr:twoCellAnchor>
  <xdr:twoCellAnchor editAs="oneCell">
    <xdr:from>
      <xdr:col>1</xdr:col>
      <xdr:colOff>37306</xdr:colOff>
      <xdr:row>103</xdr:row>
      <xdr:rowOff>37040</xdr:rowOff>
    </xdr:from>
    <xdr:to>
      <xdr:col>10</xdr:col>
      <xdr:colOff>214314</xdr:colOff>
      <xdr:row>104</xdr:row>
      <xdr:rowOff>948012</xdr:rowOff>
    </xdr:to>
    <xdr:pic>
      <xdr:nvPicPr>
        <xdr:cNvPr id="7" name="Imagen 6">
          <a:extLst>
            <a:ext uri="{FF2B5EF4-FFF2-40B4-BE49-F238E27FC236}">
              <a16:creationId xmlns:a16="http://schemas.microsoft.com/office/drawing/2014/main" id="{64B8956C-B368-4B27-B607-811AB98797F7}"/>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156369" y="26457009"/>
          <a:ext cx="3927476" cy="2935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24342</xdr:colOff>
      <xdr:row>103</xdr:row>
      <xdr:rowOff>53975</xdr:rowOff>
    </xdr:from>
    <xdr:to>
      <xdr:col>22</xdr:col>
      <xdr:colOff>360049</xdr:colOff>
      <xdr:row>104</xdr:row>
      <xdr:rowOff>964947</xdr:rowOff>
    </xdr:to>
    <xdr:pic>
      <xdr:nvPicPr>
        <xdr:cNvPr id="8" name="Imagen 7">
          <a:extLst>
            <a:ext uri="{FF2B5EF4-FFF2-40B4-BE49-F238E27FC236}">
              <a16:creationId xmlns:a16="http://schemas.microsoft.com/office/drawing/2014/main" id="{6E60913E-28F4-4F63-9131-538A17EEDAC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bwMode="auto">
        <a:xfrm>
          <a:off x="4131998" y="26473944"/>
          <a:ext cx="4002832" cy="2935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359304</xdr:colOff>
      <xdr:row>103</xdr:row>
      <xdr:rowOff>45509</xdr:rowOff>
    </xdr:from>
    <xdr:to>
      <xdr:col>32</xdr:col>
      <xdr:colOff>392907</xdr:colOff>
      <xdr:row>104</xdr:row>
      <xdr:rowOff>956481</xdr:rowOff>
    </xdr:to>
    <xdr:pic>
      <xdr:nvPicPr>
        <xdr:cNvPr id="9" name="Imagen 8">
          <a:extLst>
            <a:ext uri="{FF2B5EF4-FFF2-40B4-BE49-F238E27FC236}">
              <a16:creationId xmlns:a16="http://schemas.microsoft.com/office/drawing/2014/main" id="{6A88FC7B-982A-4AE3-8B1D-BD84B75FAC91}"/>
            </a:ext>
          </a:extLst>
        </xdr:cNvPr>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8134085" y="26465478"/>
          <a:ext cx="3224478" cy="2935034"/>
        </a:xfrm>
        <a:prstGeom prst="rect">
          <a:avLst/>
        </a:prstGeom>
      </xdr:spPr>
    </xdr:pic>
    <xdr:clientData/>
  </xdr:twoCellAnchor>
  <xdr:twoCellAnchor editAs="oneCell">
    <xdr:from>
      <xdr:col>1</xdr:col>
      <xdr:colOff>21961</xdr:colOff>
      <xdr:row>104</xdr:row>
      <xdr:rowOff>1036903</xdr:rowOff>
    </xdr:from>
    <xdr:to>
      <xdr:col>10</xdr:col>
      <xdr:colOff>12010</xdr:colOff>
      <xdr:row>105</xdr:row>
      <xdr:rowOff>1924590</xdr:rowOff>
    </xdr:to>
    <xdr:pic>
      <xdr:nvPicPr>
        <xdr:cNvPr id="10" name="Imagen 9">
          <a:extLst>
            <a:ext uri="{FF2B5EF4-FFF2-40B4-BE49-F238E27FC236}">
              <a16:creationId xmlns:a16="http://schemas.microsoft.com/office/drawing/2014/main" id="{5B5EDB02-2F0D-4761-B43B-91FBBAE13F97}"/>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41024" y="29480934"/>
          <a:ext cx="3740517" cy="2816500"/>
        </a:xfrm>
        <a:prstGeom prst="rect">
          <a:avLst/>
        </a:prstGeom>
      </xdr:spPr>
    </xdr:pic>
    <xdr:clientData/>
  </xdr:twoCellAnchor>
  <xdr:twoCellAnchor editAs="oneCell">
    <xdr:from>
      <xdr:col>10</xdr:col>
      <xdr:colOff>62970</xdr:colOff>
      <xdr:row>104</xdr:row>
      <xdr:rowOff>1023409</xdr:rowOff>
    </xdr:from>
    <xdr:to>
      <xdr:col>21</xdr:col>
      <xdr:colOff>810784</xdr:colOff>
      <xdr:row>105</xdr:row>
      <xdr:rowOff>1911096</xdr:rowOff>
    </xdr:to>
    <xdr:pic>
      <xdr:nvPicPr>
        <xdr:cNvPr id="11" name="Imagen 10">
          <a:extLst>
            <a:ext uri="{FF2B5EF4-FFF2-40B4-BE49-F238E27FC236}">
              <a16:creationId xmlns:a16="http://schemas.microsoft.com/office/drawing/2014/main" id="{639C62D6-D00B-4D84-A3F4-FDE5F0D0750D}"/>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3932501" y="29467440"/>
          <a:ext cx="3736283" cy="2816500"/>
        </a:xfrm>
        <a:prstGeom prst="rect">
          <a:avLst/>
        </a:prstGeom>
      </xdr:spPr>
    </xdr:pic>
    <xdr:clientData/>
  </xdr:twoCellAnchor>
  <xdr:twoCellAnchor editAs="oneCell">
    <xdr:from>
      <xdr:col>21</xdr:col>
      <xdr:colOff>801423</xdr:colOff>
      <xdr:row>104</xdr:row>
      <xdr:rowOff>1041930</xdr:rowOff>
    </xdr:from>
    <xdr:to>
      <xdr:col>33</xdr:col>
      <xdr:colOff>10422</xdr:colOff>
      <xdr:row>105</xdr:row>
      <xdr:rowOff>1929617</xdr:rowOff>
    </xdr:to>
    <xdr:pic>
      <xdr:nvPicPr>
        <xdr:cNvPr id="12" name="Imagen 11">
          <a:extLst>
            <a:ext uri="{FF2B5EF4-FFF2-40B4-BE49-F238E27FC236}">
              <a16:creationId xmlns:a16="http://schemas.microsoft.com/office/drawing/2014/main" id="{79386EB7-5429-423C-B6D2-3A6BAD8CFF88}"/>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659423" y="29485961"/>
          <a:ext cx="3721468" cy="2816500"/>
        </a:xfrm>
        <a:prstGeom prst="rect">
          <a:avLst/>
        </a:prstGeom>
      </xdr:spPr>
    </xdr:pic>
    <xdr:clientData/>
  </xdr:twoCellAnchor>
  <xdr:twoCellAnchor editAs="oneCell">
    <xdr:from>
      <xdr:col>1</xdr:col>
      <xdr:colOff>30427</xdr:colOff>
      <xdr:row>105</xdr:row>
      <xdr:rowOff>1997604</xdr:rowOff>
    </xdr:from>
    <xdr:to>
      <xdr:col>9</xdr:col>
      <xdr:colOff>154782</xdr:colOff>
      <xdr:row>105</xdr:row>
      <xdr:rowOff>4814104</xdr:rowOff>
    </xdr:to>
    <xdr:pic>
      <xdr:nvPicPr>
        <xdr:cNvPr id="24" name="Imagen 23">
          <a:extLst>
            <a:ext uri="{FF2B5EF4-FFF2-40B4-BE49-F238E27FC236}">
              <a16:creationId xmlns:a16="http://schemas.microsoft.com/office/drawing/2014/main" id="{070622B9-E7E1-462C-9D5A-200B693AA39D}"/>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149490" y="32370448"/>
          <a:ext cx="3434292" cy="2816500"/>
        </a:xfrm>
        <a:prstGeom prst="rect">
          <a:avLst/>
        </a:prstGeom>
      </xdr:spPr>
    </xdr:pic>
    <xdr:clientData/>
  </xdr:twoCellAnchor>
  <xdr:twoCellAnchor editAs="oneCell">
    <xdr:from>
      <xdr:col>9</xdr:col>
      <xdr:colOff>297656</xdr:colOff>
      <xdr:row>105</xdr:row>
      <xdr:rowOff>1992575</xdr:rowOff>
    </xdr:from>
    <xdr:to>
      <xdr:col>21</xdr:col>
      <xdr:colOff>332102</xdr:colOff>
      <xdr:row>105</xdr:row>
      <xdr:rowOff>4809075</xdr:rowOff>
    </xdr:to>
    <xdr:pic>
      <xdr:nvPicPr>
        <xdr:cNvPr id="25" name="Imagen 24">
          <a:extLst>
            <a:ext uri="{FF2B5EF4-FFF2-40B4-BE49-F238E27FC236}">
              <a16:creationId xmlns:a16="http://schemas.microsoft.com/office/drawing/2014/main" id="{23E902F5-7FF3-4FF3-A131-D0F30F5E4626}"/>
            </a:ext>
          </a:extLst>
        </xdr:cNvPr>
        <xdr:cNvPicPr>
          <a:picLocks noChangeAspect="1" noChangeArrowheads="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bwMode="auto">
        <a:xfrm>
          <a:off x="3726656" y="32365419"/>
          <a:ext cx="3463446" cy="2816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467520</xdr:colOff>
      <xdr:row>105</xdr:row>
      <xdr:rowOff>1987284</xdr:rowOff>
    </xdr:from>
    <xdr:to>
      <xdr:col>32</xdr:col>
      <xdr:colOff>344862</xdr:colOff>
      <xdr:row>105</xdr:row>
      <xdr:rowOff>4803784</xdr:rowOff>
    </xdr:to>
    <xdr:pic>
      <xdr:nvPicPr>
        <xdr:cNvPr id="26" name="Imagen 25">
          <a:extLst>
            <a:ext uri="{FF2B5EF4-FFF2-40B4-BE49-F238E27FC236}">
              <a16:creationId xmlns:a16="http://schemas.microsoft.com/office/drawing/2014/main" id="{07A1C2C6-E25B-497A-BEAC-F134C92564F1}"/>
            </a:ext>
          </a:extLst>
        </xdr:cNvPr>
        <xdr:cNvPicPr>
          <a:picLocks noChangeAspect="1" noChangeArrowheads="1"/>
        </xdr:cNvPicPr>
      </xdr:nvPicPr>
      <xdr:blipFill>
        <a:blip xmlns:r="http://schemas.openxmlformats.org/officeDocument/2006/relationships" r:embed="rId13" cstate="screen">
          <a:extLst>
            <a:ext uri="{28A0092B-C50C-407E-A947-70E740481C1C}">
              <a14:useLocalDpi xmlns:a14="http://schemas.microsoft.com/office/drawing/2010/main"/>
            </a:ext>
          </a:extLst>
        </a:blip>
        <a:srcRect/>
        <a:stretch>
          <a:fillRect/>
        </a:stretch>
      </xdr:blipFill>
      <xdr:spPr bwMode="auto">
        <a:xfrm>
          <a:off x="7325520" y="32360128"/>
          <a:ext cx="3984998" cy="2816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07"/>
  <sheetViews>
    <sheetView showGridLines="0" tabSelected="1" view="pageBreakPreview" topLeftCell="A78" zoomScale="80" zoomScaleNormal="75" zoomScaleSheetLayoutView="80" workbookViewId="0">
      <selection activeCell="AI93" sqref="AI93"/>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22"/>
      <c r="C1" s="123"/>
      <c r="D1" s="123"/>
      <c r="E1" s="123"/>
      <c r="F1" s="124"/>
      <c r="G1" s="128" t="s">
        <v>19</v>
      </c>
      <c r="H1" s="129"/>
      <c r="I1" s="129"/>
      <c r="J1" s="129"/>
      <c r="K1" s="129"/>
      <c r="L1" s="129"/>
      <c r="M1" s="129"/>
      <c r="N1" s="129"/>
      <c r="O1" s="129"/>
      <c r="P1" s="129"/>
      <c r="Q1" s="129"/>
      <c r="R1" s="129"/>
      <c r="S1" s="129"/>
      <c r="T1" s="129"/>
      <c r="U1" s="129"/>
      <c r="V1" s="129"/>
      <c r="W1" s="129"/>
      <c r="X1" s="129"/>
      <c r="Y1" s="129"/>
      <c r="Z1" s="130"/>
      <c r="AA1" s="125" t="s">
        <v>18</v>
      </c>
      <c r="AB1" s="126"/>
      <c r="AC1" s="126"/>
      <c r="AD1" s="126"/>
      <c r="AE1" s="126"/>
      <c r="AF1" s="126"/>
      <c r="AG1" s="127"/>
    </row>
    <row r="2" spans="2:33" s="1" customFormat="1" ht="8.25" customHeight="1" x14ac:dyDescent="0.2">
      <c r="B2" s="146"/>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8"/>
    </row>
    <row r="3" spans="2:33" ht="15.75" customHeight="1" x14ac:dyDescent="0.2">
      <c r="B3" s="142" t="s">
        <v>6</v>
      </c>
      <c r="C3" s="142"/>
      <c r="D3" s="142"/>
      <c r="E3" s="143">
        <v>45607</v>
      </c>
      <c r="F3" s="142"/>
      <c r="G3" s="142"/>
      <c r="H3" s="142"/>
      <c r="I3" s="142"/>
      <c r="J3" s="142"/>
      <c r="K3" s="142"/>
      <c r="L3" s="142"/>
      <c r="M3" s="142"/>
      <c r="N3" s="142"/>
      <c r="O3" s="142"/>
      <c r="P3" s="142"/>
      <c r="Q3" s="142"/>
      <c r="R3" s="142"/>
      <c r="S3" s="142"/>
      <c r="T3" s="142"/>
      <c r="U3" s="144" t="s">
        <v>7</v>
      </c>
      <c r="V3" s="144"/>
      <c r="W3" s="2">
        <v>94</v>
      </c>
      <c r="X3" s="2" t="s">
        <v>1</v>
      </c>
      <c r="Y3" s="145">
        <v>45600</v>
      </c>
      <c r="Z3" s="144"/>
      <c r="AA3" s="144"/>
      <c r="AB3" s="144"/>
      <c r="AC3" s="2" t="s">
        <v>2</v>
      </c>
      <c r="AD3" s="145">
        <f>+Y3+6</f>
        <v>45606</v>
      </c>
      <c r="AE3" s="144"/>
      <c r="AF3" s="144"/>
      <c r="AG3" s="144"/>
    </row>
    <row r="4" spans="2:33" ht="15.75" customHeight="1" x14ac:dyDescent="0.2">
      <c r="B4" s="84" t="s">
        <v>88</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6"/>
    </row>
    <row r="5" spans="2:33" ht="32.450000000000003" customHeight="1" x14ac:dyDescent="0.2">
      <c r="B5" s="131" t="s">
        <v>10</v>
      </c>
      <c r="C5" s="132"/>
      <c r="D5" s="132"/>
      <c r="E5" s="132"/>
      <c r="F5" s="132"/>
      <c r="G5" s="136" t="s">
        <v>86</v>
      </c>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8"/>
    </row>
    <row r="6" spans="2:33" ht="26.45" customHeight="1" x14ac:dyDescent="0.2">
      <c r="B6" s="133" t="s">
        <v>11</v>
      </c>
      <c r="C6" s="134"/>
      <c r="D6" s="134"/>
      <c r="E6" s="134"/>
      <c r="F6" s="135"/>
      <c r="G6" s="139" t="s">
        <v>20</v>
      </c>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1"/>
    </row>
    <row r="7" spans="2:33" ht="31.5" customHeight="1" x14ac:dyDescent="0.25">
      <c r="B7" s="47" t="s">
        <v>21</v>
      </c>
      <c r="C7" s="48"/>
      <c r="D7" s="48"/>
      <c r="E7" s="48"/>
      <c r="F7" s="49"/>
      <c r="G7" s="149" t="s">
        <v>22</v>
      </c>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1"/>
    </row>
    <row r="8" spans="2:33" ht="15" x14ac:dyDescent="0.25">
      <c r="B8" s="44" t="s">
        <v>4</v>
      </c>
      <c r="C8" s="45"/>
      <c r="D8" s="45"/>
      <c r="E8" s="45"/>
      <c r="F8" s="46"/>
      <c r="G8" s="56" t="s">
        <v>23</v>
      </c>
      <c r="H8" s="45"/>
      <c r="I8" s="45"/>
      <c r="J8" s="45"/>
      <c r="K8" s="45"/>
      <c r="L8" s="45"/>
      <c r="M8" s="45"/>
      <c r="N8" s="45"/>
      <c r="O8" s="45"/>
      <c r="P8" s="45"/>
      <c r="Q8" s="45"/>
      <c r="R8" s="45"/>
      <c r="S8" s="45"/>
      <c r="T8" s="45"/>
      <c r="U8" s="45"/>
      <c r="V8" s="45"/>
      <c r="W8" s="45"/>
      <c r="X8" s="45"/>
      <c r="Y8" s="45"/>
      <c r="Z8" s="45"/>
      <c r="AA8" s="45"/>
      <c r="AB8" s="45"/>
      <c r="AC8" s="45"/>
      <c r="AD8" s="45"/>
      <c r="AE8" s="45"/>
      <c r="AF8" s="45"/>
      <c r="AG8" s="57"/>
    </row>
    <row r="9" spans="2:33" ht="15" x14ac:dyDescent="0.25">
      <c r="B9" s="44" t="s">
        <v>5</v>
      </c>
      <c r="C9" s="45"/>
      <c r="D9" s="45"/>
      <c r="E9" s="45"/>
      <c r="F9" s="46"/>
      <c r="G9" s="58">
        <v>44953</v>
      </c>
      <c r="H9" s="59"/>
      <c r="I9" s="59"/>
      <c r="J9" s="59"/>
      <c r="K9" s="59"/>
      <c r="L9" s="59"/>
      <c r="M9" s="59"/>
      <c r="N9" s="59"/>
      <c r="O9" s="59"/>
      <c r="P9" s="59"/>
      <c r="Q9" s="59"/>
      <c r="R9" s="59"/>
      <c r="S9" s="59"/>
      <c r="T9" s="59"/>
      <c r="U9" s="59"/>
      <c r="V9" s="59"/>
      <c r="W9" s="59"/>
      <c r="X9" s="59"/>
      <c r="Y9" s="59"/>
      <c r="Z9" s="59"/>
      <c r="AA9" s="59"/>
      <c r="AB9" s="59"/>
      <c r="AC9" s="59"/>
      <c r="AD9" s="59"/>
      <c r="AE9" s="59"/>
      <c r="AF9" s="59"/>
      <c r="AG9" s="60"/>
    </row>
    <row r="10" spans="2:33" ht="27.75" customHeight="1" x14ac:dyDescent="0.25">
      <c r="B10" s="47" t="s">
        <v>31</v>
      </c>
      <c r="C10" s="48"/>
      <c r="D10" s="48"/>
      <c r="E10" s="48"/>
      <c r="F10" s="49"/>
      <c r="G10" s="58">
        <v>45473</v>
      </c>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60"/>
    </row>
    <row r="11" spans="2:33" ht="15" x14ac:dyDescent="0.25">
      <c r="B11" s="78" t="s">
        <v>32</v>
      </c>
      <c r="C11" s="79"/>
      <c r="D11" s="79"/>
      <c r="E11" s="79"/>
      <c r="F11" s="8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30.75" customHeight="1" x14ac:dyDescent="0.25">
      <c r="B12" s="81" t="s">
        <v>34</v>
      </c>
      <c r="C12" s="82"/>
      <c r="D12" s="82"/>
      <c r="E12" s="82"/>
      <c r="F12" s="83"/>
      <c r="G12" s="58">
        <v>45626</v>
      </c>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60"/>
    </row>
    <row r="13" spans="2:33" ht="15" x14ac:dyDescent="0.25">
      <c r="B13" s="44" t="s">
        <v>38</v>
      </c>
      <c r="C13" s="45"/>
      <c r="D13" s="45"/>
      <c r="E13" s="45"/>
      <c r="F13" s="46"/>
      <c r="G13" s="56">
        <f>G12-G9+1</f>
        <v>674</v>
      </c>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57"/>
    </row>
    <row r="14" spans="2:33" ht="15" x14ac:dyDescent="0.25">
      <c r="B14" s="44" t="s">
        <v>8</v>
      </c>
      <c r="C14" s="45"/>
      <c r="D14" s="45"/>
      <c r="E14" s="45"/>
      <c r="F14" s="46"/>
      <c r="G14" s="70">
        <f>AD3-G9</f>
        <v>653</v>
      </c>
      <c r="H14" s="71"/>
      <c r="I14" s="71"/>
      <c r="J14" s="71"/>
      <c r="K14" s="45" t="s">
        <v>9</v>
      </c>
      <c r="L14" s="45"/>
      <c r="M14" s="45"/>
      <c r="N14" s="45"/>
      <c r="O14" s="46"/>
      <c r="P14" s="67">
        <f>+G14/G13</f>
        <v>0.96884272997032639</v>
      </c>
      <c r="Q14" s="68"/>
      <c r="R14" s="69"/>
      <c r="S14" s="61" t="s">
        <v>25</v>
      </c>
      <c r="T14" s="62"/>
      <c r="U14" s="62"/>
      <c r="V14" s="62"/>
      <c r="W14" s="62"/>
      <c r="X14" s="62"/>
      <c r="Y14" s="62"/>
      <c r="Z14" s="62"/>
      <c r="AA14" s="62"/>
      <c r="AB14" s="62"/>
      <c r="AC14" s="62"/>
      <c r="AD14" s="62"/>
      <c r="AE14" s="62"/>
      <c r="AF14" s="62"/>
      <c r="AG14" s="63"/>
    </row>
    <row r="15" spans="2:33" ht="29.25" customHeight="1" x14ac:dyDescent="0.25">
      <c r="B15" s="47" t="s">
        <v>28</v>
      </c>
      <c r="C15" s="48"/>
      <c r="D15" s="48"/>
      <c r="E15" s="48"/>
      <c r="F15" s="49"/>
      <c r="G15" s="154">
        <v>0.1656</v>
      </c>
      <c r="H15" s="155"/>
      <c r="I15" s="7" t="s">
        <v>27</v>
      </c>
      <c r="J15" s="7"/>
      <c r="K15" s="5"/>
      <c r="L15" s="5"/>
      <c r="M15" s="5"/>
      <c r="N15" s="5"/>
      <c r="O15" s="5"/>
      <c r="P15" s="6"/>
      <c r="Q15" s="6"/>
      <c r="R15" s="6"/>
      <c r="S15" s="8"/>
      <c r="T15" s="8"/>
      <c r="U15" s="8"/>
      <c r="V15" s="8"/>
      <c r="W15" s="8"/>
      <c r="X15" s="8"/>
      <c r="Y15" s="8"/>
      <c r="Z15" s="8"/>
      <c r="AA15" s="8"/>
      <c r="AB15" s="8"/>
      <c r="AC15" s="8"/>
      <c r="AD15" s="8"/>
      <c r="AE15" s="8"/>
      <c r="AF15" s="8"/>
      <c r="AG15" s="9"/>
    </row>
    <row r="16" spans="2:33" ht="30.75" customHeight="1" x14ac:dyDescent="0.25">
      <c r="B16" s="47" t="s">
        <v>29</v>
      </c>
      <c r="C16" s="48"/>
      <c r="D16" s="48"/>
      <c r="E16" s="48"/>
      <c r="F16" s="49"/>
      <c r="G16" s="154">
        <v>0.1656</v>
      </c>
      <c r="H16" s="155"/>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3" customHeight="1" x14ac:dyDescent="0.25">
      <c r="B17" s="47" t="s">
        <v>26</v>
      </c>
      <c r="C17" s="48"/>
      <c r="D17" s="48"/>
      <c r="E17" s="48"/>
      <c r="F17" s="49"/>
      <c r="G17" s="152">
        <v>1</v>
      </c>
      <c r="H17" s="153"/>
      <c r="I17" s="10"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29.45" customHeight="1" x14ac:dyDescent="0.25">
      <c r="B18" s="47" t="s">
        <v>35</v>
      </c>
      <c r="C18" s="48"/>
      <c r="D18" s="48"/>
      <c r="E18" s="48"/>
      <c r="F18" s="49"/>
      <c r="G18" s="152">
        <v>1</v>
      </c>
      <c r="H18" s="153"/>
      <c r="I18" s="164" t="s">
        <v>36</v>
      </c>
      <c r="J18" s="79"/>
      <c r="K18" s="79"/>
      <c r="L18" s="79"/>
      <c r="M18" s="80"/>
      <c r="N18" s="152">
        <v>1</v>
      </c>
      <c r="O18" s="153"/>
      <c r="P18" s="153"/>
      <c r="Q18" s="165"/>
      <c r="R18" s="166" t="s">
        <v>30</v>
      </c>
      <c r="S18" s="167"/>
      <c r="T18" s="167"/>
      <c r="U18" s="168"/>
      <c r="V18" s="14">
        <f>N18-G18</f>
        <v>0</v>
      </c>
      <c r="W18" s="8"/>
      <c r="X18" s="8"/>
      <c r="Y18" s="8"/>
      <c r="Z18" s="8"/>
      <c r="AA18" s="8"/>
      <c r="AB18" s="8"/>
      <c r="AC18" s="8"/>
      <c r="AD18" s="8"/>
      <c r="AE18" s="8"/>
      <c r="AF18" s="8"/>
      <c r="AG18" s="9"/>
    </row>
    <row r="19" spans="2:36" ht="15" x14ac:dyDescent="0.25">
      <c r="B19" s="44" t="s">
        <v>3</v>
      </c>
      <c r="C19" s="45"/>
      <c r="D19" s="45"/>
      <c r="E19" s="45"/>
      <c r="F19" s="46"/>
      <c r="G19" s="64">
        <v>21411634465</v>
      </c>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6"/>
    </row>
    <row r="20" spans="2:36" ht="15" x14ac:dyDescent="0.25">
      <c r="B20" s="44" t="s">
        <v>12</v>
      </c>
      <c r="C20" s="45"/>
      <c r="D20" s="45"/>
      <c r="E20" s="45"/>
      <c r="F20" s="46"/>
      <c r="G20" s="64">
        <f>137833413.9+G37+W37+G38+W38</f>
        <v>2077553135.6300001</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2:36" ht="15" x14ac:dyDescent="0.25">
      <c r="B21" s="44" t="s">
        <v>13</v>
      </c>
      <c r="C21" s="45"/>
      <c r="D21" s="45"/>
      <c r="E21" s="45"/>
      <c r="F21" s="46"/>
      <c r="G21" s="64">
        <f>+G19-G20</f>
        <v>19334081329.369999</v>
      </c>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6"/>
      <c r="AJ21" s="4"/>
    </row>
    <row r="22" spans="2:36" ht="9" customHeight="1" x14ac:dyDescent="0.2">
      <c r="B22" s="72"/>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4"/>
    </row>
    <row r="23" spans="2:36" ht="19.5" customHeight="1" x14ac:dyDescent="0.2">
      <c r="B23" s="84" t="s">
        <v>87</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row>
    <row r="24" spans="2:36" ht="24.75" customHeight="1" x14ac:dyDescent="0.2">
      <c r="B24" s="162" t="s">
        <v>49</v>
      </c>
      <c r="C24" s="162"/>
      <c r="D24" s="162"/>
      <c r="E24" s="162"/>
      <c r="F24" s="162"/>
      <c r="G24" s="162"/>
      <c r="H24" s="162"/>
      <c r="I24" s="162"/>
      <c r="J24" s="162"/>
      <c r="K24" s="162"/>
      <c r="L24" s="162"/>
      <c r="M24" s="162"/>
      <c r="N24" s="162"/>
      <c r="O24" s="162"/>
      <c r="P24" s="162"/>
      <c r="Q24" s="162"/>
      <c r="R24" s="163"/>
      <c r="S24" s="169" t="s">
        <v>69</v>
      </c>
      <c r="T24" s="170"/>
      <c r="U24" s="170"/>
      <c r="V24" s="170"/>
      <c r="W24" s="170"/>
      <c r="X24" s="170"/>
      <c r="Y24" s="170"/>
      <c r="Z24" s="170"/>
      <c r="AA24" s="170"/>
      <c r="AB24" s="170"/>
      <c r="AC24" s="170"/>
      <c r="AD24" s="170"/>
      <c r="AE24" s="170"/>
      <c r="AF24" s="170"/>
      <c r="AG24" s="171"/>
    </row>
    <row r="25" spans="2:36" ht="17.25" customHeight="1" x14ac:dyDescent="0.2">
      <c r="B25" s="199" t="s">
        <v>50</v>
      </c>
      <c r="C25" s="200"/>
      <c r="D25" s="200"/>
      <c r="E25" s="200"/>
      <c r="F25" s="200"/>
      <c r="G25" s="201" t="s">
        <v>54</v>
      </c>
      <c r="H25" s="202"/>
      <c r="I25" s="202"/>
      <c r="J25" s="202"/>
      <c r="K25" s="202"/>
      <c r="L25" s="202"/>
      <c r="M25" s="202"/>
      <c r="N25" s="202"/>
      <c r="O25" s="202"/>
      <c r="P25" s="202"/>
      <c r="Q25" s="202"/>
      <c r="R25" s="203"/>
      <c r="S25" s="199" t="s">
        <v>50</v>
      </c>
      <c r="T25" s="200"/>
      <c r="U25" s="200"/>
      <c r="V25" s="200"/>
      <c r="W25" s="200" t="s">
        <v>91</v>
      </c>
      <c r="X25" s="200"/>
      <c r="Y25" s="200"/>
      <c r="Z25" s="200"/>
      <c r="AA25" s="200"/>
      <c r="AB25" s="200"/>
      <c r="AC25" s="200"/>
      <c r="AD25" s="200"/>
      <c r="AE25" s="200"/>
      <c r="AF25" s="200"/>
      <c r="AG25" s="231"/>
    </row>
    <row r="26" spans="2:36" ht="19.5" customHeight="1" x14ac:dyDescent="0.2">
      <c r="B26" s="194" t="s">
        <v>4</v>
      </c>
      <c r="C26" s="195"/>
      <c r="D26" s="195"/>
      <c r="E26" s="195"/>
      <c r="F26" s="195"/>
      <c r="G26" s="204" t="s">
        <v>55</v>
      </c>
      <c r="H26" s="205"/>
      <c r="I26" s="205"/>
      <c r="J26" s="205"/>
      <c r="K26" s="205"/>
      <c r="L26" s="205"/>
      <c r="M26" s="205"/>
      <c r="N26" s="205"/>
      <c r="O26" s="205"/>
      <c r="P26" s="205"/>
      <c r="Q26" s="205"/>
      <c r="R26" s="205"/>
      <c r="S26" s="191" t="s">
        <v>4</v>
      </c>
      <c r="T26" s="192"/>
      <c r="U26" s="192"/>
      <c r="V26" s="192"/>
      <c r="W26" s="232" t="s">
        <v>56</v>
      </c>
      <c r="X26" s="192"/>
      <c r="Y26" s="192"/>
      <c r="Z26" s="192"/>
      <c r="AA26" s="192"/>
      <c r="AB26" s="192"/>
      <c r="AC26" s="192"/>
      <c r="AD26" s="192"/>
      <c r="AE26" s="192"/>
      <c r="AF26" s="192"/>
      <c r="AG26" s="233"/>
    </row>
    <row r="27" spans="2:36" ht="19.5" customHeight="1" x14ac:dyDescent="0.2">
      <c r="B27" s="194" t="s">
        <v>57</v>
      </c>
      <c r="C27" s="195"/>
      <c r="D27" s="195"/>
      <c r="E27" s="195" t="s">
        <v>51</v>
      </c>
      <c r="F27" s="195"/>
      <c r="G27" s="214">
        <v>45509</v>
      </c>
      <c r="H27" s="214"/>
      <c r="I27" s="214"/>
      <c r="J27" s="214"/>
      <c r="K27" s="214"/>
      <c r="L27" s="214"/>
      <c r="M27" s="214"/>
      <c r="N27" s="214"/>
      <c r="O27" s="214"/>
      <c r="P27" s="214"/>
      <c r="Q27" s="214"/>
      <c r="R27" s="206"/>
      <c r="S27" s="191" t="s">
        <v>57</v>
      </c>
      <c r="T27" s="192"/>
      <c r="U27" s="192"/>
      <c r="V27" s="192"/>
      <c r="W27" s="214">
        <v>45509</v>
      </c>
      <c r="X27" s="214"/>
      <c r="Y27" s="214"/>
      <c r="Z27" s="214"/>
      <c r="AA27" s="214"/>
      <c r="AB27" s="214"/>
      <c r="AC27" s="214"/>
      <c r="AD27" s="214"/>
      <c r="AE27" s="214"/>
      <c r="AF27" s="214"/>
      <c r="AG27" s="234"/>
    </row>
    <row r="28" spans="2:36" ht="18.600000000000001" customHeight="1" x14ac:dyDescent="0.2">
      <c r="B28" s="194" t="s">
        <v>58</v>
      </c>
      <c r="C28" s="195"/>
      <c r="D28" s="195"/>
      <c r="E28" s="195"/>
      <c r="F28" s="195"/>
      <c r="G28" s="192" t="s">
        <v>59</v>
      </c>
      <c r="H28" s="192"/>
      <c r="I28" s="192"/>
      <c r="J28" s="192"/>
      <c r="K28" s="192"/>
      <c r="L28" s="192"/>
      <c r="M28" s="192"/>
      <c r="N28" s="192"/>
      <c r="O28" s="192"/>
      <c r="P28" s="192"/>
      <c r="Q28" s="192"/>
      <c r="R28" s="215"/>
      <c r="S28" s="194" t="s">
        <v>58</v>
      </c>
      <c r="T28" s="195"/>
      <c r="U28" s="195"/>
      <c r="V28" s="195"/>
      <c r="W28" s="192" t="s">
        <v>59</v>
      </c>
      <c r="X28" s="192"/>
      <c r="Y28" s="192"/>
      <c r="Z28" s="192"/>
      <c r="AA28" s="192"/>
      <c r="AB28" s="192"/>
      <c r="AC28" s="192"/>
      <c r="AD28" s="192"/>
      <c r="AE28" s="192"/>
      <c r="AF28" s="192"/>
      <c r="AG28" s="233"/>
    </row>
    <row r="29" spans="2:36" ht="19.5" customHeight="1" x14ac:dyDescent="0.2">
      <c r="B29" s="194" t="s">
        <v>60</v>
      </c>
      <c r="C29" s="195"/>
      <c r="D29" s="195"/>
      <c r="E29" s="195"/>
      <c r="F29" s="195"/>
      <c r="G29" s="192" t="s">
        <v>59</v>
      </c>
      <c r="H29" s="192"/>
      <c r="I29" s="192"/>
      <c r="J29" s="192"/>
      <c r="K29" s="192"/>
      <c r="L29" s="192"/>
      <c r="M29" s="192"/>
      <c r="N29" s="192"/>
      <c r="O29" s="192"/>
      <c r="P29" s="192"/>
      <c r="Q29" s="192"/>
      <c r="R29" s="215"/>
      <c r="S29" s="194" t="s">
        <v>60</v>
      </c>
      <c r="T29" s="195"/>
      <c r="U29" s="195"/>
      <c r="V29" s="195"/>
      <c r="W29" s="192" t="s">
        <v>59</v>
      </c>
      <c r="X29" s="192"/>
      <c r="Y29" s="192"/>
      <c r="Z29" s="192"/>
      <c r="AA29" s="192"/>
      <c r="AB29" s="192"/>
      <c r="AC29" s="192"/>
      <c r="AD29" s="192"/>
      <c r="AE29" s="192"/>
      <c r="AF29" s="192"/>
      <c r="AG29" s="233"/>
    </row>
    <row r="30" spans="2:36" ht="19.5" customHeight="1" x14ac:dyDescent="0.2">
      <c r="B30" s="194" t="s">
        <v>61</v>
      </c>
      <c r="C30" s="195"/>
      <c r="D30" s="195"/>
      <c r="E30" s="195"/>
      <c r="F30" s="195"/>
      <c r="G30" s="206">
        <v>45813</v>
      </c>
      <c r="H30" s="207"/>
      <c r="I30" s="207"/>
      <c r="J30" s="207"/>
      <c r="K30" s="207"/>
      <c r="L30" s="207"/>
      <c r="M30" s="207"/>
      <c r="N30" s="207"/>
      <c r="O30" s="207"/>
      <c r="P30" s="207"/>
      <c r="Q30" s="207"/>
      <c r="R30" s="208"/>
      <c r="S30" s="191" t="s">
        <v>61</v>
      </c>
      <c r="T30" s="192"/>
      <c r="U30" s="192"/>
      <c r="V30" s="192"/>
      <c r="W30" s="214">
        <v>45752</v>
      </c>
      <c r="X30" s="214"/>
      <c r="Y30" s="214"/>
      <c r="Z30" s="214"/>
      <c r="AA30" s="214"/>
      <c r="AB30" s="214"/>
      <c r="AC30" s="214"/>
      <c r="AD30" s="214"/>
      <c r="AE30" s="214"/>
      <c r="AF30" s="214"/>
      <c r="AG30" s="234"/>
    </row>
    <row r="31" spans="2:36" ht="14.45" customHeight="1" x14ac:dyDescent="0.2">
      <c r="B31" s="194" t="s">
        <v>62</v>
      </c>
      <c r="C31" s="195"/>
      <c r="D31" s="195"/>
      <c r="E31" s="195"/>
      <c r="F31" s="195"/>
      <c r="G31" s="209">
        <f>G30-G27+1</f>
        <v>305</v>
      </c>
      <c r="H31" s="209"/>
      <c r="I31" s="209"/>
      <c r="J31" s="209"/>
      <c r="K31" s="209"/>
      <c r="L31" s="209"/>
      <c r="M31" s="209"/>
      <c r="N31" s="209"/>
      <c r="O31" s="209"/>
      <c r="P31" s="209"/>
      <c r="Q31" s="209"/>
      <c r="R31" s="210"/>
      <c r="S31" s="194" t="s">
        <v>62</v>
      </c>
      <c r="T31" s="195"/>
      <c r="U31" s="195"/>
      <c r="V31" s="195"/>
      <c r="W31" s="210">
        <f>W30-W27+1</f>
        <v>244</v>
      </c>
      <c r="X31" s="235"/>
      <c r="Y31" s="235"/>
      <c r="Z31" s="235"/>
      <c r="AA31" s="235"/>
      <c r="AB31" s="235"/>
      <c r="AC31" s="235"/>
      <c r="AD31" s="235"/>
      <c r="AE31" s="235"/>
      <c r="AF31" s="235"/>
      <c r="AG31" s="236"/>
    </row>
    <row r="32" spans="2:36" ht="18.600000000000001" customHeight="1" x14ac:dyDescent="0.2">
      <c r="B32" s="194" t="s">
        <v>8</v>
      </c>
      <c r="C32" s="195"/>
      <c r="D32" s="195"/>
      <c r="E32" s="195"/>
      <c r="F32" s="195"/>
      <c r="G32" s="220">
        <f>+AD3-G27+1</f>
        <v>98</v>
      </c>
      <c r="H32" s="221"/>
      <c r="I32" s="221"/>
      <c r="J32" s="221"/>
      <c r="K32" s="205" t="s">
        <v>9</v>
      </c>
      <c r="L32" s="205"/>
      <c r="M32" s="205"/>
      <c r="N32" s="205"/>
      <c r="O32" s="222"/>
      <c r="P32" s="211">
        <f>+G32/G31</f>
        <v>0.32131147540983607</v>
      </c>
      <c r="Q32" s="212"/>
      <c r="R32" s="212"/>
      <c r="S32" s="194" t="s">
        <v>8</v>
      </c>
      <c r="T32" s="195"/>
      <c r="U32" s="195"/>
      <c r="V32" s="195"/>
      <c r="W32" s="220">
        <f>AD3-W27+1</f>
        <v>98</v>
      </c>
      <c r="X32" s="221"/>
      <c r="Y32" s="221"/>
      <c r="Z32" s="221"/>
      <c r="AA32" s="223"/>
      <c r="AB32" s="215" t="s">
        <v>9</v>
      </c>
      <c r="AC32" s="205"/>
      <c r="AD32" s="222"/>
      <c r="AE32" s="211">
        <f>+W32/W31</f>
        <v>0.40163934426229508</v>
      </c>
      <c r="AF32" s="212"/>
      <c r="AG32" s="213"/>
    </row>
    <row r="33" spans="2:35" ht="16.5" customHeight="1" x14ac:dyDescent="0.2">
      <c r="B33" s="194" t="s">
        <v>3</v>
      </c>
      <c r="C33" s="195"/>
      <c r="D33" s="195"/>
      <c r="E33" s="195"/>
      <c r="F33" s="195"/>
      <c r="G33" s="177">
        <v>1013921237</v>
      </c>
      <c r="H33" s="177"/>
      <c r="I33" s="177"/>
      <c r="J33" s="177"/>
      <c r="K33" s="177"/>
      <c r="L33" s="177"/>
      <c r="M33" s="177"/>
      <c r="N33" s="177"/>
      <c r="O33" s="177"/>
      <c r="P33" s="177"/>
      <c r="Q33" s="177"/>
      <c r="R33" s="193"/>
      <c r="S33" s="191" t="s">
        <v>3</v>
      </c>
      <c r="T33" s="192"/>
      <c r="U33" s="192"/>
      <c r="V33" s="192"/>
      <c r="W33" s="177">
        <v>17273655800</v>
      </c>
      <c r="X33" s="177"/>
      <c r="Y33" s="177"/>
      <c r="Z33" s="177"/>
      <c r="AA33" s="177"/>
      <c r="AB33" s="177"/>
      <c r="AC33" s="177"/>
      <c r="AD33" s="177"/>
      <c r="AE33" s="177"/>
      <c r="AF33" s="177"/>
      <c r="AG33" s="178"/>
      <c r="AI33" s="4"/>
    </row>
    <row r="34" spans="2:35" ht="18.600000000000001" customHeight="1" x14ac:dyDescent="0.2">
      <c r="B34" s="194" t="s">
        <v>63</v>
      </c>
      <c r="C34" s="195"/>
      <c r="D34" s="195"/>
      <c r="E34" s="195"/>
      <c r="F34" s="195"/>
      <c r="G34" s="177">
        <v>0</v>
      </c>
      <c r="H34" s="177"/>
      <c r="I34" s="177"/>
      <c r="J34" s="177"/>
      <c r="K34" s="177"/>
      <c r="L34" s="177"/>
      <c r="M34" s="177"/>
      <c r="N34" s="177"/>
      <c r="O34" s="177"/>
      <c r="P34" s="177"/>
      <c r="Q34" s="177"/>
      <c r="R34" s="193"/>
      <c r="S34" s="191" t="s">
        <v>63</v>
      </c>
      <c r="T34" s="192"/>
      <c r="U34" s="192"/>
      <c r="V34" s="192"/>
      <c r="W34" s="177">
        <v>0</v>
      </c>
      <c r="X34" s="177"/>
      <c r="Y34" s="177"/>
      <c r="Z34" s="177"/>
      <c r="AA34" s="177"/>
      <c r="AB34" s="177"/>
      <c r="AC34" s="177"/>
      <c r="AD34" s="177"/>
      <c r="AE34" s="177"/>
      <c r="AF34" s="177"/>
      <c r="AG34" s="178"/>
    </row>
    <row r="35" spans="2:35" ht="15.6" customHeight="1" x14ac:dyDescent="0.2">
      <c r="B35" s="194" t="s">
        <v>64</v>
      </c>
      <c r="C35" s="195"/>
      <c r="D35" s="195"/>
      <c r="E35" s="195"/>
      <c r="F35" s="195"/>
      <c r="G35" s="177">
        <v>204155456</v>
      </c>
      <c r="H35" s="177"/>
      <c r="I35" s="177"/>
      <c r="J35" s="177"/>
      <c r="K35" s="177"/>
      <c r="L35" s="177"/>
      <c r="M35" s="177"/>
      <c r="N35" s="177"/>
      <c r="O35" s="177"/>
      <c r="P35" s="177"/>
      <c r="Q35" s="177"/>
      <c r="R35" s="193"/>
      <c r="S35" s="191" t="s">
        <v>64</v>
      </c>
      <c r="T35" s="192"/>
      <c r="U35" s="192"/>
      <c r="V35" s="192"/>
      <c r="W35" s="177">
        <v>625940000</v>
      </c>
      <c r="X35" s="177"/>
      <c r="Y35" s="177"/>
      <c r="Z35" s="177"/>
      <c r="AA35" s="177"/>
      <c r="AB35" s="177"/>
      <c r="AC35" s="177"/>
      <c r="AD35" s="177"/>
      <c r="AE35" s="177"/>
      <c r="AF35" s="177"/>
      <c r="AG35" s="178"/>
    </row>
    <row r="36" spans="2:35" ht="20.45" customHeight="1" x14ac:dyDescent="0.2">
      <c r="B36" s="194" t="s">
        <v>65</v>
      </c>
      <c r="C36" s="195"/>
      <c r="D36" s="195"/>
      <c r="E36" s="195"/>
      <c r="F36" s="195"/>
      <c r="G36" s="177">
        <v>809765781</v>
      </c>
      <c r="H36" s="177"/>
      <c r="I36" s="177"/>
      <c r="J36" s="177"/>
      <c r="K36" s="177"/>
      <c r="L36" s="177"/>
      <c r="M36" s="177"/>
      <c r="N36" s="177"/>
      <c r="O36" s="177"/>
      <c r="P36" s="177"/>
      <c r="Q36" s="177"/>
      <c r="R36" s="193"/>
      <c r="S36" s="191" t="s">
        <v>65</v>
      </c>
      <c r="T36" s="192"/>
      <c r="U36" s="192"/>
      <c r="V36" s="192"/>
      <c r="W36" s="177">
        <v>16647715800</v>
      </c>
      <c r="X36" s="177"/>
      <c r="Y36" s="177"/>
      <c r="Z36" s="177"/>
      <c r="AA36" s="177"/>
      <c r="AB36" s="177"/>
      <c r="AC36" s="177"/>
      <c r="AD36" s="177"/>
      <c r="AE36" s="177"/>
      <c r="AF36" s="177"/>
      <c r="AG36" s="178"/>
    </row>
    <row r="37" spans="2:35" ht="17.45" customHeight="1" x14ac:dyDescent="0.2">
      <c r="B37" s="191" t="s">
        <v>66</v>
      </c>
      <c r="C37" s="192"/>
      <c r="D37" s="192"/>
      <c r="E37" s="192"/>
      <c r="F37" s="192"/>
      <c r="G37" s="177">
        <f>G35</f>
        <v>204155456</v>
      </c>
      <c r="H37" s="177"/>
      <c r="I37" s="177"/>
      <c r="J37" s="177"/>
      <c r="K37" s="177"/>
      <c r="L37" s="177"/>
      <c r="M37" s="177"/>
      <c r="N37" s="177"/>
      <c r="O37" s="177"/>
      <c r="P37" s="177"/>
      <c r="Q37" s="177"/>
      <c r="R37" s="193"/>
      <c r="S37" s="191" t="s">
        <v>66</v>
      </c>
      <c r="T37" s="192"/>
      <c r="U37" s="192"/>
      <c r="V37" s="192"/>
      <c r="W37" s="177">
        <v>625940000</v>
      </c>
      <c r="X37" s="177"/>
      <c r="Y37" s="177"/>
      <c r="Z37" s="177"/>
      <c r="AA37" s="177"/>
      <c r="AB37" s="177"/>
      <c r="AC37" s="177"/>
      <c r="AD37" s="177"/>
      <c r="AE37" s="177"/>
      <c r="AF37" s="177"/>
      <c r="AG37" s="178"/>
      <c r="AI37" s="39"/>
    </row>
    <row r="38" spans="2:35" ht="21.6" customHeight="1" x14ac:dyDescent="0.2">
      <c r="B38" s="191" t="s">
        <v>67</v>
      </c>
      <c r="C38" s="192"/>
      <c r="D38" s="192"/>
      <c r="E38" s="192"/>
      <c r="F38" s="192"/>
      <c r="G38" s="177">
        <f>42298078.26+51691156.47</f>
        <v>93989234.729999989</v>
      </c>
      <c r="H38" s="177"/>
      <c r="I38" s="177"/>
      <c r="J38" s="177"/>
      <c r="K38" s="177"/>
      <c r="L38" s="177"/>
      <c r="M38" s="177"/>
      <c r="N38" s="177"/>
      <c r="O38" s="177"/>
      <c r="P38" s="177"/>
      <c r="Q38" s="177"/>
      <c r="R38" s="193"/>
      <c r="S38" s="191" t="s">
        <v>67</v>
      </c>
      <c r="T38" s="192"/>
      <c r="U38" s="192"/>
      <c r="V38" s="192"/>
      <c r="W38" s="177">
        <f>439844607+575790424</f>
        <v>1015635031</v>
      </c>
      <c r="X38" s="177"/>
      <c r="Y38" s="177"/>
      <c r="Z38" s="177"/>
      <c r="AA38" s="177"/>
      <c r="AB38" s="177"/>
      <c r="AC38" s="177"/>
      <c r="AD38" s="177"/>
      <c r="AE38" s="177"/>
      <c r="AF38" s="177"/>
      <c r="AG38" s="178"/>
      <c r="AI38" s="4"/>
    </row>
    <row r="39" spans="2:35" ht="24" customHeight="1" x14ac:dyDescent="0.2">
      <c r="B39" s="194" t="s">
        <v>13</v>
      </c>
      <c r="C39" s="195"/>
      <c r="D39" s="195"/>
      <c r="E39" s="195"/>
      <c r="F39" s="195"/>
      <c r="G39" s="177">
        <f>G33-G37-G38</f>
        <v>715776546.26999998</v>
      </c>
      <c r="H39" s="177"/>
      <c r="I39" s="177"/>
      <c r="J39" s="177"/>
      <c r="K39" s="177"/>
      <c r="L39" s="177"/>
      <c r="M39" s="177"/>
      <c r="N39" s="177"/>
      <c r="O39" s="177"/>
      <c r="P39" s="177"/>
      <c r="Q39" s="177"/>
      <c r="R39" s="193"/>
      <c r="S39" s="194" t="s">
        <v>13</v>
      </c>
      <c r="T39" s="195"/>
      <c r="U39" s="195"/>
      <c r="V39" s="195"/>
      <c r="W39" s="177">
        <f>W33-W37-W38</f>
        <v>15632080769</v>
      </c>
      <c r="X39" s="177"/>
      <c r="Y39" s="177"/>
      <c r="Z39" s="177"/>
      <c r="AA39" s="177"/>
      <c r="AB39" s="177"/>
      <c r="AC39" s="177"/>
      <c r="AD39" s="177"/>
      <c r="AE39" s="177"/>
      <c r="AF39" s="177"/>
      <c r="AG39" s="178"/>
      <c r="AI39" s="4"/>
    </row>
    <row r="40" spans="2:35" ht="23.25" customHeight="1" x14ac:dyDescent="0.2">
      <c r="B40" s="224" t="s">
        <v>53</v>
      </c>
      <c r="C40" s="225"/>
      <c r="D40" s="225"/>
      <c r="E40" s="225"/>
      <c r="F40" s="225"/>
      <c r="G40" s="226" t="s">
        <v>90</v>
      </c>
      <c r="H40" s="227"/>
      <c r="I40" s="227"/>
      <c r="J40" s="227"/>
      <c r="K40" s="227"/>
      <c r="L40" s="227"/>
      <c r="M40" s="227"/>
      <c r="N40" s="227"/>
      <c r="O40" s="227"/>
      <c r="P40" s="227"/>
      <c r="Q40" s="227"/>
      <c r="R40" s="228"/>
      <c r="S40" s="179" t="s">
        <v>52</v>
      </c>
      <c r="T40" s="180"/>
      <c r="U40" s="180"/>
      <c r="V40" s="180"/>
      <c r="W40" s="181" t="s">
        <v>68</v>
      </c>
      <c r="X40" s="182"/>
      <c r="Y40" s="182"/>
      <c r="Z40" s="182"/>
      <c r="AA40" s="182"/>
      <c r="AB40" s="182"/>
      <c r="AC40" s="182"/>
      <c r="AD40" s="182"/>
      <c r="AE40" s="182"/>
      <c r="AF40" s="182"/>
      <c r="AG40" s="183"/>
      <c r="AI40" s="40"/>
    </row>
    <row r="41" spans="2:35" ht="12" customHeight="1" thickBot="1" x14ac:dyDescent="0.25">
      <c r="B41" s="269"/>
      <c r="C41" s="270"/>
      <c r="D41" s="270"/>
      <c r="E41" s="270"/>
      <c r="F41" s="270"/>
      <c r="G41" s="271"/>
      <c r="H41" s="271"/>
      <c r="I41" s="271"/>
      <c r="J41" s="271"/>
      <c r="K41" s="271"/>
      <c r="L41" s="271"/>
      <c r="M41" s="271"/>
      <c r="N41" s="271"/>
      <c r="O41" s="271"/>
      <c r="P41" s="271"/>
      <c r="Q41" s="271"/>
      <c r="R41" s="271"/>
      <c r="S41" s="248"/>
      <c r="T41" s="248"/>
      <c r="U41" s="248"/>
      <c r="V41" s="248"/>
      <c r="W41" s="249"/>
      <c r="X41" s="249"/>
      <c r="Y41" s="249"/>
      <c r="Z41" s="249"/>
      <c r="AA41" s="249"/>
      <c r="AB41" s="249"/>
      <c r="AC41" s="249"/>
      <c r="AD41" s="249"/>
      <c r="AE41" s="249"/>
      <c r="AF41" s="249"/>
      <c r="AG41" s="250"/>
    </row>
    <row r="42" spans="2:35" ht="31.5" customHeight="1" thickBot="1" x14ac:dyDescent="0.25">
      <c r="B42" s="274" t="s">
        <v>89</v>
      </c>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6"/>
      <c r="AI42" s="40"/>
    </row>
    <row r="43" spans="2:35" ht="47.45" customHeight="1" x14ac:dyDescent="0.2">
      <c r="B43" s="160" t="s">
        <v>0</v>
      </c>
      <c r="C43" s="161"/>
      <c r="D43" s="160" t="s">
        <v>39</v>
      </c>
      <c r="E43" s="160"/>
      <c r="F43" s="160"/>
      <c r="G43" s="160"/>
      <c r="H43" s="160"/>
      <c r="I43" s="160"/>
      <c r="J43" s="160"/>
      <c r="K43" s="160"/>
      <c r="L43" s="160"/>
      <c r="M43" s="160"/>
      <c r="N43" s="160"/>
      <c r="O43" s="160"/>
      <c r="P43" s="160"/>
      <c r="Q43" s="160"/>
      <c r="R43" s="160"/>
      <c r="S43" s="160"/>
      <c r="T43" s="160"/>
      <c r="U43" s="160"/>
      <c r="V43" s="184" t="s">
        <v>40</v>
      </c>
      <c r="W43" s="185"/>
      <c r="X43" s="186"/>
      <c r="Y43" s="187" t="s">
        <v>41</v>
      </c>
      <c r="Z43" s="187"/>
      <c r="AA43" s="187"/>
      <c r="AB43" s="187"/>
      <c r="AC43" s="187"/>
      <c r="AD43" s="187" t="s">
        <v>42</v>
      </c>
      <c r="AE43" s="187"/>
      <c r="AF43" s="187"/>
      <c r="AG43" s="187"/>
      <c r="AI43" s="4"/>
    </row>
    <row r="44" spans="2:35" ht="34.5" customHeight="1" x14ac:dyDescent="0.2">
      <c r="B44" s="216">
        <v>1</v>
      </c>
      <c r="C44" s="216"/>
      <c r="D44" s="217" t="s">
        <v>43</v>
      </c>
      <c r="E44" s="217"/>
      <c r="F44" s="217"/>
      <c r="G44" s="217"/>
      <c r="H44" s="217"/>
      <c r="I44" s="217"/>
      <c r="J44" s="217"/>
      <c r="K44" s="217"/>
      <c r="L44" s="217"/>
      <c r="M44" s="217"/>
      <c r="N44" s="217"/>
      <c r="O44" s="217"/>
      <c r="P44" s="217"/>
      <c r="Q44" s="217"/>
      <c r="R44" s="217"/>
      <c r="S44" s="217"/>
      <c r="T44" s="217"/>
      <c r="U44" s="217"/>
      <c r="V44" s="172">
        <v>0.1085</v>
      </c>
      <c r="W44" s="173"/>
      <c r="X44" s="174"/>
      <c r="Y44" s="175">
        <f>-V44+V45</f>
        <v>-3.2999999999999974E-3</v>
      </c>
      <c r="Z44" s="175"/>
      <c r="AA44" s="175"/>
      <c r="AB44" s="175"/>
      <c r="AC44" s="175"/>
      <c r="AD44" s="176">
        <v>0.8</v>
      </c>
      <c r="AE44" s="176"/>
      <c r="AF44" s="176"/>
      <c r="AG44" s="176"/>
    </row>
    <row r="45" spans="2:35" ht="36" customHeight="1" x14ac:dyDescent="0.2">
      <c r="B45" s="216">
        <v>2</v>
      </c>
      <c r="C45" s="216"/>
      <c r="D45" s="217" t="s">
        <v>44</v>
      </c>
      <c r="E45" s="217"/>
      <c r="F45" s="217"/>
      <c r="G45" s="217"/>
      <c r="H45" s="217"/>
      <c r="I45" s="217"/>
      <c r="J45" s="217"/>
      <c r="K45" s="217"/>
      <c r="L45" s="217"/>
      <c r="M45" s="217"/>
      <c r="N45" s="217"/>
      <c r="O45" s="217"/>
      <c r="P45" s="217"/>
      <c r="Q45" s="217"/>
      <c r="R45" s="217"/>
      <c r="S45" s="217"/>
      <c r="T45" s="217"/>
      <c r="U45" s="217"/>
      <c r="V45" s="172">
        <v>0.1052</v>
      </c>
      <c r="W45" s="173"/>
      <c r="X45" s="174"/>
      <c r="Y45" s="175"/>
      <c r="Z45" s="175"/>
      <c r="AA45" s="175"/>
      <c r="AB45" s="175"/>
      <c r="AC45" s="175"/>
      <c r="AD45" s="176"/>
      <c r="AE45" s="176"/>
      <c r="AF45" s="176"/>
      <c r="AG45" s="176"/>
    </row>
    <row r="46" spans="2:35" ht="9" customHeight="1" x14ac:dyDescent="0.2">
      <c r="B46" s="29"/>
      <c r="C46" s="30"/>
      <c r="D46" s="31"/>
      <c r="E46" s="31"/>
      <c r="F46" s="31"/>
      <c r="G46" s="31"/>
      <c r="H46" s="31"/>
      <c r="I46" s="31"/>
      <c r="J46" s="31"/>
      <c r="K46" s="31"/>
      <c r="L46" s="31"/>
      <c r="M46" s="31"/>
      <c r="N46" s="31"/>
      <c r="O46" s="31"/>
      <c r="P46" s="31"/>
      <c r="Q46" s="31"/>
      <c r="R46" s="31"/>
      <c r="S46" s="31"/>
      <c r="T46" s="31"/>
      <c r="U46" s="31"/>
      <c r="V46" s="32"/>
      <c r="W46" s="32"/>
      <c r="X46" s="32"/>
      <c r="Y46" s="33"/>
      <c r="Z46" s="33"/>
      <c r="AA46" s="33"/>
      <c r="AB46" s="33"/>
      <c r="AC46" s="33"/>
      <c r="AD46" s="34"/>
      <c r="AE46" s="34"/>
      <c r="AF46" s="34"/>
      <c r="AG46" s="35"/>
    </row>
    <row r="47" spans="2:35" ht="27" customHeight="1" x14ac:dyDescent="0.2">
      <c r="B47" s="160" t="s">
        <v>0</v>
      </c>
      <c r="C47" s="160"/>
      <c r="D47" s="160" t="s">
        <v>45</v>
      </c>
      <c r="E47" s="160"/>
      <c r="F47" s="160"/>
      <c r="G47" s="160"/>
      <c r="H47" s="160"/>
      <c r="I47" s="160"/>
      <c r="J47" s="160"/>
      <c r="K47" s="160"/>
      <c r="L47" s="160"/>
      <c r="M47" s="160"/>
      <c r="N47" s="160"/>
      <c r="O47" s="160"/>
      <c r="P47" s="160"/>
      <c r="Q47" s="160"/>
      <c r="R47" s="160"/>
      <c r="S47" s="160"/>
      <c r="T47" s="160"/>
      <c r="U47" s="160"/>
      <c r="V47" s="184" t="s">
        <v>46</v>
      </c>
      <c r="W47" s="185"/>
      <c r="X47" s="185"/>
      <c r="Y47" s="185"/>
      <c r="Z47" s="185"/>
      <c r="AA47" s="185"/>
      <c r="AB47" s="185"/>
      <c r="AC47" s="185"/>
      <c r="AD47" s="185"/>
      <c r="AE47" s="185"/>
      <c r="AF47" s="185"/>
      <c r="AG47" s="186"/>
    </row>
    <row r="48" spans="2:35" ht="28.5" customHeight="1" x14ac:dyDescent="0.2">
      <c r="B48" s="272">
        <v>1</v>
      </c>
      <c r="C48" s="272"/>
      <c r="D48" s="273" t="s">
        <v>47</v>
      </c>
      <c r="E48" s="273"/>
      <c r="F48" s="273"/>
      <c r="G48" s="273"/>
      <c r="H48" s="273"/>
      <c r="I48" s="273"/>
      <c r="J48" s="273"/>
      <c r="K48" s="273"/>
      <c r="L48" s="273"/>
      <c r="M48" s="273"/>
      <c r="N48" s="273"/>
      <c r="O48" s="273"/>
      <c r="P48" s="273"/>
      <c r="Q48" s="273"/>
      <c r="R48" s="273"/>
      <c r="S48" s="273"/>
      <c r="T48" s="273"/>
      <c r="U48" s="273"/>
      <c r="V48" s="196">
        <v>1806277164.3</v>
      </c>
      <c r="W48" s="197"/>
      <c r="X48" s="197"/>
      <c r="Y48" s="197"/>
      <c r="Z48" s="197"/>
      <c r="AA48" s="197"/>
      <c r="AB48" s="197"/>
      <c r="AC48" s="197"/>
      <c r="AD48" s="197"/>
      <c r="AE48" s="197"/>
      <c r="AF48" s="197"/>
      <c r="AG48" s="198"/>
    </row>
    <row r="49" spans="1:33" ht="34.5" customHeight="1" thickBot="1" x14ac:dyDescent="0.25">
      <c r="B49" s="240">
        <v>2</v>
      </c>
      <c r="C49" s="240"/>
      <c r="D49" s="156" t="s">
        <v>48</v>
      </c>
      <c r="E49" s="156"/>
      <c r="F49" s="156"/>
      <c r="G49" s="156"/>
      <c r="H49" s="156"/>
      <c r="I49" s="156"/>
      <c r="J49" s="156"/>
      <c r="K49" s="156"/>
      <c r="L49" s="156"/>
      <c r="M49" s="156"/>
      <c r="N49" s="156"/>
      <c r="O49" s="156"/>
      <c r="P49" s="156"/>
      <c r="Q49" s="156"/>
      <c r="R49" s="156"/>
      <c r="S49" s="156"/>
      <c r="T49" s="156"/>
      <c r="U49" s="156"/>
      <c r="V49" s="157">
        <v>1751138921.5647199</v>
      </c>
      <c r="W49" s="158"/>
      <c r="X49" s="158"/>
      <c r="Y49" s="158"/>
      <c r="Z49" s="158"/>
      <c r="AA49" s="158"/>
      <c r="AB49" s="158"/>
      <c r="AC49" s="158"/>
      <c r="AD49" s="158"/>
      <c r="AE49" s="158"/>
      <c r="AF49" s="158"/>
      <c r="AG49" s="159"/>
    </row>
    <row r="50" spans="1:33" ht="9.6" customHeight="1" x14ac:dyDescent="0.2">
      <c r="B50" s="25"/>
      <c r="C50" s="17"/>
      <c r="D50" s="18"/>
      <c r="E50" s="18"/>
      <c r="F50" s="18"/>
      <c r="G50" s="18"/>
      <c r="H50" s="18"/>
      <c r="I50" s="18"/>
      <c r="J50" s="18"/>
      <c r="K50" s="18"/>
      <c r="L50" s="18"/>
      <c r="M50" s="18"/>
      <c r="N50" s="18"/>
      <c r="O50" s="18"/>
      <c r="P50" s="18"/>
      <c r="Q50" s="18"/>
      <c r="R50" s="18"/>
      <c r="S50" s="18"/>
      <c r="T50" s="18"/>
      <c r="U50" s="18"/>
      <c r="V50" s="19"/>
      <c r="W50" s="19"/>
      <c r="X50" s="19"/>
      <c r="Y50" s="20"/>
      <c r="Z50" s="20"/>
      <c r="AA50" s="20"/>
      <c r="AB50" s="20"/>
      <c r="AC50" s="20"/>
      <c r="AD50" s="21"/>
      <c r="AE50" s="21"/>
      <c r="AF50" s="21"/>
      <c r="AG50" s="26"/>
    </row>
    <row r="51" spans="1:33" ht="29.1" customHeight="1" x14ac:dyDescent="0.2">
      <c r="B51" s="84" t="s">
        <v>17</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6"/>
    </row>
    <row r="52" spans="1:33" ht="9" customHeight="1" x14ac:dyDescent="0.2">
      <c r="B52" s="87" t="s">
        <v>0</v>
      </c>
      <c r="C52" s="88"/>
      <c r="D52" s="110" t="s">
        <v>70</v>
      </c>
      <c r="E52" s="111"/>
      <c r="F52" s="111"/>
      <c r="G52" s="111"/>
      <c r="H52" s="111"/>
      <c r="I52" s="111"/>
      <c r="J52" s="111"/>
      <c r="K52" s="111"/>
      <c r="L52" s="111"/>
      <c r="M52" s="111"/>
      <c r="N52" s="111"/>
      <c r="O52" s="111"/>
      <c r="P52" s="111"/>
      <c r="Q52" s="111"/>
      <c r="R52" s="111"/>
      <c r="S52" s="111"/>
      <c r="T52" s="111"/>
      <c r="U52" s="111"/>
      <c r="V52" s="112"/>
      <c r="W52" s="98" t="s">
        <v>15</v>
      </c>
      <c r="X52" s="99"/>
      <c r="Y52" s="100"/>
      <c r="Z52" s="104" t="s">
        <v>16</v>
      </c>
      <c r="AA52" s="105"/>
      <c r="AB52" s="105"/>
      <c r="AC52" s="106"/>
      <c r="AD52" s="93" t="s">
        <v>14</v>
      </c>
      <c r="AE52" s="94"/>
      <c r="AF52" s="94"/>
      <c r="AG52" s="95"/>
    </row>
    <row r="53" spans="1:33" ht="37.5" customHeight="1" x14ac:dyDescent="0.2">
      <c r="B53" s="89"/>
      <c r="C53" s="90"/>
      <c r="D53" s="113"/>
      <c r="E53" s="114"/>
      <c r="F53" s="114"/>
      <c r="G53" s="114"/>
      <c r="H53" s="114"/>
      <c r="I53" s="114"/>
      <c r="J53" s="114"/>
      <c r="K53" s="114"/>
      <c r="L53" s="114"/>
      <c r="M53" s="114"/>
      <c r="N53" s="114"/>
      <c r="O53" s="114"/>
      <c r="P53" s="114"/>
      <c r="Q53" s="114"/>
      <c r="R53" s="114"/>
      <c r="S53" s="114"/>
      <c r="T53" s="114"/>
      <c r="U53" s="114"/>
      <c r="V53" s="115"/>
      <c r="W53" s="101"/>
      <c r="X53" s="102"/>
      <c r="Y53" s="103"/>
      <c r="Z53" s="107"/>
      <c r="AA53" s="108"/>
      <c r="AB53" s="108"/>
      <c r="AC53" s="109"/>
      <c r="AD53" s="88"/>
      <c r="AE53" s="96"/>
      <c r="AF53" s="96"/>
      <c r="AG53" s="97"/>
    </row>
    <row r="54" spans="1:33" ht="24.95" customHeight="1" x14ac:dyDescent="0.2">
      <c r="B54" s="91"/>
      <c r="C54" s="92"/>
      <c r="D54" s="75" t="s">
        <v>71</v>
      </c>
      <c r="E54" s="76"/>
      <c r="F54" s="76"/>
      <c r="G54" s="76"/>
      <c r="H54" s="76"/>
      <c r="I54" s="76"/>
      <c r="J54" s="76"/>
      <c r="K54" s="76"/>
      <c r="L54" s="76"/>
      <c r="M54" s="76"/>
      <c r="N54" s="76"/>
      <c r="O54" s="76"/>
      <c r="P54" s="76"/>
      <c r="Q54" s="76"/>
      <c r="R54" s="76"/>
      <c r="S54" s="76"/>
      <c r="T54" s="76"/>
      <c r="U54" s="76"/>
      <c r="V54" s="77"/>
      <c r="W54" s="53">
        <v>45509</v>
      </c>
      <c r="X54" s="54"/>
      <c r="Y54" s="55"/>
      <c r="Z54" s="53">
        <v>45509</v>
      </c>
      <c r="AA54" s="54"/>
      <c r="AB54" s="54"/>
      <c r="AC54" s="55"/>
      <c r="AD54" s="50">
        <f t="shared" ref="AD54:AD65" si="0">+IF(Z54&lt;&gt;0,IF(Z54=0,(W54-Z54),IF(Z54&lt;&gt;W54,(W54-Z54),0)),"no iniciado")</f>
        <v>0</v>
      </c>
      <c r="AE54" s="51"/>
      <c r="AF54" s="51">
        <f t="shared" ref="AF54:AF65" si="1">+IF(Z54&lt;&gt;0,IF(AB54=0,(T54-Z54),IF(Z54&lt;&gt;T54,(T54-Z54),0)),"no iniciado")</f>
        <v>-45509</v>
      </c>
      <c r="AG54" s="52"/>
    </row>
    <row r="55" spans="1:33" ht="17.25" customHeight="1" x14ac:dyDescent="0.2">
      <c r="B55" s="91"/>
      <c r="C55" s="92"/>
      <c r="D55" s="188" t="s">
        <v>72</v>
      </c>
      <c r="E55" s="189"/>
      <c r="F55" s="189"/>
      <c r="G55" s="189"/>
      <c r="H55" s="189"/>
      <c r="I55" s="189"/>
      <c r="J55" s="189"/>
      <c r="K55" s="189"/>
      <c r="L55" s="189"/>
      <c r="M55" s="189"/>
      <c r="N55" s="189"/>
      <c r="O55" s="189"/>
      <c r="P55" s="189"/>
      <c r="Q55" s="189"/>
      <c r="R55" s="189"/>
      <c r="S55" s="189"/>
      <c r="T55" s="189"/>
      <c r="U55" s="189"/>
      <c r="V55" s="190"/>
      <c r="W55" s="53">
        <v>45549</v>
      </c>
      <c r="X55" s="54"/>
      <c r="Y55" s="55"/>
      <c r="Z55" s="53">
        <v>45549</v>
      </c>
      <c r="AA55" s="54"/>
      <c r="AB55" s="54"/>
      <c r="AC55" s="55"/>
      <c r="AD55" s="50">
        <f>+IF(Z55&lt;&gt;0,IF(Z55=0,(W55-Z55),IF(Z55&lt;&gt;W55,(W55-Z55),0)),"En ejecución")</f>
        <v>0</v>
      </c>
      <c r="AE55" s="51"/>
      <c r="AF55" s="51">
        <f t="shared" ref="AF55:AF57" si="2">+IF(Z55&lt;&gt;0,IF(AB55=0,(T55-Z55),IF(Z55&lt;&gt;T55,(T55-Z55),0)),"no iniciado")</f>
        <v>-45549</v>
      </c>
      <c r="AG55" s="52"/>
    </row>
    <row r="56" spans="1:33" ht="13.5" customHeight="1" x14ac:dyDescent="0.2">
      <c r="B56" s="218"/>
      <c r="C56" s="219"/>
      <c r="D56" s="188" t="s">
        <v>83</v>
      </c>
      <c r="E56" s="189"/>
      <c r="F56" s="189"/>
      <c r="G56" s="189"/>
      <c r="H56" s="189"/>
      <c r="I56" s="189"/>
      <c r="J56" s="189"/>
      <c r="K56" s="189"/>
      <c r="L56" s="189"/>
      <c r="M56" s="189"/>
      <c r="N56" s="189"/>
      <c r="O56" s="189"/>
      <c r="P56" s="189"/>
      <c r="Q56" s="189"/>
      <c r="R56" s="189"/>
      <c r="S56" s="189"/>
      <c r="T56" s="189"/>
      <c r="U56" s="189"/>
      <c r="V56" s="190"/>
      <c r="W56" s="53">
        <v>45578</v>
      </c>
      <c r="X56" s="54"/>
      <c r="Y56" s="55"/>
      <c r="Z56" s="53">
        <v>45578</v>
      </c>
      <c r="AA56" s="54"/>
      <c r="AB56" s="54"/>
      <c r="AC56" s="55"/>
      <c r="AD56" s="50">
        <f>+IF(Z56&lt;&gt;0,IF(Z56=0,(W56-Z56),IF(Z56&lt;&gt;W56,(W56-Z56),0)),"En ejecución")</f>
        <v>0</v>
      </c>
      <c r="AE56" s="51"/>
      <c r="AF56" s="51">
        <f t="shared" si="2"/>
        <v>-45578</v>
      </c>
      <c r="AG56" s="52"/>
    </row>
    <row r="57" spans="1:33" ht="16.5" customHeight="1" x14ac:dyDescent="0.2">
      <c r="B57" s="91"/>
      <c r="C57" s="92"/>
      <c r="D57" s="188" t="s">
        <v>73</v>
      </c>
      <c r="E57" s="189"/>
      <c r="F57" s="189"/>
      <c r="G57" s="189"/>
      <c r="H57" s="189"/>
      <c r="I57" s="189"/>
      <c r="J57" s="189"/>
      <c r="K57" s="189"/>
      <c r="L57" s="189"/>
      <c r="M57" s="189"/>
      <c r="N57" s="189"/>
      <c r="O57" s="189"/>
      <c r="P57" s="189"/>
      <c r="Q57" s="189"/>
      <c r="R57" s="189"/>
      <c r="S57" s="189"/>
      <c r="T57" s="189"/>
      <c r="U57" s="189"/>
      <c r="V57" s="190"/>
      <c r="W57" s="53">
        <v>45618</v>
      </c>
      <c r="X57" s="54"/>
      <c r="Y57" s="55"/>
      <c r="Z57" s="53"/>
      <c r="AA57" s="54"/>
      <c r="AB57" s="54"/>
      <c r="AC57" s="55"/>
      <c r="AD57" s="50" t="str">
        <f>+IF(Z57&lt;&gt;0,IF(Z57=0,(W57-Z57),IF(Z57&lt;&gt;W57,(W57-Z57),0)),"En ejecución")</f>
        <v>En ejecución</v>
      </c>
      <c r="AE57" s="51"/>
      <c r="AF57" s="51" t="str">
        <f t="shared" si="2"/>
        <v>no iniciado</v>
      </c>
      <c r="AG57" s="52"/>
    </row>
    <row r="58" spans="1:33" ht="18.600000000000001" customHeight="1" x14ac:dyDescent="0.2">
      <c r="B58" s="91"/>
      <c r="C58" s="92"/>
      <c r="D58" s="188" t="s">
        <v>74</v>
      </c>
      <c r="E58" s="189"/>
      <c r="F58" s="189"/>
      <c r="G58" s="189"/>
      <c r="H58" s="189"/>
      <c r="I58" s="189"/>
      <c r="J58" s="189"/>
      <c r="K58" s="189"/>
      <c r="L58" s="189"/>
      <c r="M58" s="189"/>
      <c r="N58" s="189"/>
      <c r="O58" s="189"/>
      <c r="P58" s="189"/>
      <c r="Q58" s="189"/>
      <c r="R58" s="189"/>
      <c r="S58" s="189"/>
      <c r="T58" s="189"/>
      <c r="U58" s="189"/>
      <c r="V58" s="190"/>
      <c r="W58" s="53">
        <v>45793</v>
      </c>
      <c r="X58" s="54"/>
      <c r="Y58" s="55"/>
      <c r="Z58" s="53"/>
      <c r="AA58" s="54"/>
      <c r="AB58" s="54"/>
      <c r="AC58" s="55"/>
      <c r="AD58" s="50" t="str">
        <f t="shared" si="0"/>
        <v>no iniciado</v>
      </c>
      <c r="AE58" s="51"/>
      <c r="AF58" s="51" t="str">
        <f t="shared" si="1"/>
        <v>no iniciado</v>
      </c>
      <c r="AG58" s="52"/>
    </row>
    <row r="59" spans="1:33" ht="18.600000000000001" customHeight="1" x14ac:dyDescent="0.2">
      <c r="B59" s="91"/>
      <c r="C59" s="92"/>
      <c r="D59" s="188" t="s">
        <v>75</v>
      </c>
      <c r="E59" s="189"/>
      <c r="F59" s="189"/>
      <c r="G59" s="189"/>
      <c r="H59" s="189"/>
      <c r="I59" s="189"/>
      <c r="J59" s="189"/>
      <c r="K59" s="189"/>
      <c r="L59" s="189"/>
      <c r="M59" s="189"/>
      <c r="N59" s="189"/>
      <c r="O59" s="189"/>
      <c r="P59" s="189"/>
      <c r="Q59" s="189"/>
      <c r="R59" s="189"/>
      <c r="S59" s="189"/>
      <c r="T59" s="189"/>
      <c r="U59" s="189"/>
      <c r="V59" s="190"/>
      <c r="W59" s="53">
        <v>45819</v>
      </c>
      <c r="X59" s="54"/>
      <c r="Y59" s="55"/>
      <c r="Z59" s="53"/>
      <c r="AA59" s="54"/>
      <c r="AB59" s="54"/>
      <c r="AC59" s="55"/>
      <c r="AD59" s="50" t="str">
        <f t="shared" si="0"/>
        <v>no iniciado</v>
      </c>
      <c r="AE59" s="51"/>
      <c r="AF59" s="51" t="str">
        <f t="shared" si="1"/>
        <v>no iniciado</v>
      </c>
      <c r="AG59" s="52"/>
    </row>
    <row r="60" spans="1:33" ht="12.6" customHeight="1" x14ac:dyDescent="0.2">
      <c r="B60" s="91"/>
      <c r="C60" s="92"/>
      <c r="D60" s="188" t="s">
        <v>76</v>
      </c>
      <c r="E60" s="189"/>
      <c r="F60" s="189"/>
      <c r="G60" s="189"/>
      <c r="H60" s="189"/>
      <c r="I60" s="189"/>
      <c r="J60" s="189"/>
      <c r="K60" s="189"/>
      <c r="L60" s="189"/>
      <c r="M60" s="189"/>
      <c r="N60" s="189"/>
      <c r="O60" s="189"/>
      <c r="P60" s="189"/>
      <c r="Q60" s="189"/>
      <c r="R60" s="189"/>
      <c r="S60" s="189"/>
      <c r="T60" s="189"/>
      <c r="U60" s="189"/>
      <c r="V60" s="190"/>
      <c r="W60" s="53">
        <v>45768</v>
      </c>
      <c r="X60" s="54"/>
      <c r="Y60" s="55"/>
      <c r="Z60" s="53"/>
      <c r="AA60" s="54"/>
      <c r="AB60" s="54"/>
      <c r="AC60" s="55"/>
      <c r="AD60" s="50" t="str">
        <f t="shared" si="0"/>
        <v>no iniciado</v>
      </c>
      <c r="AE60" s="51"/>
      <c r="AF60" s="51" t="str">
        <f t="shared" si="1"/>
        <v>no iniciado</v>
      </c>
      <c r="AG60" s="52"/>
    </row>
    <row r="61" spans="1:33" ht="21" customHeight="1" x14ac:dyDescent="0.2">
      <c r="B61" s="91"/>
      <c r="C61" s="92"/>
      <c r="D61" s="188" t="s">
        <v>77</v>
      </c>
      <c r="E61" s="189"/>
      <c r="F61" s="189"/>
      <c r="G61" s="189"/>
      <c r="H61" s="189"/>
      <c r="I61" s="189"/>
      <c r="J61" s="189"/>
      <c r="K61" s="189"/>
      <c r="L61" s="189"/>
      <c r="M61" s="189"/>
      <c r="N61" s="189"/>
      <c r="O61" s="189"/>
      <c r="P61" s="189"/>
      <c r="Q61" s="189"/>
      <c r="R61" s="189"/>
      <c r="S61" s="189"/>
      <c r="T61" s="189"/>
      <c r="U61" s="189"/>
      <c r="V61" s="190"/>
      <c r="W61" s="53">
        <v>45805</v>
      </c>
      <c r="X61" s="54"/>
      <c r="Y61" s="55"/>
      <c r="Z61" s="53"/>
      <c r="AA61" s="54"/>
      <c r="AB61" s="54"/>
      <c r="AC61" s="55"/>
      <c r="AD61" s="50" t="str">
        <f t="shared" si="0"/>
        <v>no iniciado</v>
      </c>
      <c r="AE61" s="51"/>
      <c r="AF61" s="51" t="str">
        <f t="shared" si="1"/>
        <v>no iniciado</v>
      </c>
      <c r="AG61" s="52"/>
    </row>
    <row r="62" spans="1:33" ht="15.75" x14ac:dyDescent="0.2">
      <c r="B62" s="91"/>
      <c r="C62" s="92"/>
      <c r="D62" s="188" t="s">
        <v>78</v>
      </c>
      <c r="E62" s="189"/>
      <c r="F62" s="189"/>
      <c r="G62" s="189"/>
      <c r="H62" s="189"/>
      <c r="I62" s="189"/>
      <c r="J62" s="189"/>
      <c r="K62" s="189"/>
      <c r="L62" s="189"/>
      <c r="M62" s="189"/>
      <c r="N62" s="189"/>
      <c r="O62" s="189"/>
      <c r="P62" s="189"/>
      <c r="Q62" s="189"/>
      <c r="R62" s="189"/>
      <c r="S62" s="189"/>
      <c r="T62" s="189"/>
      <c r="U62" s="189"/>
      <c r="V62" s="190"/>
      <c r="W62" s="53">
        <v>45819</v>
      </c>
      <c r="X62" s="54"/>
      <c r="Y62" s="55"/>
      <c r="Z62" s="53"/>
      <c r="AA62" s="54"/>
      <c r="AB62" s="54"/>
      <c r="AC62" s="55"/>
      <c r="AD62" s="50" t="str">
        <f t="shared" si="0"/>
        <v>no iniciado</v>
      </c>
      <c r="AE62" s="51"/>
      <c r="AF62" s="51" t="str">
        <f t="shared" si="1"/>
        <v>no iniciado</v>
      </c>
      <c r="AG62" s="52"/>
    </row>
    <row r="63" spans="1:33" ht="18" customHeight="1" x14ac:dyDescent="0.2">
      <c r="B63" s="91"/>
      <c r="C63" s="92"/>
      <c r="D63" s="188" t="s">
        <v>79</v>
      </c>
      <c r="E63" s="189"/>
      <c r="F63" s="189"/>
      <c r="G63" s="189"/>
      <c r="H63" s="189"/>
      <c r="I63" s="189"/>
      <c r="J63" s="189"/>
      <c r="K63" s="189"/>
      <c r="L63" s="189"/>
      <c r="M63" s="189"/>
      <c r="N63" s="189"/>
      <c r="O63" s="189"/>
      <c r="P63" s="189"/>
      <c r="Q63" s="189"/>
      <c r="R63" s="189"/>
      <c r="S63" s="189"/>
      <c r="T63" s="189"/>
      <c r="U63" s="189"/>
      <c r="V63" s="190"/>
      <c r="W63" s="53">
        <v>45833</v>
      </c>
      <c r="X63" s="54"/>
      <c r="Y63" s="55"/>
      <c r="Z63" s="53"/>
      <c r="AA63" s="54"/>
      <c r="AB63" s="54"/>
      <c r="AC63" s="55"/>
      <c r="AD63" s="50" t="str">
        <f t="shared" si="0"/>
        <v>no iniciado</v>
      </c>
      <c r="AE63" s="51"/>
      <c r="AF63" s="51" t="str">
        <f t="shared" si="1"/>
        <v>no iniciado</v>
      </c>
      <c r="AG63" s="52"/>
    </row>
    <row r="64" spans="1:33" ht="17.25" customHeight="1" x14ac:dyDescent="0.2">
      <c r="A64" s="1"/>
      <c r="B64" s="91"/>
      <c r="C64" s="92"/>
      <c r="D64" s="188" t="s">
        <v>80</v>
      </c>
      <c r="E64" s="189"/>
      <c r="F64" s="189"/>
      <c r="G64" s="189"/>
      <c r="H64" s="189"/>
      <c r="I64" s="189"/>
      <c r="J64" s="189"/>
      <c r="K64" s="189"/>
      <c r="L64" s="189"/>
      <c r="M64" s="189"/>
      <c r="N64" s="189"/>
      <c r="O64" s="189"/>
      <c r="P64" s="189"/>
      <c r="Q64" s="189"/>
      <c r="R64" s="189"/>
      <c r="S64" s="189"/>
      <c r="T64" s="189"/>
      <c r="U64" s="189"/>
      <c r="V64" s="190"/>
      <c r="W64" s="53">
        <v>45833</v>
      </c>
      <c r="X64" s="54"/>
      <c r="Y64" s="55"/>
      <c r="Z64" s="53"/>
      <c r="AA64" s="54"/>
      <c r="AB64" s="54"/>
      <c r="AC64" s="55"/>
      <c r="AD64" s="50" t="str">
        <f t="shared" si="0"/>
        <v>no iniciado</v>
      </c>
      <c r="AE64" s="51"/>
      <c r="AF64" s="51" t="str">
        <f t="shared" si="1"/>
        <v>no iniciado</v>
      </c>
      <c r="AG64" s="52"/>
    </row>
    <row r="65" spans="1:33" ht="35.450000000000003" customHeight="1" x14ac:dyDescent="0.2">
      <c r="B65" s="91"/>
      <c r="C65" s="92"/>
      <c r="D65" s="75" t="s">
        <v>81</v>
      </c>
      <c r="E65" s="76"/>
      <c r="F65" s="76"/>
      <c r="G65" s="76"/>
      <c r="H65" s="76"/>
      <c r="I65" s="76"/>
      <c r="J65" s="76"/>
      <c r="K65" s="76"/>
      <c r="L65" s="76"/>
      <c r="M65" s="76"/>
      <c r="N65" s="76"/>
      <c r="O65" s="76"/>
      <c r="P65" s="76"/>
      <c r="Q65" s="76"/>
      <c r="R65" s="76"/>
      <c r="S65" s="76"/>
      <c r="T65" s="76"/>
      <c r="U65" s="76"/>
      <c r="V65" s="77"/>
      <c r="W65" s="53">
        <v>45874</v>
      </c>
      <c r="X65" s="54"/>
      <c r="Y65" s="55"/>
      <c r="Z65" s="53"/>
      <c r="AA65" s="54"/>
      <c r="AB65" s="54"/>
      <c r="AC65" s="55"/>
      <c r="AD65" s="50" t="str">
        <f t="shared" si="0"/>
        <v>no iniciado</v>
      </c>
      <c r="AE65" s="51"/>
      <c r="AF65" s="51" t="str">
        <f t="shared" si="1"/>
        <v>no iniciado</v>
      </c>
      <c r="AG65" s="52"/>
    </row>
    <row r="66" spans="1:33" s="1" customFormat="1" ht="22.15" customHeight="1" x14ac:dyDescent="0.25">
      <c r="A66" s="3"/>
      <c r="B66" s="251" t="s">
        <v>82</v>
      </c>
      <c r="C66" s="252"/>
      <c r="D66" s="252"/>
      <c r="E66" s="252"/>
      <c r="F66" s="252"/>
      <c r="G66" s="252"/>
      <c r="H66" s="252"/>
      <c r="I66" s="252"/>
      <c r="J66" s="252"/>
      <c r="K66" s="252"/>
      <c r="L66" s="252"/>
      <c r="M66" s="252"/>
      <c r="N66" s="252"/>
      <c r="O66" s="252"/>
      <c r="P66" s="252"/>
      <c r="Q66" s="252"/>
      <c r="R66" s="252"/>
      <c r="S66" s="253"/>
      <c r="T66" s="254"/>
      <c r="U66" s="255"/>
      <c r="V66" s="256"/>
      <c r="W66" s="229">
        <f>+W65-W54+1</f>
        <v>366</v>
      </c>
      <c r="X66" s="230"/>
      <c r="Y66" s="230"/>
      <c r="Z66" s="119" t="str">
        <f>IF(Z65&lt;&gt;0,(Z65-W54+1),"")</f>
        <v/>
      </c>
      <c r="AA66" s="120"/>
      <c r="AB66" s="120"/>
      <c r="AC66" s="121"/>
      <c r="AD66" s="119"/>
      <c r="AE66" s="120"/>
      <c r="AF66" s="120"/>
      <c r="AG66" s="241"/>
    </row>
    <row r="67" spans="1:33" ht="15" x14ac:dyDescent="0.2">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4"/>
    </row>
    <row r="68" spans="1:33" ht="15.75" x14ac:dyDescent="0.2">
      <c r="B68" s="84" t="s">
        <v>24</v>
      </c>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6"/>
    </row>
    <row r="69" spans="1:33" ht="79.5" customHeight="1" x14ac:dyDescent="0.2">
      <c r="B69" s="116" t="s">
        <v>94</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8"/>
    </row>
    <row r="70" spans="1:33" ht="30.6" customHeight="1" x14ac:dyDescent="0.2">
      <c r="B70" s="260" t="s">
        <v>85</v>
      </c>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2"/>
    </row>
    <row r="71" spans="1:33" ht="15.75" customHeight="1" x14ac:dyDescent="0.2">
      <c r="B71" s="237" t="s">
        <v>95</v>
      </c>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9"/>
    </row>
    <row r="72" spans="1:33" ht="15" x14ac:dyDescent="0.2">
      <c r="B72" s="237" t="s">
        <v>96</v>
      </c>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9"/>
    </row>
    <row r="73" spans="1:33" ht="15" x14ac:dyDescent="0.2">
      <c r="B73" s="237" t="s">
        <v>97</v>
      </c>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9"/>
    </row>
    <row r="74" spans="1:33" ht="15" x14ac:dyDescent="0.2">
      <c r="B74" s="237" t="s">
        <v>98</v>
      </c>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9"/>
    </row>
    <row r="75" spans="1:33" ht="15.75" customHeight="1" x14ac:dyDescent="0.2">
      <c r="B75" s="237" t="s">
        <v>92</v>
      </c>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9"/>
    </row>
    <row r="76" spans="1:33" ht="17.45" customHeight="1" x14ac:dyDescent="0.2">
      <c r="B76" s="263" t="s">
        <v>84</v>
      </c>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5"/>
    </row>
    <row r="77" spans="1:33" ht="18" customHeight="1" x14ac:dyDescent="0.2">
      <c r="B77" s="237" t="s">
        <v>99</v>
      </c>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9"/>
    </row>
    <row r="78" spans="1:33" ht="18" customHeight="1" x14ac:dyDescent="0.2">
      <c r="B78" s="237" t="s">
        <v>100</v>
      </c>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9"/>
    </row>
    <row r="79" spans="1:33" ht="18" customHeight="1" x14ac:dyDescent="0.2">
      <c r="B79" s="237" t="s">
        <v>101</v>
      </c>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9"/>
    </row>
    <row r="80" spans="1:33" ht="18" customHeight="1" x14ac:dyDescent="0.2">
      <c r="B80" s="237" t="s">
        <v>102</v>
      </c>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9"/>
    </row>
    <row r="81" spans="2:33" ht="18" customHeight="1" x14ac:dyDescent="0.2">
      <c r="B81" s="237" t="s">
        <v>93</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9"/>
    </row>
    <row r="82" spans="2:33" ht="5.25" customHeight="1" x14ac:dyDescent="0.2">
      <c r="B82" s="266"/>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8"/>
    </row>
    <row r="83" spans="2:33" ht="5.25" customHeight="1" x14ac:dyDescent="0.2">
      <c r="B83" s="257"/>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9"/>
    </row>
    <row r="84" spans="2:33" ht="15" customHeight="1" x14ac:dyDescent="0.2">
      <c r="B84" s="84" t="s">
        <v>37</v>
      </c>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6"/>
    </row>
    <row r="85" spans="2:33" ht="15" customHeight="1" x14ac:dyDescent="0.2">
      <c r="B85" s="36"/>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8"/>
    </row>
    <row r="86" spans="2:33" ht="5.25" customHeight="1" x14ac:dyDescent="0.2">
      <c r="B86" s="242"/>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4"/>
    </row>
    <row r="87" spans="2:33" x14ac:dyDescent="0.2">
      <c r="B87" s="245"/>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7"/>
    </row>
    <row r="88" spans="2:33" ht="12.95" customHeight="1" x14ac:dyDescent="0.2">
      <c r="B88" s="245"/>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2:33" ht="12.95" customHeight="1" x14ac:dyDescent="0.2">
      <c r="B89" s="245"/>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2:33" ht="12.95" customHeight="1" x14ac:dyDescent="0.2">
      <c r="B90" s="245"/>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2:33" ht="12.95" customHeight="1" x14ac:dyDescent="0.2">
      <c r="B91" s="245"/>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2:33" ht="12.95" customHeight="1" x14ac:dyDescent="0.2">
      <c r="B92" s="245"/>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2:33" ht="12.95" customHeight="1" x14ac:dyDescent="0.2">
      <c r="B93" s="245"/>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2:33" ht="12.95" customHeight="1" x14ac:dyDescent="0.2">
      <c r="B94" s="245"/>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2:33" ht="12.95" customHeight="1" x14ac:dyDescent="0.2">
      <c r="B95" s="245"/>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7"/>
    </row>
    <row r="96" spans="2:33" ht="12.95" customHeight="1" x14ac:dyDescent="0.2">
      <c r="B96" s="245"/>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7"/>
    </row>
    <row r="97" spans="1:38" ht="12.95" customHeight="1" x14ac:dyDescent="0.2">
      <c r="B97" s="245"/>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7"/>
    </row>
    <row r="98" spans="1:38" ht="12.95" customHeight="1" x14ac:dyDescent="0.2">
      <c r="B98" s="245"/>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7"/>
    </row>
    <row r="99" spans="1:38" ht="12.95" customHeight="1" x14ac:dyDescent="0.2">
      <c r="B99" s="245"/>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7"/>
    </row>
    <row r="100" spans="1:38" ht="45.95" customHeight="1" x14ac:dyDescent="0.2">
      <c r="B100" s="245"/>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7"/>
    </row>
    <row r="101" spans="1:38" ht="30.75" customHeight="1" x14ac:dyDescent="0.2">
      <c r="B101" s="245"/>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7"/>
    </row>
    <row r="102" spans="1:38" ht="12.95" customHeight="1" x14ac:dyDescent="0.2">
      <c r="B102" s="245"/>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7"/>
    </row>
    <row r="103" spans="1:38" ht="12.95" customHeight="1" x14ac:dyDescent="0.2">
      <c r="B103" s="245"/>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7"/>
    </row>
    <row r="104" spans="1:38" ht="159" customHeight="1" x14ac:dyDescent="0.2">
      <c r="B104" s="245"/>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7"/>
    </row>
    <row r="105" spans="1:38" ht="151.5" customHeight="1" x14ac:dyDescent="0.2">
      <c r="B105" s="245"/>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7"/>
      <c r="AK105" s="15"/>
    </row>
    <row r="106" spans="1:38" ht="388.5" customHeight="1" x14ac:dyDescent="0.2">
      <c r="B106" s="41"/>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c r="AC106" s="42"/>
      <c r="AD106" s="42"/>
      <c r="AE106" s="42"/>
      <c r="AF106" s="42"/>
      <c r="AG106" s="43"/>
      <c r="AL106" s="15"/>
    </row>
    <row r="107" spans="1:38" ht="8.25" customHeight="1" x14ac:dyDescent="0.2">
      <c r="A107" s="27"/>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28"/>
    </row>
  </sheetData>
  <mergeCells count="238">
    <mergeCell ref="B79:AG79"/>
    <mergeCell ref="B81:AG81"/>
    <mergeCell ref="B80:AG80"/>
    <mergeCell ref="B73:AG73"/>
    <mergeCell ref="B77:AG77"/>
    <mergeCell ref="B86:AG105"/>
    <mergeCell ref="S41:V41"/>
    <mergeCell ref="W41:AG41"/>
    <mergeCell ref="B66:S66"/>
    <mergeCell ref="T66:V66"/>
    <mergeCell ref="B83:AG83"/>
    <mergeCell ref="B70:AG70"/>
    <mergeCell ref="B76:AG76"/>
    <mergeCell ref="B82:AG82"/>
    <mergeCell ref="B71:AG71"/>
    <mergeCell ref="B75:AG75"/>
    <mergeCell ref="B41:F41"/>
    <mergeCell ref="G41:R41"/>
    <mergeCell ref="B48:C48"/>
    <mergeCell ref="D48:U48"/>
    <mergeCell ref="AD57:AG57"/>
    <mergeCell ref="B42:AG42"/>
    <mergeCell ref="AD61:AG61"/>
    <mergeCell ref="B78:AG78"/>
    <mergeCell ref="B72:AG72"/>
    <mergeCell ref="AD60:AG60"/>
    <mergeCell ref="B57:C57"/>
    <mergeCell ref="B58:C58"/>
    <mergeCell ref="Z57:AC57"/>
    <mergeCell ref="B49:C49"/>
    <mergeCell ref="W60:Y60"/>
    <mergeCell ref="Z60:AC60"/>
    <mergeCell ref="B74:AG74"/>
    <mergeCell ref="D63:V63"/>
    <mergeCell ref="W62:Y62"/>
    <mergeCell ref="W57:Y57"/>
    <mergeCell ref="W58:Y58"/>
    <mergeCell ref="W61:Y61"/>
    <mergeCell ref="B64:C64"/>
    <mergeCell ref="AD66:AG66"/>
    <mergeCell ref="Z62:AC62"/>
    <mergeCell ref="AD62:AG62"/>
    <mergeCell ref="W63:Y63"/>
    <mergeCell ref="Z63:AC63"/>
    <mergeCell ref="AD63:AG63"/>
    <mergeCell ref="W64:Y64"/>
    <mergeCell ref="Z64:AC64"/>
    <mergeCell ref="AD64:AG64"/>
    <mergeCell ref="Z65:AC65"/>
    <mergeCell ref="W65:Y65"/>
    <mergeCell ref="W66:Y66"/>
    <mergeCell ref="B65:C65"/>
    <mergeCell ref="D64:V64"/>
    <mergeCell ref="S25:V25"/>
    <mergeCell ref="W25:AG25"/>
    <mergeCell ref="S26:V26"/>
    <mergeCell ref="W26:AG26"/>
    <mergeCell ref="S27:V27"/>
    <mergeCell ref="W27:AG27"/>
    <mergeCell ref="S28:V28"/>
    <mergeCell ref="W28:AG28"/>
    <mergeCell ref="S29:V29"/>
    <mergeCell ref="W29:AG29"/>
    <mergeCell ref="W30:AG30"/>
    <mergeCell ref="S31:V31"/>
    <mergeCell ref="W31:AG31"/>
    <mergeCell ref="B45:C45"/>
    <mergeCell ref="D45:U45"/>
    <mergeCell ref="V45:X45"/>
    <mergeCell ref="W59:Y59"/>
    <mergeCell ref="Z59:AC59"/>
    <mergeCell ref="B56:C56"/>
    <mergeCell ref="G32:J32"/>
    <mergeCell ref="K32:O32"/>
    <mergeCell ref="P32:R32"/>
    <mergeCell ref="S32:V32"/>
    <mergeCell ref="W32:AA32"/>
    <mergeCell ref="AB32:AD32"/>
    <mergeCell ref="B39:F39"/>
    <mergeCell ref="G39:R39"/>
    <mergeCell ref="B40:F40"/>
    <mergeCell ref="G40:R40"/>
    <mergeCell ref="S39:V39"/>
    <mergeCell ref="B37:F37"/>
    <mergeCell ref="G37:R37"/>
    <mergeCell ref="B38:F38"/>
    <mergeCell ref="W36:AG36"/>
    <mergeCell ref="W37:AG37"/>
    <mergeCell ref="W38:AG38"/>
    <mergeCell ref="B25:F25"/>
    <mergeCell ref="G25:R25"/>
    <mergeCell ref="B26:F26"/>
    <mergeCell ref="G26:R26"/>
    <mergeCell ref="B47:C47"/>
    <mergeCell ref="D47:U47"/>
    <mergeCell ref="V47:AG47"/>
    <mergeCell ref="B30:F30"/>
    <mergeCell ref="G30:R30"/>
    <mergeCell ref="B31:F31"/>
    <mergeCell ref="G31:R31"/>
    <mergeCell ref="B32:F32"/>
    <mergeCell ref="AE32:AG32"/>
    <mergeCell ref="B27:F27"/>
    <mergeCell ref="G27:R27"/>
    <mergeCell ref="B28:F28"/>
    <mergeCell ref="G28:R28"/>
    <mergeCell ref="B29:F29"/>
    <mergeCell ref="G29:R29"/>
    <mergeCell ref="B44:C44"/>
    <mergeCell ref="D44:U44"/>
    <mergeCell ref="B33:F33"/>
    <mergeCell ref="G33:R33"/>
    <mergeCell ref="S34:V34"/>
    <mergeCell ref="S30:V30"/>
    <mergeCell ref="G38:R38"/>
    <mergeCell ref="S36:V36"/>
    <mergeCell ref="D57:V57"/>
    <mergeCell ref="D58:V58"/>
    <mergeCell ref="D59:V59"/>
    <mergeCell ref="D60:V60"/>
    <mergeCell ref="D61:V61"/>
    <mergeCell ref="D62:V62"/>
    <mergeCell ref="B35:F35"/>
    <mergeCell ref="G35:R35"/>
    <mergeCell ref="S37:V37"/>
    <mergeCell ref="G34:R34"/>
    <mergeCell ref="S38:V38"/>
    <mergeCell ref="B36:F36"/>
    <mergeCell ref="G36:R36"/>
    <mergeCell ref="B34:F34"/>
    <mergeCell ref="V48:AG48"/>
    <mergeCell ref="W34:AG34"/>
    <mergeCell ref="S35:V35"/>
    <mergeCell ref="W35:AG35"/>
    <mergeCell ref="S33:V33"/>
    <mergeCell ref="W33:AG33"/>
    <mergeCell ref="AD58:AG58"/>
    <mergeCell ref="Z61:AC61"/>
    <mergeCell ref="V44:X44"/>
    <mergeCell ref="Y44:AC45"/>
    <mergeCell ref="AD44:AG45"/>
    <mergeCell ref="W39:AG39"/>
    <mergeCell ref="S40:V40"/>
    <mergeCell ref="W40:AG40"/>
    <mergeCell ref="V43:X43"/>
    <mergeCell ref="Y43:AC43"/>
    <mergeCell ref="AD43:AG43"/>
    <mergeCell ref="D55:V55"/>
    <mergeCell ref="D56:V56"/>
    <mergeCell ref="AD59:AG59"/>
    <mergeCell ref="G12:AG12"/>
    <mergeCell ref="B17:F17"/>
    <mergeCell ref="G17:H17"/>
    <mergeCell ref="B20:F20"/>
    <mergeCell ref="W55:Y55"/>
    <mergeCell ref="Z55:AC55"/>
    <mergeCell ref="AD55:AG55"/>
    <mergeCell ref="W56:Y56"/>
    <mergeCell ref="Z56:AC56"/>
    <mergeCell ref="AD56:AG56"/>
    <mergeCell ref="G16:H16"/>
    <mergeCell ref="D49:U49"/>
    <mergeCell ref="V49:AG49"/>
    <mergeCell ref="B43:C43"/>
    <mergeCell ref="D43:U43"/>
    <mergeCell ref="B23:AG23"/>
    <mergeCell ref="B24:R24"/>
    <mergeCell ref="G18:H18"/>
    <mergeCell ref="I18:M18"/>
    <mergeCell ref="N18:Q18"/>
    <mergeCell ref="R18:U18"/>
    <mergeCell ref="B15:F15"/>
    <mergeCell ref="G15:H15"/>
    <mergeCell ref="S24:AG24"/>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18:F18"/>
    <mergeCell ref="B84:AG84"/>
    <mergeCell ref="G21:AG21"/>
    <mergeCell ref="B68:AG68"/>
    <mergeCell ref="B21:F21"/>
    <mergeCell ref="B51:AG51"/>
    <mergeCell ref="B52:C53"/>
    <mergeCell ref="B54:C54"/>
    <mergeCell ref="AD52:AG53"/>
    <mergeCell ref="W52:Y53"/>
    <mergeCell ref="Z52:AC53"/>
    <mergeCell ref="Z54:AC54"/>
    <mergeCell ref="D52:V53"/>
    <mergeCell ref="B55:C55"/>
    <mergeCell ref="B59:C59"/>
    <mergeCell ref="B69:AG69"/>
    <mergeCell ref="B60:C60"/>
    <mergeCell ref="Z58:AC58"/>
    <mergeCell ref="B61:C61"/>
    <mergeCell ref="B62:C62"/>
    <mergeCell ref="B63:C63"/>
    <mergeCell ref="AD65:AG65"/>
    <mergeCell ref="Z66:AC66"/>
    <mergeCell ref="D65:V65"/>
    <mergeCell ref="B106:AG106"/>
    <mergeCell ref="B8:F8"/>
    <mergeCell ref="B9:F9"/>
    <mergeCell ref="B10:F10"/>
    <mergeCell ref="AD54:AG54"/>
    <mergeCell ref="B19:F19"/>
    <mergeCell ref="B13:F13"/>
    <mergeCell ref="B14:F14"/>
    <mergeCell ref="W54:Y54"/>
    <mergeCell ref="G8:AG8"/>
    <mergeCell ref="G9:AG9"/>
    <mergeCell ref="G10:AG10"/>
    <mergeCell ref="G13:AG13"/>
    <mergeCell ref="S14:AG14"/>
    <mergeCell ref="G19:AG19"/>
    <mergeCell ref="G20:AG20"/>
    <mergeCell ref="P14:R14"/>
    <mergeCell ref="G14:J14"/>
    <mergeCell ref="K14:O14"/>
    <mergeCell ref="B22:AG22"/>
    <mergeCell ref="D54:V54"/>
    <mergeCell ref="B11:F11"/>
    <mergeCell ref="B12:F12"/>
    <mergeCell ref="B16:F16"/>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D94859-C9E1-4CB9-869A-2E8C0AA6F168}"/>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2024-10-21T21:37:11Z</cp:lastPrinted>
  <dcterms:created xsi:type="dcterms:W3CDTF">2008-02-28T20:43:19Z</dcterms:created>
  <dcterms:modified xsi:type="dcterms:W3CDTF">2024-11-14T14:40:46Z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