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chagui\Desktop\LOTE 1 OBRAS E INTERVENTORIAS\08. PISCINAS CCD\"/>
    </mc:Choice>
  </mc:AlternateContent>
  <xr:revisionPtr revIDLastSave="0" documentId="8_{DF105185-C865-4795-AF85-91E8FE838B89}" xr6:coauthVersionLast="47" xr6:coauthVersionMax="47" xr10:uidLastSave="{00000000-0000-0000-0000-000000000000}"/>
  <bookViews>
    <workbookView xWindow="-120" yWindow="-120" windowWidth="20730" windowHeight="11160" xr2:uid="{DB5080C8-664B-4A47-864A-A5ACC431AB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I103" i="1"/>
  <c r="I104" i="1"/>
  <c r="I105" i="1"/>
  <c r="I106" i="1"/>
  <c r="I107" i="1"/>
  <c r="I109" i="1"/>
  <c r="I111" i="1"/>
  <c r="I112" i="1"/>
  <c r="I113" i="1"/>
  <c r="I114" i="1"/>
  <c r="I115" i="1"/>
  <c r="H102" i="1"/>
  <c r="H103" i="1"/>
  <c r="H104" i="1"/>
  <c r="H105" i="1"/>
  <c r="H106" i="1"/>
  <c r="H107" i="1"/>
  <c r="H109" i="1"/>
  <c r="H111" i="1"/>
  <c r="H112" i="1"/>
  <c r="H113" i="1"/>
  <c r="H114" i="1"/>
  <c r="H115" i="1"/>
  <c r="G102" i="1"/>
  <c r="G103" i="1"/>
  <c r="G104" i="1"/>
  <c r="G105" i="1"/>
  <c r="G106" i="1"/>
  <c r="G107" i="1"/>
  <c r="G109" i="1"/>
  <c r="G111" i="1"/>
  <c r="G112" i="1"/>
  <c r="G113" i="1"/>
  <c r="G114" i="1"/>
  <c r="G115" i="1"/>
  <c r="G98" i="1"/>
  <c r="G99" i="1"/>
  <c r="I98" i="1"/>
  <c r="I99" i="1"/>
  <c r="H98" i="1"/>
  <c r="H99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4" i="1"/>
  <c r="I46" i="1"/>
  <c r="I47" i="1"/>
  <c r="I48" i="1"/>
  <c r="I49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1" i="1"/>
  <c r="H52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I6" i="1"/>
  <c r="H6" i="1"/>
  <c r="G48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1" i="1"/>
  <c r="G52" i="1"/>
  <c r="G54" i="1"/>
  <c r="G55" i="1"/>
  <c r="G56" i="1"/>
  <c r="G57" i="1"/>
  <c r="G58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6" i="1"/>
  <c r="G116" i="1" l="1"/>
  <c r="G119" i="1" s="1"/>
  <c r="G120" i="1" s="1"/>
  <c r="G117" i="1" l="1"/>
  <c r="G118" i="1"/>
  <c r="G121" i="1" l="1"/>
  <c r="G122" i="1" s="1"/>
</calcChain>
</file>

<file path=xl/sharedStrings.xml><?xml version="1.0" encoding="utf-8"?>
<sst xmlns="http://schemas.openxmlformats.org/spreadsheetml/2006/main" count="266" uniqueCount="178">
  <si>
    <t>INSTALACIONES ELECTRICAS EN ADECUACION E INSTALACION DUCHAS</t>
  </si>
  <si>
    <t>Suministro e Instalación de circuito alimentador para tablero de distribución de 24 circuitos; incluye: Ducto, conductores, soportes y demás elementos necesarios</t>
  </si>
  <si>
    <t>ml</t>
  </si>
  <si>
    <t>Suministro e Instalación de Tablero de distribución industrial de 30 circuitos con espacio para totalizador; incluye: Totalizador en caja moldeada 1 de 3x100A, 24 protecciones diferenciales de 25A</t>
  </si>
  <si>
    <t>Cable de cobre 8 AWG Desnudo, canalizado en ducto desde tablero de distribución hasta caja de inspección del sistema de puesta a tierra</t>
  </si>
  <si>
    <t>Soldadura exotérmica 115gr varilla cable</t>
  </si>
  <si>
    <t>Electrodo de cobre con dimensiones 2,4m x 5/8"</t>
  </si>
  <si>
    <t>Caja de inspección para el sistema de puesta a tierra, dimensiones 30cmx30cmx30cm, con tapa</t>
  </si>
  <si>
    <t>Medida de resistencia de la puesta a tierra para validación de la construcción</t>
  </si>
  <si>
    <t>un</t>
  </si>
  <si>
    <t>Suministro e instalación de salida eléctrica (Longitud 30m apróx) para derivar ducha eléctrica (Parte central canalización altura 4m apróx); Incluye: cable 1#10+1#10+1#12T AWG, caja 2400 galvanizada, conectores de compresión, cinta aislante, ducto EMT 3/4", fijación de la canalización, identificación y accesorios</t>
  </si>
  <si>
    <t>und</t>
  </si>
  <si>
    <t>Suministro e instalación de caja de paso eléctrica metálica de 20x20x10 cm con puerta y manija para abrir y cerrar</t>
  </si>
  <si>
    <t>Suministro e instalación de ducha eléctrica automática con resistencia blindada; Incluye: el montaje hidráulico de la ducha, la conexión eléctrica y la puesta en servicio</t>
  </si>
  <si>
    <t>Desmonte de caja 5800 de sensor existente en cada una de las divisiones de las duchas. Incluye: Desconexión, retiro y/o aislamiento de todos los conductores fase y neutro. No incluye obra civil de resanes luego del desmonte.</t>
  </si>
  <si>
    <t xml:space="preserve">ZONAS HUMEDAS </t>
  </si>
  <si>
    <t xml:space="preserve">Suministro e instalacion de piso antideslizante tipo Dracol o equivalente area de vestieres y duchas baños hombres mujeres zona de piscina </t>
  </si>
  <si>
    <t>m2</t>
  </si>
  <si>
    <t xml:space="preserve">Prolongacionn muros divisorios en mamposteria  duchas  zonas humedas hasta una altura de 2.40 Mts  incluye  pañete y pintura baños hombres y mujeres </t>
  </si>
  <si>
    <t xml:space="preserve">Prolongacion salida poma duchas incluye ducha hasta una altura de 2.20 MTS . </t>
  </si>
  <si>
    <t>Adecuacion y puesta en funcionamiento duchas tunel de salida a piscina.</t>
  </si>
  <si>
    <t xml:space="preserve">Suministro e instalacion de puertas  para discapacitados hombres, mujeres  en lamina calibre 18  de 1.30 x 1.60 </t>
  </si>
  <si>
    <t xml:space="preserve">Suministro e instalacion de vidrios sobre cubierta costado nor-occidental en vidrio de 10 mm  o similar al existente </t>
  </si>
  <si>
    <t>Suministro e instalacion de dos puestas en vidrio  de 10 mm,  de 1,15 x 2,20,  salida de emergencia  costado norte al centro en area de piscina,  incluye  adecuacion , cerradura antipanico  y todos los elementos para su correcta instalacion y funcionamiento.</t>
  </si>
  <si>
    <t xml:space="preserve">Suministro e instalacion de marcos metalicos con malla odulada calibre 10 de 1" x 1" para aislar  area de valvulas ingreso a los baños de piscinas </t>
  </si>
  <si>
    <t xml:space="preserve">Suministro e instalacion de piso antideslizante tipo Dracol o equivalente en el contorno de la piscina y areas de rampas y accesos </t>
  </si>
  <si>
    <t xml:space="preserve">Construccion de rampa  salida  puertas de emergencia a zona verde  costado norte, las rampas se construiran en concreto de 3.000 PSI incluye: excavacion,  relleno en recebo , viga perimetral de .25 x .25, incluye hierro de refuerzo ,mamposteria, pañete, placa de concreto en concreto de 3.000 PSI de 0.10 mts, y retiro de sobrantes </t>
  </si>
  <si>
    <t>CUBIERTA PISCINA</t>
  </si>
  <si>
    <t xml:space="preserve">DESMONTE Y RETIRO DE  CUBIERTA EXISTENTE INCLUYE EQUIPOS, Y RETIRO A SITIO AUTORIZADO </t>
  </si>
  <si>
    <t xml:space="preserve">SUMINISTRO E INSTALACION DE TEJA  TIPO HUNTER DOUGLAS O EQUIVALENTE  EN ALUCIN CALIBRE 26 PINTADOS DOS CARAS, DE 500 MM, COLOR A ELEGIR </t>
  </si>
  <si>
    <t>M2</t>
  </si>
  <si>
    <t xml:space="preserve">SUMINISTRO E INSTALACION DE  SANDBLASTING  EN VIDRIOS DE CUBIERTA DE PISCINA </t>
  </si>
  <si>
    <t xml:space="preserve">Mantenimiento junta vidrios cubierta sobre piscinas con  sikaflex - 1a o quivalente </t>
  </si>
  <si>
    <t>Suministro e instalacin de flanches perimetrales cubierta en vidrio piscina, en lamina galvanizada calibre 20 desarrollo 0.50 mts .</t>
  </si>
  <si>
    <t>JACUZISS</t>
  </si>
  <si>
    <t xml:space="preserve">Suministro e instalacionde Aheroyets blancos </t>
  </si>
  <si>
    <t>Suministro e instalacion de Desnatadores</t>
  </si>
  <si>
    <t>Suministro e instalacion de Desagues de giro con nivel de llenado</t>
  </si>
  <si>
    <t>Suministro instalacion y puesta en funcionamiento de Blowerts industriales de 1 HP luz 110v o 220v</t>
  </si>
  <si>
    <t>Suministro instalcion y puesta en funcionamiento de Motobombas de 2 HP a 220v o 110v</t>
  </si>
  <si>
    <t xml:space="preserve">Desmonte de jacuzzis, madera partes deterioradas incluye retiro de sobrantes </t>
  </si>
  <si>
    <t xml:space="preserve">Terminación de jacuzzis en madera teka según diseño visto en el sitio incluye mantenimiento de las areas existentes </t>
  </si>
  <si>
    <t>Suministro e instalacion de Repizas inmunizadas de 8x4 para estructura</t>
  </si>
  <si>
    <t xml:space="preserve">Mantenimiento de tinas existentes  incluye materiales accesorios, mano de obra y puesta en funcionamiento  </t>
  </si>
  <si>
    <t xml:space="preserve">Reposicion de resistencias similares a las existentes </t>
  </si>
  <si>
    <t xml:space="preserve">VARIOS </t>
  </si>
  <si>
    <t xml:space="preserve">Pintura en gris basalto zona externas de la piscina, incluye rapada, limpieza  y apliacacion de pintura minimo dos manos  </t>
  </si>
  <si>
    <t xml:space="preserve">Resanes interiores y exteriores  de fisuras sobre extructura interna y externa  y muros  incluye limpieza y retiro de sobrantes </t>
  </si>
  <si>
    <t>VIDRIO TEMPLADO PISCINAS</t>
  </si>
  <si>
    <t xml:space="preserve">CUARTO DE MAQUINAS </t>
  </si>
  <si>
    <t>RETIRO DE EQUIPOS CONTRA INCENDIO</t>
  </si>
  <si>
    <t>UND</t>
  </si>
  <si>
    <t>SUMINISTRO INSTALACION DE EQUIPO CONTRA INCENDIO</t>
  </si>
  <si>
    <t xml:space="preserve">sistema de proteccion piscina </t>
  </si>
  <si>
    <t xml:space="preserve">OBRAS EXTERIORES </t>
  </si>
  <si>
    <t xml:space="preserve">DEMOLICION ADOQUIN EXISTENTE  AREA EXTERNA SOBRE PLACA DE CUARTO DE MAQUINAS INCLUYE RETIRO DE SOBRANTES A SITIO AUTORIZADO </t>
  </si>
  <si>
    <t xml:space="preserve">SELLADO DE FISURAS Y GRIETAS EXISTENTES EN  PLACA DE PLAZOLETA CON SELLANTE POLIURETANO FLEXIBLE CURADO CON HUMEDAD  AMBIENTE RESISTENTE  A LOS RAYOS UV 20 * 10 MM  PREVIA APLICACIÓN DE PRODUCTO MONOCOMPONENTE PARA SELLO DE FISURAS.  CON SIKAFLEX 1CSL O EQUIVALENTE </t>
  </si>
  <si>
    <t xml:space="preserve">SUMINISTRO E INSTALACION DE MORTERO 1:3  IMPERMEABILIZADO INTEGRALMENTE PENDIENTADO HACIA LAS CAÑUELAS PERIMETRALES, REFORZADO CON MALLA DE GALLINERO  E= +/- 6 CM </t>
  </si>
  <si>
    <t xml:space="preserve">SUMINISTRO E INSTALACION DE MEMBRANA PARA IMPERMEABILIZACION DE PVC  FILMTEX DE 1,5 MM DE ESPESOR RESISTENTE A RAICES, INCLUYE MEDIA CAÑA  CONTRA MUROS </t>
  </si>
  <si>
    <t xml:space="preserve">SUMINISTRO E INSTALACION DE ADOQUIN  SIMILAR AL EXISTENTE EN AREAS ALEDAÑAS  SENTADO SOBRE MORTERO 1,3 IMPERMEABILIZADO Y EMBOQUILLADO </t>
  </si>
  <si>
    <t xml:space="preserve">CONSTRUCCION DE MEDIA CAÑA EN MORTERO  IMPERMEABILIZADO 1,3 CONTRA MUROS EXISTENTES </t>
  </si>
  <si>
    <t>ML</t>
  </si>
  <si>
    <t xml:space="preserve">DEMOLICION DE CAÑUELA PERIMETRAL EXISTENTE  SECCION  ANCHO 0,50 Mts  PROFUNDIDAD  .30 Mts. INCLUYE RETIRO DE SOBRANTES Y DISPOSICION FINAL. </t>
  </si>
  <si>
    <t xml:space="preserve">CONSTRUCCION DE CAÑUELA PERIMETRAL EN CONCRETO DE 3.000 PSI, CON ESQUINAS EN MADIA CAÑA, Y FILOS REDONDEADOS , SIMILAR A LA EXISTENTE DE 0,50 X 0,30 INCLUYE FORMALETA Y MANO DE OBRA </t>
  </si>
  <si>
    <t xml:space="preserve">DEMOLICION DE MURO EXISTENTE COSTADO SUR  CALDERAS </t>
  </si>
  <si>
    <t xml:space="preserve">CONSTRUCCION DE MURO EN LADRILLO TIPO SANTAFE A LA VISTA SIMILAR AL EXISTENTE </t>
  </si>
  <si>
    <t xml:space="preserve">REMATE  SUPERIOR SOBRE MURO EN CONCRETO  DE 2500 PSI INCLUYE REFUERZO </t>
  </si>
  <si>
    <t xml:space="preserve">OBRAS SOTANO </t>
  </si>
  <si>
    <t>REFORZAMIENTO ESTRUCTURAL SOTANO SEGÚN CONSULTORIA</t>
  </si>
  <si>
    <t xml:space="preserve">RECONSTRUCCION DE CAÑUELA SOBRE PLACA DE PISO  CONDUCCION AGUAS DE ANCHO 0,25 MTS , EN MORTERO IMPERMEABILIZADO  PROFUNDIDAD VARIABLE PARA CONDUCCION DE AGUAS </t>
  </si>
  <si>
    <t>RECALCE DE VIGAS AEREAS DE 0.30 MTS EN CONCRETO DE 3.000 PSI INCLUYE ADITIVOS Y LIMPIEZA  DE MATERIAL VEGETAL Y MUSGO</t>
  </si>
  <si>
    <t xml:space="preserve">LIMPIEZA DE POZO EYECTOR  EXISTENTE , INCLUYE REPARACION </t>
  </si>
  <si>
    <t xml:space="preserve">EN ZONAS CON MAYOR DETERIORO  LLEVAR A CABO REPARACION CON SELLADO NORTEROPOLIMERICO  A BASE DE CEMENTO CON SIKA  TOPO 122 O EQUIVALENTE </t>
  </si>
  <si>
    <t xml:space="preserve">SUMINISTRO E INSTALACION DE SIKA IMPER MUR O EQUIVCALENTE SOBRE MUROS DE SOTANO PARA SELLADO DE FISURAS </t>
  </si>
  <si>
    <t xml:space="preserve">SUMINISTRO E INSTALACION DE HARDTOP  O EQUIVALENTE EN ZONAS DONDE SE EVIDENCIE  ACERO EXPUESTO </t>
  </si>
  <si>
    <t xml:space="preserve">SUMINISTRO E INSTALACION DE HARDTOP  O EQUIVALENTE EN MUROS DE SOTANO </t>
  </si>
  <si>
    <t xml:space="preserve">SUMINISTRO E INSTALACION DE SIKAGUARD - 62 CO  O EQUIVALENTE  BAJO PLACA DE TECHO DE CUARTO DE MAQUINAS </t>
  </si>
  <si>
    <t xml:space="preserve">DEMOLICION Y RETIRO DE MORTERO EXISTENTE BAJO PLACA DEL CUARTO DE MAQUINAS </t>
  </si>
  <si>
    <t xml:space="preserve">RETIRO DE EQUIPOS DE CONDENSACION  </t>
  </si>
  <si>
    <t xml:space="preserve">PINTURA MUROS EN VINILO TIPO 1  TRES MANOS </t>
  </si>
  <si>
    <t xml:space="preserve">SUMINISTRO E INSTALACION DE FLANCHES METALICOS EN LAMINA GALVANIZADA  CALIBRE 20 DESARROLLO 1,00 EN SALIDAS DE DESFOGUES DE CALDERAS  </t>
  </si>
  <si>
    <t xml:space="preserve">REPARACION MARQUESINA SOBE ESCALERA INCLUYE MATERIALES Y MANO DE OBRA </t>
  </si>
  <si>
    <t>REPARACION DIFUSOR EN LAMINA, REPARACION DE GOTERAS ETC</t>
  </si>
  <si>
    <t xml:space="preserve">SUMINISTRO E INSTALACION DE REJAS EN HIERRO SIMILARES A LA EXISTENTE INCLUYE RETIRO </t>
  </si>
  <si>
    <t>LOCALIZACIÓN Y REPLANTEO</t>
  </si>
  <si>
    <t>ESCARIFICACIÓN DE MUROS PARA RECALCE e=0.8cm (Incluye cargue y retiro de escombros)</t>
  </si>
  <si>
    <t>ESCARIFICACIÓN DE VIGAS PARA RECALCE e=0.8cm (Incluye cargue y retiro de escombros)</t>
  </si>
  <si>
    <t>ESCARIFICACIÓN DE COLUMNAS PARA RECALCE e=0.8cm (Incluye cargue y retiro de escombros)</t>
  </si>
  <si>
    <t>TRATAMIENTO DE ESCARIFICACION DE ELEMENTOS DE CONCRETO. Incluye tratamiento epóxico para adherir concreto de edades diferentes.</t>
  </si>
  <si>
    <t>ANCLAJE EPÓXICO DE VARILLA DE 3/8" SUMINISTRO EN INSTALACIÓN. (incluye la perforación, limpieza de la perforación con chorro de aire, suminsitro de materiales (relleno epóxico, brocas), equipos, transportes, manejo, almacenamiento, manejo de desperdicios, mano de obra)</t>
  </si>
  <si>
    <t>ANCLAJE EPÓXICO DE VARILLA DE 1/2" SUMINISTRO EN INSTALACIÓN. (incluye la perforación, limpieza de la perforación con chorro de aire, suminsitro de materiales (relleno epóxico, brocas), equipos, transportes, manejo, almacenamiento, manejo de desperdicios, mano de obra)</t>
  </si>
  <si>
    <t>ANCLAJE EPÓXICO DE VARILLA DE 5/8" SUMINISTRO EN INSTALACIÓN. (incluye la perforación, limpieza de la perforación con chorro de aire, suminsitro de materiales (relleno epóxico, brocas), equipos, transportes, manejo, almacenamiento, manejo de desperdicios, mano de obra)</t>
  </si>
  <si>
    <t>ANCLAJE EPÓXICO DE VARILLA DE 3/4" SUMINISTRO EN INSTALACIÓN. (incluye la perforación, limpieza de la perforación con chorro de aire, suminsitro de materiales (relleno epóxico, brocas), equipos, transportes, manejo, almacenamiento, manejo de desperdicios, mano de obra)</t>
  </si>
  <si>
    <t>ANCLAJE EPÓXICO DE VARILLA DE 7/8" SUMINISTRO EN INSTALACIÓN. (incluye la perforación, limpieza de la perforación con chorro de aire, suminsitro de materiales (relleno epóxico, brocas), equipos, transportes, manejo, almacenamiento, manejo de desperdicios, mano de obra)</t>
  </si>
  <si>
    <t xml:space="preserve">ACERO DE REFUERZO </t>
  </si>
  <si>
    <t>KG</t>
  </si>
  <si>
    <t>CONCRETO AUTONIVELANTE F'c=4.000 PSI, PARA MUROS, INCLUYE FORMALETA</t>
  </si>
  <si>
    <t>M3</t>
  </si>
  <si>
    <t>COLUMNAS CONCRETO 4.000 psi  A LA VISTA (sin refuerzo, paral largo de 2.00 a 3.50m)</t>
  </si>
  <si>
    <t>VIGA AEREA CONCRETO 4.000 psi  (Sin refuerzo, sin bomba estacionaria).</t>
  </si>
  <si>
    <t xml:space="preserve">INSTALACIONES ELECTRICAS </t>
  </si>
  <si>
    <t>Suministro e instalación de interruptor termomagnético monopolar tipo riel din de 15A</t>
  </si>
  <si>
    <t>Suministro e instalación de circuito ramal de iluminación. Incluye tubo metálico IMC de 3/4", cable de cobre calibre 12 AWG, caja metálica galvanizada octagonal para derivación y alimentación de luminaria, accesorios de conexión de tuberías y cajas, y soportes para fijación de las tuberías.</t>
  </si>
  <si>
    <t>Suministro e instalación de luminaria led hermética de 50W, 5300 lumens, IRC 80</t>
  </si>
  <si>
    <t>Und</t>
  </si>
  <si>
    <t>TOTAL VALOR  COSTO DIRECTO</t>
  </si>
  <si>
    <t>ADMINISTRACION</t>
  </si>
  <si>
    <t>IMPREVISTOS</t>
  </si>
  <si>
    <t>UTILIDAD</t>
  </si>
  <si>
    <t>IVA SOBRE UTILIDAD</t>
  </si>
  <si>
    <t>VALOR COSTOS INDIRECTOS</t>
  </si>
  <si>
    <t>COSTO TOTAL DEL PROYECTO</t>
  </si>
  <si>
    <t>8,1,01</t>
  </si>
  <si>
    <t>8,1,02</t>
  </si>
  <si>
    <t>8,1,03</t>
  </si>
  <si>
    <t>8,1,04</t>
  </si>
  <si>
    <t>8,1,05</t>
  </si>
  <si>
    <t>8,1,06</t>
  </si>
  <si>
    <t>8,1,07</t>
  </si>
  <si>
    <t>8,1,08</t>
  </si>
  <si>
    <t>8,1,09</t>
  </si>
  <si>
    <t>8,1,10</t>
  </si>
  <si>
    <t>8,1,11</t>
  </si>
  <si>
    <t>8,1,12</t>
  </si>
  <si>
    <t>8,1,13</t>
  </si>
  <si>
    <t>8,1,14</t>
  </si>
  <si>
    <t>8,1,15</t>
  </si>
  <si>
    <t>8,1,16</t>
  </si>
  <si>
    <t>8,1,17</t>
  </si>
  <si>
    <t>8,1,18</t>
  </si>
  <si>
    <t>8,1,19</t>
  </si>
  <si>
    <t>8,1,20</t>
  </si>
  <si>
    <t>8,1,21</t>
  </si>
  <si>
    <t>8,1,22</t>
  </si>
  <si>
    <t>8,1,23</t>
  </si>
  <si>
    <t>8,1,24</t>
  </si>
  <si>
    <t>8,1,25</t>
  </si>
  <si>
    <t>8,1,26</t>
  </si>
  <si>
    <t>8,1,27</t>
  </si>
  <si>
    <t>8,1,28</t>
  </si>
  <si>
    <t>8,1,29</t>
  </si>
  <si>
    <t>ÍTEM</t>
  </si>
  <si>
    <t>DESCRIPCIÓN</t>
  </si>
  <si>
    <t>CANTIDAD</t>
  </si>
  <si>
    <t>V. UNITARIO</t>
  </si>
  <si>
    <t>SUB TOTAL</t>
  </si>
  <si>
    <t>VALOR MINIMO UNITARIO</t>
  </si>
  <si>
    <t>VALOR MAXIMO UNITARIO</t>
  </si>
  <si>
    <t>ADECUACION DE CUBIERTAS SEDE ACTUAL CENTRO DE CIENCIAS DEL DEPORTE - BOGOTA D.C.</t>
  </si>
  <si>
    <t>10,1,01</t>
  </si>
  <si>
    <t>10,1,02</t>
  </si>
  <si>
    <t>10,1,03</t>
  </si>
  <si>
    <t>10,1,04</t>
  </si>
  <si>
    <t>10,1,05</t>
  </si>
  <si>
    <t>10,1,06</t>
  </si>
  <si>
    <t>10,2,01</t>
  </si>
  <si>
    <t>10,3,01</t>
  </si>
  <si>
    <t>10,3,02</t>
  </si>
  <si>
    <t>10,3,03</t>
  </si>
  <si>
    <t>10,3,04</t>
  </si>
  <si>
    <t>10,3,05</t>
  </si>
  <si>
    <t xml:space="preserve">DESMONTE CUBIERTA EN FIBROCEMENTO CANALETA 90 </t>
  </si>
  <si>
    <t>DESMONTE DE CIELO RASO</t>
  </si>
  <si>
    <t>DESMONTE CUBIERTA DE CUBIERTA TIPO DOMOS EN ACRILICO</t>
  </si>
  <si>
    <t>RETIRO DE MANTO ASFALTICO EN CUBIERTA</t>
  </si>
  <si>
    <t>DESMONTE Y REINSTALACION DE LUMINARIAS EXISTENTES</t>
  </si>
  <si>
    <t xml:space="preserve">LIMPIEZA E IMPERMEABILIZACION DE CANALES DE RECOLECCION DE AGUA </t>
  </si>
  <si>
    <t>PRELIMINARES</t>
  </si>
  <si>
    <t>ALISTADOS Y PENDIENTADOS</t>
  </si>
  <si>
    <t>CUBIERTAS Y CIELO RASOS</t>
  </si>
  <si>
    <t xml:space="preserve">Preparación y alistado impermeablizado de placa para recibir enchape y/o revestimiento,  nivelación de 2 a 5 cm. </t>
  </si>
  <si>
    <t>MANTENIMIENTO DE ESTRUCTURA METALICA DE CUBIERTAS INCLUYE SOLDADURA, ANTICORROSIVO Y ESMALTE.</t>
  </si>
  <si>
    <t>REPOSICION DE LAMINAS DE CUBIERTA CANALETA 90 METALICA</t>
  </si>
  <si>
    <t xml:space="preserve">REPOSICION DE DOMOS EN ACRILICO </t>
  </si>
  <si>
    <t xml:space="preserve">IMPERMEABILIZACION DE CUBIERTAS CON MANTO ASFALTICO </t>
  </si>
  <si>
    <t>SUMINISTRO E INSTALACION DE CIELO RASO EN PVC</t>
  </si>
  <si>
    <t>“ELABORACION DE ESTUDIOS Y DISEÑOS Y OBRAS DE ADECUACION, MANTENIMIENTO Y/O REFORZAMIENTO ESTRUCTURAL DE LAS EDIFICACIONES DENTRO DEL CENTRO DE ALTO RENDIMIENTO EN ALTURA EN BOGOTA D.C.”.</t>
  </si>
  <si>
    <t>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</si>
</sst>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_-&quot;XDR&quot;* #,##0.00_-;\-&quot;XDR&quot;* #,##0.00_-;_-&quot;XDR&quot;* &quot;-&quot;??_-;_-@_-"/>
    <numFmt numFmtId="166" formatCode="#,##0.0"/>
    <numFmt numFmtId="167" formatCode="_ &quot;$&quot;\ * #,##0_ ;_ &quot;$&quot;\ * \-#,##0_ ;_ &quot;$&quot;\ * &quot;-&quot;_ ;_ @_ "/>
    <numFmt numFmtId="168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i/>
      <sz val="10"/>
      <color rgb="FF00000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 Narrow"/>
      <family val="2"/>
    </font>
    <font>
      <sz val="11"/>
      <color rgb="FFFF0000"/>
      <name val="Arial Narrow"/>
      <family val="2"/>
    </font>
    <font>
      <sz val="14"/>
      <color theme="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64" fontId="5" fillId="0" borderId="5" xfId="3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164" fontId="5" fillId="0" borderId="0" xfId="0" applyNumberFormat="1" applyFont="1"/>
    <xf numFmtId="44" fontId="5" fillId="0" borderId="0" xfId="1" applyFont="1"/>
    <xf numFmtId="168" fontId="13" fillId="0" borderId="0" xfId="1" applyNumberFormat="1" applyFont="1" applyFill="1"/>
    <xf numFmtId="168" fontId="5" fillId="0" borderId="0" xfId="1" applyNumberFormat="1" applyFont="1" applyFill="1"/>
    <xf numFmtId="168" fontId="14" fillId="0" borderId="0" xfId="1" applyNumberFormat="1" applyFont="1" applyFill="1"/>
    <xf numFmtId="168" fontId="5" fillId="0" borderId="0" xfId="0" applyNumberFormat="1" applyFont="1"/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4" fontId="5" fillId="0" borderId="5" xfId="2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top"/>
    </xf>
    <xf numFmtId="10" fontId="9" fillId="0" borderId="5" xfId="5" applyNumberFormat="1" applyFont="1" applyBorder="1" applyAlignment="1">
      <alignment horizontal="center" vertical="center"/>
    </xf>
    <xf numFmtId="164" fontId="10" fillId="0" borderId="6" xfId="6" applyNumberFormat="1" applyFont="1" applyFill="1" applyBorder="1" applyAlignment="1">
      <alignment horizontal="right" vertical="center"/>
    </xf>
    <xf numFmtId="9" fontId="9" fillId="0" borderId="5" xfId="7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9" fontId="9" fillId="0" borderId="5" xfId="7" applyNumberFormat="1" applyFont="1" applyBorder="1" applyAlignment="1">
      <alignment horizontal="center" vertical="center"/>
    </xf>
    <xf numFmtId="164" fontId="6" fillId="0" borderId="5" xfId="4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9" fillId="0" borderId="5" xfId="5" applyFont="1" applyBorder="1" applyAlignment="1">
      <alignment vertical="center"/>
    </xf>
    <xf numFmtId="0" fontId="9" fillId="0" borderId="5" xfId="7" applyFont="1" applyBorder="1" applyAlignment="1">
      <alignment vertical="center" wrapText="1"/>
    </xf>
    <xf numFmtId="0" fontId="9" fillId="0" borderId="5" xfId="7" applyFont="1" applyBorder="1" applyAlignment="1">
      <alignment vertical="center"/>
    </xf>
    <xf numFmtId="0" fontId="8" fillId="2" borderId="4" xfId="0" applyFont="1" applyFill="1" applyBorder="1" applyAlignment="1">
      <alignment vertical="top" wrapText="1"/>
    </xf>
    <xf numFmtId="0" fontId="11" fillId="2" borderId="5" xfId="7" applyFont="1" applyFill="1" applyBorder="1" applyAlignment="1">
      <alignment vertical="center"/>
    </xf>
    <xf numFmtId="164" fontId="10" fillId="2" borderId="6" xfId="6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vertical="top"/>
    </xf>
    <xf numFmtId="0" fontId="12" fillId="2" borderId="9" xfId="8" applyFont="1" applyFill="1" applyBorder="1" applyAlignment="1">
      <alignment vertical="center"/>
    </xf>
    <xf numFmtId="164" fontId="12" fillId="2" borderId="8" xfId="8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164" fontId="5" fillId="2" borderId="5" xfId="3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64" fontId="4" fillId="2" borderId="5" xfId="3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/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3" xfId="4" applyNumberFormat="1" applyFon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>
      <alignment horizontal="center" vertical="center"/>
    </xf>
    <xf numFmtId="164" fontId="4" fillId="2" borderId="5" xfId="4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/>
    <xf numFmtId="44" fontId="5" fillId="0" borderId="5" xfId="1" applyFont="1" applyBorder="1"/>
    <xf numFmtId="164" fontId="6" fillId="2" borderId="5" xfId="4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6" xfId="0" applyFont="1" applyFill="1" applyBorder="1"/>
    <xf numFmtId="44" fontId="5" fillId="0" borderId="6" xfId="1" applyFont="1" applyBorder="1"/>
    <xf numFmtId="4" fontId="5" fillId="0" borderId="9" xfId="0" applyNumberFormat="1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9" xfId="2" applyNumberFormat="1" applyFont="1" applyFill="1" applyBorder="1" applyAlignment="1">
      <alignment horizontal="right" vertical="center"/>
    </xf>
    <xf numFmtId="44" fontId="5" fillId="2" borderId="5" xfId="1" applyFont="1" applyFill="1" applyBorder="1"/>
    <xf numFmtId="44" fontId="5" fillId="2" borderId="6" xfId="1" applyFont="1" applyFill="1" applyBorder="1"/>
    <xf numFmtId="4" fontId="5" fillId="2" borderId="5" xfId="2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4" fontId="5" fillId="3" borderId="4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9">
    <cellStyle name="Millares 2" xfId="3" xr:uid="{B6D2FCEF-8BB8-4F23-9BED-8B96011C97C9}"/>
    <cellStyle name="Millares 2 11" xfId="6" xr:uid="{E41D4625-1E31-4FFE-A148-F370123E9296}"/>
    <cellStyle name="Moneda" xfId="1" builtinId="4"/>
    <cellStyle name="Moneda [0]" xfId="2" builtinId="7"/>
    <cellStyle name="Moneda 2" xfId="4" xr:uid="{B025E531-10F5-4476-81D0-1D2F8EAEE2DB}"/>
    <cellStyle name="Normal" xfId="0" builtinId="0"/>
    <cellStyle name="Normal 2 2" xfId="5" xr:uid="{451EFAB8-F921-41D7-A5CE-28D4A2793603}"/>
    <cellStyle name="Normal 3 11" xfId="7" xr:uid="{600D9AE1-5C17-487D-9594-5C521C6688E4}"/>
    <cellStyle name="Normal 3 4" xfId="8" xr:uid="{BDED074C-4F77-4EB8-9AEF-794B27AC3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454F-9AB8-4595-980E-20EE672D4B69}">
  <dimension ref="B1:L134"/>
  <sheetViews>
    <sheetView tabSelected="1" topLeftCell="A101" zoomScale="70" zoomScaleNormal="70" workbookViewId="0">
      <selection activeCell="F119" sqref="F119"/>
    </sheetView>
  </sheetViews>
  <sheetFormatPr baseColWidth="10" defaultColWidth="11.42578125" defaultRowHeight="16.5" x14ac:dyDescent="0.3"/>
  <cols>
    <col min="1" max="1" width="11.42578125" style="2"/>
    <col min="2" max="2" width="8.7109375" style="2" customWidth="1"/>
    <col min="3" max="3" width="69.7109375" style="2" bestFit="1" customWidth="1"/>
    <col min="4" max="4" width="19.28515625" style="2" bestFit="1" customWidth="1"/>
    <col min="5" max="5" width="11.42578125" style="2"/>
    <col min="6" max="6" width="17.140625" style="2" bestFit="1" customWidth="1"/>
    <col min="7" max="7" width="24.42578125" style="2" bestFit="1" customWidth="1"/>
    <col min="8" max="8" width="30.140625" style="2" bestFit="1" customWidth="1"/>
    <col min="9" max="9" width="31" style="2" bestFit="1" customWidth="1"/>
    <col min="10" max="10" width="13.7109375" style="2" bestFit="1" customWidth="1"/>
    <col min="11" max="11" width="17.42578125" style="2" bestFit="1" customWidth="1"/>
    <col min="12" max="12" width="14.7109375" style="2" bestFit="1" customWidth="1"/>
    <col min="13" max="16384" width="11.42578125" style="2"/>
  </cols>
  <sheetData>
    <row r="1" spans="2:12" ht="22.5" customHeight="1" thickBot="1" x14ac:dyDescent="0.35"/>
    <row r="2" spans="2:12" ht="73.5" customHeight="1" x14ac:dyDescent="0.3">
      <c r="B2" s="77" t="s">
        <v>176</v>
      </c>
      <c r="C2" s="78"/>
      <c r="D2" s="78"/>
      <c r="E2" s="78"/>
      <c r="F2" s="78"/>
      <c r="G2" s="78"/>
      <c r="H2" s="78"/>
      <c r="I2" s="79"/>
    </row>
    <row r="3" spans="2:12" ht="39" customHeight="1" x14ac:dyDescent="0.3">
      <c r="B3" s="80" t="s">
        <v>177</v>
      </c>
      <c r="C3" s="81"/>
      <c r="D3" s="81"/>
      <c r="E3" s="81"/>
      <c r="F3" s="81"/>
      <c r="G3" s="81"/>
      <c r="H3" s="81"/>
      <c r="I3" s="82"/>
    </row>
    <row r="4" spans="2:12" ht="73.5" customHeight="1" x14ac:dyDescent="0.3">
      <c r="B4" s="63" t="s">
        <v>141</v>
      </c>
      <c r="C4" s="58" t="s">
        <v>142</v>
      </c>
      <c r="D4" s="58" t="s">
        <v>51</v>
      </c>
      <c r="E4" s="58" t="s">
        <v>143</v>
      </c>
      <c r="F4" s="58" t="s">
        <v>144</v>
      </c>
      <c r="G4" s="58" t="s">
        <v>145</v>
      </c>
      <c r="H4" s="58" t="s">
        <v>146</v>
      </c>
      <c r="I4" s="64" t="s">
        <v>147</v>
      </c>
    </row>
    <row r="5" spans="2:12" ht="29.25" customHeight="1" x14ac:dyDescent="0.3">
      <c r="B5" s="47">
        <v>1</v>
      </c>
      <c r="C5" s="48" t="s">
        <v>0</v>
      </c>
      <c r="D5" s="52"/>
      <c r="E5" s="52"/>
      <c r="F5" s="53"/>
      <c r="G5" s="59"/>
      <c r="H5" s="60"/>
      <c r="I5" s="65"/>
    </row>
    <row r="6" spans="2:12" ht="63" customHeight="1" x14ac:dyDescent="0.3">
      <c r="B6" s="9">
        <v>1.01</v>
      </c>
      <c r="C6" s="10" t="s">
        <v>1</v>
      </c>
      <c r="D6" s="11" t="s">
        <v>2</v>
      </c>
      <c r="E6" s="12">
        <v>40</v>
      </c>
      <c r="F6" s="1">
        <v>142441</v>
      </c>
      <c r="G6" s="28">
        <f>ROUND(SUM(E6*F6),0)</f>
        <v>5697640</v>
      </c>
      <c r="H6" s="61">
        <f>+ROUND(F6*90%,0)</f>
        <v>128197</v>
      </c>
      <c r="I6" s="66">
        <f>+ROUND(F6*110%,0)</f>
        <v>156685</v>
      </c>
      <c r="J6" s="3"/>
    </row>
    <row r="7" spans="2:12" ht="49.5" x14ac:dyDescent="0.3">
      <c r="B7" s="9">
        <v>1.02</v>
      </c>
      <c r="C7" s="10" t="s">
        <v>3</v>
      </c>
      <c r="D7" s="11" t="s">
        <v>2</v>
      </c>
      <c r="E7" s="12">
        <v>1</v>
      </c>
      <c r="F7" s="1">
        <v>2836719</v>
      </c>
      <c r="G7" s="28">
        <f t="shared" ref="G7:G64" si="0">ROUND(SUM(E7*F7),0)</f>
        <v>2836719</v>
      </c>
      <c r="H7" s="61">
        <f t="shared" ref="H7:H70" si="1">+ROUND(F7*90%,0)</f>
        <v>2553047</v>
      </c>
      <c r="I7" s="66">
        <f t="shared" ref="I7:I70" si="2">+ROUND(F7*110%,0)</f>
        <v>3120391</v>
      </c>
      <c r="J7" s="3"/>
    </row>
    <row r="8" spans="2:12" ht="36.75" customHeight="1" x14ac:dyDescent="0.3">
      <c r="B8" s="9">
        <v>1.03</v>
      </c>
      <c r="C8" s="10" t="s">
        <v>4</v>
      </c>
      <c r="D8" s="11" t="s">
        <v>2</v>
      </c>
      <c r="E8" s="12">
        <v>2</v>
      </c>
      <c r="F8" s="1">
        <v>62422</v>
      </c>
      <c r="G8" s="28">
        <f t="shared" si="0"/>
        <v>124844</v>
      </c>
      <c r="H8" s="61">
        <f t="shared" si="1"/>
        <v>56180</v>
      </c>
      <c r="I8" s="66">
        <f t="shared" si="2"/>
        <v>68664</v>
      </c>
      <c r="J8" s="3"/>
      <c r="L8" s="3"/>
    </row>
    <row r="9" spans="2:12" ht="18" customHeight="1" x14ac:dyDescent="0.3">
      <c r="B9" s="9">
        <v>1.04</v>
      </c>
      <c r="C9" s="10" t="s">
        <v>5</v>
      </c>
      <c r="D9" s="11" t="s">
        <v>2</v>
      </c>
      <c r="E9" s="12">
        <v>1</v>
      </c>
      <c r="F9" s="1">
        <v>145102</v>
      </c>
      <c r="G9" s="28">
        <f t="shared" si="0"/>
        <v>145102</v>
      </c>
      <c r="H9" s="61">
        <f t="shared" si="1"/>
        <v>130592</v>
      </c>
      <c r="I9" s="66">
        <f t="shared" si="2"/>
        <v>159612</v>
      </c>
      <c r="J9" s="3"/>
    </row>
    <row r="10" spans="2:12" x14ac:dyDescent="0.3">
      <c r="B10" s="9">
        <v>1.05</v>
      </c>
      <c r="C10" s="10" t="s">
        <v>6</v>
      </c>
      <c r="D10" s="11" t="s">
        <v>2</v>
      </c>
      <c r="E10" s="12">
        <v>1</v>
      </c>
      <c r="F10" s="1">
        <v>291675</v>
      </c>
      <c r="G10" s="28">
        <f t="shared" si="0"/>
        <v>291675</v>
      </c>
      <c r="H10" s="61">
        <f t="shared" si="1"/>
        <v>262508</v>
      </c>
      <c r="I10" s="66">
        <f t="shared" si="2"/>
        <v>320843</v>
      </c>
      <c r="J10" s="3"/>
    </row>
    <row r="11" spans="2:12" ht="33" x14ac:dyDescent="0.3">
      <c r="B11" s="9">
        <v>1.06</v>
      </c>
      <c r="C11" s="10" t="s">
        <v>7</v>
      </c>
      <c r="D11" s="11" t="s">
        <v>2</v>
      </c>
      <c r="E11" s="12">
        <v>1</v>
      </c>
      <c r="F11" s="1">
        <v>267674</v>
      </c>
      <c r="G11" s="28">
        <f t="shared" si="0"/>
        <v>267674</v>
      </c>
      <c r="H11" s="61">
        <f t="shared" si="1"/>
        <v>240907</v>
      </c>
      <c r="I11" s="66">
        <f t="shared" si="2"/>
        <v>294441</v>
      </c>
      <c r="J11" s="3"/>
    </row>
    <row r="12" spans="2:12" x14ac:dyDescent="0.3">
      <c r="B12" s="9">
        <v>1.07</v>
      </c>
      <c r="C12" s="10" t="s">
        <v>8</v>
      </c>
      <c r="D12" s="11" t="s">
        <v>9</v>
      </c>
      <c r="E12" s="12">
        <v>1</v>
      </c>
      <c r="F12" s="1">
        <v>822858</v>
      </c>
      <c r="G12" s="28">
        <f t="shared" si="0"/>
        <v>822858</v>
      </c>
      <c r="H12" s="61">
        <f t="shared" si="1"/>
        <v>740572</v>
      </c>
      <c r="I12" s="66">
        <f t="shared" si="2"/>
        <v>905144</v>
      </c>
      <c r="J12" s="3"/>
    </row>
    <row r="13" spans="2:12" ht="83.25" customHeight="1" x14ac:dyDescent="0.3">
      <c r="B13" s="9">
        <v>1.08</v>
      </c>
      <c r="C13" s="10" t="s">
        <v>10</v>
      </c>
      <c r="D13" s="11" t="s">
        <v>11</v>
      </c>
      <c r="E13" s="12">
        <v>24</v>
      </c>
      <c r="F13" s="1">
        <v>954815</v>
      </c>
      <c r="G13" s="28">
        <f t="shared" si="0"/>
        <v>22915560</v>
      </c>
      <c r="H13" s="61">
        <f t="shared" si="1"/>
        <v>859334</v>
      </c>
      <c r="I13" s="66">
        <f t="shared" si="2"/>
        <v>1050297</v>
      </c>
      <c r="J13" s="3"/>
    </row>
    <row r="14" spans="2:12" ht="65.25" customHeight="1" x14ac:dyDescent="0.3">
      <c r="B14" s="9">
        <v>1.0900000000000001</v>
      </c>
      <c r="C14" s="10" t="s">
        <v>12</v>
      </c>
      <c r="D14" s="11" t="s">
        <v>11</v>
      </c>
      <c r="E14" s="12">
        <v>48</v>
      </c>
      <c r="F14" s="1">
        <v>62339</v>
      </c>
      <c r="G14" s="28">
        <f t="shared" si="0"/>
        <v>2992272</v>
      </c>
      <c r="H14" s="61">
        <f t="shared" si="1"/>
        <v>56105</v>
      </c>
      <c r="I14" s="66">
        <f t="shared" si="2"/>
        <v>68573</v>
      </c>
      <c r="J14" s="3"/>
    </row>
    <row r="15" spans="2:12" ht="65.25" customHeight="1" x14ac:dyDescent="0.3">
      <c r="B15" s="13">
        <v>1.1000000000000001</v>
      </c>
      <c r="C15" s="10" t="s">
        <v>13</v>
      </c>
      <c r="D15" s="11" t="s">
        <v>11</v>
      </c>
      <c r="E15" s="12">
        <v>24</v>
      </c>
      <c r="F15" s="1">
        <v>330176</v>
      </c>
      <c r="G15" s="28">
        <f t="shared" si="0"/>
        <v>7924224</v>
      </c>
      <c r="H15" s="61">
        <f t="shared" si="1"/>
        <v>297158</v>
      </c>
      <c r="I15" s="66">
        <f t="shared" si="2"/>
        <v>363194</v>
      </c>
      <c r="J15" s="3"/>
    </row>
    <row r="16" spans="2:12" ht="65.25" customHeight="1" x14ac:dyDescent="0.3">
      <c r="B16" s="9">
        <v>1.1100000000000001</v>
      </c>
      <c r="C16" s="29" t="s">
        <v>14</v>
      </c>
      <c r="D16" s="30" t="s">
        <v>11</v>
      </c>
      <c r="E16" s="12">
        <v>24</v>
      </c>
      <c r="F16" s="1">
        <v>36136</v>
      </c>
      <c r="G16" s="28">
        <f t="shared" si="0"/>
        <v>867264</v>
      </c>
      <c r="H16" s="61">
        <f t="shared" si="1"/>
        <v>32522</v>
      </c>
      <c r="I16" s="66">
        <f t="shared" si="2"/>
        <v>39750</v>
      </c>
      <c r="J16" s="3"/>
    </row>
    <row r="17" spans="2:12" x14ac:dyDescent="0.3">
      <c r="B17" s="47">
        <v>2</v>
      </c>
      <c r="C17" s="48" t="s">
        <v>15</v>
      </c>
      <c r="D17" s="52"/>
      <c r="E17" s="52"/>
      <c r="F17" s="53"/>
      <c r="G17" s="62"/>
      <c r="H17" s="71"/>
      <c r="I17" s="72"/>
      <c r="J17" s="3"/>
    </row>
    <row r="18" spans="2:12" ht="33" x14ac:dyDescent="0.3">
      <c r="B18" s="9">
        <v>2.0099999999999998</v>
      </c>
      <c r="C18" s="10" t="s">
        <v>16</v>
      </c>
      <c r="D18" s="14" t="s">
        <v>17</v>
      </c>
      <c r="E18" s="12">
        <v>278</v>
      </c>
      <c r="F18" s="1">
        <v>181493</v>
      </c>
      <c r="G18" s="28">
        <f t="shared" si="0"/>
        <v>50455054</v>
      </c>
      <c r="H18" s="61">
        <f t="shared" si="1"/>
        <v>163344</v>
      </c>
      <c r="I18" s="66">
        <f t="shared" si="2"/>
        <v>199642</v>
      </c>
      <c r="J18" s="3"/>
      <c r="L18" s="3"/>
    </row>
    <row r="19" spans="2:12" ht="51" customHeight="1" x14ac:dyDescent="0.3">
      <c r="B19" s="9">
        <v>2.02</v>
      </c>
      <c r="C19" s="10" t="s">
        <v>18</v>
      </c>
      <c r="D19" s="14" t="s">
        <v>2</v>
      </c>
      <c r="E19" s="12">
        <v>50</v>
      </c>
      <c r="F19" s="1">
        <v>87641</v>
      </c>
      <c r="G19" s="28">
        <f t="shared" si="0"/>
        <v>4382050</v>
      </c>
      <c r="H19" s="61">
        <f t="shared" si="1"/>
        <v>78877</v>
      </c>
      <c r="I19" s="66">
        <f t="shared" si="2"/>
        <v>96405</v>
      </c>
      <c r="J19" s="3"/>
    </row>
    <row r="20" spans="2:12" x14ac:dyDescent="0.3">
      <c r="B20" s="9">
        <v>2.0299999999999998</v>
      </c>
      <c r="C20" s="10" t="s">
        <v>19</v>
      </c>
      <c r="D20" s="14" t="s">
        <v>11</v>
      </c>
      <c r="E20" s="12">
        <v>20</v>
      </c>
      <c r="F20" s="1">
        <v>172735</v>
      </c>
      <c r="G20" s="28">
        <f t="shared" si="0"/>
        <v>3454700</v>
      </c>
      <c r="H20" s="61">
        <f t="shared" si="1"/>
        <v>155462</v>
      </c>
      <c r="I20" s="66">
        <f t="shared" si="2"/>
        <v>190009</v>
      </c>
      <c r="J20" s="3"/>
    </row>
    <row r="21" spans="2:12" x14ac:dyDescent="0.3">
      <c r="B21" s="9">
        <v>2.04</v>
      </c>
      <c r="C21" s="10" t="s">
        <v>20</v>
      </c>
      <c r="D21" s="14" t="s">
        <v>11</v>
      </c>
      <c r="E21" s="12">
        <v>2</v>
      </c>
      <c r="F21" s="1">
        <v>834517</v>
      </c>
      <c r="G21" s="28">
        <f t="shared" si="0"/>
        <v>1669034</v>
      </c>
      <c r="H21" s="61">
        <f t="shared" si="1"/>
        <v>751065</v>
      </c>
      <c r="I21" s="66">
        <f t="shared" si="2"/>
        <v>917969</v>
      </c>
      <c r="J21" s="3"/>
    </row>
    <row r="22" spans="2:12" ht="33" x14ac:dyDescent="0.3">
      <c r="B22" s="9">
        <v>2.0499999999999998</v>
      </c>
      <c r="C22" s="10" t="s">
        <v>21</v>
      </c>
      <c r="D22" s="14" t="s">
        <v>11</v>
      </c>
      <c r="E22" s="12">
        <v>7</v>
      </c>
      <c r="F22" s="1">
        <v>615452</v>
      </c>
      <c r="G22" s="28">
        <f t="shared" si="0"/>
        <v>4308164</v>
      </c>
      <c r="H22" s="61">
        <f t="shared" si="1"/>
        <v>553907</v>
      </c>
      <c r="I22" s="66">
        <f t="shared" si="2"/>
        <v>676997</v>
      </c>
      <c r="J22" s="3"/>
    </row>
    <row r="23" spans="2:12" ht="33" x14ac:dyDescent="0.3">
      <c r="B23" s="9">
        <v>2.06</v>
      </c>
      <c r="C23" s="10" t="s">
        <v>22</v>
      </c>
      <c r="D23" s="14" t="s">
        <v>17</v>
      </c>
      <c r="E23" s="12">
        <v>10</v>
      </c>
      <c r="F23" s="1">
        <v>161839</v>
      </c>
      <c r="G23" s="28">
        <f t="shared" si="0"/>
        <v>1618390</v>
      </c>
      <c r="H23" s="61">
        <f t="shared" si="1"/>
        <v>145655</v>
      </c>
      <c r="I23" s="66">
        <f t="shared" si="2"/>
        <v>178023</v>
      </c>
      <c r="J23" s="3"/>
    </row>
    <row r="24" spans="2:12" ht="66" x14ac:dyDescent="0.3">
      <c r="B24" s="9">
        <v>2.0699999999999998</v>
      </c>
      <c r="C24" s="10" t="s">
        <v>23</v>
      </c>
      <c r="D24" s="14" t="s">
        <v>11</v>
      </c>
      <c r="E24" s="12">
        <v>2</v>
      </c>
      <c r="F24" s="1">
        <v>3818042</v>
      </c>
      <c r="G24" s="28">
        <f t="shared" si="0"/>
        <v>7636084</v>
      </c>
      <c r="H24" s="61">
        <f t="shared" si="1"/>
        <v>3436238</v>
      </c>
      <c r="I24" s="66">
        <f t="shared" si="2"/>
        <v>4199846</v>
      </c>
      <c r="J24" s="3"/>
    </row>
    <row r="25" spans="2:12" ht="33" x14ac:dyDescent="0.3">
      <c r="B25" s="9">
        <v>2.0699999999999998</v>
      </c>
      <c r="C25" s="10" t="s">
        <v>24</v>
      </c>
      <c r="D25" s="14" t="s">
        <v>17</v>
      </c>
      <c r="E25" s="12">
        <v>35</v>
      </c>
      <c r="F25" s="1">
        <v>205339</v>
      </c>
      <c r="G25" s="28">
        <f t="shared" si="0"/>
        <v>7186865</v>
      </c>
      <c r="H25" s="61">
        <f t="shared" si="1"/>
        <v>184805</v>
      </c>
      <c r="I25" s="66">
        <f t="shared" si="2"/>
        <v>225873</v>
      </c>
      <c r="J25" s="3"/>
    </row>
    <row r="26" spans="2:12" ht="33" x14ac:dyDescent="0.3">
      <c r="B26" s="9">
        <v>2.08</v>
      </c>
      <c r="C26" s="10" t="s">
        <v>25</v>
      </c>
      <c r="D26" s="14" t="s">
        <v>17</v>
      </c>
      <c r="E26" s="12">
        <v>700</v>
      </c>
      <c r="F26" s="1">
        <v>181493</v>
      </c>
      <c r="G26" s="28">
        <f t="shared" si="0"/>
        <v>127045100</v>
      </c>
      <c r="H26" s="61">
        <f t="shared" si="1"/>
        <v>163344</v>
      </c>
      <c r="I26" s="66">
        <f t="shared" si="2"/>
        <v>199642</v>
      </c>
      <c r="J26" s="3"/>
    </row>
    <row r="27" spans="2:12" ht="90.75" customHeight="1" x14ac:dyDescent="0.3">
      <c r="B27" s="13">
        <v>2.09</v>
      </c>
      <c r="C27" s="29" t="s">
        <v>26</v>
      </c>
      <c r="D27" s="29" t="s">
        <v>17</v>
      </c>
      <c r="E27" s="12">
        <v>9</v>
      </c>
      <c r="F27" s="1">
        <v>385067</v>
      </c>
      <c r="G27" s="28">
        <f t="shared" si="0"/>
        <v>3465603</v>
      </c>
      <c r="H27" s="61">
        <f t="shared" si="1"/>
        <v>346560</v>
      </c>
      <c r="I27" s="66">
        <f t="shared" si="2"/>
        <v>423574</v>
      </c>
      <c r="J27" s="3"/>
    </row>
    <row r="28" spans="2:12" x14ac:dyDescent="0.3">
      <c r="B28" s="47">
        <v>3</v>
      </c>
      <c r="C28" s="48" t="s">
        <v>27</v>
      </c>
      <c r="D28" s="52"/>
      <c r="E28" s="52"/>
      <c r="F28" s="53"/>
      <c r="G28" s="62"/>
      <c r="H28" s="71"/>
      <c r="I28" s="72"/>
      <c r="J28" s="3"/>
    </row>
    <row r="29" spans="2:12" ht="33" x14ac:dyDescent="0.3">
      <c r="B29" s="9">
        <v>3.01</v>
      </c>
      <c r="C29" s="10" t="s">
        <v>28</v>
      </c>
      <c r="D29" s="14" t="s">
        <v>17</v>
      </c>
      <c r="E29" s="12">
        <v>1830</v>
      </c>
      <c r="F29" s="1">
        <v>23303</v>
      </c>
      <c r="G29" s="28">
        <f t="shared" si="0"/>
        <v>42644490</v>
      </c>
      <c r="H29" s="61">
        <f t="shared" si="1"/>
        <v>20973</v>
      </c>
      <c r="I29" s="66">
        <f t="shared" si="2"/>
        <v>25633</v>
      </c>
      <c r="J29" s="3"/>
      <c r="K29" s="3"/>
      <c r="L29" s="4"/>
    </row>
    <row r="30" spans="2:12" ht="49.5" x14ac:dyDescent="0.3">
      <c r="B30" s="9">
        <v>3.02</v>
      </c>
      <c r="C30" s="10" t="s">
        <v>29</v>
      </c>
      <c r="D30" s="14" t="s">
        <v>30</v>
      </c>
      <c r="E30" s="12">
        <v>2100</v>
      </c>
      <c r="F30" s="1">
        <v>238133</v>
      </c>
      <c r="G30" s="28">
        <f t="shared" si="0"/>
        <v>500079300</v>
      </c>
      <c r="H30" s="61">
        <f t="shared" si="1"/>
        <v>214320</v>
      </c>
      <c r="I30" s="66">
        <f t="shared" si="2"/>
        <v>261946</v>
      </c>
      <c r="J30" s="3"/>
    </row>
    <row r="31" spans="2:12" ht="33" x14ac:dyDescent="0.3">
      <c r="B31" s="9">
        <v>3.03</v>
      </c>
      <c r="C31" s="10" t="s">
        <v>31</v>
      </c>
      <c r="D31" s="14" t="s">
        <v>30</v>
      </c>
      <c r="E31" s="12">
        <v>378</v>
      </c>
      <c r="F31" s="1">
        <v>50000</v>
      </c>
      <c r="G31" s="28">
        <f t="shared" si="0"/>
        <v>18900000</v>
      </c>
      <c r="H31" s="61">
        <f t="shared" si="1"/>
        <v>45000</v>
      </c>
      <c r="I31" s="66">
        <f t="shared" si="2"/>
        <v>55000</v>
      </c>
      <c r="J31" s="3"/>
    </row>
    <row r="32" spans="2:12" x14ac:dyDescent="0.3">
      <c r="B32" s="9">
        <v>3.04</v>
      </c>
      <c r="C32" s="10" t="s">
        <v>32</v>
      </c>
      <c r="D32" s="14" t="s">
        <v>17</v>
      </c>
      <c r="E32" s="12">
        <v>378</v>
      </c>
      <c r="F32" s="1">
        <v>23448</v>
      </c>
      <c r="G32" s="28">
        <f t="shared" si="0"/>
        <v>8863344</v>
      </c>
      <c r="H32" s="61">
        <f t="shared" si="1"/>
        <v>21103</v>
      </c>
      <c r="I32" s="66">
        <f t="shared" si="2"/>
        <v>25793</v>
      </c>
      <c r="J32" s="3"/>
    </row>
    <row r="33" spans="2:11" ht="33" x14ac:dyDescent="0.3">
      <c r="B33" s="9">
        <v>3.05</v>
      </c>
      <c r="C33" s="10" t="s">
        <v>33</v>
      </c>
      <c r="D33" s="14" t="s">
        <v>2</v>
      </c>
      <c r="E33" s="12">
        <v>172</v>
      </c>
      <c r="F33" s="1">
        <v>60611</v>
      </c>
      <c r="G33" s="28">
        <f t="shared" si="0"/>
        <v>10425092</v>
      </c>
      <c r="H33" s="61">
        <f t="shared" si="1"/>
        <v>54550</v>
      </c>
      <c r="I33" s="66">
        <f t="shared" si="2"/>
        <v>66672</v>
      </c>
      <c r="J33" s="3"/>
    </row>
    <row r="34" spans="2:11" x14ac:dyDescent="0.3">
      <c r="B34" s="47">
        <v>4</v>
      </c>
      <c r="C34" s="48" t="s">
        <v>34</v>
      </c>
      <c r="D34" s="52"/>
      <c r="E34" s="52"/>
      <c r="F34" s="53"/>
      <c r="G34" s="62"/>
      <c r="H34" s="71"/>
      <c r="I34" s="72"/>
      <c r="J34" s="3"/>
    </row>
    <row r="35" spans="2:11" x14ac:dyDescent="0.3">
      <c r="B35" s="9">
        <v>4.01</v>
      </c>
      <c r="C35" s="10" t="s">
        <v>35</v>
      </c>
      <c r="D35" s="14" t="s">
        <v>11</v>
      </c>
      <c r="E35" s="12">
        <v>48</v>
      </c>
      <c r="F35" s="1">
        <v>64507</v>
      </c>
      <c r="G35" s="28">
        <f t="shared" si="0"/>
        <v>3096336</v>
      </c>
      <c r="H35" s="61">
        <f t="shared" si="1"/>
        <v>58056</v>
      </c>
      <c r="I35" s="66">
        <f t="shared" si="2"/>
        <v>70958</v>
      </c>
      <c r="J35" s="3"/>
      <c r="K35" s="3"/>
    </row>
    <row r="36" spans="2:11" x14ac:dyDescent="0.3">
      <c r="B36" s="9">
        <v>4.0199999999999996</v>
      </c>
      <c r="C36" s="10" t="s">
        <v>36</v>
      </c>
      <c r="D36" s="14" t="s">
        <v>11</v>
      </c>
      <c r="E36" s="12">
        <v>4</v>
      </c>
      <c r="F36" s="1">
        <v>297785</v>
      </c>
      <c r="G36" s="28">
        <f t="shared" si="0"/>
        <v>1191140</v>
      </c>
      <c r="H36" s="61">
        <f t="shared" si="1"/>
        <v>268007</v>
      </c>
      <c r="I36" s="66">
        <f t="shared" si="2"/>
        <v>327564</v>
      </c>
      <c r="J36" s="3"/>
    </row>
    <row r="37" spans="2:11" x14ac:dyDescent="0.3">
      <c r="B37" s="9">
        <v>4.03</v>
      </c>
      <c r="C37" s="10" t="s">
        <v>37</v>
      </c>
      <c r="D37" s="14" t="s">
        <v>11</v>
      </c>
      <c r="E37" s="12">
        <v>4</v>
      </c>
      <c r="F37" s="1">
        <v>235853</v>
      </c>
      <c r="G37" s="28">
        <f t="shared" si="0"/>
        <v>943412</v>
      </c>
      <c r="H37" s="61">
        <f t="shared" si="1"/>
        <v>212268</v>
      </c>
      <c r="I37" s="66">
        <f t="shared" si="2"/>
        <v>259438</v>
      </c>
      <c r="J37" s="3"/>
    </row>
    <row r="38" spans="2:11" ht="33" x14ac:dyDescent="0.3">
      <c r="B38" s="9">
        <v>4.04</v>
      </c>
      <c r="C38" s="10" t="s">
        <v>38</v>
      </c>
      <c r="D38" s="14" t="s">
        <v>11</v>
      </c>
      <c r="E38" s="12">
        <v>4</v>
      </c>
      <c r="F38" s="1">
        <v>2376946</v>
      </c>
      <c r="G38" s="28">
        <f t="shared" si="0"/>
        <v>9507784</v>
      </c>
      <c r="H38" s="61">
        <f t="shared" si="1"/>
        <v>2139251</v>
      </c>
      <c r="I38" s="66">
        <f t="shared" si="2"/>
        <v>2614641</v>
      </c>
      <c r="J38" s="3"/>
    </row>
    <row r="39" spans="2:11" ht="33" x14ac:dyDescent="0.3">
      <c r="B39" s="9">
        <v>4.05</v>
      </c>
      <c r="C39" s="10" t="s">
        <v>39</v>
      </c>
      <c r="D39" s="14" t="s">
        <v>11</v>
      </c>
      <c r="E39" s="12">
        <v>4</v>
      </c>
      <c r="F39" s="1">
        <v>2377445</v>
      </c>
      <c r="G39" s="28">
        <f t="shared" si="0"/>
        <v>9509780</v>
      </c>
      <c r="H39" s="61">
        <f t="shared" si="1"/>
        <v>2139701</v>
      </c>
      <c r="I39" s="66">
        <f t="shared" si="2"/>
        <v>2615190</v>
      </c>
      <c r="J39" s="3"/>
    </row>
    <row r="40" spans="2:11" x14ac:dyDescent="0.3">
      <c r="B40" s="9">
        <v>4.0599999999999996</v>
      </c>
      <c r="C40" s="10" t="s">
        <v>40</v>
      </c>
      <c r="D40" s="14" t="s">
        <v>11</v>
      </c>
      <c r="E40" s="12">
        <v>4</v>
      </c>
      <c r="F40" s="1">
        <v>565314</v>
      </c>
      <c r="G40" s="28">
        <f t="shared" si="0"/>
        <v>2261256</v>
      </c>
      <c r="H40" s="61">
        <f t="shared" si="1"/>
        <v>508783</v>
      </c>
      <c r="I40" s="66">
        <f t="shared" si="2"/>
        <v>621845</v>
      </c>
      <c r="J40" s="3"/>
    </row>
    <row r="41" spans="2:11" ht="33" x14ac:dyDescent="0.3">
      <c r="B41" s="9">
        <v>4.07</v>
      </c>
      <c r="C41" s="10" t="s">
        <v>41</v>
      </c>
      <c r="D41" s="14" t="s">
        <v>17</v>
      </c>
      <c r="E41" s="12">
        <v>55</v>
      </c>
      <c r="F41" s="1">
        <v>518977</v>
      </c>
      <c r="G41" s="28">
        <f t="shared" si="0"/>
        <v>28543735</v>
      </c>
      <c r="H41" s="61">
        <f t="shared" si="1"/>
        <v>467079</v>
      </c>
      <c r="I41" s="66">
        <f t="shared" si="2"/>
        <v>570875</v>
      </c>
      <c r="J41" s="3"/>
    </row>
    <row r="42" spans="2:11" x14ac:dyDescent="0.3">
      <c r="B42" s="9">
        <v>4.08</v>
      </c>
      <c r="C42" s="10" t="s">
        <v>42</v>
      </c>
      <c r="D42" s="14" t="s">
        <v>11</v>
      </c>
      <c r="E42" s="12">
        <v>60</v>
      </c>
      <c r="F42" s="1">
        <v>100550</v>
      </c>
      <c r="G42" s="28">
        <f t="shared" si="0"/>
        <v>6033000</v>
      </c>
      <c r="H42" s="61">
        <f t="shared" si="1"/>
        <v>90495</v>
      </c>
      <c r="I42" s="66">
        <f t="shared" si="2"/>
        <v>110605</v>
      </c>
      <c r="J42" s="3"/>
    </row>
    <row r="43" spans="2:11" ht="33" x14ac:dyDescent="0.3">
      <c r="B43" s="9">
        <v>4.09</v>
      </c>
      <c r="C43" s="10" t="s">
        <v>43</v>
      </c>
      <c r="D43" s="14" t="s">
        <v>11</v>
      </c>
      <c r="E43" s="12">
        <v>4</v>
      </c>
      <c r="F43" s="1">
        <v>1583622</v>
      </c>
      <c r="G43" s="28">
        <f t="shared" si="0"/>
        <v>6334488</v>
      </c>
      <c r="H43" s="61">
        <f t="shared" si="1"/>
        <v>1425260</v>
      </c>
      <c r="I43" s="66">
        <f t="shared" si="2"/>
        <v>1741984</v>
      </c>
      <c r="J43" s="3"/>
    </row>
    <row r="44" spans="2:11" x14ac:dyDescent="0.3">
      <c r="B44" s="13">
        <v>4.0999999999999996</v>
      </c>
      <c r="C44" s="10" t="s">
        <v>44</v>
      </c>
      <c r="D44" s="14" t="s">
        <v>11</v>
      </c>
      <c r="E44" s="12">
        <v>2</v>
      </c>
      <c r="F44" s="1">
        <v>1077878</v>
      </c>
      <c r="G44" s="28">
        <f t="shared" si="0"/>
        <v>2155756</v>
      </c>
      <c r="H44" s="61">
        <f t="shared" si="1"/>
        <v>970090</v>
      </c>
      <c r="I44" s="66">
        <f t="shared" si="2"/>
        <v>1185666</v>
      </c>
      <c r="J44" s="3"/>
    </row>
    <row r="45" spans="2:11" x14ac:dyDescent="0.3">
      <c r="B45" s="47">
        <v>5</v>
      </c>
      <c r="C45" s="48" t="s">
        <v>45</v>
      </c>
      <c r="D45" s="49"/>
      <c r="E45" s="50"/>
      <c r="F45" s="51"/>
      <c r="G45" s="62"/>
      <c r="H45" s="71"/>
      <c r="I45" s="72"/>
      <c r="J45" s="3"/>
    </row>
    <row r="46" spans="2:11" ht="33" x14ac:dyDescent="0.3">
      <c r="B46" s="9">
        <v>5.01</v>
      </c>
      <c r="C46" s="10" t="s">
        <v>46</v>
      </c>
      <c r="D46" s="14" t="s">
        <v>17</v>
      </c>
      <c r="E46" s="12">
        <v>500</v>
      </c>
      <c r="F46" s="1">
        <v>27087</v>
      </c>
      <c r="G46" s="28">
        <f t="shared" si="0"/>
        <v>13543500</v>
      </c>
      <c r="H46" s="61">
        <f t="shared" si="1"/>
        <v>24378</v>
      </c>
      <c r="I46" s="66">
        <f t="shared" si="2"/>
        <v>29796</v>
      </c>
      <c r="J46" s="3"/>
      <c r="K46" s="3"/>
    </row>
    <row r="47" spans="2:11" ht="33" x14ac:dyDescent="0.3">
      <c r="B47" s="9">
        <v>5.0199999999999996</v>
      </c>
      <c r="C47" s="10" t="s">
        <v>47</v>
      </c>
      <c r="D47" s="14" t="s">
        <v>17</v>
      </c>
      <c r="E47" s="12">
        <v>200</v>
      </c>
      <c r="F47" s="1">
        <v>16479</v>
      </c>
      <c r="G47" s="28">
        <f t="shared" si="0"/>
        <v>3295800</v>
      </c>
      <c r="H47" s="61">
        <f t="shared" si="1"/>
        <v>14831</v>
      </c>
      <c r="I47" s="66">
        <f t="shared" si="2"/>
        <v>18127</v>
      </c>
      <c r="J47" s="3"/>
    </row>
    <row r="48" spans="2:11" x14ac:dyDescent="0.3">
      <c r="B48" s="9">
        <v>5.03</v>
      </c>
      <c r="C48" s="10" t="s">
        <v>53</v>
      </c>
      <c r="D48" s="14" t="s">
        <v>17</v>
      </c>
      <c r="E48" s="12">
        <v>2000</v>
      </c>
      <c r="F48" s="1">
        <v>13500</v>
      </c>
      <c r="G48" s="28">
        <f t="shared" ref="G48" si="3">ROUND(SUM(E48*F48),0)</f>
        <v>27000000</v>
      </c>
      <c r="H48" s="61">
        <f t="shared" si="1"/>
        <v>12150</v>
      </c>
      <c r="I48" s="66">
        <f t="shared" si="2"/>
        <v>14850</v>
      </c>
      <c r="J48" s="3"/>
    </row>
    <row r="49" spans="2:10" x14ac:dyDescent="0.3">
      <c r="B49" s="9">
        <v>5.04</v>
      </c>
      <c r="C49" s="10" t="s">
        <v>48</v>
      </c>
      <c r="D49" s="14" t="s">
        <v>30</v>
      </c>
      <c r="E49" s="12">
        <v>1750</v>
      </c>
      <c r="F49" s="1">
        <v>500000</v>
      </c>
      <c r="G49" s="28">
        <f t="shared" si="0"/>
        <v>875000000</v>
      </c>
      <c r="H49" s="61">
        <f t="shared" si="1"/>
        <v>450000</v>
      </c>
      <c r="I49" s="66">
        <f t="shared" si="2"/>
        <v>550000</v>
      </c>
      <c r="J49" s="3"/>
    </row>
    <row r="50" spans="2:10" x14ac:dyDescent="0.3">
      <c r="B50" s="47">
        <v>6</v>
      </c>
      <c r="C50" s="48" t="s">
        <v>49</v>
      </c>
      <c r="D50" s="49"/>
      <c r="E50" s="50"/>
      <c r="F50" s="51"/>
      <c r="G50" s="62"/>
      <c r="H50" s="71"/>
      <c r="I50" s="72"/>
      <c r="J50" s="3"/>
    </row>
    <row r="51" spans="2:10" x14ac:dyDescent="0.3">
      <c r="B51" s="9">
        <v>6.01</v>
      </c>
      <c r="C51" s="10" t="s">
        <v>50</v>
      </c>
      <c r="D51" s="14" t="s">
        <v>51</v>
      </c>
      <c r="E51" s="12">
        <v>1</v>
      </c>
      <c r="F51" s="1">
        <v>5000000</v>
      </c>
      <c r="G51" s="28">
        <f t="shared" si="0"/>
        <v>5000000</v>
      </c>
      <c r="H51" s="61">
        <f t="shared" si="1"/>
        <v>4500000</v>
      </c>
      <c r="I51" s="66">
        <f t="shared" si="2"/>
        <v>5500000</v>
      </c>
      <c r="J51" s="3"/>
    </row>
    <row r="52" spans="2:10" x14ac:dyDescent="0.3">
      <c r="B52" s="9">
        <v>6.02</v>
      </c>
      <c r="C52" s="10" t="s">
        <v>52</v>
      </c>
      <c r="D52" s="14" t="s">
        <v>51</v>
      </c>
      <c r="E52" s="12">
        <v>1</v>
      </c>
      <c r="F52" s="1">
        <v>50000000</v>
      </c>
      <c r="G52" s="28">
        <f t="shared" si="0"/>
        <v>50000000</v>
      </c>
      <c r="H52" s="61">
        <f t="shared" si="1"/>
        <v>45000000</v>
      </c>
      <c r="I52" s="66">
        <f t="shared" si="2"/>
        <v>55000000</v>
      </c>
      <c r="J52" s="3"/>
    </row>
    <row r="53" spans="2:10" x14ac:dyDescent="0.3">
      <c r="B53" s="45">
        <v>7</v>
      </c>
      <c r="C53" s="46" t="s">
        <v>54</v>
      </c>
      <c r="D53" s="46"/>
      <c r="E53" s="46"/>
      <c r="F53" s="46"/>
      <c r="G53" s="62"/>
      <c r="H53" s="71"/>
      <c r="I53" s="72"/>
      <c r="J53" s="3"/>
    </row>
    <row r="54" spans="2:10" ht="49.5" x14ac:dyDescent="0.3">
      <c r="B54" s="15">
        <v>7.01</v>
      </c>
      <c r="C54" s="16" t="s">
        <v>55</v>
      </c>
      <c r="D54" s="17" t="s">
        <v>30</v>
      </c>
      <c r="E54" s="18">
        <v>370</v>
      </c>
      <c r="F54" s="18">
        <v>3953</v>
      </c>
      <c r="G54" s="28">
        <f t="shared" si="0"/>
        <v>1462610</v>
      </c>
      <c r="H54" s="61">
        <f t="shared" si="1"/>
        <v>3558</v>
      </c>
      <c r="I54" s="66">
        <f t="shared" si="2"/>
        <v>4348</v>
      </c>
      <c r="J54" s="3"/>
    </row>
    <row r="55" spans="2:10" ht="82.5" x14ac:dyDescent="0.3">
      <c r="B55" s="15">
        <v>7.02</v>
      </c>
      <c r="C55" s="16" t="s">
        <v>56</v>
      </c>
      <c r="D55" s="17" t="s">
        <v>30</v>
      </c>
      <c r="E55" s="18">
        <v>370</v>
      </c>
      <c r="F55" s="18">
        <v>36000</v>
      </c>
      <c r="G55" s="28">
        <f t="shared" si="0"/>
        <v>13320000</v>
      </c>
      <c r="H55" s="61">
        <f t="shared" si="1"/>
        <v>32400</v>
      </c>
      <c r="I55" s="66">
        <f t="shared" si="2"/>
        <v>39600</v>
      </c>
      <c r="J55" s="3"/>
    </row>
    <row r="56" spans="2:10" ht="49.5" x14ac:dyDescent="0.3">
      <c r="B56" s="15">
        <v>7.03</v>
      </c>
      <c r="C56" s="16" t="s">
        <v>57</v>
      </c>
      <c r="D56" s="17" t="s">
        <v>30</v>
      </c>
      <c r="E56" s="18">
        <v>370</v>
      </c>
      <c r="F56" s="18">
        <v>42000</v>
      </c>
      <c r="G56" s="28">
        <f t="shared" si="0"/>
        <v>15540000</v>
      </c>
      <c r="H56" s="61">
        <f t="shared" si="1"/>
        <v>37800</v>
      </c>
      <c r="I56" s="66">
        <f t="shared" si="2"/>
        <v>46200</v>
      </c>
      <c r="J56" s="3"/>
    </row>
    <row r="57" spans="2:10" ht="49.5" x14ac:dyDescent="0.3">
      <c r="B57" s="15">
        <v>7.04</v>
      </c>
      <c r="C57" s="16" t="s">
        <v>58</v>
      </c>
      <c r="D57" s="17" t="s">
        <v>17</v>
      </c>
      <c r="E57" s="18">
        <v>390</v>
      </c>
      <c r="F57" s="18">
        <v>134280</v>
      </c>
      <c r="G57" s="28">
        <f t="shared" si="0"/>
        <v>52369200</v>
      </c>
      <c r="H57" s="61">
        <f t="shared" si="1"/>
        <v>120852</v>
      </c>
      <c r="I57" s="66">
        <f t="shared" si="2"/>
        <v>147708</v>
      </c>
      <c r="J57" s="3"/>
    </row>
    <row r="58" spans="2:10" ht="49.5" x14ac:dyDescent="0.3">
      <c r="B58" s="15">
        <v>7.05</v>
      </c>
      <c r="C58" s="16" t="s">
        <v>59</v>
      </c>
      <c r="D58" s="17" t="s">
        <v>30</v>
      </c>
      <c r="E58" s="18">
        <v>370</v>
      </c>
      <c r="F58" s="18">
        <v>70334</v>
      </c>
      <c r="G58" s="28">
        <f t="shared" si="0"/>
        <v>26023580</v>
      </c>
      <c r="H58" s="61">
        <f t="shared" si="1"/>
        <v>63301</v>
      </c>
      <c r="I58" s="66">
        <f t="shared" si="2"/>
        <v>77367</v>
      </c>
      <c r="J58" s="3"/>
    </row>
    <row r="59" spans="2:10" ht="33" x14ac:dyDescent="0.3">
      <c r="B59" s="15">
        <v>7.06</v>
      </c>
      <c r="C59" s="16" t="s">
        <v>60</v>
      </c>
      <c r="D59" s="17" t="s">
        <v>61</v>
      </c>
      <c r="E59" s="18">
        <v>89</v>
      </c>
      <c r="F59" s="18">
        <v>18000</v>
      </c>
      <c r="G59" s="28">
        <f t="shared" si="0"/>
        <v>1602000</v>
      </c>
      <c r="H59" s="61">
        <f t="shared" si="1"/>
        <v>16200</v>
      </c>
      <c r="I59" s="66">
        <f t="shared" si="2"/>
        <v>19800</v>
      </c>
      <c r="J59" s="3"/>
    </row>
    <row r="60" spans="2:10" ht="49.5" x14ac:dyDescent="0.3">
      <c r="B60" s="15">
        <v>7.07</v>
      </c>
      <c r="C60" s="16" t="s">
        <v>62</v>
      </c>
      <c r="D60" s="17" t="s">
        <v>61</v>
      </c>
      <c r="E60" s="18">
        <v>96</v>
      </c>
      <c r="F60" s="18">
        <v>28266</v>
      </c>
      <c r="G60" s="28">
        <f t="shared" si="0"/>
        <v>2713536</v>
      </c>
      <c r="H60" s="61">
        <f t="shared" si="1"/>
        <v>25439</v>
      </c>
      <c r="I60" s="66">
        <f t="shared" si="2"/>
        <v>31093</v>
      </c>
      <c r="J60" s="3"/>
    </row>
    <row r="61" spans="2:10" ht="69.75" customHeight="1" x14ac:dyDescent="0.3">
      <c r="B61" s="15">
        <v>7.08</v>
      </c>
      <c r="C61" s="16" t="s">
        <v>63</v>
      </c>
      <c r="D61" s="17" t="s">
        <v>61</v>
      </c>
      <c r="E61" s="18">
        <v>96</v>
      </c>
      <c r="F61" s="18">
        <v>199190</v>
      </c>
      <c r="G61" s="28">
        <f t="shared" si="0"/>
        <v>19122240</v>
      </c>
      <c r="H61" s="61">
        <f t="shared" si="1"/>
        <v>179271</v>
      </c>
      <c r="I61" s="66">
        <f t="shared" si="2"/>
        <v>219109</v>
      </c>
      <c r="J61" s="3"/>
    </row>
    <row r="62" spans="2:10" x14ac:dyDescent="0.3">
      <c r="B62" s="15">
        <v>7.09</v>
      </c>
      <c r="C62" s="16" t="s">
        <v>64</v>
      </c>
      <c r="D62" s="17" t="s">
        <v>30</v>
      </c>
      <c r="E62" s="18">
        <v>35</v>
      </c>
      <c r="F62" s="18">
        <v>12000</v>
      </c>
      <c r="G62" s="28">
        <f t="shared" si="0"/>
        <v>420000</v>
      </c>
      <c r="H62" s="61">
        <f t="shared" si="1"/>
        <v>10800</v>
      </c>
      <c r="I62" s="66">
        <f t="shared" si="2"/>
        <v>13200</v>
      </c>
      <c r="J62" s="3"/>
    </row>
    <row r="63" spans="2:10" ht="33" x14ac:dyDescent="0.3">
      <c r="B63" s="15">
        <v>7.1</v>
      </c>
      <c r="C63" s="16" t="s">
        <v>65</v>
      </c>
      <c r="D63" s="17" t="s">
        <v>30</v>
      </c>
      <c r="E63" s="18">
        <v>35</v>
      </c>
      <c r="F63" s="18">
        <v>68000</v>
      </c>
      <c r="G63" s="28">
        <f t="shared" si="0"/>
        <v>2380000</v>
      </c>
      <c r="H63" s="61">
        <f t="shared" si="1"/>
        <v>61200</v>
      </c>
      <c r="I63" s="66">
        <f t="shared" si="2"/>
        <v>74800</v>
      </c>
      <c r="J63" s="3"/>
    </row>
    <row r="64" spans="2:10" ht="33" x14ac:dyDescent="0.3">
      <c r="B64" s="15">
        <v>7.11</v>
      </c>
      <c r="C64" s="16" t="s">
        <v>66</v>
      </c>
      <c r="D64" s="17" t="s">
        <v>61</v>
      </c>
      <c r="E64" s="18">
        <v>7</v>
      </c>
      <c r="F64" s="18">
        <v>25000</v>
      </c>
      <c r="G64" s="28">
        <f t="shared" si="0"/>
        <v>175000</v>
      </c>
      <c r="H64" s="61">
        <f t="shared" si="1"/>
        <v>22500</v>
      </c>
      <c r="I64" s="66">
        <f t="shared" si="2"/>
        <v>27500</v>
      </c>
      <c r="J64" s="3"/>
    </row>
    <row r="65" spans="2:10" x14ac:dyDescent="0.3">
      <c r="B65" s="40">
        <v>8</v>
      </c>
      <c r="C65" s="44" t="s">
        <v>67</v>
      </c>
      <c r="D65" s="42"/>
      <c r="E65" s="43"/>
      <c r="F65" s="43"/>
      <c r="G65" s="62"/>
      <c r="H65" s="71"/>
      <c r="I65" s="72"/>
      <c r="J65" s="3"/>
    </row>
    <row r="66" spans="2:10" x14ac:dyDescent="0.3">
      <c r="B66" s="40">
        <v>8.1</v>
      </c>
      <c r="C66" s="44" t="s">
        <v>68</v>
      </c>
      <c r="D66" s="42"/>
      <c r="E66" s="43"/>
      <c r="F66" s="43"/>
      <c r="G66" s="62"/>
      <c r="H66" s="71"/>
      <c r="I66" s="72"/>
      <c r="J66" s="3"/>
    </row>
    <row r="67" spans="2:10" ht="53.25" customHeight="1" x14ac:dyDescent="0.3">
      <c r="B67" s="19" t="s">
        <v>112</v>
      </c>
      <c r="C67" s="16" t="s">
        <v>69</v>
      </c>
      <c r="D67" s="17" t="s">
        <v>61</v>
      </c>
      <c r="E67" s="18">
        <v>150</v>
      </c>
      <c r="F67" s="18">
        <v>13423</v>
      </c>
      <c r="G67" s="28">
        <f t="shared" ref="G67:G115" si="4">ROUND(SUM(E67*F67),0)</f>
        <v>2013450</v>
      </c>
      <c r="H67" s="61">
        <f t="shared" si="1"/>
        <v>12081</v>
      </c>
      <c r="I67" s="66">
        <f t="shared" si="2"/>
        <v>14765</v>
      </c>
      <c r="J67" s="3"/>
    </row>
    <row r="68" spans="2:10" ht="53.25" customHeight="1" x14ac:dyDescent="0.3">
      <c r="B68" s="19" t="s">
        <v>113</v>
      </c>
      <c r="C68" s="16" t="s">
        <v>70</v>
      </c>
      <c r="D68" s="17" t="s">
        <v>61</v>
      </c>
      <c r="E68" s="18">
        <v>15</v>
      </c>
      <c r="F68" s="18">
        <v>149299</v>
      </c>
      <c r="G68" s="28">
        <f t="shared" si="4"/>
        <v>2239485</v>
      </c>
      <c r="H68" s="61">
        <f t="shared" si="1"/>
        <v>134369</v>
      </c>
      <c r="I68" s="66">
        <f t="shared" si="2"/>
        <v>164229</v>
      </c>
      <c r="J68" s="3"/>
    </row>
    <row r="69" spans="2:10" ht="53.25" customHeight="1" x14ac:dyDescent="0.3">
      <c r="B69" s="19" t="s">
        <v>114</v>
      </c>
      <c r="C69" s="16" t="s">
        <v>71</v>
      </c>
      <c r="D69" s="17" t="s">
        <v>51</v>
      </c>
      <c r="E69" s="18">
        <v>1</v>
      </c>
      <c r="F69" s="18">
        <v>282905</v>
      </c>
      <c r="G69" s="28">
        <f t="shared" si="4"/>
        <v>282905</v>
      </c>
      <c r="H69" s="61">
        <f t="shared" si="1"/>
        <v>254615</v>
      </c>
      <c r="I69" s="66">
        <f t="shared" si="2"/>
        <v>311196</v>
      </c>
      <c r="J69" s="3"/>
    </row>
    <row r="70" spans="2:10" ht="53.25" customHeight="1" x14ac:dyDescent="0.3">
      <c r="B70" s="19" t="s">
        <v>115</v>
      </c>
      <c r="C70" s="16" t="s">
        <v>72</v>
      </c>
      <c r="D70" s="17" t="s">
        <v>30</v>
      </c>
      <c r="E70" s="18">
        <v>50</v>
      </c>
      <c r="F70" s="18">
        <v>107500</v>
      </c>
      <c r="G70" s="28">
        <f t="shared" si="4"/>
        <v>5375000</v>
      </c>
      <c r="H70" s="61">
        <f t="shared" si="1"/>
        <v>96750</v>
      </c>
      <c r="I70" s="66">
        <f t="shared" si="2"/>
        <v>118250</v>
      </c>
      <c r="J70" s="3"/>
    </row>
    <row r="71" spans="2:10" ht="53.25" customHeight="1" x14ac:dyDescent="0.3">
      <c r="B71" s="19" t="s">
        <v>116</v>
      </c>
      <c r="C71" s="16" t="s">
        <v>73</v>
      </c>
      <c r="D71" s="17" t="s">
        <v>30</v>
      </c>
      <c r="E71" s="18">
        <v>265</v>
      </c>
      <c r="F71" s="18">
        <v>40240</v>
      </c>
      <c r="G71" s="28">
        <f t="shared" si="4"/>
        <v>10663600</v>
      </c>
      <c r="H71" s="61">
        <f t="shared" ref="H71:H115" si="5">+ROUND(F71*90%,0)</f>
        <v>36216</v>
      </c>
      <c r="I71" s="66">
        <f t="shared" ref="I71:I115" si="6">+ROUND(F71*110%,0)</f>
        <v>44264</v>
      </c>
      <c r="J71" s="3"/>
    </row>
    <row r="72" spans="2:10" ht="53.25" customHeight="1" x14ac:dyDescent="0.3">
      <c r="B72" s="19" t="s">
        <v>117</v>
      </c>
      <c r="C72" s="16" t="s">
        <v>74</v>
      </c>
      <c r="D72" s="17" t="s">
        <v>30</v>
      </c>
      <c r="E72" s="18">
        <v>20</v>
      </c>
      <c r="F72" s="18">
        <v>18500</v>
      </c>
      <c r="G72" s="28">
        <f t="shared" si="4"/>
        <v>370000</v>
      </c>
      <c r="H72" s="61">
        <f t="shared" si="5"/>
        <v>16650</v>
      </c>
      <c r="I72" s="66">
        <f t="shared" si="6"/>
        <v>20350</v>
      </c>
      <c r="J72" s="3"/>
    </row>
    <row r="73" spans="2:10" ht="53.25" customHeight="1" x14ac:dyDescent="0.3">
      <c r="B73" s="19" t="s">
        <v>118</v>
      </c>
      <c r="C73" s="16" t="s">
        <v>75</v>
      </c>
      <c r="D73" s="17" t="s">
        <v>30</v>
      </c>
      <c r="E73" s="18">
        <v>265</v>
      </c>
      <c r="F73" s="18">
        <v>18500</v>
      </c>
      <c r="G73" s="28">
        <f t="shared" si="4"/>
        <v>4902500</v>
      </c>
      <c r="H73" s="61">
        <f t="shared" si="5"/>
        <v>16650</v>
      </c>
      <c r="I73" s="66">
        <f t="shared" si="6"/>
        <v>20350</v>
      </c>
      <c r="J73" s="3"/>
    </row>
    <row r="74" spans="2:10" ht="53.25" customHeight="1" x14ac:dyDescent="0.3">
      <c r="B74" s="19" t="s">
        <v>119</v>
      </c>
      <c r="C74" s="16" t="s">
        <v>76</v>
      </c>
      <c r="D74" s="17" t="s">
        <v>30</v>
      </c>
      <c r="E74" s="18">
        <v>370</v>
      </c>
      <c r="F74" s="18">
        <v>85034</v>
      </c>
      <c r="G74" s="28">
        <f t="shared" si="4"/>
        <v>31462580</v>
      </c>
      <c r="H74" s="61">
        <f t="shared" si="5"/>
        <v>76531</v>
      </c>
      <c r="I74" s="66">
        <f t="shared" si="6"/>
        <v>93537</v>
      </c>
      <c r="J74" s="3"/>
    </row>
    <row r="75" spans="2:10" ht="53.25" customHeight="1" x14ac:dyDescent="0.3">
      <c r="B75" s="19" t="s">
        <v>120</v>
      </c>
      <c r="C75" s="16" t="s">
        <v>77</v>
      </c>
      <c r="D75" s="17" t="s">
        <v>30</v>
      </c>
      <c r="E75" s="18">
        <v>370</v>
      </c>
      <c r="F75" s="18">
        <v>5800</v>
      </c>
      <c r="G75" s="28">
        <f t="shared" si="4"/>
        <v>2146000</v>
      </c>
      <c r="H75" s="61">
        <f t="shared" si="5"/>
        <v>5220</v>
      </c>
      <c r="I75" s="66">
        <f t="shared" si="6"/>
        <v>6380</v>
      </c>
      <c r="J75" s="3"/>
    </row>
    <row r="76" spans="2:10" ht="53.25" customHeight="1" x14ac:dyDescent="0.3">
      <c r="B76" s="19" t="s">
        <v>121</v>
      </c>
      <c r="C76" s="16" t="s">
        <v>78</v>
      </c>
      <c r="D76" s="17" t="s">
        <v>51</v>
      </c>
      <c r="E76" s="18">
        <v>3</v>
      </c>
      <c r="F76" s="18">
        <v>13048436</v>
      </c>
      <c r="G76" s="28">
        <f t="shared" si="4"/>
        <v>39145308</v>
      </c>
      <c r="H76" s="61">
        <f t="shared" si="5"/>
        <v>11743592</v>
      </c>
      <c r="I76" s="66">
        <f t="shared" si="6"/>
        <v>14353280</v>
      </c>
      <c r="J76" s="3"/>
    </row>
    <row r="77" spans="2:10" ht="53.25" customHeight="1" x14ac:dyDescent="0.3">
      <c r="B77" s="19" t="s">
        <v>122</v>
      </c>
      <c r="C77" s="16" t="s">
        <v>79</v>
      </c>
      <c r="D77" s="17" t="s">
        <v>30</v>
      </c>
      <c r="E77" s="18">
        <v>650</v>
      </c>
      <c r="F77" s="18">
        <v>22792</v>
      </c>
      <c r="G77" s="28">
        <f t="shared" si="4"/>
        <v>14814800</v>
      </c>
      <c r="H77" s="61">
        <f t="shared" si="5"/>
        <v>20513</v>
      </c>
      <c r="I77" s="66">
        <f t="shared" si="6"/>
        <v>25071</v>
      </c>
      <c r="J77" s="3"/>
    </row>
    <row r="78" spans="2:10" ht="53.25" customHeight="1" x14ac:dyDescent="0.3">
      <c r="B78" s="19" t="s">
        <v>123</v>
      </c>
      <c r="C78" s="16" t="s">
        <v>80</v>
      </c>
      <c r="D78" s="17" t="s">
        <v>61</v>
      </c>
      <c r="E78" s="18">
        <v>36</v>
      </c>
      <c r="F78" s="18">
        <v>129826</v>
      </c>
      <c r="G78" s="28">
        <f t="shared" si="4"/>
        <v>4673736</v>
      </c>
      <c r="H78" s="61">
        <f t="shared" si="5"/>
        <v>116843</v>
      </c>
      <c r="I78" s="66">
        <f t="shared" si="6"/>
        <v>142809</v>
      </c>
      <c r="J78" s="3"/>
    </row>
    <row r="79" spans="2:10" ht="53.25" customHeight="1" x14ac:dyDescent="0.3">
      <c r="B79" s="19" t="s">
        <v>124</v>
      </c>
      <c r="C79" s="16" t="s">
        <v>81</v>
      </c>
      <c r="D79" s="17" t="s">
        <v>30</v>
      </c>
      <c r="E79" s="18">
        <v>30</v>
      </c>
      <c r="F79" s="18">
        <v>161699</v>
      </c>
      <c r="G79" s="28">
        <f t="shared" si="4"/>
        <v>4850970</v>
      </c>
      <c r="H79" s="61">
        <f t="shared" si="5"/>
        <v>145529</v>
      </c>
      <c r="I79" s="66">
        <f t="shared" si="6"/>
        <v>177869</v>
      </c>
      <c r="J79" s="3"/>
    </row>
    <row r="80" spans="2:10" ht="53.25" customHeight="1" x14ac:dyDescent="0.3">
      <c r="B80" s="19" t="s">
        <v>125</v>
      </c>
      <c r="C80" s="16" t="s">
        <v>82</v>
      </c>
      <c r="D80" s="17" t="s">
        <v>30</v>
      </c>
      <c r="E80" s="18">
        <v>12</v>
      </c>
      <c r="F80" s="18">
        <v>37825</v>
      </c>
      <c r="G80" s="28">
        <f t="shared" si="4"/>
        <v>453900</v>
      </c>
      <c r="H80" s="61">
        <f t="shared" si="5"/>
        <v>34043</v>
      </c>
      <c r="I80" s="66">
        <f t="shared" si="6"/>
        <v>41608</v>
      </c>
      <c r="J80" s="3"/>
    </row>
    <row r="81" spans="2:10" ht="53.25" customHeight="1" x14ac:dyDescent="0.3">
      <c r="B81" s="19" t="s">
        <v>126</v>
      </c>
      <c r="C81" s="16" t="s">
        <v>83</v>
      </c>
      <c r="D81" s="17" t="s">
        <v>30</v>
      </c>
      <c r="E81" s="18">
        <v>10</v>
      </c>
      <c r="F81" s="18">
        <v>172573</v>
      </c>
      <c r="G81" s="28">
        <f t="shared" si="4"/>
        <v>1725730</v>
      </c>
      <c r="H81" s="61">
        <f t="shared" si="5"/>
        <v>155316</v>
      </c>
      <c r="I81" s="66">
        <f t="shared" si="6"/>
        <v>189830</v>
      </c>
      <c r="J81" s="3"/>
    </row>
    <row r="82" spans="2:10" ht="53.25" customHeight="1" x14ac:dyDescent="0.3">
      <c r="B82" s="19" t="s">
        <v>127</v>
      </c>
      <c r="C82" s="20" t="s">
        <v>84</v>
      </c>
      <c r="D82" s="17" t="s">
        <v>30</v>
      </c>
      <c r="E82" s="18">
        <v>383.15</v>
      </c>
      <c r="F82" s="18">
        <v>2917</v>
      </c>
      <c r="G82" s="28">
        <f t="shared" si="4"/>
        <v>1117649</v>
      </c>
      <c r="H82" s="61">
        <f t="shared" si="5"/>
        <v>2625</v>
      </c>
      <c r="I82" s="66">
        <f t="shared" si="6"/>
        <v>3209</v>
      </c>
      <c r="J82" s="3"/>
    </row>
    <row r="83" spans="2:10" ht="53.25" customHeight="1" x14ac:dyDescent="0.3">
      <c r="B83" s="19" t="s">
        <v>128</v>
      </c>
      <c r="C83" s="20" t="s">
        <v>85</v>
      </c>
      <c r="D83" s="17" t="s">
        <v>30</v>
      </c>
      <c r="E83" s="18">
        <v>362.25</v>
      </c>
      <c r="F83" s="18">
        <v>13026</v>
      </c>
      <c r="G83" s="28">
        <f t="shared" si="4"/>
        <v>4718669</v>
      </c>
      <c r="H83" s="61">
        <f t="shared" si="5"/>
        <v>11723</v>
      </c>
      <c r="I83" s="66">
        <f t="shared" si="6"/>
        <v>14329</v>
      </c>
      <c r="J83" s="3"/>
    </row>
    <row r="84" spans="2:10" ht="53.25" customHeight="1" x14ac:dyDescent="0.3">
      <c r="B84" s="19" t="s">
        <v>129</v>
      </c>
      <c r="C84" s="20" t="s">
        <v>86</v>
      </c>
      <c r="D84" s="17" t="s">
        <v>30</v>
      </c>
      <c r="E84" s="18">
        <v>191.85</v>
      </c>
      <c r="F84" s="18">
        <v>13026</v>
      </c>
      <c r="G84" s="28">
        <f t="shared" si="4"/>
        <v>2499038</v>
      </c>
      <c r="H84" s="61">
        <f t="shared" si="5"/>
        <v>11723</v>
      </c>
      <c r="I84" s="66">
        <f t="shared" si="6"/>
        <v>14329</v>
      </c>
      <c r="J84" s="3"/>
    </row>
    <row r="85" spans="2:10" ht="53.25" customHeight="1" x14ac:dyDescent="0.3">
      <c r="B85" s="19" t="s">
        <v>130</v>
      </c>
      <c r="C85" s="20" t="s">
        <v>87</v>
      </c>
      <c r="D85" s="17" t="s">
        <v>30</v>
      </c>
      <c r="E85" s="18">
        <v>12.6</v>
      </c>
      <c r="F85" s="18">
        <v>13026</v>
      </c>
      <c r="G85" s="28">
        <f t="shared" si="4"/>
        <v>164128</v>
      </c>
      <c r="H85" s="61">
        <f t="shared" si="5"/>
        <v>11723</v>
      </c>
      <c r="I85" s="66">
        <f t="shared" si="6"/>
        <v>14329</v>
      </c>
      <c r="J85" s="3"/>
    </row>
    <row r="86" spans="2:10" ht="53.25" customHeight="1" x14ac:dyDescent="0.3">
      <c r="B86" s="19" t="s">
        <v>131</v>
      </c>
      <c r="C86" s="20" t="s">
        <v>88</v>
      </c>
      <c r="D86" s="17" t="s">
        <v>30</v>
      </c>
      <c r="E86" s="18">
        <v>566.70000000000005</v>
      </c>
      <c r="F86" s="18">
        <v>122903</v>
      </c>
      <c r="G86" s="28">
        <f t="shared" si="4"/>
        <v>69649130</v>
      </c>
      <c r="H86" s="61">
        <f t="shared" si="5"/>
        <v>110613</v>
      </c>
      <c r="I86" s="66">
        <f t="shared" si="6"/>
        <v>135193</v>
      </c>
      <c r="J86" s="3"/>
    </row>
    <row r="87" spans="2:10" ht="88.5" customHeight="1" x14ac:dyDescent="0.3">
      <c r="B87" s="19" t="s">
        <v>132</v>
      </c>
      <c r="C87" s="20" t="s">
        <v>89</v>
      </c>
      <c r="D87" s="17" t="s">
        <v>51</v>
      </c>
      <c r="E87" s="18">
        <v>5184</v>
      </c>
      <c r="F87" s="18">
        <v>1724</v>
      </c>
      <c r="G87" s="28">
        <f t="shared" si="4"/>
        <v>8937216</v>
      </c>
      <c r="H87" s="61">
        <f t="shared" si="5"/>
        <v>1552</v>
      </c>
      <c r="I87" s="66">
        <f t="shared" si="6"/>
        <v>1896</v>
      </c>
      <c r="J87" s="3"/>
    </row>
    <row r="88" spans="2:10" ht="88.5" customHeight="1" x14ac:dyDescent="0.3">
      <c r="B88" s="19" t="s">
        <v>133</v>
      </c>
      <c r="C88" s="20" t="s">
        <v>90</v>
      </c>
      <c r="D88" s="17" t="s">
        <v>51</v>
      </c>
      <c r="E88" s="18">
        <v>704</v>
      </c>
      <c r="F88" s="18">
        <v>2151</v>
      </c>
      <c r="G88" s="28">
        <f t="shared" si="4"/>
        <v>1514304</v>
      </c>
      <c r="H88" s="61">
        <f t="shared" si="5"/>
        <v>1936</v>
      </c>
      <c r="I88" s="66">
        <f t="shared" si="6"/>
        <v>2366</v>
      </c>
      <c r="J88" s="3"/>
    </row>
    <row r="89" spans="2:10" ht="88.5" customHeight="1" x14ac:dyDescent="0.3">
      <c r="B89" s="19" t="s">
        <v>134</v>
      </c>
      <c r="C89" s="20" t="s">
        <v>91</v>
      </c>
      <c r="D89" s="17" t="s">
        <v>51</v>
      </c>
      <c r="E89" s="18">
        <v>1211</v>
      </c>
      <c r="F89" s="18">
        <v>2442</v>
      </c>
      <c r="G89" s="28">
        <f t="shared" si="4"/>
        <v>2957262</v>
      </c>
      <c r="H89" s="61">
        <f t="shared" si="5"/>
        <v>2198</v>
      </c>
      <c r="I89" s="66">
        <f t="shared" si="6"/>
        <v>2686</v>
      </c>
      <c r="J89" s="3"/>
    </row>
    <row r="90" spans="2:10" ht="88.5" customHeight="1" x14ac:dyDescent="0.3">
      <c r="B90" s="19" t="s">
        <v>135</v>
      </c>
      <c r="C90" s="20" t="s">
        <v>92</v>
      </c>
      <c r="D90" s="17" t="s">
        <v>51</v>
      </c>
      <c r="E90" s="18">
        <v>16</v>
      </c>
      <c r="F90" s="18">
        <v>2660</v>
      </c>
      <c r="G90" s="28">
        <f t="shared" si="4"/>
        <v>42560</v>
      </c>
      <c r="H90" s="61">
        <f t="shared" si="5"/>
        <v>2394</v>
      </c>
      <c r="I90" s="66">
        <f t="shared" si="6"/>
        <v>2926</v>
      </c>
      <c r="J90" s="3"/>
    </row>
    <row r="91" spans="2:10" ht="88.5" customHeight="1" x14ac:dyDescent="0.3">
      <c r="B91" s="19" t="s">
        <v>136</v>
      </c>
      <c r="C91" s="20" t="s">
        <v>93</v>
      </c>
      <c r="D91" s="17" t="s">
        <v>51</v>
      </c>
      <c r="E91" s="18">
        <v>8</v>
      </c>
      <c r="F91" s="18">
        <v>2911</v>
      </c>
      <c r="G91" s="28">
        <f t="shared" si="4"/>
        <v>23288</v>
      </c>
      <c r="H91" s="61">
        <f t="shared" si="5"/>
        <v>2620</v>
      </c>
      <c r="I91" s="66">
        <f t="shared" si="6"/>
        <v>3202</v>
      </c>
      <c r="J91" s="3"/>
    </row>
    <row r="92" spans="2:10" ht="53.25" customHeight="1" x14ac:dyDescent="0.3">
      <c r="B92" s="19" t="s">
        <v>137</v>
      </c>
      <c r="C92" s="20" t="s">
        <v>94</v>
      </c>
      <c r="D92" s="17" t="s">
        <v>95</v>
      </c>
      <c r="E92" s="18">
        <v>15681.35</v>
      </c>
      <c r="F92" s="18">
        <v>7116</v>
      </c>
      <c r="G92" s="28">
        <f t="shared" si="4"/>
        <v>111588487</v>
      </c>
      <c r="H92" s="61">
        <f t="shared" si="5"/>
        <v>6404</v>
      </c>
      <c r="I92" s="66">
        <f t="shared" si="6"/>
        <v>7828</v>
      </c>
      <c r="J92" s="3"/>
    </row>
    <row r="93" spans="2:10" ht="53.25" customHeight="1" x14ac:dyDescent="0.3">
      <c r="B93" s="19" t="s">
        <v>138</v>
      </c>
      <c r="C93" s="20" t="s">
        <v>96</v>
      </c>
      <c r="D93" s="17" t="s">
        <v>97</v>
      </c>
      <c r="E93" s="18">
        <v>54.34</v>
      </c>
      <c r="F93" s="18">
        <v>1022051</v>
      </c>
      <c r="G93" s="28">
        <f t="shared" si="4"/>
        <v>55538251</v>
      </c>
      <c r="H93" s="61">
        <f t="shared" si="5"/>
        <v>919846</v>
      </c>
      <c r="I93" s="66">
        <f t="shared" si="6"/>
        <v>1124256</v>
      </c>
      <c r="J93" s="3"/>
    </row>
    <row r="94" spans="2:10" ht="53.25" customHeight="1" x14ac:dyDescent="0.3">
      <c r="B94" s="19" t="s">
        <v>139</v>
      </c>
      <c r="C94" s="20" t="s">
        <v>98</v>
      </c>
      <c r="D94" s="17" t="s">
        <v>97</v>
      </c>
      <c r="E94" s="18">
        <v>1.68</v>
      </c>
      <c r="F94" s="18">
        <v>1118605</v>
      </c>
      <c r="G94" s="28">
        <f t="shared" si="4"/>
        <v>1879256</v>
      </c>
      <c r="H94" s="61">
        <f t="shared" si="5"/>
        <v>1006745</v>
      </c>
      <c r="I94" s="66">
        <f t="shared" si="6"/>
        <v>1230466</v>
      </c>
      <c r="J94" s="3"/>
    </row>
    <row r="95" spans="2:10" ht="53.25" customHeight="1" x14ac:dyDescent="0.3">
      <c r="B95" s="19" t="s">
        <v>140</v>
      </c>
      <c r="C95" s="20" t="s">
        <v>99</v>
      </c>
      <c r="D95" s="17" t="s">
        <v>97</v>
      </c>
      <c r="E95" s="18">
        <v>22.81</v>
      </c>
      <c r="F95" s="18">
        <v>1120377</v>
      </c>
      <c r="G95" s="28">
        <f t="shared" si="4"/>
        <v>25555799</v>
      </c>
      <c r="H95" s="61">
        <f t="shared" si="5"/>
        <v>1008339</v>
      </c>
      <c r="I95" s="66">
        <f t="shared" si="6"/>
        <v>1232415</v>
      </c>
      <c r="J95" s="3"/>
    </row>
    <row r="96" spans="2:10" x14ac:dyDescent="0.3">
      <c r="B96" s="40">
        <v>9</v>
      </c>
      <c r="C96" s="41" t="s">
        <v>100</v>
      </c>
      <c r="D96" s="42"/>
      <c r="E96" s="43"/>
      <c r="F96" s="43"/>
      <c r="G96" s="62"/>
      <c r="H96" s="71"/>
      <c r="I96" s="72"/>
      <c r="J96" s="3"/>
    </row>
    <row r="97" spans="2:11" x14ac:dyDescent="0.3">
      <c r="B97" s="15">
        <v>9.01</v>
      </c>
      <c r="C97" s="16" t="s">
        <v>101</v>
      </c>
      <c r="D97" s="17" t="s">
        <v>11</v>
      </c>
      <c r="E97" s="18">
        <v>1</v>
      </c>
      <c r="F97" s="21">
        <v>51912</v>
      </c>
      <c r="G97" s="28">
        <f t="shared" si="4"/>
        <v>51912</v>
      </c>
      <c r="H97" s="61">
        <f t="shared" si="5"/>
        <v>46721</v>
      </c>
      <c r="I97" s="66">
        <f t="shared" si="6"/>
        <v>57103</v>
      </c>
      <c r="J97" s="3"/>
    </row>
    <row r="98" spans="2:11" ht="81" customHeight="1" x14ac:dyDescent="0.3">
      <c r="B98" s="15">
        <v>9.02</v>
      </c>
      <c r="C98" s="16" t="s">
        <v>102</v>
      </c>
      <c r="D98" s="17" t="s">
        <v>2</v>
      </c>
      <c r="E98" s="18">
        <v>65</v>
      </c>
      <c r="F98" s="21">
        <v>49052</v>
      </c>
      <c r="G98" s="28">
        <f t="shared" si="4"/>
        <v>3188380</v>
      </c>
      <c r="H98" s="61">
        <f t="shared" si="5"/>
        <v>44147</v>
      </c>
      <c r="I98" s="66">
        <f t="shared" si="6"/>
        <v>53957</v>
      </c>
      <c r="J98" s="3"/>
    </row>
    <row r="99" spans="2:11" x14ac:dyDescent="0.3">
      <c r="B99" s="15">
        <v>9.0299999999999994</v>
      </c>
      <c r="C99" s="16" t="s">
        <v>103</v>
      </c>
      <c r="D99" s="17" t="s">
        <v>104</v>
      </c>
      <c r="E99" s="18">
        <v>15</v>
      </c>
      <c r="F99" s="21">
        <v>173101</v>
      </c>
      <c r="G99" s="28">
        <f t="shared" si="4"/>
        <v>2596515</v>
      </c>
      <c r="H99" s="61">
        <f t="shared" si="5"/>
        <v>155791</v>
      </c>
      <c r="I99" s="66">
        <f t="shared" si="6"/>
        <v>190411</v>
      </c>
      <c r="J99" s="3"/>
    </row>
    <row r="100" spans="2:11" ht="33" x14ac:dyDescent="0.3">
      <c r="B100" s="74">
        <v>10</v>
      </c>
      <c r="C100" s="41" t="s">
        <v>148</v>
      </c>
      <c r="D100" s="42"/>
      <c r="E100" s="43"/>
      <c r="F100" s="73"/>
      <c r="G100" s="62"/>
      <c r="H100" s="71"/>
      <c r="I100" s="72"/>
      <c r="J100" s="3"/>
    </row>
    <row r="101" spans="2:11" x14ac:dyDescent="0.3">
      <c r="B101" s="40">
        <v>10.1</v>
      </c>
      <c r="C101" s="41" t="s">
        <v>167</v>
      </c>
      <c r="D101" s="42"/>
      <c r="E101" s="43"/>
      <c r="F101" s="73"/>
      <c r="G101" s="62"/>
      <c r="H101" s="71"/>
      <c r="I101" s="72"/>
      <c r="J101" s="3"/>
      <c r="K101" s="75"/>
    </row>
    <row r="102" spans="2:11" x14ac:dyDescent="0.3">
      <c r="B102" s="15" t="s">
        <v>149</v>
      </c>
      <c r="C102" s="16" t="s">
        <v>161</v>
      </c>
      <c r="D102" s="17" t="s">
        <v>30</v>
      </c>
      <c r="E102" s="18">
        <v>360.03</v>
      </c>
      <c r="F102" s="21">
        <v>12704</v>
      </c>
      <c r="G102" s="28">
        <f t="shared" si="4"/>
        <v>4573821</v>
      </c>
      <c r="H102" s="61">
        <f t="shared" si="5"/>
        <v>11434</v>
      </c>
      <c r="I102" s="66">
        <f t="shared" si="6"/>
        <v>13974</v>
      </c>
      <c r="J102" s="3"/>
      <c r="K102" s="4"/>
    </row>
    <row r="103" spans="2:11" x14ac:dyDescent="0.3">
      <c r="B103" s="15" t="s">
        <v>150</v>
      </c>
      <c r="C103" s="16" t="s">
        <v>162</v>
      </c>
      <c r="D103" s="17" t="s">
        <v>30</v>
      </c>
      <c r="E103" s="18">
        <v>360.03</v>
      </c>
      <c r="F103" s="21">
        <v>12692</v>
      </c>
      <c r="G103" s="28">
        <f t="shared" si="4"/>
        <v>4569501</v>
      </c>
      <c r="H103" s="61">
        <f t="shared" si="5"/>
        <v>11423</v>
      </c>
      <c r="I103" s="66">
        <f t="shared" si="6"/>
        <v>13961</v>
      </c>
      <c r="J103" s="3"/>
      <c r="K103" s="4"/>
    </row>
    <row r="104" spans="2:11" x14ac:dyDescent="0.3">
      <c r="B104" s="15" t="s">
        <v>151</v>
      </c>
      <c r="C104" s="16" t="s">
        <v>163</v>
      </c>
      <c r="D104" s="17" t="s">
        <v>30</v>
      </c>
      <c r="E104" s="18">
        <v>323.10000000000002</v>
      </c>
      <c r="F104" s="21">
        <v>12421</v>
      </c>
      <c r="G104" s="28">
        <f t="shared" si="4"/>
        <v>4013225</v>
      </c>
      <c r="H104" s="61">
        <f t="shared" si="5"/>
        <v>11179</v>
      </c>
      <c r="I104" s="66">
        <f t="shared" si="6"/>
        <v>13663</v>
      </c>
      <c r="J104" s="3"/>
      <c r="K104" s="4"/>
    </row>
    <row r="105" spans="2:11" x14ac:dyDescent="0.3">
      <c r="B105" s="76" t="s">
        <v>152</v>
      </c>
      <c r="C105" s="16" t="s">
        <v>164</v>
      </c>
      <c r="D105" s="17" t="s">
        <v>30</v>
      </c>
      <c r="E105" s="18">
        <v>501.75</v>
      </c>
      <c r="F105" s="21">
        <v>8877</v>
      </c>
      <c r="G105" s="28">
        <f t="shared" si="4"/>
        <v>4454035</v>
      </c>
      <c r="H105" s="61">
        <f t="shared" si="5"/>
        <v>7989</v>
      </c>
      <c r="I105" s="66">
        <f t="shared" si="6"/>
        <v>9765</v>
      </c>
      <c r="J105" s="3"/>
      <c r="K105" s="4"/>
    </row>
    <row r="106" spans="2:11" x14ac:dyDescent="0.3">
      <c r="B106" s="15" t="s">
        <v>153</v>
      </c>
      <c r="C106" s="16" t="s">
        <v>165</v>
      </c>
      <c r="D106" s="17" t="s">
        <v>51</v>
      </c>
      <c r="E106" s="18">
        <v>41</v>
      </c>
      <c r="F106" s="21">
        <v>23450</v>
      </c>
      <c r="G106" s="28">
        <f t="shared" si="4"/>
        <v>961450</v>
      </c>
      <c r="H106" s="61">
        <f t="shared" si="5"/>
        <v>21105</v>
      </c>
      <c r="I106" s="66">
        <f t="shared" si="6"/>
        <v>25795</v>
      </c>
      <c r="J106" s="3"/>
      <c r="K106" s="4"/>
    </row>
    <row r="107" spans="2:11" x14ac:dyDescent="0.3">
      <c r="B107" s="15" t="s">
        <v>154</v>
      </c>
      <c r="C107" s="16" t="s">
        <v>166</v>
      </c>
      <c r="D107" s="17" t="s">
        <v>61</v>
      </c>
      <c r="E107" s="18">
        <v>29.2</v>
      </c>
      <c r="F107" s="21">
        <v>16750</v>
      </c>
      <c r="G107" s="28">
        <f t="shared" si="4"/>
        <v>489100</v>
      </c>
      <c r="H107" s="61">
        <f t="shared" si="5"/>
        <v>15075</v>
      </c>
      <c r="I107" s="66">
        <f t="shared" si="6"/>
        <v>18425</v>
      </c>
      <c r="J107" s="3"/>
      <c r="K107" s="4"/>
    </row>
    <row r="108" spans="2:11" x14ac:dyDescent="0.3">
      <c r="B108" s="40">
        <v>10.199999999999999</v>
      </c>
      <c r="C108" s="41" t="s">
        <v>168</v>
      </c>
      <c r="D108" s="42"/>
      <c r="E108" s="43"/>
      <c r="F108" s="73">
        <v>0</v>
      </c>
      <c r="G108" s="62"/>
      <c r="H108" s="71"/>
      <c r="I108" s="72"/>
      <c r="J108" s="75"/>
      <c r="K108" s="4"/>
    </row>
    <row r="109" spans="2:11" ht="33" x14ac:dyDescent="0.3">
      <c r="B109" s="15" t="s">
        <v>155</v>
      </c>
      <c r="C109" s="16" t="s">
        <v>170</v>
      </c>
      <c r="D109" s="17" t="s">
        <v>30</v>
      </c>
      <c r="E109" s="18">
        <v>501.75</v>
      </c>
      <c r="F109" s="21">
        <v>30664</v>
      </c>
      <c r="G109" s="28">
        <f t="shared" si="4"/>
        <v>15385662</v>
      </c>
      <c r="H109" s="61">
        <f t="shared" si="5"/>
        <v>27598</v>
      </c>
      <c r="I109" s="66">
        <f t="shared" si="6"/>
        <v>33730</v>
      </c>
      <c r="J109" s="3"/>
      <c r="K109" s="4"/>
    </row>
    <row r="110" spans="2:11" x14ac:dyDescent="0.3">
      <c r="B110" s="40">
        <v>10.3</v>
      </c>
      <c r="C110" s="41" t="s">
        <v>169</v>
      </c>
      <c r="D110" s="42"/>
      <c r="E110" s="43"/>
      <c r="F110" s="73">
        <v>0</v>
      </c>
      <c r="G110" s="62"/>
      <c r="H110" s="71"/>
      <c r="I110" s="72"/>
      <c r="J110" s="75"/>
      <c r="K110" s="4"/>
    </row>
    <row r="111" spans="2:11" ht="33" x14ac:dyDescent="0.3">
      <c r="B111" s="15" t="s">
        <v>156</v>
      </c>
      <c r="C111" s="16" t="s">
        <v>171</v>
      </c>
      <c r="D111" s="17" t="s">
        <v>30</v>
      </c>
      <c r="E111" s="18">
        <v>683.14</v>
      </c>
      <c r="F111" s="21">
        <v>7450</v>
      </c>
      <c r="G111" s="28">
        <f t="shared" si="4"/>
        <v>5089393</v>
      </c>
      <c r="H111" s="61">
        <f t="shared" si="5"/>
        <v>6705</v>
      </c>
      <c r="I111" s="66">
        <f t="shared" si="6"/>
        <v>8195</v>
      </c>
      <c r="J111" s="3"/>
      <c r="K111" s="4"/>
    </row>
    <row r="112" spans="2:11" x14ac:dyDescent="0.3">
      <c r="B112" s="15" t="s">
        <v>157</v>
      </c>
      <c r="C112" s="16" t="s">
        <v>172</v>
      </c>
      <c r="D112" s="17" t="s">
        <v>30</v>
      </c>
      <c r="E112" s="18">
        <v>360.03</v>
      </c>
      <c r="F112" s="21">
        <v>123356</v>
      </c>
      <c r="G112" s="28">
        <f t="shared" si="4"/>
        <v>44411861</v>
      </c>
      <c r="H112" s="61">
        <f t="shared" si="5"/>
        <v>111020</v>
      </c>
      <c r="I112" s="66">
        <f t="shared" si="6"/>
        <v>135692</v>
      </c>
      <c r="J112" s="3"/>
      <c r="K112" s="4"/>
    </row>
    <row r="113" spans="2:11" x14ac:dyDescent="0.3">
      <c r="B113" s="15" t="s">
        <v>158</v>
      </c>
      <c r="C113" s="16" t="s">
        <v>173</v>
      </c>
      <c r="D113" s="17" t="s">
        <v>30</v>
      </c>
      <c r="E113" s="18">
        <v>323.10000000000002</v>
      </c>
      <c r="F113" s="21">
        <v>82346</v>
      </c>
      <c r="G113" s="28">
        <f t="shared" si="4"/>
        <v>26605993</v>
      </c>
      <c r="H113" s="61">
        <f t="shared" si="5"/>
        <v>74111</v>
      </c>
      <c r="I113" s="66">
        <f t="shared" si="6"/>
        <v>90581</v>
      </c>
      <c r="J113" s="3"/>
      <c r="K113" s="4"/>
    </row>
    <row r="114" spans="2:11" x14ac:dyDescent="0.3">
      <c r="B114" s="76" t="s">
        <v>159</v>
      </c>
      <c r="C114" s="16" t="s">
        <v>174</v>
      </c>
      <c r="D114" s="17" t="s">
        <v>30</v>
      </c>
      <c r="E114" s="18">
        <v>501.75</v>
      </c>
      <c r="F114" s="21">
        <v>61679</v>
      </c>
      <c r="G114" s="28">
        <f t="shared" si="4"/>
        <v>30947438</v>
      </c>
      <c r="H114" s="61">
        <f t="shared" si="5"/>
        <v>55511</v>
      </c>
      <c r="I114" s="66">
        <f t="shared" si="6"/>
        <v>67847</v>
      </c>
      <c r="J114" s="3"/>
      <c r="K114" s="4"/>
    </row>
    <row r="115" spans="2:11" ht="17.25" thickBot="1" x14ac:dyDescent="0.35">
      <c r="B115" s="15" t="s">
        <v>160</v>
      </c>
      <c r="C115" s="67" t="s">
        <v>175</v>
      </c>
      <c r="D115" s="68" t="s">
        <v>30</v>
      </c>
      <c r="E115" s="69">
        <v>360.03</v>
      </c>
      <c r="F115" s="70">
        <v>82548</v>
      </c>
      <c r="G115" s="28">
        <f t="shared" si="4"/>
        <v>29719756</v>
      </c>
      <c r="H115" s="61">
        <f t="shared" si="5"/>
        <v>74293</v>
      </c>
      <c r="I115" s="66">
        <f t="shared" si="6"/>
        <v>90803</v>
      </c>
      <c r="J115" s="3"/>
      <c r="K115" s="4"/>
    </row>
    <row r="116" spans="2:11" x14ac:dyDescent="0.3">
      <c r="B116" s="54"/>
      <c r="C116" s="55" t="s">
        <v>105</v>
      </c>
      <c r="D116" s="55"/>
      <c r="E116" s="56"/>
      <c r="F116" s="56"/>
      <c r="G116" s="57">
        <f>ROUND(SUM(G6:G115),0)</f>
        <v>2603926298</v>
      </c>
    </row>
    <row r="117" spans="2:11" x14ac:dyDescent="0.3">
      <c r="B117" s="22"/>
      <c r="C117" s="31" t="s">
        <v>106</v>
      </c>
      <c r="D117" s="31"/>
      <c r="E117" s="31"/>
      <c r="F117" s="23">
        <v>0.2964</v>
      </c>
      <c r="G117" s="24">
        <f>ROUND(SUM(G116*F117),0)</f>
        <v>771803755</v>
      </c>
    </row>
    <row r="118" spans="2:11" x14ac:dyDescent="0.3">
      <c r="B118" s="22"/>
      <c r="C118" s="32" t="s">
        <v>107</v>
      </c>
      <c r="D118" s="32"/>
      <c r="E118" s="32"/>
      <c r="F118" s="25">
        <v>0.02</v>
      </c>
      <c r="G118" s="24">
        <f>ROUND(SUM(G116*F118),0)</f>
        <v>52078526</v>
      </c>
    </row>
    <row r="119" spans="2:11" x14ac:dyDescent="0.3">
      <c r="B119" s="26"/>
      <c r="C119" s="32" t="s">
        <v>108</v>
      </c>
      <c r="D119" s="32"/>
      <c r="E119" s="32"/>
      <c r="F119" s="25">
        <v>0.05</v>
      </c>
      <c r="G119" s="24">
        <f>ROUND(SUM(G116*F119),0)</f>
        <v>130196315</v>
      </c>
    </row>
    <row r="120" spans="2:11" x14ac:dyDescent="0.3">
      <c r="B120" s="26"/>
      <c r="C120" s="33" t="s">
        <v>109</v>
      </c>
      <c r="D120" s="33"/>
      <c r="E120" s="33"/>
      <c r="F120" s="27">
        <v>0.19</v>
      </c>
      <c r="G120" s="24">
        <f>ROUND(SUM(G119*F120),0)</f>
        <v>24737300</v>
      </c>
    </row>
    <row r="121" spans="2:11" x14ac:dyDescent="0.3">
      <c r="B121" s="34"/>
      <c r="C121" s="35" t="s">
        <v>110</v>
      </c>
      <c r="D121" s="35"/>
      <c r="E121" s="35"/>
      <c r="F121" s="35"/>
      <c r="G121" s="36">
        <f>ROUND(SUM(G117:G120),0)</f>
        <v>978815896</v>
      </c>
    </row>
    <row r="122" spans="2:11" ht="18.75" thickBot="1" x14ac:dyDescent="0.35">
      <c r="B122" s="37"/>
      <c r="C122" s="38" t="s">
        <v>111</v>
      </c>
      <c r="D122" s="38"/>
      <c r="E122" s="38"/>
      <c r="F122" s="38"/>
      <c r="G122" s="39">
        <f>ROUND(SUM(G116+G121),0)</f>
        <v>3582742194</v>
      </c>
    </row>
    <row r="124" spans="2:11" x14ac:dyDescent="0.3">
      <c r="G124" s="3"/>
    </row>
    <row r="125" spans="2:11" x14ac:dyDescent="0.3">
      <c r="G125" s="3"/>
    </row>
    <row r="126" spans="2:11" x14ac:dyDescent="0.3">
      <c r="C126" s="5"/>
    </row>
    <row r="127" spans="2:11" x14ac:dyDescent="0.3">
      <c r="D127" s="6"/>
    </row>
    <row r="128" spans="2:11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ht="18.75" x14ac:dyDescent="0.3">
      <c r="D132" s="7"/>
    </row>
    <row r="133" spans="4:4" ht="18.75" x14ac:dyDescent="0.3">
      <c r="D133" s="7"/>
    </row>
    <row r="134" spans="4:4" x14ac:dyDescent="0.3">
      <c r="D134" s="8"/>
    </row>
  </sheetData>
  <mergeCells count="2">
    <mergeCell ref="B2:I2"/>
    <mergeCell ref="B3:I3"/>
  </mergeCells>
  <phoneticPr fontId="1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 HAMED CHAGUI FLOREZ</dc:creator>
  <cp:lastModifiedBy>SALIM HAMED CHAGUI FLOREZ</cp:lastModifiedBy>
  <dcterms:created xsi:type="dcterms:W3CDTF">2022-11-17T23:34:05Z</dcterms:created>
  <dcterms:modified xsi:type="dcterms:W3CDTF">2023-01-19T20:16:48Z</dcterms:modified>
</cp:coreProperties>
</file>