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PRESUPUESTO ESTIMADO FASE III" sheetId="1" r:id="rId1"/>
  </sheets>
  <externalReferences>
    <externalReference r:id="rId2"/>
  </externalReferences>
  <definedNames>
    <definedName name="_xlnm._FilterDatabase" localSheetId="0" hidden="1">'PRESUPUESTO ESTIMADO FASE III'!$A$5:$F$594</definedName>
    <definedName name="_xlnm.Print_Area" localSheetId="0">'PRESUPUESTO ESTIMADO FASE III'!$A$1:$F$595</definedName>
    <definedName name="d_percápita" localSheetId="0">#REF!</definedName>
    <definedName name="d_percápita">#REF!</definedName>
    <definedName name="Dp" localSheetId="0">#REF!</definedName>
    <definedName name="Dp">#REF!</definedName>
    <definedName name="Dv" localSheetId="0">#REF!</definedName>
    <definedName name="Dv">#REF!</definedName>
    <definedName name="h" localSheetId="0">#REF!</definedName>
    <definedName name="h">#REF!</definedName>
    <definedName name="hab___viv" localSheetId="0">#REF!</definedName>
    <definedName name="hab___viv">#REF!</definedName>
    <definedName name="_xlnm.Print_Titles" localSheetId="0">'PRESUPUESTO ESTIMADO FASE III'!#REF!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5" i="1" l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9" i="1" l="1"/>
  <c r="F51" i="1" l="1"/>
  <c r="F589" i="1" l="1"/>
  <c r="F588" i="1"/>
  <c r="E585" i="1"/>
  <c r="F585" i="1" s="1"/>
  <c r="D582" i="1"/>
  <c r="F582" i="1" s="1"/>
  <c r="F581" i="1"/>
  <c r="A580" i="1"/>
  <c r="F578" i="1"/>
  <c r="F577" i="1"/>
  <c r="F574" i="1"/>
  <c r="D570" i="1"/>
  <c r="F570" i="1" s="1"/>
  <c r="D569" i="1"/>
  <c r="F569" i="1" s="1"/>
  <c r="D568" i="1"/>
  <c r="F568" i="1" s="1"/>
  <c r="F565" i="1"/>
  <c r="F564" i="1"/>
  <c r="F560" i="1"/>
  <c r="F559" i="1"/>
  <c r="F558" i="1"/>
  <c r="A557" i="1"/>
  <c r="F555" i="1"/>
  <c r="D554" i="1"/>
  <c r="F554" i="1" s="1"/>
  <c r="F553" i="1"/>
  <c r="D552" i="1"/>
  <c r="F552" i="1" s="1"/>
  <c r="F549" i="1"/>
  <c r="F548" i="1"/>
  <c r="F547" i="1"/>
  <c r="F546" i="1"/>
  <c r="F545" i="1"/>
  <c r="F544" i="1"/>
  <c r="F543" i="1"/>
  <c r="F542" i="1"/>
  <c r="F541" i="1"/>
  <c r="F538" i="1"/>
  <c r="F537" i="1"/>
  <c r="F536" i="1"/>
  <c r="F535" i="1"/>
  <c r="F534" i="1"/>
  <c r="F533" i="1"/>
  <c r="F532" i="1"/>
  <c r="F531" i="1"/>
  <c r="F528" i="1"/>
  <c r="F527" i="1"/>
  <c r="F526" i="1"/>
  <c r="F525" i="1"/>
  <c r="F524" i="1"/>
  <c r="F523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74" i="1"/>
  <c r="F473" i="1"/>
  <c r="F472" i="1"/>
  <c r="F471" i="1"/>
  <c r="F470" i="1"/>
  <c r="F469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7" i="1"/>
  <c r="F415" i="1"/>
  <c r="F413" i="1"/>
  <c r="F396" i="1"/>
  <c r="F395" i="1"/>
  <c r="F391" i="1"/>
  <c r="F370" i="1"/>
  <c r="F369" i="1"/>
  <c r="F363" i="1"/>
  <c r="F361" i="1"/>
  <c r="F145" i="1"/>
  <c r="F358" i="1"/>
  <c r="F351" i="1"/>
  <c r="F350" i="1"/>
  <c r="A348" i="1"/>
  <c r="F345" i="1"/>
  <c r="F344" i="1"/>
  <c r="F343" i="1"/>
  <c r="F342" i="1"/>
  <c r="F341" i="1"/>
  <c r="F340" i="1"/>
  <c r="F339" i="1"/>
  <c r="F338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1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27" i="1"/>
  <c r="F226" i="1"/>
  <c r="F225" i="1"/>
  <c r="F224" i="1"/>
  <c r="F223" i="1"/>
  <c r="F222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0" i="1"/>
  <c r="F198" i="1"/>
  <c r="F195" i="1"/>
  <c r="F194" i="1"/>
  <c r="F191" i="1"/>
  <c r="F190" i="1"/>
  <c r="F189" i="1"/>
  <c r="F188" i="1"/>
  <c r="F187" i="1"/>
  <c r="F186" i="1"/>
  <c r="F185" i="1"/>
  <c r="F184" i="1"/>
  <c r="F183" i="1"/>
  <c r="F182" i="1"/>
  <c r="E181" i="1"/>
  <c r="F180" i="1"/>
  <c r="E179" i="1"/>
  <c r="F179" i="1" s="1"/>
  <c r="F178" i="1"/>
  <c r="F177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1" i="1"/>
  <c r="F150" i="1"/>
  <c r="F149" i="1"/>
  <c r="F148" i="1"/>
  <c r="F146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4" i="1"/>
  <c r="F123" i="1"/>
  <c r="F122" i="1"/>
  <c r="F121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2" i="1"/>
  <c r="F91" i="1"/>
  <c r="F90" i="1"/>
  <c r="F89" i="1"/>
  <c r="F88" i="1"/>
  <c r="F87" i="1"/>
  <c r="F86" i="1"/>
  <c r="F85" i="1"/>
  <c r="F84" i="1"/>
  <c r="F83" i="1"/>
  <c r="F80" i="1"/>
  <c r="F79" i="1"/>
  <c r="F78" i="1"/>
  <c r="F77" i="1"/>
  <c r="F76" i="1"/>
  <c r="F75" i="1"/>
  <c r="F74" i="1"/>
  <c r="F64" i="1"/>
  <c r="F63" i="1"/>
  <c r="F61" i="1"/>
  <c r="F60" i="1"/>
  <c r="F54" i="1"/>
  <c r="F50" i="1"/>
  <c r="F47" i="1"/>
  <c r="F42" i="1"/>
  <c r="F33" i="1"/>
  <c r="F29" i="1"/>
  <c r="F22" i="1"/>
  <c r="F20" i="1"/>
  <c r="F18" i="1"/>
  <c r="F16" i="1"/>
  <c r="F14" i="1"/>
  <c r="F12" i="1"/>
  <c r="F573" i="1" l="1"/>
  <c r="F591" i="1" s="1"/>
  <c r="F336" i="1"/>
  <c r="F575" i="1"/>
  <c r="F118" i="1"/>
  <c r="E176" i="1"/>
  <c r="F176" i="1" s="1"/>
  <c r="F197" i="1"/>
  <c r="F27" i="1"/>
  <c r="F221" i="1"/>
  <c r="F15" i="1"/>
  <c r="F335" i="1"/>
  <c r="F337" i="1"/>
  <c r="F420" i="1"/>
  <c r="F576" i="1"/>
  <c r="F205" i="1"/>
  <c r="F119" i="1"/>
  <c r="F230" i="1"/>
  <c r="F28" i="1"/>
  <c r="F144" i="1"/>
  <c r="E174" i="1"/>
  <c r="F174" i="1" s="1"/>
  <c r="F310" i="1"/>
  <c r="F311" i="1"/>
  <c r="F312" i="1"/>
  <c r="F313" i="1"/>
  <c r="F314" i="1"/>
  <c r="F417" i="1"/>
  <c r="F418" i="1"/>
  <c r="F419" i="1"/>
  <c r="F19" i="1"/>
  <c r="F13" i="1"/>
  <c r="F17" i="1"/>
  <c r="F21" i="1"/>
  <c r="F26" i="1"/>
  <c r="F357" i="1"/>
  <c r="F392" i="1"/>
  <c r="F397" i="1"/>
  <c r="F62" i="1"/>
  <c r="F32" i="1"/>
  <c r="F36" i="1"/>
  <c r="F68" i="1"/>
  <c r="F69" i="1"/>
  <c r="F70" i="1"/>
  <c r="F71" i="1"/>
  <c r="F72" i="1"/>
  <c r="E196" i="1"/>
  <c r="F55" i="1"/>
  <c r="F143" i="1"/>
  <c r="F147" i="1"/>
  <c r="F181" i="1"/>
  <c r="F199" i="1"/>
  <c r="F207" i="1"/>
  <c r="F231" i="1"/>
  <c r="F232" i="1"/>
  <c r="F233" i="1"/>
  <c r="F252" i="1"/>
  <c r="F253" i="1"/>
  <c r="F254" i="1"/>
  <c r="F349" i="1"/>
  <c r="F354" i="1"/>
  <c r="F355" i="1"/>
  <c r="F356" i="1"/>
  <c r="F365" i="1"/>
  <c r="F366" i="1"/>
  <c r="F422" i="1"/>
  <c r="F423" i="1"/>
  <c r="F424" i="1"/>
  <c r="F425" i="1"/>
  <c r="F426" i="1"/>
  <c r="F24" i="1"/>
  <c r="F352" i="1"/>
  <c r="F40" i="1"/>
  <c r="F206" i="1"/>
  <c r="F414" i="1"/>
  <c r="F11" i="1"/>
  <c r="F39" i="1"/>
  <c r="F41" i="1"/>
  <c r="F46" i="1"/>
  <c r="F204" i="1"/>
  <c r="F360" i="1"/>
  <c r="F428" i="1"/>
  <c r="F416" i="1"/>
  <c r="F468" i="1"/>
  <c r="A584" i="1"/>
  <c r="F421" i="1"/>
  <c r="F593" i="1" l="1"/>
  <c r="F250" i="1"/>
  <c r="F25" i="1"/>
  <c r="F120" i="1"/>
  <c r="E175" i="1"/>
  <c r="F175" i="1" s="1"/>
  <c r="F398" i="1"/>
  <c r="F10" i="1"/>
  <c r="F56" i="1"/>
  <c r="F196" i="1"/>
  <c r="F43" i="1"/>
  <c r="F23" i="1"/>
  <c r="F399" i="1"/>
  <c r="F67" i="1"/>
  <c r="F371" i="1"/>
  <c r="F73" i="1"/>
  <c r="F203" i="1" l="1"/>
  <c r="F372" i="1"/>
  <c r="F400" i="1"/>
  <c r="F401" i="1" l="1"/>
  <c r="F373" i="1"/>
  <c r="F374" i="1" l="1"/>
  <c r="F402" i="1"/>
  <c r="F403" i="1" l="1"/>
  <c r="F375" i="1"/>
  <c r="F376" i="1" l="1"/>
  <c r="F404" i="1"/>
  <c r="F405" i="1" l="1"/>
  <c r="F377" i="1"/>
  <c r="F378" i="1" l="1"/>
  <c r="F406" i="1"/>
  <c r="F407" i="1" l="1"/>
  <c r="F379" i="1"/>
  <c r="F380" i="1" l="1"/>
  <c r="F408" i="1"/>
  <c r="F409" i="1" l="1"/>
  <c r="F381" i="1"/>
  <c r="F382" i="1" l="1"/>
  <c r="F410" i="1"/>
  <c r="F383" i="1" l="1"/>
  <c r="F384" i="1" l="1"/>
  <c r="F385" i="1" l="1"/>
  <c r="F386" i="1" l="1"/>
  <c r="F387" i="1" l="1"/>
  <c r="F388" i="1" l="1"/>
  <c r="F389" i="1" l="1"/>
  <c r="F390" i="1" l="1"/>
  <c r="F476" i="1" s="1"/>
  <c r="F479" i="1" l="1"/>
  <c r="F595" i="1" s="1"/>
</calcChain>
</file>

<file path=xl/sharedStrings.xml><?xml version="1.0" encoding="utf-8"?>
<sst xmlns="http://schemas.openxmlformats.org/spreadsheetml/2006/main" count="1568" uniqueCount="1014">
  <si>
    <t>ITEM</t>
  </si>
  <si>
    <t>DESCRIPCION</t>
  </si>
  <si>
    <t>UNID</t>
  </si>
  <si>
    <t>CANTIDAD</t>
  </si>
  <si>
    <t>VR. TOTAL</t>
  </si>
  <si>
    <t>REDES DE DISTRIBUCION</t>
  </si>
  <si>
    <t>Instalación de Tubería</t>
  </si>
  <si>
    <t>1.1.1</t>
  </si>
  <si>
    <t>Localización y replanteo de redes</t>
  </si>
  <si>
    <t>ML</t>
  </si>
  <si>
    <t>1.1.2</t>
  </si>
  <si>
    <t>Excavación manual en material común. Profundidad de 0.00 a 2.00m</t>
  </si>
  <si>
    <t>M3</t>
  </si>
  <si>
    <t>1.1.3</t>
  </si>
  <si>
    <t>Demolición de pavimento en concreto e = 0.15 mts</t>
  </si>
  <si>
    <t>M2</t>
  </si>
  <si>
    <t>1.1.4</t>
  </si>
  <si>
    <t>Demolición de andenes</t>
  </si>
  <si>
    <t>Instalación tuberia PEAD 10" (250mm)</t>
  </si>
  <si>
    <t>Instalacion accesorio PEAD 10"  (250mm)</t>
  </si>
  <si>
    <t>1.1.5</t>
  </si>
  <si>
    <t>Instalación tuberia PEAD 8" (200mm)</t>
  </si>
  <si>
    <t>1.1.6</t>
  </si>
  <si>
    <t>Instalacion accesorio PEAD 8"  (200mm)</t>
  </si>
  <si>
    <t>1.1.8</t>
  </si>
  <si>
    <t>Instalación tuberia PEAD 6" (160mm)</t>
  </si>
  <si>
    <t>1.1.9</t>
  </si>
  <si>
    <t>Instalacion accesorio PEAD 6"  (160mm)</t>
  </si>
  <si>
    <t>1.1.10</t>
  </si>
  <si>
    <t>Instalación tubería PEAD 4" (110mm)</t>
  </si>
  <si>
    <t>1.1.11</t>
  </si>
  <si>
    <t>Instalacion accesorio PEAD 4"  (110mm)</t>
  </si>
  <si>
    <t>1.1.12</t>
  </si>
  <si>
    <t xml:space="preserve">Instalación tubería PEAD 3" </t>
  </si>
  <si>
    <t>1.1.13</t>
  </si>
  <si>
    <t xml:space="preserve">Instalacion accesorio PEAD 3" </t>
  </si>
  <si>
    <t>1.1.14</t>
  </si>
  <si>
    <t>Relleno con material común proveniente de la  excavación</t>
  </si>
  <si>
    <t>1.1.15</t>
  </si>
  <si>
    <t>1.1.16</t>
  </si>
  <si>
    <t>Retiro de material sobrante, incluye acarreo libre de 20 kmts</t>
  </si>
  <si>
    <t>1.1.17</t>
  </si>
  <si>
    <t>1.1.18</t>
  </si>
  <si>
    <t>Reconstrucción pavimento en concreto e = 0.15 mts - 3000psi</t>
  </si>
  <si>
    <t>1.1.19</t>
  </si>
  <si>
    <t>Andenes en concreto de 3000 psi, e=0,10m</t>
  </si>
  <si>
    <t>1.1.20</t>
  </si>
  <si>
    <t xml:space="preserve">Acero de refuerzo </t>
  </si>
  <si>
    <t>KG</t>
  </si>
  <si>
    <t>1.3</t>
  </si>
  <si>
    <t>Empalme a tuberías existentes</t>
  </si>
  <si>
    <t xml:space="preserve"> </t>
  </si>
  <si>
    <t>A tuberías 6y8 Pulg. incluye excavación y relleno</t>
  </si>
  <si>
    <t>UN</t>
  </si>
  <si>
    <t>A tuberías 3y4 Pulg. incluye excavación y relleno</t>
  </si>
  <si>
    <t>1.4</t>
  </si>
  <si>
    <t>Limpieza y desinfecciones tubería</t>
  </si>
  <si>
    <t>1.4.1</t>
  </si>
  <si>
    <t>Limpieza y desinfección de tubería</t>
  </si>
  <si>
    <t>1.5</t>
  </si>
  <si>
    <t>Instalación de válvulas</t>
  </si>
  <si>
    <t>1.5.2</t>
  </si>
  <si>
    <t>Instalación de válvula 8"</t>
  </si>
  <si>
    <t>1.5.3</t>
  </si>
  <si>
    <t>Instalación de válvula 6"</t>
  </si>
  <si>
    <t>1.5.4</t>
  </si>
  <si>
    <t>Instalación de válvula 4"</t>
  </si>
  <si>
    <t>1.5.5</t>
  </si>
  <si>
    <t>Instalación de válvula 3"</t>
  </si>
  <si>
    <t>Cajas para válvulas  de 1,30 x 1,30. Incluye tapa</t>
  </si>
  <si>
    <t>1.6</t>
  </si>
  <si>
    <t>Conexiones domiciliarias</t>
  </si>
  <si>
    <t>1.6.1</t>
  </si>
  <si>
    <t>1.6.2</t>
  </si>
  <si>
    <t xml:space="preserve">Instalación de Micromedidores </t>
  </si>
  <si>
    <t>1.7</t>
  </si>
  <si>
    <t>Macromedidores</t>
  </si>
  <si>
    <t>1.7.1</t>
  </si>
  <si>
    <t>Caja de protección para macromedidores, en concreto reforzado de 21 Mpa elaborado en obra</t>
  </si>
  <si>
    <t>1.8</t>
  </si>
  <si>
    <t>Hidrantes</t>
  </si>
  <si>
    <t>1.8.1</t>
  </si>
  <si>
    <t>Instalación de hidrante tipo Chicago de 3" con sus accesorios.</t>
  </si>
  <si>
    <t>1.8.2</t>
  </si>
  <si>
    <t>Construcción caja para válvula</t>
  </si>
  <si>
    <t>1.8.3</t>
  </si>
  <si>
    <t>Instalación de Válvula de 3"</t>
  </si>
  <si>
    <t>PLANTA DE TRATAMIENTO DE AGUA POTABLE</t>
  </si>
  <si>
    <t>PRELIMINARES</t>
  </si>
  <si>
    <t>Descapote y nivelación. Incluye retiro de material sobrante</t>
  </si>
  <si>
    <t>Localización y replanteo de estructuras</t>
  </si>
  <si>
    <t>Señalización horizontal con cinta plástica reflectiva. Incluye señalizador tubular plástico y dos cintas.</t>
  </si>
  <si>
    <t>Señales verticales reflectivas reglamentarias  y preventivas</t>
  </si>
  <si>
    <t>UND</t>
  </si>
  <si>
    <t>MOVIMIENTOS DE TIERRA Y URBANISMO</t>
  </si>
  <si>
    <t>Excavación manual en conglomerado. Profundidad de 0.00 a 2.00m</t>
  </si>
  <si>
    <t>Excavación manual en material común. Profundidad de 2.00 a 4.00m</t>
  </si>
  <si>
    <t>Excavación manual en conglomerado. Profundidad de 2.00 a 4.00m</t>
  </si>
  <si>
    <t>Excavación mecánica</t>
  </si>
  <si>
    <t>Excavación en roca hasta 4 mtrs</t>
  </si>
  <si>
    <t>Relleno compactado con balasto</t>
  </si>
  <si>
    <t>Suministro e instalación de concreto ciclopeo para cimentación y llenos bajo floculadores. F'c 17.5 Mpa.</t>
  </si>
  <si>
    <t>Bordillos en concreto de 3000 psi. Dimensiones 0.15 x 0.40 m</t>
  </si>
  <si>
    <t>Solados de limpieza en concreto 2000 psi producido en obra</t>
  </si>
  <si>
    <t>Transporte y disposicion de material sobrante</t>
  </si>
  <si>
    <t>M3/KM</t>
  </si>
  <si>
    <t>2.14</t>
  </si>
  <si>
    <t>Unidad fotovoltaica para iluminación exterior. Incluye: Un (1) panel solar monocristalino de 150W/12VDC, regulador temporizador de 20A AL, bateria tipo gel 100AH, reflector 50W 12/24VDC, ocho (8) metros de cable encauchetado 2X12, gabinete electrico para batería y regulador y poste metálico de 6m 3-4" galvanizado con soporte para paneles</t>
  </si>
  <si>
    <t>MEZCLA RÁPIDA</t>
  </si>
  <si>
    <t>Suministro de medidor de caudal electromagnético, D = 8", alimentación por batería interna dentro del equipo, con una duración mínima de 5 años. Bridado, fabricado en acero al carbón, diseñado para aguas crudas o aguas potables, con una conductividad superior a 20 mS. IP68 con salida a pulsos.</t>
  </si>
  <si>
    <t>Instalación de medidor de caudal electromagnético de 8"</t>
  </si>
  <si>
    <t>Suministro de cono de mezcla para aplicación de solución de cal, en lámina de SS 3/16" con conexión bridada de entrada de 8" y salida inferior bridada de 6". Ver detalles en planos.</t>
  </si>
  <si>
    <t>Suministro de cono de mezcla rápida para aplicación de solución de sulfato de aluminio, en lámina de SS 3/16" con conexión bridada de entrada de 6" y salida recta en 141mm. Ver detalles en planos.</t>
  </si>
  <si>
    <t>Instalación de cono de mezcla para aplicación de solución de cal, en lámina de SS 3/16" con conexión bridada de entrada de 8" y salida inferior bridada de 6". Ver detalles en planos.</t>
  </si>
  <si>
    <t>Instalación de cono de mezcla rápida para aplicación de solución de sulfato de aluminio, en lámina de SS 3/16" con conexión bridada de entrada de 6" y salida recta en 141mm. Ver detalles en planos.</t>
  </si>
  <si>
    <t>Suministro de estructura de acceso a los procesos de la planta, estructura metálica.</t>
  </si>
  <si>
    <t>Instalación estructura de acceso a los procesos de la planta.</t>
  </si>
  <si>
    <t>Suministro de estructura de soporte para los conos de mezcla, en acero inoxidable tubería de 60x60mm espesor 2mm.</t>
  </si>
  <si>
    <t>Instalación de estructura de soporte para los conos de mezcla.</t>
  </si>
  <si>
    <t>FLOCULACIÓN</t>
  </si>
  <si>
    <t>Suministro de Tee extendida de 18" de diámetro, fabricada en HR de 5/16", recubierta con pintura epóxica. Perforaciones según ANSI 150. Longitud 1,172m. Ver detalles en planos.</t>
  </si>
  <si>
    <t>Suministro de Tee extendida de 18" de diámetro, fabricada en HR de 5/16", recubierta con pintura epóxica. Perforaciones según ANSI 150.  Longitud 0,84m. Ver detalles en planos.</t>
  </si>
  <si>
    <t>Suministro de tapa manhole diámetro 18" de acuerdo con planos de detalle en HR de 1.1/4". Incluye pintura epóxica.</t>
  </si>
  <si>
    <t>Suministro de sistema de lavado de floculadores en tubería en acero inoxidable SCH 40 de 2". Incluye codo 90° y rosca de 2" NPT. El sistema incluye las dos tuberías de lavado de cámaras contiguas, longitudes sección recta 2,3m y 0,95m. Ver detalles en planos.</t>
  </si>
  <si>
    <t>Suministro de pasamuro de 18" para salida de floculadores, en HR de 5/16". Perforaciones y bridas según ANSI 150. Ver detalles en planos.</t>
  </si>
  <si>
    <t>Suministro de sistema de ingreso a cada cámara de floculación diámetro 14", en HR de 1/8", con pintura epóxica. Incluye pasamuro, codo 90°, y sección de tuberías (2), de acuerdo con longitudes y detalles descritos en planos. Instalación en cámaras 8 y 9.</t>
  </si>
  <si>
    <t>Suministro de sistema de ingreso a cada cámara de floculación, en HR de 1/8", con pintura epóxica. Incluye pasamuro, codo 90°, y  sección de tuberías (2), de acuerdo con longitudes y detalles descritos en planos. Instalación en cámaras 5, 6 y 7.</t>
  </si>
  <si>
    <t>Suministro de sistema de ingreso a cada cámara de floculación, en HR de 1/8", con pintura epóxica. Incluye pasamuro, codo 90°, y sección de tuberías (2), de acuerdo con longitudes y detalles descritos en planos. Instalación en cámaras 2, 3 y 4.</t>
  </si>
  <si>
    <t>Suministro de reducción excéntrica de 18" a 14" en lámina HR 5/16", brida en dipametro 18", extremo liso en diámetro 14". Incluye pintura epóxica. Brida y perforaciones según ANSI 150. Ver detalles en planos.</t>
  </si>
  <si>
    <t>Suministro de vertedero rectangular en lámina de acero inoxidable de 1/4" con ranuras para ajuste. Instalación en ingreso a floculadores. Incluye kit de instalación.</t>
  </si>
  <si>
    <t>Instalación de Tee extendida de 18" de diámetro, fabricada en HR de 5/16", recubierta con pintura epóxica. Perforaciones según ANSI 150. Longitud 1,172m. Ver detalles en planos.</t>
  </si>
  <si>
    <t>Instalación de Tee extendida de 18" de diámetro, fabricada en HR de 5/16", recubierta con pintura epóxica. Perforaciones según ANSI 150.  Longitud 0,84m. Ver detalles en planos.</t>
  </si>
  <si>
    <t>Instalación de tapa manhole diámetro 18" de acuerdo con planos de detalle en HR de 1.1/4". Incluye pintura epóxica.</t>
  </si>
  <si>
    <t>Instalación de sistema de lavado de floculadores en tubería en acero inoxidable SCH 40 de 2". Incluye codo 90° y rosca de 2" NPT. El sistema incluye las dos tuberías de lavado de cámaras contiguas, longitudes sección recta 2,3m y 0,95m. Ver detalles en planos.</t>
  </si>
  <si>
    <t>Instalación de pasamuro de 18" para salida de floculadores, en HR de 5/16". Perforaciones y bridas según ANSI 150. Ver detalles en planos.</t>
  </si>
  <si>
    <t>Instalación de sistema de ingreso a cada cámara de floculación diámetro 14", en HR de 1/8", con pintura epóxica. Incluye pasamuro, codo 90°, y sección de tuberías (2), de acuerdo con longitudes y detalles descritos en planos. Instalación en cámaras 8 y 9.</t>
  </si>
  <si>
    <t>Instalación de sistema de ingreso a cada cámara de floculación, en HR de 1/8", con pintura epóxica. Incluye pasamuro, codo 90°, y  sección de tuberías (2), de acuerdo con longitudes y detalles descritos en planos. Instalación en cámaras 5, 6 y 7.</t>
  </si>
  <si>
    <t>Instalación de sistema de ingreso a cada cámara de floculación, en HR de 1/8", con pintura epóxica. Incluye pasamuro, codo 90°, y sección de tuberías (2), de acuerdo con longitudes y detalles descritos en planos. Instalación en cámaras 2, 3 y 4.</t>
  </si>
  <si>
    <t>Instalación de reducción excéntrica de 18" a 14" en lámina HR 5/16", brida en dipametro 18", extremo liso en diámetro 14". Incluye pintura epóxica. Brida y perforaciones según ANSI 150. Ver detalles en planos.</t>
  </si>
  <si>
    <t>Instalación de vertedero rectangular en lámina de acero inoxidable de 1/4" con ranuras para ajuste. Instalación en ingreso a floculadores. Incluye kit de instalación.</t>
  </si>
  <si>
    <t>Instalación de válvulas de diámetro 2" a 4"</t>
  </si>
  <si>
    <t>Suministro de válvula de compuerta elástica vástago no ascendente, diámetro 14", B x B.</t>
  </si>
  <si>
    <t>Instalación de válvulas de diámetro 14"</t>
  </si>
  <si>
    <t>Concreto de 28 Mpa con impermeabilizante. Incluye formaletas</t>
  </si>
  <si>
    <t>Concreto de 17,5 Mpa con impermeabilizante para llenos no estructurales</t>
  </si>
  <si>
    <t>Escalera tipo gato en tubo galvanizado D = 1 1/2 ".</t>
  </si>
  <si>
    <t>Baranda en tubo galvanizado  2"</t>
  </si>
  <si>
    <t>Suministro de válvula de bola en bronce rosca NPT PN16. Diámetro 2"</t>
  </si>
  <si>
    <t>Cinta PVC  O-22</t>
  </si>
  <si>
    <t>SEDIMENTACIÓN</t>
  </si>
  <si>
    <t>Suministro de salida de tanques de sedimentadores para evacuación de lodos, en lámina HR de 5/16", con brida 14" y extremo liso. Incluye pintura epóxica. Longitudes según planos.</t>
  </si>
  <si>
    <t>Suministro de pasamuro en lámina HR de 5/16" con brida en diámetro 24". Acceso a tanques para labores de mantenimiento y operación.  Incluye pintura epóxica. Ver detalles en planos.</t>
  </si>
  <si>
    <t>Suministro de tapa manhole diámetro 24" de acuerdo con planos de detalle en HR de 1.1/4" para acceso a tanques. Incluye pintura epóxica.</t>
  </si>
  <si>
    <t>Suministro de pasamuro en lámina HR de 5/16" con brida en diámetro 14". Instalación en entradas y salidas de sedimentadores. Incluye pintura epóxica. Ver detalles en planos.</t>
  </si>
  <si>
    <t>Suministro de pasamuro en lámina HR de 5/16" con brida en ambos extremos diámetro 14". Entrada a tanques sedimentadores.  Incluye pintura epóxica. Ver detalles en planos.</t>
  </si>
  <si>
    <t>Suministro de soporte flauta para apoyo de tubería de distribución de agua floculada a sedimentadores, de acuerdo con planos de detalle.</t>
  </si>
  <si>
    <t>Suministro de vertedero dentado en lámina de acero inoxidable de 1/4" con ranuras para ajuste. Instalación en canaletas de agua sedimentada. Incluye kit de instalación.</t>
  </si>
  <si>
    <t>Instalación de salida de tanques de sedimentadores para evacuación de lodos, en lámina HR de 5/16", con brida 14" y extremo liso. Incluye pintura epóxica. Longitudes según planos.</t>
  </si>
  <si>
    <t>Instalación de pasamuro en lámina HR de 5/16" con brida en diámetro 24". Acceso a tanques para labores de mantenimiento y operación.  Incluye pintura epóxica. Ver detalles en planos.</t>
  </si>
  <si>
    <t>Instalación de tapa manhole diámetro 24" de acuerdo con planos de detalle en HR de 1.1/4" para acceso a tanques. Incluye pintura epóxica.</t>
  </si>
  <si>
    <t>Instalación de pasamuro en lámina HR de 5/16" con brida en diámetro 14". Instalación en entradas y salidas de sedimentadores. Incluye pintura epóxica. Ver detalles en planos.</t>
  </si>
  <si>
    <t>Instalación de pasamuro en lámina HR de 5/16" con brida en ambos extremos diámetro 14". Entrada a tanques sedimentadores.  Incluye pintura epóxica. Ver detalles en planos.</t>
  </si>
  <si>
    <t>Instalación de soporte flauta para apoyo de tubería de distribución de agua floculada a sedimentadores, de acuerdo con planos de detalle.</t>
  </si>
  <si>
    <t>Instalación de vertedero dentado en lámina de acero inoxidable de 1/4" con ranuras para ajuste. Instalación en canaletas de agua sedimentada. Incluye kit de instalación.</t>
  </si>
  <si>
    <t>Suministro e instalación de placas delgadas de poliestireno de alto impacto, material 100% virgen, color blanco. Dimensiones 1.00 x 1.50 x 0.08 m</t>
  </si>
  <si>
    <t>Suministro de tubería PVC de 14" para distribución a sedimentadores</t>
  </si>
  <si>
    <t>Instalación de tubería PVC de 14" para distribución a sedimentadores</t>
  </si>
  <si>
    <t>Suministro e instalación de brida ciega 14" PVC</t>
  </si>
  <si>
    <t>Suministro e instalación de brida para soldar PVC 14"</t>
  </si>
  <si>
    <t>FILTRACIÓN</t>
  </si>
  <si>
    <t>Suministro de pasamuro de 16" en lámina HR de 5/16", con brida de 16", para entrada a filtros. Incluye pintura epóxica. Ver detalles en planos.</t>
  </si>
  <si>
    <t>Suministro de Tee especial en lámina HR 5/16" con dos bridas y un extremo liso, en 16", para salida de filtros. Incluye pintura epóxica. Ver detalles en planos.</t>
  </si>
  <si>
    <t>Suministro de Tee en lámina HR 5/16" con tres bridas, en 16", para salida de filtros. Incluye pintura epóxica. Ver detalles en planos.</t>
  </si>
  <si>
    <t>Suministro de tapa manhole diámetro 16" de acuerdo con planos de detalle en HR de 1.1/4". Incluye pintura epóxica.</t>
  </si>
  <si>
    <t>Suministro de vertedero rectangular en lámina de acero inoxidable de 1/4" con ranuras para ajuste. Longitud 2,50m. Instalación en canaletas de lavado de filtros. Incluye kit de instalación.</t>
  </si>
  <si>
    <t>Suministro de vertedero rectangular en lámina de acero inoxidable de 1/4" con ranuras para ajuste. Longitudes según planos y especificaciones. Instalación en vertedero de agua filtrada. Incluye kit de instalación.</t>
  </si>
  <si>
    <t>Suministro de pasamuro en lámina HR de 5/16" con brida en diámetro 14". Instalación en entradas a filtros. Incluye pintura epóxica. Ver detalles en planos.</t>
  </si>
  <si>
    <t>Instalación de pasamuro de 16" en lámina HR de 5/16", con brida de 16", para entrada a filtros. Incluye pintura epóxica. Ver detalles en planos.</t>
  </si>
  <si>
    <t>Instalación de Tee especial en lámina HR 5/16" con dos bridas y un extremo liso, en 16", para salida de filtros. Incluye pintura epóxica. Ver detalles en planos.</t>
  </si>
  <si>
    <t>Instalación de Tee en lámina HR 5/16" con tres bridas, en 16", para salida de filtros. Incluye pintura epóxica. Ver detalles en planos.</t>
  </si>
  <si>
    <t>Instalación de tapa manhole diámetro 16" de acuerdo con planos de detalle en HR de 1.1/4". Incluye pintura epóxica.</t>
  </si>
  <si>
    <t>Instalación de vertedero rectangular en lámina de acero inoxidable de 1/4" con ranuras para ajuste. Longitud 2,50m. Instalación en canaletas de lavado de filtros. Incluye kit de instalación.</t>
  </si>
  <si>
    <t>Instalación de vertedero rectangular en lámina de acero inoxidable de 1/4" con ranuras para ajuste. Longitudes según planos y especificaciones. Instalación en vertedero de agua filtrada. Incluye kit de instalación.</t>
  </si>
  <si>
    <t>Instalación de pasamuro en lámina HR de 5/16" con brida en diámetro 14". Instalación en entradas a filtros. Incluye pintura epóxica. Ver detalles en planos.</t>
  </si>
  <si>
    <t>Viguetas en concreto de 300 psi para falso fondo, según diseño y planos de detalle. Longitud: 2,5m, Altura: 0,26m.</t>
  </si>
  <si>
    <t>Suministro e instalación de grava sílice para base de filtros. Rango de tamaños: 1/4" - 2", según espesores definidos en especificaciones técnicas.</t>
  </si>
  <si>
    <t>Suministro e instalación de arena sílice para filtros. Coeficiente de esfericidad 0,80. Rango de diámetros 0,42 - 1,41 mm.</t>
  </si>
  <si>
    <t>Suministro e instalación de antracita para filtros.  Coeficiente de esfericidad 0,70. Rango de diámetros 0,71 - 2,00 mm.</t>
  </si>
  <si>
    <t>Muro en mampostería ladrillo tolete para soportes de falso fondo de filtros</t>
  </si>
  <si>
    <t>Pañete en mortero impermeabilizado 1:3 ( e= 0,02 m), para soportes de falso fondo de filtros</t>
  </si>
  <si>
    <t>Suministro e instalación de tapa metálica para inspección (acceso a estructuras), lámina de alfajor, con marco en ángulo calibre 1/4" de 70x70cm.</t>
  </si>
  <si>
    <t xml:space="preserve">Suministro de compuerta lateral deslizante con sello de bronce. Diámetro 12”. Cuadrada </t>
  </si>
  <si>
    <t xml:space="preserve">Suministro de compuerta lateral deslizante con sello de bronce. Diámetro 14”. Cuadrada </t>
  </si>
  <si>
    <t xml:space="preserve">Suministro de compuerta lateral deslizante con sello de bronce. Diámetro 16”. Cuadrada </t>
  </si>
  <si>
    <t>Suministro columna de maniobra</t>
  </si>
  <si>
    <t>Suministro vástago para compuertas deslizantes</t>
  </si>
  <si>
    <t>Suministro soporte y guías para compuertas deslizantes</t>
  </si>
  <si>
    <t>Suministro ruedas de manejo</t>
  </si>
  <si>
    <t>Instalación de compuerta lateral deslizante con sello de bronce, 10" a 14". Incluye, compuerta, vástago, guías, columna de maniobra.</t>
  </si>
  <si>
    <t>Instalación de compuerta lateral deslizante con sello de bronce, 16" a 20". Incluye, compuerta, vástago, guías, columna de maniobra.</t>
  </si>
  <si>
    <t>DESINFECCIÓN</t>
  </si>
  <si>
    <t>Suministro de sistema de desinfección mediante generación de hipoclorito de sodio</t>
  </si>
  <si>
    <t>Instalación de sistema de desinfección mediante generación de hipoclorito de sodio</t>
  </si>
  <si>
    <t>LECHOS DE SECADO</t>
  </si>
  <si>
    <t>Relleno compactado con recebo</t>
  </si>
  <si>
    <t>Suministro de tubería PVC de 6"</t>
  </si>
  <si>
    <t>Instalación de tubería PVC UM de 6" a 8"</t>
  </si>
  <si>
    <t>Suministro de tubería PVC 2" perforada</t>
  </si>
  <si>
    <t>Instalación de tubería PVC 2"</t>
  </si>
  <si>
    <t>Suministro de yee PVC 2"</t>
  </si>
  <si>
    <t>Suministro de tapón PVC 2"</t>
  </si>
  <si>
    <t>Instalación de accesorios PVC 2"</t>
  </si>
  <si>
    <t>Suministro e instalación de gravilla según granulometría indicada en planos de detalle</t>
  </si>
  <si>
    <t>Suministro e instalación de arena según granulometría indicada en planos de detalle</t>
  </si>
  <si>
    <t>Superficie en ladrillo junta perdida. Espesor 0,06m</t>
  </si>
  <si>
    <t>Muro en mampostería ladrillo tolete</t>
  </si>
  <si>
    <t>Concreto de 21 Mpa para elementos estructurales</t>
  </si>
  <si>
    <t>Pañete en mortero impermeabilizado 1:3 ( e= 0,02 m)</t>
  </si>
  <si>
    <t>Cubierta en teja termoacústica</t>
  </si>
  <si>
    <t>Caballete para cubierta teja termoacústica</t>
  </si>
  <si>
    <t>Perlín PHR C 160 X 60 X 20 tipo Acesco o similar</t>
  </si>
  <si>
    <t>Suministro de válvula tipo mariposa 4" JH</t>
  </si>
  <si>
    <t>EDIFICIO DE OPERACIONES Y LABORATORIO</t>
  </si>
  <si>
    <t>Concreto f´c 3000psi para placa de piso E= 0,10</t>
  </si>
  <si>
    <t xml:space="preserve">Concreto viga de cimentacion 0,20*0,25m 3000 PSI. </t>
  </si>
  <si>
    <t>Columnas en concreto 0,25*0,15m f'c 3000 PSI.</t>
  </si>
  <si>
    <t>Concreto viga de confinamiento y vigas cinta.   Concreto de 3000 psi</t>
  </si>
  <si>
    <t>Pañete liso sobre muro  Mortero 1:4</t>
  </si>
  <si>
    <t>Enchape de piso dimensiones 33,8 X 33,8 cm color blanco o beige, tipo soletta, samana o similar</t>
  </si>
  <si>
    <t>Enchape de pared dimensiones 33,8 X 33,8 cm color blanco o beige</t>
  </si>
  <si>
    <t>Puerta metalica en lamina Cal 20 con montante Incl marco (0,8x2,2)</t>
  </si>
  <si>
    <t>Ventana con reja en varilla cuadrada tipo banco CR Cal 20</t>
  </si>
  <si>
    <t>Portón en reja tipo banco</t>
  </si>
  <si>
    <t xml:space="preserve">Punto tomacorriente   6 mts </t>
  </si>
  <si>
    <t>Punto Luminaria 2#12  Tub 1/2"  6  mts.</t>
  </si>
  <si>
    <t>Lampara para bombillo tipo LED</t>
  </si>
  <si>
    <t>Red  1#12 + 2#14 + desnudo   Tuberia 3/4"</t>
  </si>
  <si>
    <t>Pintura vinilo blanco Tipo I</t>
  </si>
  <si>
    <t>Vidrio incoloro 4 mm</t>
  </si>
  <si>
    <t>Mesón en concreto ancho  0,55m, espesor 0,10m en concreto 3000 psi</t>
  </si>
  <si>
    <t>Suministro de Tubería PVC RDE 13,5 diámetro 1/2" para redes internas</t>
  </si>
  <si>
    <t>Suministro de Tubería PVC RDE 21 diámetro 3/4" para redes internas</t>
  </si>
  <si>
    <t>Suministro de Tubería PVC RDE 21 diámetro 1" para redes internas</t>
  </si>
  <si>
    <t>Instalación de Tubería PVC 1/2" a 1"</t>
  </si>
  <si>
    <t>Registro de bola 1/2" tipo Red White o similar</t>
  </si>
  <si>
    <t>Registro de bola 3/4" tipo Red White o similar</t>
  </si>
  <si>
    <t>Registro de bola 1" tipo Red White o similar</t>
  </si>
  <si>
    <t>Suministro de Tubería sanitaria PVC de 2"</t>
  </si>
  <si>
    <t>Suministro de Tubería sanitaria PVC de 4"</t>
  </si>
  <si>
    <t>Instalación de Tubería sanitaria PVC de 2" a 4"</t>
  </si>
  <si>
    <t>Suministro de Accesorio Sanitario PVC 2" - Codo</t>
  </si>
  <si>
    <t>Suministro de Accesorio Sanitario PVC 4" - Codo</t>
  </si>
  <si>
    <t>Suministro de Yee sanitaria reducida 4 x 2"</t>
  </si>
  <si>
    <t>Suministro de Yee sanitaria 4"</t>
  </si>
  <si>
    <t xml:space="preserve">Instalación de Accesorios PVC 2" a 4" </t>
  </si>
  <si>
    <t>Punto Sanitario. Incluye ventilación.</t>
  </si>
  <si>
    <t>Punto hidraulico de 3/4" PVC agua fria.</t>
  </si>
  <si>
    <t>Lavaplatos de empotrar en acero 35 x 50 cm. Incluye grifería</t>
  </si>
  <si>
    <t>Suministro e instalación de rejilla de piso corriente</t>
  </si>
  <si>
    <t>Caja de inspección en mampostería. Dimensiones 0,8 x 0,8 x 0,8 m. Incluye excavaciones, llenos compactados perimetrales, tapa en concreto y marco en ángulo de acero.</t>
  </si>
  <si>
    <t>Sistema fotovoltaico para bombas dosificadoras y alimentación de las redes internas de la caseta. Incluye: Seis (6) paneles solares monocristalinos de 280W/24VDC, dos (2) reguladores de 30A AL,cuatro (4) bateria tipo gel 200AH, un (1) inversor de 600W 24VDC, seis (6) bombillos tubo LED 20W, 20 metros de cable encauchetado 2X10, 8 metros de cable encauchetado 2X16, polo a tierra, set de estructura para panel en aluminio, un cofre para baterías/inversor/regulador y protecciones</t>
  </si>
  <si>
    <t>GL</t>
  </si>
  <si>
    <t>Suministro e instalación de tanque PVC tipo botella con capacidad para 600 L para mezcla de químicos. Incluye conexiones de entrada y salida, y conexiones a los equipos de bombeo.</t>
  </si>
  <si>
    <t>LABORATORIO Y EQUIPOS</t>
  </si>
  <si>
    <t>Suministro de dosificador automático de coagulante.</t>
  </si>
  <si>
    <t>Suministro de controlador en línea de pH.</t>
  </si>
  <si>
    <t>Instalación de dosificador automático de coagulante. Incluye materiales y bombas sumergibles para flujo de agua de muestra.</t>
  </si>
  <si>
    <t>Instalación de controlador en línea de pH. Incluye materiales y bombas sumergibles para flujo de agua de muestra.</t>
  </si>
  <si>
    <t>Suministro de fotómetro colorímetro multiparámetro, incluye medición de turbiedad y color, y almacenamiento de datos. Batería recargable.</t>
  </si>
  <si>
    <t>Reactivos cloro libre residual</t>
  </si>
  <si>
    <t>Reactivos alcalinidad</t>
  </si>
  <si>
    <t>Reactivos dureza total</t>
  </si>
  <si>
    <t>Reactivos hierro</t>
  </si>
  <si>
    <t>Reactivos nitrato</t>
  </si>
  <si>
    <t>Reactivos nitrito</t>
  </si>
  <si>
    <t>Turbidímetro digital rango 0 - 4000 NTU. Batería recargable</t>
  </si>
  <si>
    <t>pHmetro digital rango 0,0 - 14,0 pH. Alimentación a baterías.</t>
  </si>
  <si>
    <t>Conductímetro rango 0 - 200 mS. Alimentación a baterías.</t>
  </si>
  <si>
    <t>Medidor de sólidos totales disueltos, rango 0,0 - 10,00, 100,00, 1000 ppm. Alimentación a baterías.</t>
  </si>
  <si>
    <t>Medidor de oxígeno disuelto, rango 0 - 20 ppm, 0 - 200%.</t>
  </si>
  <si>
    <t>Floculador para prueba de jarras con control electrónico de velocidad, tiempo, apagado, encendido. Agitadores en acero inoxidable y base antideslizante.</t>
  </si>
  <si>
    <t>Destilador de agua 3,0 a 4,0 L/h en vidrio, con base en acero inoxidable.</t>
  </si>
  <si>
    <t>Balón volumétrico de vidrio clase A de 200 ml.</t>
  </si>
  <si>
    <t>Balón volumétrico de vidrio clase A de 500 ml.</t>
  </si>
  <si>
    <t>Bureta clase A, llave de teflón, 10 ml (0,05).</t>
  </si>
  <si>
    <t>Bureta clase A, llave de teflón, 50 ml (0,10).</t>
  </si>
  <si>
    <t>Embudo en vidrio, vástago corto. 70 mm.</t>
  </si>
  <si>
    <t>Erlenmeyer de vidrio cuello angosto, 250 ml</t>
  </si>
  <si>
    <t>Filtro cualitativo medio, 70 mm. Caja x 100</t>
  </si>
  <si>
    <t>Frasco lavador plástico graduado, 250 ml.</t>
  </si>
  <si>
    <t>Guantes de látex blanco no esteril talla L. Caja x 100.</t>
  </si>
  <si>
    <t>Pipeta graduada clase A, 1 ml (0,010)</t>
  </si>
  <si>
    <t>Pipeta graduada clase A, 10 ml (0,0010)</t>
  </si>
  <si>
    <t xml:space="preserve">Medición de coliformes </t>
  </si>
  <si>
    <t>Incubadora digital con capacidad de 32 L, rango de temperatura 30 - 70°C.</t>
  </si>
  <si>
    <t>REDES HIDRÁULICAS</t>
  </si>
  <si>
    <t>Suministro de tubería PVC RDE 26 de 4". Incluye accesorios.</t>
  </si>
  <si>
    <t>Suministro de tubería PVC RDE 26 de 6". Incluye accesorios.</t>
  </si>
  <si>
    <t>Suministro de tubería PVC RDE 26 de 8". Incluye accesorios.</t>
  </si>
  <si>
    <t>Suministro de tubería PVC RDE 26 de 12". Incluye accesorios.</t>
  </si>
  <si>
    <t>Suministro de tubería PVC RDE 26 de 14". Incluye accesorios.</t>
  </si>
  <si>
    <t>Instalación de tubería PVC UM de 2" a 4"</t>
  </si>
  <si>
    <t>Instalación de tubería PVC UM de 10" a 12"</t>
  </si>
  <si>
    <t>Instalación de tubería PVC UM de 14"</t>
  </si>
  <si>
    <t>Cama de apoyo en arena fina para base de tuberías</t>
  </si>
  <si>
    <t>Suministro de Codo 45° HD - Diámetro 12" JH</t>
  </si>
  <si>
    <t>Suministro de Codo 90° HD - Diámetro 12" JH</t>
  </si>
  <si>
    <t>Suministro de Brida acople universal 12"</t>
  </si>
  <si>
    <t>Suministro de Codo 90° HD - Diámetro 14" BB</t>
  </si>
  <si>
    <t>Suministro de Reducción de 14" a 12" conexión bridada</t>
  </si>
  <si>
    <t>Suministro de Codo 90° HD - Diámetro 8" JH</t>
  </si>
  <si>
    <t>Suministro de Codo 45° HD - Diámetro 8" JH</t>
  </si>
  <si>
    <t>Suministro de Cruz bridada HD 8"</t>
  </si>
  <si>
    <t>Suministro de Brida acople universal 8"</t>
  </si>
  <si>
    <t>Suministro de Válvulas de compuerta elástica BB de 8"</t>
  </si>
  <si>
    <t>Suministro de Codo 45° HD - Diámetro 14" JH</t>
  </si>
  <si>
    <t>Suministro de Brida acople universal 14"</t>
  </si>
  <si>
    <t>Suministro de Válvula de bola en bronce roscada NPT 2"</t>
  </si>
  <si>
    <t>Suministro de Válvula de bola en bronce roscada NPT 4"</t>
  </si>
  <si>
    <t>Suministro de Válvula de bola en bronce roscada NPT 6"</t>
  </si>
  <si>
    <t>Suministro de Codo PVC soldar 90° de 2"</t>
  </si>
  <si>
    <t>Suministro de Tee PVC 4"</t>
  </si>
  <si>
    <t>Suministro de Codo PVC soldar 45° de 4"</t>
  </si>
  <si>
    <t>Suministro de Tee HD BxB 12"</t>
  </si>
  <si>
    <t>Suministro de Codo 11.25° HD BxB de 12"</t>
  </si>
  <si>
    <t>Suministro de Válvulas de compuerta elástica BB de 12"</t>
  </si>
  <si>
    <t>Instalación de accesorios PVC de 2" a 4"</t>
  </si>
  <si>
    <t>Instalación de accesorios HD  2" a 4"</t>
  </si>
  <si>
    <t>Instalación de accesorios HD  6" a 8"</t>
  </si>
  <si>
    <t>Instalación de accesorios HD  10" a 12"</t>
  </si>
  <si>
    <t>Instalación de accesorios HD  14"</t>
  </si>
  <si>
    <t>Movimiento de tierra</t>
  </si>
  <si>
    <t>Concretos</t>
  </si>
  <si>
    <t>Solado de 2000 psi e = 0.05 m</t>
  </si>
  <si>
    <t>Losa de fondo  en concreto de 4000 PSI (28 MPA)</t>
  </si>
  <si>
    <t>Muros  en concreto de 4000 PSI (28 MPA)</t>
  </si>
  <si>
    <t>Losa cubierta 4000 PSI (28 MPA) incluye vigas</t>
  </si>
  <si>
    <t>Junta de construcción Tipo V-22 o similar</t>
  </si>
  <si>
    <t>Acero de refuerzo</t>
  </si>
  <si>
    <t>Acero de 60.000 psi</t>
  </si>
  <si>
    <t xml:space="preserve">Escalera tipo gato en tubo galvanizado de 1½" </t>
  </si>
  <si>
    <t>Instalación de accesorios</t>
  </si>
  <si>
    <t xml:space="preserve">Suministro e instalación de respiraderos  6" incluye niple, codo, soldadura y colocación </t>
  </si>
  <si>
    <t>Escotilla de acceso</t>
  </si>
  <si>
    <t>Construcción de pollo en concreto de 0.15 m de altura y suministro e instalación de escotilla en lámina de acero</t>
  </si>
  <si>
    <t xml:space="preserve">Tapa de acceso para tanque </t>
  </si>
  <si>
    <t>Instalación de válvula de pie con coladera bridada de 12"</t>
  </si>
  <si>
    <t>Instalación de niple HD bridada de 12" L = 3,62 m</t>
  </si>
  <si>
    <t>Instalación Codo HD Bridado 12" x 90°</t>
  </si>
  <si>
    <t>Instalación de niple HD bridada de 12" L = 4.94 m</t>
  </si>
  <si>
    <t>Instalación Válvula de compuerta HD Bridada con rueda de manejo de 12"</t>
  </si>
  <si>
    <t>Instalaciones de Tee 12x12x12"</t>
  </si>
  <si>
    <t>Instalación de niple HD bridada de 12" L = 9,03 m</t>
  </si>
  <si>
    <t>Instalación de niple HD bridada de 12" L = 1,71 m</t>
  </si>
  <si>
    <t>Instalación de niple HD bridada de 12" L = 6,63 m</t>
  </si>
  <si>
    <t>Instalación de reducción excéntrica HD Bridada de 12" x 8"</t>
  </si>
  <si>
    <t>Instalación Válvula de retención HD Bridada de 12"</t>
  </si>
  <si>
    <t>Instalación de niple HD bridada de 12" L = 4,73 m</t>
  </si>
  <si>
    <t xml:space="preserve">Instalación niple HD Bridado 12"  L = 3,88 m </t>
  </si>
  <si>
    <t>Instalación de niple  pasamuro HD bridada de 12" L = 0.81 m</t>
  </si>
  <si>
    <t>Instalación de niple HD Bridado de 12" L = 0,43 m</t>
  </si>
  <si>
    <t xml:space="preserve">Instalación niple HD Bridado 12"  L = 1,54 m </t>
  </si>
  <si>
    <t xml:space="preserve">Instalación niple HD Bridado 12"  L =2,83 m </t>
  </si>
  <si>
    <t>Instalación de niple HD bridada de 12" L = 1,11 m</t>
  </si>
  <si>
    <t>Instalación de niple HD bridada de 12" L = 1,76 m</t>
  </si>
  <si>
    <t>Instalación de niple HD bridada de 12" L = 0,93 m</t>
  </si>
  <si>
    <t>Válvula de compuerta HD Bridada con rueda de manejo de 8"</t>
  </si>
  <si>
    <t>Instalación de manómetro de glicerina de 100 psi</t>
  </si>
  <si>
    <t>Instalacion tuberia HD 8" interconexion PT existente con EBAP #1</t>
  </si>
  <si>
    <t>Instalación y montaje de bombas centrífugas para un caudal de servicio de 35 L/s y altura de servicio de 20 m, NPSHr 2,41 m, potencia máxima de 15 HP a 1750 rpm. Diámetro succión 125mm, diámetro descarga 100mm.</t>
  </si>
  <si>
    <t>Instalación de válvula de pie con coladera bridada de 10"</t>
  </si>
  <si>
    <t>Instalación de niple HD bridada de 10" L = 2,77 m</t>
  </si>
  <si>
    <t>Instalación Codo HD Bridado 10" x 90°</t>
  </si>
  <si>
    <t>Instalación de niple HD bridada de 10" L = 7.30 m</t>
  </si>
  <si>
    <t>Instalaciones de Tee 10x10x10"</t>
  </si>
  <si>
    <t>Instalación de niple HD bridada de 10" L = 4,23 m</t>
  </si>
  <si>
    <t>Instalación de niple HD bridada de 10" L = 0,66m</t>
  </si>
  <si>
    <t>Instalación de niple HD bridada de 10" L = 0,65 m</t>
  </si>
  <si>
    <t>Instalación de reducción excéntrica HD Bridada de 10" x 8"</t>
  </si>
  <si>
    <t>Instalación Válvula de cheque HD Bridada de 10"</t>
  </si>
  <si>
    <t>Instalación de niple HD bridada de 10" L = 1,54 m</t>
  </si>
  <si>
    <t xml:space="preserve">Instalación niple HD Bridado 10"  L = 2,23 m </t>
  </si>
  <si>
    <t>Instalación de niple HD Bridado de 10" L = 1,07 m</t>
  </si>
  <si>
    <t xml:space="preserve">Instalación niple HD Bridado 10"  L = 1,59 m </t>
  </si>
  <si>
    <t>Zapatas 0,4x0,4 en concreto de 3500 psi</t>
  </si>
  <si>
    <t>Columnas 0,3x0,3 en concreto de 3500 psi</t>
  </si>
  <si>
    <t>Levante de muros en Bloque de cemento de 0,15 m x 0,20  m x 0,40 m</t>
  </si>
  <si>
    <t>Pañete 1:4 impermeabilizado</t>
  </si>
  <si>
    <t>Estuco acrílico</t>
  </si>
  <si>
    <t>Pintura Viniltex tipo I tres manos para muros pañetados</t>
  </si>
  <si>
    <t>Viga en concreto 3500 PSI de 0,20 m x 0,20 m</t>
  </si>
  <si>
    <t>Acero de Refuerzo 6000 PSI</t>
  </si>
  <si>
    <t>Piso en concreto para la edificación e = 0,10 m</t>
  </si>
  <si>
    <t>Cubierta en lamina ondulada de fibrocemento No. 6 incluye caballete y estructura de soporte en madera</t>
  </si>
  <si>
    <t>Puerta metálica en lámina calibre 16, 1,00mx2,0m</t>
  </si>
  <si>
    <t>Bases para bombas en concretos de 3000 PSI</t>
  </si>
  <si>
    <t>Tuberia de conexión HD 12" con tuberia PVC 14"</t>
  </si>
  <si>
    <t>CONSTRUCCION CASETA DE BOMBEO EBAC #2</t>
  </si>
  <si>
    <t>Localización y Replanteo</t>
  </si>
  <si>
    <t>Suministro e Instalación de calados</t>
  </si>
  <si>
    <t xml:space="preserve">OBRAS  ELECTRICAS </t>
  </si>
  <si>
    <t>SUBESTACION ELECTRICA AEREA</t>
  </si>
  <si>
    <t>Suministro e instalación de estructura de retención doble, de acuerdo a planos</t>
  </si>
  <si>
    <t>Suministro e instalación de retenida primaria completa.</t>
  </si>
  <si>
    <t>Suministro e instalación de corta circuitos de 100 am, incluye aisladores postype</t>
  </si>
  <si>
    <t>Suministro, instalación y puesta en servicio de transformador de potencia de 112KVA, DYn5 sumergido en aceite, 13200/220V de acuerdo a especificaciones técnicas.</t>
  </si>
  <si>
    <t>Suministro y Tendido de acometida trifásica para transformador de potencias en No 1/0 AAAC</t>
  </si>
  <si>
    <t>Suministro e instalación de pararrayo de 10KA, 12 KV, incluye aisladores postype.</t>
  </si>
  <si>
    <t>Suministro e instalación de estructura de paso, de acuerdo a especificaciones</t>
  </si>
  <si>
    <t>Suministro, instalación y puesta en servicio de planta de emergencia de 112,5KVA, 220 V, Cabinado de acuerdo a especificaciones técnicas.</t>
  </si>
  <si>
    <t>Transferencia Automática 400 A, tarjeta inteligente ATS, contactores CHINT de 400 Amp, Incluye cargador Automático de Baterías.</t>
  </si>
  <si>
    <t>Suministro e instalación de acometida en baja tensión del transformador a la celda de baja tensión, según especificaciones técnicas.(600 Kcmil)</t>
  </si>
  <si>
    <t>Suministro e instalación de acometida en baja tensión desde la planta de emergencia a la transferencia, según especificaciones técnicas.(600 Kcmil)</t>
  </si>
  <si>
    <t>Suministro e instalación de acometida en media tensión, según especificaciones técnicas.(600 Kcmil)</t>
  </si>
  <si>
    <t>Suministro e instalación de acometida en cable # 2/0 para motobombas de  72,09 HP</t>
  </si>
  <si>
    <t>Suministro e instalación de acometida en cable # 8para motobombas de  15HP</t>
  </si>
  <si>
    <t>Suministro e instalación de cable de control de bombas de 72,09 HP</t>
  </si>
  <si>
    <t>Suministro e instalación de cable de control de bombas de 15 HP</t>
  </si>
  <si>
    <t>Suministro e instalación de malla de tierra y sistema de puesta a tierra de equipos, según especificaciones técnicas.</t>
  </si>
  <si>
    <t>Suministro e hincada de poste de concreto</t>
  </si>
  <si>
    <t>Registro eléctrico 0,4x0,4x0,4</t>
  </si>
  <si>
    <t>Salidas completas para toma corriente 110 V</t>
  </si>
  <si>
    <t>Instalación de equipo de bombeo</t>
  </si>
  <si>
    <t>SUMINISTROS</t>
  </si>
  <si>
    <t xml:space="preserve">EQUIPOS DE BOMBEO, TUBERÍAS Y ACCESORIOS </t>
  </si>
  <si>
    <t>Suministro electro bombas para impulsión de agua tratada a Tanque elevado Las Delicias Q=80 lps,de velovidad variable, HDT=40,65 m y 72,09 HP - 1750 RPM, Eficiencia &gt; 0,8 para acoplar a una derivación de 12" HD en la succión y 14" PVC en la impulsión</t>
  </si>
  <si>
    <t>Válvula de pie con coladera bridada de 12"</t>
  </si>
  <si>
    <t>Niple HD bridada de 12" L = 3,62 m</t>
  </si>
  <si>
    <t>Codo HD Bridado 12" x 90°</t>
  </si>
  <si>
    <t>Niple HD bridada de 12" L = 4.94 m</t>
  </si>
  <si>
    <t>suministro  Válvula de compuerta elastica no ascendente HD Bridada con rueda de manejo de 12"</t>
  </si>
  <si>
    <t>Tee de 12x12x12" Bridada</t>
  </si>
  <si>
    <t>Niple HD bridada de 12" L = 9,03 m</t>
  </si>
  <si>
    <t>Niple HD bridada de 12" L = 1,71 m</t>
  </si>
  <si>
    <t>Niple HD bridada de 12" L = 6,63 m</t>
  </si>
  <si>
    <t>Reducción excéntrica HD Bridada de 12" x 8"</t>
  </si>
  <si>
    <t>Válvula de retención HD Bridada de 12"</t>
  </si>
  <si>
    <t>Niple HD bridada de 12" L = 4,73 m</t>
  </si>
  <si>
    <t xml:space="preserve">Niple HD Bridado 12"  L = 3,88 m </t>
  </si>
  <si>
    <t>Niple  pasamuro HD bridada de 12" L = 0.81 m</t>
  </si>
  <si>
    <t>Niple HD Bridado de 12" L = 0,43 m</t>
  </si>
  <si>
    <t xml:space="preserve">Niple HD Bridado 12"  L = 1,54 m </t>
  </si>
  <si>
    <t xml:space="preserve">Niple HD Bridado 12"  L =2,83 m </t>
  </si>
  <si>
    <t>Niple HD bridada de 12" L = 1,11 m</t>
  </si>
  <si>
    <t>Niple HD bridada de 12" L = 1,76 m</t>
  </si>
  <si>
    <t>Niple HD bridada de 12" L = 0,93 m</t>
  </si>
  <si>
    <t>Suministro de bombas centrífugas para un caudal de servicio de 35 L/s y altura de servicio de 20 m, NPSHr 2,41 m, potencia máxima de 15 HP a 1750 rpm. Diámetro succión 125mm, diámetro descarga 100mm.</t>
  </si>
  <si>
    <t>suministro de válvula de pie con coladera bridada de 10"</t>
  </si>
  <si>
    <t>suministro  de niple HD bridada de 10" L = 2,77 m</t>
  </si>
  <si>
    <t>suministro  Codo HD Bridado 10" x 90°</t>
  </si>
  <si>
    <t>suministro  de niple HD bridada de 10" L = 7.30 m</t>
  </si>
  <si>
    <t>suministro  Válvula de compuerta elastica no ascendente HD Bridada con rueda de manejo de 10"</t>
  </si>
  <si>
    <t>suministro de Tee 10x10x10" Bridadda</t>
  </si>
  <si>
    <t>suministro de niple HD bridada de 10" L = 4,23 m</t>
  </si>
  <si>
    <t>suministro  de niple HD bridada de 10" L = 0,66m</t>
  </si>
  <si>
    <t>suministro  de niple HD bridada de 10" L = 0,65 m</t>
  </si>
  <si>
    <t>suministro  de reducción excéntrica HD Bridada de 10" x 8"</t>
  </si>
  <si>
    <t>suministro  Válvula de cheque HD Bridada de 10"</t>
  </si>
  <si>
    <t>suministro  de niple HD bridada de 10" L = 1,54 m</t>
  </si>
  <si>
    <t xml:space="preserve">suministro  niple HD Bridado 10"  L = 2,23 m </t>
  </si>
  <si>
    <t>suministro  de niple HD Bridado de 10" L = 1,07 m</t>
  </si>
  <si>
    <t xml:space="preserve">suministro n niple HD Bridado 10"  L = 1,59 m </t>
  </si>
  <si>
    <t>SUMINISTROS ACCESORIOS PEAD</t>
  </si>
  <si>
    <t>Tee PEAD</t>
  </si>
  <si>
    <t>Tee 4" x 4" x 4"  PE100 PN10</t>
  </si>
  <si>
    <t xml:space="preserve">Tee 6" x 6" x 6"  PE100 PN10 </t>
  </si>
  <si>
    <t xml:space="preserve">Tee 8" x 8" x 8"  PE100 PN10 </t>
  </si>
  <si>
    <t xml:space="preserve">Tee 10" x 10" x 10"  PE100 PN10 </t>
  </si>
  <si>
    <t xml:space="preserve">Tee 14" x 14" x 14" PE100 PN10 </t>
  </si>
  <si>
    <t xml:space="preserve">Tee 3" x 3" x 3"  PE100 PN10 </t>
  </si>
  <si>
    <t>Codo PEAD</t>
  </si>
  <si>
    <t>Codo 14" x 90º  PE100 PN10</t>
  </si>
  <si>
    <t>Codo 10" x 90º PE100 PN10</t>
  </si>
  <si>
    <t>Codo 6" x 90º PE100 PN10</t>
  </si>
  <si>
    <t>Codo 4" x 90º PE100 PN10</t>
  </si>
  <si>
    <t>Codo 3" x 90º PE100 PN10</t>
  </si>
  <si>
    <t>Codo 6" x 45º PE100 PN10</t>
  </si>
  <si>
    <t>Codo 10" x 45º PE100 PN10</t>
  </si>
  <si>
    <t>Codo 4" x 45º PE100 PN10</t>
  </si>
  <si>
    <t>Reducción PEAD</t>
  </si>
  <si>
    <t xml:space="preserve">4"x3" PE100 PN10 </t>
  </si>
  <si>
    <t xml:space="preserve">6"x3" PE100 PN10 </t>
  </si>
  <si>
    <t xml:space="preserve">6"x4" PE100 PN10 </t>
  </si>
  <si>
    <t xml:space="preserve">8"x3" PE100 PN10 </t>
  </si>
  <si>
    <t xml:space="preserve">8"x4" PE100 PN10 </t>
  </si>
  <si>
    <t xml:space="preserve">8"x6" PE100 PN10 </t>
  </si>
  <si>
    <t xml:space="preserve">10"x4" PE100 PN10 </t>
  </si>
  <si>
    <t xml:space="preserve">10"x6" PE100 PN10 </t>
  </si>
  <si>
    <t xml:space="preserve">10"x8" PE100 PN10 </t>
  </si>
  <si>
    <t>TUBERIA Y ACCESORIOS PEAD PARA INTERCONEXION</t>
  </si>
  <si>
    <t>Tuberia PEAD 10" PN 10</t>
  </si>
  <si>
    <t>Tuberia PEAD 8" PN 10</t>
  </si>
  <si>
    <t>Tuberia PEAD 6" PN 10</t>
  </si>
  <si>
    <t>Tuberia PEAD 4" PN 10</t>
  </si>
  <si>
    <t>TUBERIA PEAD PARA SECTORIZACIÓN</t>
  </si>
  <si>
    <t>Tuberia PEAD 3" PN 10</t>
  </si>
  <si>
    <t>SUMINISTRO ACCESORIOS PEAD SECTORIZACIÓN</t>
  </si>
  <si>
    <t>Tapon Campana PEAD</t>
  </si>
  <si>
    <t>TAPON PE100 PN 10- 110 mm</t>
  </si>
  <si>
    <t>TAPON PE100 P10 - 90 mm</t>
  </si>
  <si>
    <t>REDUCCION PEAD  160 x 90 mm PN 10</t>
  </si>
  <si>
    <t>REDUCCION PEAD  250 x 160 PN 10</t>
  </si>
  <si>
    <t>REDUCCION PEAD  160 x 110 PN 10</t>
  </si>
  <si>
    <t>VALVULAS SECTORIZACIÓN</t>
  </si>
  <si>
    <t>Válvula Compuerta Elastica 10" JB</t>
  </si>
  <si>
    <t>Válvula Compuerta elastica 8" JB</t>
  </si>
  <si>
    <t xml:space="preserve">Válvula Compuerta elastica 6" JB </t>
  </si>
  <si>
    <t>Válvula Compuerta elasticas 4" JB</t>
  </si>
  <si>
    <t>Válvula Compuerta elastico 3" JB</t>
  </si>
  <si>
    <t>Válvula de Retención 6"</t>
  </si>
  <si>
    <t>MACROMEDIDORES Y MICROMEDIDORES</t>
  </si>
  <si>
    <t>Suministro de macromedidor de 4"  tipo Woltman con sus accesorios.</t>
  </si>
  <si>
    <t>Suministro de medidor chorro unico de 1/2 R160 CAM4CTP050R160CA O EQUIVALENTE Calibrado plastico incluye cajilla pastica, válvula antifraude de 1/2 HxH y válvula mariposa de 1/2"</t>
  </si>
  <si>
    <t>HIDRANTES</t>
  </si>
  <si>
    <t>Suministro de hidrante tipo Chicago de 3" con sus accesorios.</t>
  </si>
  <si>
    <t>GEOMEMBRANA Y TEXTIL</t>
  </si>
  <si>
    <t>Geomembrana</t>
  </si>
  <si>
    <t>Geotextil</t>
  </si>
  <si>
    <t>1.7.2</t>
  </si>
  <si>
    <t>Instalacion de macromedidores 4"</t>
  </si>
  <si>
    <t>CONSTRUCCIÓN DE OBRAS PARA LA OPTIMIZACIÓN DEL ACUEDUCTO DE LA CABECERA MUNICIPAL DE MARIA LA BAJA</t>
  </si>
  <si>
    <t>PRESUPUESTO ESTIMADO FASE III</t>
  </si>
  <si>
    <t>OBRA CIVIL</t>
  </si>
  <si>
    <t>VR. UNITARIO</t>
  </si>
  <si>
    <t>1.1.7</t>
  </si>
  <si>
    <t>1.1.21</t>
  </si>
  <si>
    <t>Relleno con material seleccionado de cantera al 95% del P.M.</t>
  </si>
  <si>
    <t>Subbase granular</t>
  </si>
  <si>
    <t>1.1</t>
  </si>
  <si>
    <t>1.3.1</t>
  </si>
  <si>
    <t>1.3.2</t>
  </si>
  <si>
    <t>Instalación acometida domiciliaria de 1/2". (Incluye tubería PF D=1/2", registros y accesorios, Long.. Prom. = 4.50m).</t>
  </si>
  <si>
    <t>2.01</t>
  </si>
  <si>
    <t>2.02</t>
  </si>
  <si>
    <t>2.03</t>
  </si>
  <si>
    <t>2.04</t>
  </si>
  <si>
    <t>2.05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</si>
  <si>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</si>
  <si>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</si>
  <si>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</si>
  <si>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</si>
  <si>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</si>
  <si>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</si>
  <si>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</si>
  <si>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</si>
  <si>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</si>
  <si>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</si>
  <si>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</si>
  <si>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</si>
  <si>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</si>
  <si>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</si>
  <si>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</si>
  <si>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</si>
  <si>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</si>
  <si>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</si>
  <si>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</si>
  <si>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</si>
  <si>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</si>
  <si>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</si>
  <si>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</si>
  <si>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</si>
  <si>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</si>
  <si>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</si>
  <si>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</si>
  <si>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</si>
  <si>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</si>
  <si>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</si>
  <si>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</si>
  <si>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</si>
  <si>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</si>
  <si>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</si>
  <si>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</si>
  <si>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</si>
  <si>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</si>
  <si>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</si>
  <si>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</si>
  <si>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</si>
  <si>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</si>
  <si>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</si>
  <si>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</si>
  <si>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</si>
  <si>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</si>
  <si>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</si>
  <si>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</si>
  <si>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</si>
  <si>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</si>
  <si>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</si>
  <si>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</si>
  <si>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</si>
  <si>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</si>
  <si>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</si>
  <si>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</si>
  <si>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</si>
  <si>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</si>
  <si>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</si>
  <si>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</si>
  <si>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</si>
  <si>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</si>
  <si>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</si>
  <si>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</si>
  <si>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</si>
  <si>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</si>
  <si>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</si>
  <si>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</si>
  <si>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</si>
  <si>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</si>
  <si>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</si>
  <si>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</si>
  <si>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</si>
  <si>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</si>
  <si>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</si>
  <si>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</si>
  <si>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</si>
  <si>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</si>
  <si>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</si>
  <si>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</si>
  <si>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</si>
  <si>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</si>
  <si>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</si>
  <si>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</si>
  <si>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</si>
  <si>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</si>
  <si>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</si>
  <si>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</si>
  <si>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</si>
  <si>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</si>
  <si>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</si>
  <si>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</si>
  <si>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</si>
  <si>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</si>
  <si>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</si>
  <si>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</si>
  <si>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</si>
  <si>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</si>
  <si>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</si>
  <si>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</si>
  <si>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</si>
  <si>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</si>
  <si>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</si>
  <si>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</si>
  <si>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</si>
  <si>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</si>
  <si>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</si>
  <si>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</si>
  <si>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</si>
  <si>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</si>
  <si>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</si>
  <si>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</si>
  <si>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</si>
  <si>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</si>
  <si>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</si>
  <si>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</si>
  <si>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</si>
  <si>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8.01</t>
  </si>
  <si>
    <t>8.02</t>
  </si>
  <si>
    <t>8.03</t>
  </si>
  <si>
    <t>8.04</t>
  </si>
  <si>
    <t>8.05</t>
  </si>
  <si>
    <t>8.06</t>
  </si>
  <si>
    <t>8.07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</si>
  <si>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</si>
  <si>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</si>
  <si>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</si>
  <si>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</si>
  <si>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</si>
  <si>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</si>
  <si>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</si>
  <si>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</si>
  <si>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</si>
  <si>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</si>
  <si>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</si>
  <si>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</si>
  <si>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</si>
  <si>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</si>
  <si>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</si>
  <si>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</si>
  <si>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</si>
  <si>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</si>
  <si>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</si>
  <si>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</si>
  <si>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</si>
  <si>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</si>
  <si>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</si>
  <si>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</si>
  <si>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</si>
  <si>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</si>
  <si>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</si>
  <si>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</si>
  <si>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</si>
  <si>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</si>
  <si>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</si>
  <si>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</si>
  <si>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</si>
  <si>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</si>
  <si>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</si>
  <si>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</si>
  <si>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</si>
  <si>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</si>
  <si>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</si>
  <si>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</si>
  <si>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</si>
  <si>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</si>
  <si>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</si>
  <si>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</si>
  <si>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</si>
  <si>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</si>
  <si>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</si>
  <si>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</si>
  <si>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</si>
  <si>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</si>
  <si>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</si>
  <si>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</si>
  <si>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</si>
  <si>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</si>
  <si>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</si>
  <si>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</si>
  <si>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</si>
  <si>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</si>
  <si>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</si>
  <si>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</si>
  <si>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</si>
  <si>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</si>
  <si>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</si>
  <si>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</si>
  <si>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</si>
  <si>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</si>
  <si>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</si>
  <si>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</si>
  <si>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</si>
  <si>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</si>
  <si>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</si>
  <si>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</si>
  <si>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</si>
  <si>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</si>
  <si>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</si>
  <si>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</si>
  <si>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</si>
  <si>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</si>
  <si>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</si>
  <si>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</si>
  <si>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</si>
  <si>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</si>
  <si>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</si>
  <si>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</si>
  <si>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</si>
  <si>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</si>
  <si>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</si>
  <si>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</si>
  <si>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</si>
  <si>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</si>
  <si>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</si>
  <si>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</si>
  <si>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</si>
  <si>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</si>
  <si>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</si>
  <si>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</si>
  <si>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</si>
  <si>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</si>
  <si>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</si>
  <si>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</si>
  <si>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</si>
  <si>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</si>
  <si>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</si>
  <si>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</si>
  <si>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</si>
  <si>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</si>
  <si>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</si>
  <si>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</si>
  <si>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</si>
  <si>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</si>
  <si>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</si>
  <si>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</si>
  <si>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</si>
  <si>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</si>
  <si>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</si>
  <si>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</si>
  <si>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</si>
  <si>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</si>
  <si>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</si>
  <si>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</si>
  <si>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</si>
  <si>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</si>
  <si>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</si>
  <si>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</si>
  <si>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</si>
  <si>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</si>
  <si>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</si>
  <si>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</si>
  <si>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</si>
  <si>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</si>
  <si>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</si>
  <si>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</si>
  <si>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</si>
  <si>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</si>
  <si>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</si>
  <si>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</si>
  <si>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</si>
  <si>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 xml:space="preserve">TANQUE DE ALMACENAMIENTO 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</si>
  <si>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</si>
  <si>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</si>
  <si>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</si>
  <si>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</si>
  <si>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</si>
  <si>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</si>
  <si>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</si>
  <si>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</si>
  <si>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</si>
  <si>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</si>
  <si>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</si>
  <si>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</si>
  <si>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</si>
  <si>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</si>
  <si>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</si>
  <si>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</si>
  <si>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</si>
  <si>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</si>
  <si>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ESTACION DE BOMBEO DE AGUA POTABLE EBAP</t>
  </si>
  <si>
    <t>Instalación y montaje de electro bombas para impulsión de agua tratada a Tanque elevado Las Delicias Q=80 lps,de velocidad variable, HDT=40,65 m y 72,09 HP - 1750 RPM, Eficiencia &gt; 0,8 para acoplar a una derivación de 12" HD en la succión y 12" PVC en la impulsión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</si>
  <si>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</si>
  <si>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</si>
  <si>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</si>
  <si>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</si>
  <si>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</si>
  <si>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</si>
  <si>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</si>
  <si>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</si>
  <si>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</si>
  <si>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</si>
  <si>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</si>
  <si>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</si>
  <si>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</si>
  <si>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</si>
  <si>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</si>
  <si>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</si>
  <si>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</si>
  <si>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</si>
  <si>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</si>
  <si>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</si>
  <si>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</si>
  <si>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</si>
  <si>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</si>
  <si>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</si>
  <si>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ESTACION DE BOMBEO DE AGUA CRUDA EBAC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</si>
  <si>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</si>
  <si>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</si>
  <si>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</si>
  <si>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</si>
  <si>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</si>
  <si>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</si>
  <si>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</si>
  <si>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</si>
  <si>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</si>
  <si>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</si>
  <si>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</si>
  <si>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</si>
  <si>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</si>
  <si>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</si>
  <si>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</si>
  <si>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</si>
  <si>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CONSTRUCCIÓN CASETA DE BOMBEO EBAP</t>
  </si>
  <si>
    <t>17.01</t>
  </si>
  <si>
    <t>17.02</t>
  </si>
  <si>
    <t>17.03</t>
  </si>
  <si>
    <t>17.04</t>
  </si>
  <si>
    <t>17.05</t>
  </si>
  <si>
    <t>17.06</t>
  </si>
  <si>
    <t>17.07</t>
  </si>
  <si>
    <t>17.08</t>
  </si>
  <si>
    <t>17.09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</si>
  <si>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</si>
  <si>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</si>
  <si>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</si>
  <si>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</si>
  <si>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</si>
  <si>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</si>
  <si>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</si>
  <si>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</si>
  <si>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</si>
  <si>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</si>
  <si>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</si>
  <si>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</si>
  <si>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</si>
  <si>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</si>
  <si>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</si>
  <si>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</si>
  <si>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</si>
  <si>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</si>
  <si>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</si>
  <si>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</si>
  <si>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</si>
  <si>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</si>
  <si>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</si>
  <si>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</si>
  <si>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</si>
  <si>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</si>
  <si>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</si>
  <si>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</si>
  <si>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</si>
  <si>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</si>
  <si>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</si>
  <si>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</si>
  <si>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</si>
  <si>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</si>
  <si>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</si>
  <si>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</si>
  <si>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</si>
  <si>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</si>
  <si>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</si>
  <si>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</si>
  <si>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</si>
  <si>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</si>
  <si>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</si>
  <si>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</si>
  <si>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</si>
  <si>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</si>
  <si>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</si>
  <si>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</si>
  <si>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Suministro e instalación de tablero electrónico de control para tres motobombas de 15 HP a 220V, 46.4 Amp, con variador electrónico de velocidad con potenciómetros. Uno por cada unidad.</t>
  </si>
  <si>
    <t xml:space="preserve">INSTALACIONES ELECTRICAS </t>
  </si>
  <si>
    <t>Suministro e instalación de tablero electrónico de control para dos (2) motobombas de 72,06 HP - 1750 RPM, Eficiencia &gt; 0,8 ;220V, 46.4 Amp y para dos (2) motobombas de 15 HP a 220 V, con variador electrónico de velocidad con potenciómetros. Uno por cada unidad.</t>
  </si>
  <si>
    <t>TOTAL COSTO DIRECTO OBRA CIVIL:</t>
  </si>
  <si>
    <t>AIU:</t>
  </si>
  <si>
    <t>IVA SOBRE LA UTILIDAD (16%):</t>
  </si>
  <si>
    <t>PRESUPUESTO ESTIMADO FASE III (OBRA CIVIL):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</si>
  <si>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</si>
  <si>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</si>
  <si>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</si>
  <si>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</si>
  <si>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</si>
  <si>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</si>
  <si>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</si>
  <si>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</si>
  <si>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</si>
  <si>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</si>
  <si>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</si>
  <si>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</si>
  <si>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</si>
  <si>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</si>
  <si>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</si>
  <si>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</si>
  <si>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</si>
  <si>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</si>
  <si>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</si>
  <si>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</si>
  <si>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</si>
  <si>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</si>
  <si>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</si>
  <si>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</si>
  <si>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</si>
  <si>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</si>
  <si>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</si>
  <si>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</si>
  <si>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</si>
  <si>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</si>
  <si>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</si>
  <si>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</si>
  <si>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</si>
  <si>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</si>
  <si>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</si>
  <si>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</si>
  <si>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</si>
  <si>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20.1.1.</t>
  </si>
  <si>
    <t>20.1.2.</t>
  </si>
  <si>
    <t>20.1.3.</t>
  </si>
  <si>
    <t>20.1.4.</t>
  </si>
  <si>
    <t>20.1.5.</t>
  </si>
  <si>
    <t>20.1.6.</t>
  </si>
  <si>
    <t>20.1</t>
  </si>
  <si>
    <t>20.2</t>
  </si>
  <si>
    <t>20.2.1</t>
  </si>
  <si>
    <t>20.2.2</t>
  </si>
  <si>
    <t>20.2.3</t>
  </si>
  <si>
    <t>20.2.4</t>
  </si>
  <si>
    <t>20.2.5</t>
  </si>
  <si>
    <t>20.2.6</t>
  </si>
  <si>
    <t>20.2.7</t>
  </si>
  <si>
    <t>20.2.8</t>
  </si>
  <si>
    <t>20.4</t>
  </si>
  <si>
    <t>20.4.1</t>
  </si>
  <si>
    <t>20.4.2</t>
  </si>
  <si>
    <t>20.4.3</t>
  </si>
  <si>
    <t>20.4.4</t>
  </si>
  <si>
    <t>20.4.5</t>
  </si>
  <si>
    <t>20.4.6</t>
  </si>
  <si>
    <t>20.4.7</t>
  </si>
  <si>
    <t>20.4.8</t>
  </si>
  <si>
    <t>20.4.9</t>
  </si>
  <si>
    <t>21.01</t>
  </si>
  <si>
    <t>21.02</t>
  </si>
  <si>
    <t>21.03</t>
  </si>
  <si>
    <t>21.04</t>
  </si>
  <si>
    <t>22.01</t>
  </si>
  <si>
    <t>22.02</t>
  </si>
  <si>
    <t>22.03</t>
  </si>
  <si>
    <t>23.1.1</t>
  </si>
  <si>
    <t>23.1.2</t>
  </si>
  <si>
    <t>23.2.1.</t>
  </si>
  <si>
    <t>23.2.2</t>
  </si>
  <si>
    <t>23.2.3</t>
  </si>
  <si>
    <t>24.01</t>
  </si>
  <si>
    <t>24.02</t>
  </si>
  <si>
    <t>24.03</t>
  </si>
  <si>
    <t>24.04</t>
  </si>
  <si>
    <t>24.05</t>
  </si>
  <si>
    <t>24.06</t>
  </si>
  <si>
    <t>25.01</t>
  </si>
  <si>
    <t>25.02</t>
  </si>
  <si>
    <t>26.01</t>
  </si>
  <si>
    <t>27.01</t>
  </si>
  <si>
    <t>27.02</t>
  </si>
  <si>
    <t>TOTAL COSTO DIRECTO SUMINISTROS:</t>
  </si>
  <si>
    <t>ADMINISTRACION:</t>
  </si>
  <si>
    <t>PRESUPUESTO ESTIMADO FASE III (SUMINISTROS):</t>
  </si>
  <si>
    <t>TOTAL PRESUPUESTO ESTIMADO FASE III:  (OBRA CIVIL + SUMINISTROS)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</si>
</sst>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240A]\ #,##0"/>
    <numFmt numFmtId="165" formatCode="[$$-240A]\ #,##0.0"/>
    <numFmt numFmtId="166" formatCode="_-&quot;$&quot;* #,##0.00_-;\-&quot;$&quot;* #,##0.00_-;_-&quot;$&quot;* &quot;-&quot;??_-;_-@_-"/>
    <numFmt numFmtId="167" formatCode="#,##0.0"/>
    <numFmt numFmtId="168" formatCode="_-* #,##0.00\ _p_t_a_-;\-* #,##0.00\ _p_t_a_-;_-* &quot;-&quot;??\ _p_t_a_-;_-@_-"/>
    <numFmt numFmtId="169" formatCode="_(&quot;$&quot;\ * #,##0.0_);_(&quot;$&quot;\ * \(#,##0.0\);_(&quot;$&quot;\ * &quot;-&quot;??_);_(@_)"/>
    <numFmt numFmtId="170" formatCode="_(&quot;$&quot;\ * #,##0.0_);_(&quot;$&quot;\ * \(#,##0.0\);_(&quot;$&quot;\ * &quot;-&quot;?_);_(@_)"/>
    <numFmt numFmtId="171" formatCode="0.0"/>
    <numFmt numFmtId="172" formatCode="_ &quot;$&quot;\ * #,##0.00_ ;_ &quot;$&quot;\ * \-#,##0.00_ ;_ &quot;$&quot;\ * &quot;-&quot;??_ ;_ @_ "/>
    <numFmt numFmtId="173" formatCode="[$$-240A]\ #,##0.00"/>
    <numFmt numFmtId="174" formatCode="_(&quot;$&quot;\ * #,##0.0000000_);_(&quot;$&quot;\ * \(#,##0.0000000\);_(&quot;$&quot;\ * &quot;-&quot;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8"/>
      <color rgb="FFFF0000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5">
    <xf numFmtId="0" fontId="0" fillId="0" borderId="0" xfId="0"/>
    <xf numFmtId="0" fontId="5" fillId="0" borderId="0" xfId="0" applyFont="1"/>
    <xf numFmtId="43" fontId="5" fillId="0" borderId="0" xfId="1" applyFont="1"/>
    <xf numFmtId="0" fontId="6" fillId="6" borderId="4" xfId="3" applyFont="1" applyFill="1" applyBorder="1" applyAlignment="1" applyProtection="1">
      <alignment horizontal="center" vertical="center" wrapText="1"/>
    </xf>
    <xf numFmtId="0" fontId="6" fillId="6" borderId="2" xfId="3" applyFont="1" applyFill="1" applyBorder="1" applyAlignment="1" applyProtection="1">
      <alignment horizontal="center" vertical="center" wrapText="1"/>
    </xf>
    <xf numFmtId="4" fontId="6" fillId="6" borderId="2" xfId="3" applyNumberFormat="1" applyFont="1" applyFill="1" applyBorder="1" applyAlignment="1" applyProtection="1">
      <alignment horizontal="center" vertical="center" wrapText="1"/>
    </xf>
    <xf numFmtId="44" fontId="6" fillId="6" borderId="2" xfId="2" applyFont="1" applyFill="1" applyBorder="1" applyAlignment="1" applyProtection="1">
      <alignment horizontal="center" vertical="center" wrapText="1"/>
    </xf>
    <xf numFmtId="164" fontId="6" fillId="6" borderId="5" xfId="3" applyNumberFormat="1" applyFont="1" applyFill="1" applyBorder="1" applyAlignment="1" applyProtection="1">
      <alignment horizontal="center" vertical="center" wrapText="1"/>
    </xf>
    <xf numFmtId="0" fontId="6" fillId="6" borderId="2" xfId="3" applyFont="1" applyFill="1" applyBorder="1" applyAlignment="1" applyProtection="1">
      <alignment vertical="center" wrapText="1"/>
    </xf>
    <xf numFmtId="0" fontId="8" fillId="4" borderId="2" xfId="3" applyFont="1" applyFill="1" applyBorder="1" applyAlignment="1" applyProtection="1">
      <alignment horizontal="center" vertical="center" wrapText="1"/>
    </xf>
    <xf numFmtId="44" fontId="8" fillId="4" borderId="2" xfId="2" applyFont="1" applyFill="1" applyBorder="1" applyAlignment="1" applyProtection="1">
      <alignment horizontal="right" vertical="center" wrapText="1"/>
    </xf>
    <xf numFmtId="164" fontId="9" fillId="4" borderId="5" xfId="3" applyNumberFormat="1" applyFont="1" applyFill="1" applyBorder="1" applyAlignment="1" applyProtection="1">
      <alignment horizontal="right" vertical="center" wrapText="1"/>
    </xf>
    <xf numFmtId="165" fontId="5" fillId="0" borderId="0" xfId="0" applyNumberFormat="1" applyFont="1"/>
    <xf numFmtId="0" fontId="7" fillId="0" borderId="4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 applyProtection="1">
      <alignment vertical="center" wrapText="1"/>
    </xf>
    <xf numFmtId="0" fontId="10" fillId="0" borderId="2" xfId="3" applyFont="1" applyFill="1" applyBorder="1" applyAlignment="1" applyProtection="1">
      <alignment horizontal="center" vertical="center" wrapText="1"/>
    </xf>
    <xf numFmtId="4" fontId="10" fillId="0" borderId="2" xfId="4" applyNumberFormat="1" applyFont="1" applyFill="1" applyBorder="1" applyAlignment="1">
      <alignment horizontal="center" vertical="center" wrapText="1"/>
    </xf>
    <xf numFmtId="44" fontId="10" fillId="0" borderId="2" xfId="2" applyFont="1" applyFill="1" applyBorder="1" applyAlignment="1" applyProtection="1">
      <alignment horizontal="right" vertical="center" wrapText="1"/>
    </xf>
    <xf numFmtId="164" fontId="11" fillId="0" borderId="5" xfId="3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0" borderId="0" xfId="0" applyFont="1" applyAlignment="1">
      <alignment wrapText="1"/>
    </xf>
    <xf numFmtId="49" fontId="11" fillId="0" borderId="4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4" fontId="11" fillId="4" borderId="2" xfId="4" applyNumberFormat="1" applyFont="1" applyFill="1" applyBorder="1" applyAlignment="1">
      <alignment horizontal="center" vertical="center" wrapText="1"/>
    </xf>
    <xf numFmtId="44" fontId="11" fillId="4" borderId="2" xfId="2" applyNumberFormat="1" applyFont="1" applyFill="1" applyBorder="1" applyAlignment="1">
      <alignment horizontal="right" vertical="center" wrapText="1"/>
    </xf>
    <xf numFmtId="44" fontId="11" fillId="0" borderId="5" xfId="3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2" fontId="11" fillId="4" borderId="2" xfId="3" applyNumberFormat="1" applyFont="1" applyFill="1" applyBorder="1" applyAlignment="1">
      <alignment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4" fontId="11" fillId="4" borderId="2" xfId="3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Alignment="1">
      <alignment wrapText="1"/>
    </xf>
    <xf numFmtId="44" fontId="11" fillId="4" borderId="5" xfId="3" applyNumberFormat="1" applyFont="1" applyFill="1" applyBorder="1" applyAlignment="1">
      <alignment horizontal="right" vertical="center" wrapText="1"/>
    </xf>
    <xf numFmtId="167" fontId="5" fillId="3" borderId="0" xfId="0" applyNumberFormat="1" applyFont="1" applyFill="1"/>
    <xf numFmtId="43" fontId="5" fillId="3" borderId="0" xfId="1" applyFont="1" applyFill="1"/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2" fontId="12" fillId="0" borderId="2" xfId="3" applyNumberFormat="1" applyFont="1" applyFill="1" applyBorder="1" applyAlignment="1">
      <alignment vertical="center" wrapText="1"/>
    </xf>
    <xf numFmtId="2" fontId="12" fillId="0" borderId="2" xfId="3" applyNumberFormat="1" applyFont="1" applyFill="1" applyBorder="1" applyAlignment="1">
      <alignment horizontal="center" vertical="center" wrapText="1"/>
    </xf>
    <xf numFmtId="167" fontId="12" fillId="0" borderId="2" xfId="3" applyNumberFormat="1" applyFont="1" applyFill="1" applyBorder="1" applyAlignment="1">
      <alignment horizontal="center" vertical="center" wrapText="1"/>
    </xf>
    <xf numFmtId="167" fontId="12" fillId="0" borderId="2" xfId="2" applyNumberFormat="1" applyFont="1" applyFill="1" applyBorder="1" applyAlignment="1">
      <alignment horizontal="right" vertical="center" wrapText="1"/>
    </xf>
    <xf numFmtId="164" fontId="12" fillId="0" borderId="5" xfId="3" applyNumberFormat="1" applyFont="1" applyFill="1" applyBorder="1" applyAlignment="1">
      <alignment horizontal="right" vertical="center" wrapText="1"/>
    </xf>
    <xf numFmtId="2" fontId="10" fillId="0" borderId="2" xfId="3" applyNumberFormat="1" applyFont="1" applyFill="1" applyBorder="1" applyAlignment="1" applyProtection="1">
      <alignment horizontal="center" vertical="center" wrapText="1"/>
    </xf>
    <xf numFmtId="167" fontId="10" fillId="0" borderId="2" xfId="3" applyNumberFormat="1" applyFont="1" applyFill="1" applyBorder="1" applyAlignment="1" applyProtection="1">
      <alignment horizontal="center" vertical="center" wrapText="1"/>
    </xf>
    <xf numFmtId="167" fontId="10" fillId="0" borderId="2" xfId="2" applyNumberFormat="1" applyFont="1" applyFill="1" applyBorder="1" applyAlignment="1" applyProtection="1">
      <alignment horizontal="right" vertical="center" wrapText="1"/>
    </xf>
    <xf numFmtId="164" fontId="10" fillId="0" borderId="5" xfId="3" applyNumberFormat="1" applyFont="1" applyFill="1" applyBorder="1" applyAlignment="1" applyProtection="1">
      <alignment horizontal="right" vertical="center" wrapText="1"/>
    </xf>
    <xf numFmtId="0" fontId="11" fillId="0" borderId="2" xfId="3" applyFont="1" applyFill="1" applyBorder="1" applyAlignment="1" applyProtection="1">
      <alignment vertical="center" wrapText="1"/>
    </xf>
    <xf numFmtId="0" fontId="11" fillId="0" borderId="2" xfId="3" applyFont="1" applyFill="1" applyBorder="1" applyAlignment="1" applyProtection="1">
      <alignment horizontal="center" vertical="center" wrapText="1"/>
    </xf>
    <xf numFmtId="4" fontId="11" fillId="0" borderId="2" xfId="3" applyNumberFormat="1" applyFont="1" applyFill="1" applyBorder="1" applyAlignment="1" applyProtection="1">
      <alignment horizontal="center" vertical="center" wrapText="1"/>
    </xf>
    <xf numFmtId="44" fontId="10" fillId="4" borderId="2" xfId="2" applyNumberFormat="1" applyFont="1" applyFill="1" applyBorder="1" applyAlignment="1">
      <alignment horizontal="right" vertical="center" wrapText="1"/>
    </xf>
    <xf numFmtId="49" fontId="11" fillId="0" borderId="4" xfId="3" applyNumberFormat="1" applyFont="1" applyFill="1" applyBorder="1" applyAlignment="1">
      <alignment horizontal="left" vertical="center" wrapText="1"/>
    </xf>
    <xf numFmtId="44" fontId="11" fillId="0" borderId="5" xfId="3" applyNumberFormat="1" applyFont="1" applyFill="1" applyBorder="1" applyAlignment="1" applyProtection="1">
      <alignment horizontal="right" vertical="center" wrapText="1"/>
    </xf>
    <xf numFmtId="0" fontId="7" fillId="0" borderId="2" xfId="3" applyFont="1" applyFill="1" applyBorder="1" applyAlignment="1" applyProtection="1">
      <alignment vertical="center" wrapText="1"/>
    </xf>
    <xf numFmtId="0" fontId="13" fillId="0" borderId="2" xfId="3" applyFont="1" applyFill="1" applyBorder="1" applyAlignment="1" applyProtection="1">
      <alignment horizontal="center" vertical="center" wrapText="1"/>
    </xf>
    <xf numFmtId="4" fontId="13" fillId="0" borderId="2" xfId="3" applyNumberFormat="1" applyFont="1" applyFill="1" applyBorder="1" applyAlignment="1" applyProtection="1">
      <alignment horizontal="center" vertical="center" wrapText="1"/>
    </xf>
    <xf numFmtId="44" fontId="13" fillId="4" borderId="2" xfId="2" applyNumberFormat="1" applyFont="1" applyFill="1" applyBorder="1" applyAlignment="1">
      <alignment horizontal="right" vertical="center" wrapText="1"/>
    </xf>
    <xf numFmtId="44" fontId="13" fillId="0" borderId="5" xfId="3" applyNumberFormat="1" applyFont="1" applyFill="1" applyBorder="1" applyAlignment="1" applyProtection="1">
      <alignment horizontal="right" vertical="center" wrapText="1"/>
    </xf>
    <xf numFmtId="167" fontId="11" fillId="0" borderId="2" xfId="3" applyNumberFormat="1" applyFont="1" applyFill="1" applyBorder="1" applyAlignment="1" applyProtection="1">
      <alignment horizontal="center" vertical="center" wrapText="1"/>
    </xf>
    <xf numFmtId="44" fontId="11" fillId="4" borderId="2" xfId="2" applyNumberFormat="1" applyFont="1" applyFill="1" applyBorder="1" applyAlignment="1" applyProtection="1">
      <alignment horizontal="right" vertical="center" wrapText="1"/>
    </xf>
    <xf numFmtId="0" fontId="6" fillId="0" borderId="4" xfId="3" applyFont="1" applyFill="1" applyBorder="1" applyAlignment="1" applyProtection="1">
      <alignment horizontal="center" vertical="center" wrapText="1"/>
    </xf>
    <xf numFmtId="167" fontId="10" fillId="0" borderId="2" xfId="4" applyNumberFormat="1" applyFont="1" applyFill="1" applyBorder="1" applyAlignment="1">
      <alignment horizontal="center" vertical="center" wrapText="1"/>
    </xf>
    <xf numFmtId="44" fontId="10" fillId="0" borderId="5" xfId="4" applyNumberFormat="1" applyFont="1" applyFill="1" applyBorder="1" applyAlignment="1" applyProtection="1">
      <alignment horizontal="right" vertical="center" wrapText="1"/>
    </xf>
    <xf numFmtId="0" fontId="11" fillId="0" borderId="4" xfId="3" applyFont="1" applyFill="1" applyBorder="1" applyAlignment="1" applyProtection="1">
      <alignment horizontal="center" vertical="center" wrapText="1"/>
    </xf>
    <xf numFmtId="0" fontId="10" fillId="0" borderId="4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vertical="center" wrapText="1"/>
    </xf>
    <xf numFmtId="167" fontId="10" fillId="4" borderId="2" xfId="4" applyNumberFormat="1" applyFont="1" applyFill="1" applyBorder="1" applyAlignment="1">
      <alignment horizontal="center" vertical="center" wrapText="1"/>
    </xf>
    <xf numFmtId="167" fontId="10" fillId="0" borderId="2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</xf>
    <xf numFmtId="167" fontId="10" fillId="4" borderId="2" xfId="3" applyNumberFormat="1" applyFont="1" applyFill="1" applyBorder="1" applyAlignment="1" applyProtection="1">
      <alignment horizontal="center" vertical="center" wrapText="1"/>
    </xf>
    <xf numFmtId="0" fontId="11" fillId="0" borderId="2" xfId="3" applyFont="1" applyFill="1" applyBorder="1" applyAlignment="1" applyProtection="1">
      <alignment horizontal="justify" vertical="center" wrapText="1"/>
    </xf>
    <xf numFmtId="167" fontId="11" fillId="4" borderId="2" xfId="3" applyNumberFormat="1" applyFont="1" applyFill="1" applyBorder="1" applyAlignment="1" applyProtection="1">
      <alignment horizontal="center" vertical="center" wrapText="1"/>
    </xf>
    <xf numFmtId="167" fontId="10" fillId="4" borderId="2" xfId="2" applyNumberFormat="1" applyFont="1" applyFill="1" applyBorder="1" applyAlignment="1">
      <alignment horizontal="right" vertical="center" wrapText="1"/>
    </xf>
    <xf numFmtId="164" fontId="11" fillId="0" borderId="5" xfId="3" applyNumberFormat="1" applyFont="1" applyFill="1" applyBorder="1" applyAlignment="1" applyProtection="1">
      <alignment horizontal="right" vertical="center" wrapText="1"/>
    </xf>
    <xf numFmtId="167" fontId="10" fillId="4" borderId="2" xfId="2" applyNumberFormat="1" applyFont="1" applyFill="1" applyBorder="1" applyAlignment="1" applyProtection="1">
      <alignment horizontal="right" vertical="center" wrapText="1"/>
    </xf>
    <xf numFmtId="0" fontId="11" fillId="0" borderId="2" xfId="3" applyFont="1" applyFill="1" applyBorder="1" applyAlignment="1" applyProtection="1">
      <alignment horizontal="justify" vertical="justify" wrapText="1"/>
    </xf>
    <xf numFmtId="4" fontId="11" fillId="4" borderId="2" xfId="3" applyNumberFormat="1" applyFont="1" applyFill="1" applyBorder="1" applyAlignment="1" applyProtection="1">
      <alignment horizontal="center" vertical="center" wrapText="1"/>
    </xf>
    <xf numFmtId="44" fontId="10" fillId="0" borderId="5" xfId="3" applyNumberFormat="1" applyFont="1" applyFill="1" applyBorder="1" applyAlignment="1" applyProtection="1">
      <alignment horizontal="right" vertical="center" wrapText="1"/>
    </xf>
    <xf numFmtId="49" fontId="12" fillId="0" borderId="4" xfId="3" applyNumberFormat="1" applyFont="1" applyFill="1" applyBorder="1" applyAlignment="1">
      <alignment horizontal="left" vertical="center" wrapText="1"/>
    </xf>
    <xf numFmtId="0" fontId="12" fillId="0" borderId="2" xfId="3" applyFont="1" applyFill="1" applyBorder="1" applyAlignment="1" applyProtection="1">
      <alignment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>
      <alignment horizontal="right" vertical="center" wrapText="1"/>
    </xf>
    <xf numFmtId="164" fontId="12" fillId="0" borderId="5" xfId="3" applyNumberFormat="1" applyFont="1" applyFill="1" applyBorder="1" applyAlignment="1" applyProtection="1">
      <alignment horizontal="right" vertical="center" wrapText="1"/>
    </xf>
    <xf numFmtId="0" fontId="10" fillId="4" borderId="2" xfId="3" applyFont="1" applyFill="1" applyBorder="1" applyAlignment="1" applyProtection="1">
      <alignment horizontal="center" vertical="center" wrapText="1"/>
    </xf>
    <xf numFmtId="164" fontId="6" fillId="4" borderId="5" xfId="3" applyNumberFormat="1" applyFont="1" applyFill="1" applyBorder="1" applyAlignment="1" applyProtection="1">
      <alignment horizontal="righ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14" fillId="4" borderId="2" xfId="5" applyFont="1" applyFill="1" applyBorder="1" applyAlignment="1">
      <alignment horizontal="center" vertical="top"/>
    </xf>
    <xf numFmtId="0" fontId="14" fillId="4" borderId="2" xfId="5" applyFont="1" applyFill="1" applyBorder="1" applyAlignment="1">
      <alignment horizontal="right" vertical="top"/>
    </xf>
    <xf numFmtId="164" fontId="14" fillId="4" borderId="2" xfId="5" applyNumberFormat="1" applyFont="1" applyFill="1" applyBorder="1" applyAlignment="1">
      <alignment vertical="top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4" fontId="11" fillId="4" borderId="2" xfId="0" applyNumberFormat="1" applyFont="1" applyFill="1" applyBorder="1" applyAlignment="1">
      <alignment horizontal="right" vertical="center" wrapText="1"/>
    </xf>
    <xf numFmtId="44" fontId="11" fillId="0" borderId="8" xfId="3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167" fontId="12" fillId="4" borderId="2" xfId="0" applyNumberFormat="1" applyFont="1" applyFill="1" applyBorder="1" applyAlignment="1">
      <alignment horizontal="center" vertical="center" wrapText="1"/>
    </xf>
    <xf numFmtId="167" fontId="12" fillId="4" borderId="2" xfId="2" applyNumberFormat="1" applyFont="1" applyFill="1" applyBorder="1" applyAlignment="1">
      <alignment horizontal="right" vertical="center" wrapText="1"/>
    </xf>
    <xf numFmtId="164" fontId="15" fillId="4" borderId="2" xfId="5" applyNumberFormat="1" applyFont="1" applyFill="1" applyBorder="1" applyAlignment="1">
      <alignment vertical="top"/>
    </xf>
    <xf numFmtId="2" fontId="10" fillId="0" borderId="4" xfId="3" applyNumberFormat="1" applyFont="1" applyFill="1" applyBorder="1" applyAlignment="1" applyProtection="1">
      <alignment horizontal="center" vertical="center" wrapText="1"/>
    </xf>
    <xf numFmtId="2" fontId="11" fillId="0" borderId="2" xfId="3" applyNumberFormat="1" applyFont="1" applyFill="1" applyBorder="1" applyAlignment="1">
      <alignment vertical="center" wrapText="1"/>
    </xf>
    <xf numFmtId="44" fontId="11" fillId="0" borderId="2" xfId="2" applyNumberFormat="1" applyFont="1" applyFill="1" applyBorder="1" applyAlignment="1">
      <alignment horizontal="right" vertical="center" wrapText="1"/>
    </xf>
    <xf numFmtId="0" fontId="10" fillId="0" borderId="4" xfId="3" applyFont="1" applyFill="1" applyBorder="1" applyAlignment="1" applyProtection="1">
      <alignment horizontal="left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167" fontId="11" fillId="0" borderId="2" xfId="2" applyNumberFormat="1" applyFont="1" applyFill="1" applyBorder="1" applyAlignment="1">
      <alignment horizontal="right" vertical="center" wrapText="1"/>
    </xf>
    <xf numFmtId="164" fontId="11" fillId="0" borderId="5" xfId="0" applyNumberFormat="1" applyFont="1" applyFill="1" applyBorder="1" applyAlignment="1">
      <alignment horizontal="right" vertical="center" wrapText="1"/>
    </xf>
    <xf numFmtId="164" fontId="16" fillId="4" borderId="5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164" fontId="9" fillId="0" borderId="5" xfId="3" applyNumberFormat="1" applyFont="1" applyFill="1" applyBorder="1" applyAlignment="1" applyProtection="1">
      <alignment horizontal="right" vertical="center" wrapText="1"/>
    </xf>
    <xf numFmtId="43" fontId="5" fillId="0" borderId="0" xfId="1" applyFont="1" applyAlignment="1">
      <alignment wrapText="1"/>
    </xf>
    <xf numFmtId="167" fontId="8" fillId="4" borderId="2" xfId="3" applyNumberFormat="1" applyFont="1" applyFill="1" applyBorder="1" applyAlignment="1" applyProtection="1">
      <alignment horizontal="center" vertical="center" wrapText="1"/>
    </xf>
    <xf numFmtId="167" fontId="8" fillId="4" borderId="2" xfId="2" applyNumberFormat="1" applyFont="1" applyFill="1" applyBorder="1" applyAlignment="1" applyProtection="1">
      <alignment horizontal="right" vertical="center" wrapText="1"/>
    </xf>
    <xf numFmtId="0" fontId="8" fillId="0" borderId="2" xfId="3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right" vertical="center" wrapText="1"/>
    </xf>
    <xf numFmtId="164" fontId="8" fillId="0" borderId="5" xfId="4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3" fontId="5" fillId="0" borderId="0" xfId="1" applyFont="1" applyFill="1"/>
    <xf numFmtId="0" fontId="12" fillId="0" borderId="2" xfId="3" applyFont="1" applyFill="1" applyBorder="1" applyAlignment="1">
      <alignment horizontal="center" vertical="center" wrapText="1"/>
    </xf>
    <xf numFmtId="167" fontId="12" fillId="0" borderId="2" xfId="4" applyNumberFormat="1" applyFont="1" applyFill="1" applyBorder="1" applyAlignment="1" applyProtection="1">
      <alignment horizontal="center" vertical="center" wrapText="1"/>
    </xf>
    <xf numFmtId="167" fontId="12" fillId="0" borderId="2" xfId="2" applyNumberFormat="1" applyFont="1" applyFill="1" applyBorder="1" applyAlignment="1" applyProtection="1">
      <alignment horizontal="right" vertical="center" wrapText="1"/>
    </xf>
    <xf numFmtId="1" fontId="5" fillId="3" borderId="0" xfId="0" applyNumberFormat="1" applyFont="1" applyFill="1"/>
    <xf numFmtId="0" fontId="12" fillId="0" borderId="4" xfId="3" applyFont="1" applyFill="1" applyBorder="1" applyAlignment="1" applyProtection="1">
      <alignment horizontal="left" vertical="center" wrapText="1"/>
    </xf>
    <xf numFmtId="0" fontId="12" fillId="0" borderId="2" xfId="3" applyFont="1" applyFill="1" applyBorder="1" applyAlignment="1" applyProtection="1">
      <alignment horizontal="center" vertical="center" wrapText="1"/>
    </xf>
    <xf numFmtId="2" fontId="6" fillId="6" borderId="4" xfId="3" applyNumberFormat="1" applyFont="1" applyFill="1" applyBorder="1" applyAlignment="1" applyProtection="1">
      <alignment horizontal="center" vertical="center" wrapText="1"/>
    </xf>
    <xf numFmtId="165" fontId="9" fillId="4" borderId="5" xfId="3" applyNumberFormat="1" applyFont="1" applyFill="1" applyBorder="1" applyAlignment="1" applyProtection="1">
      <alignment horizontal="right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167" fontId="17" fillId="0" borderId="2" xfId="2" applyNumberFormat="1" applyFont="1" applyFill="1" applyBorder="1" applyAlignment="1">
      <alignment horizontal="right" vertical="center" wrapText="1"/>
    </xf>
    <xf numFmtId="165" fontId="12" fillId="0" borderId="5" xfId="3" applyNumberFormat="1" applyFont="1" applyFill="1" applyBorder="1" applyAlignment="1">
      <alignment horizontal="right" vertical="center" wrapText="1"/>
    </xf>
    <xf numFmtId="0" fontId="12" fillId="4" borderId="2" xfId="3" applyFont="1" applyFill="1" applyBorder="1" applyAlignment="1" applyProtection="1">
      <alignment horizontal="center" vertical="center" wrapText="1"/>
    </xf>
    <xf numFmtId="167" fontId="12" fillId="4" borderId="2" xfId="4" applyNumberFormat="1" applyFont="1" applyFill="1" applyBorder="1" applyAlignment="1" applyProtection="1">
      <alignment horizontal="center" vertical="center" wrapText="1"/>
    </xf>
    <xf numFmtId="0" fontId="5" fillId="5" borderId="0" xfId="0" applyFont="1" applyFill="1"/>
    <xf numFmtId="43" fontId="5" fillId="5" borderId="0" xfId="1" applyFont="1" applyFill="1"/>
    <xf numFmtId="2" fontId="8" fillId="0" borderId="4" xfId="3" applyNumberFormat="1" applyFont="1" applyFill="1" applyBorder="1" applyAlignment="1" applyProtection="1">
      <alignment horizontal="left" vertical="center" wrapText="1"/>
    </xf>
    <xf numFmtId="0" fontId="6" fillId="6" borderId="4" xfId="3" applyNumberFormat="1" applyFont="1" applyFill="1" applyBorder="1" applyAlignment="1" applyProtection="1">
      <alignment horizontal="center" vertical="center" wrapText="1"/>
    </xf>
    <xf numFmtId="4" fontId="12" fillId="4" borderId="2" xfId="4" applyNumberFormat="1" applyFont="1" applyFill="1" applyBorder="1" applyAlignment="1">
      <alignment horizontal="right" vertical="center" wrapText="1"/>
    </xf>
    <xf numFmtId="44" fontId="12" fillId="4" borderId="2" xfId="2" applyFont="1" applyFill="1" applyBorder="1" applyAlignment="1" applyProtection="1">
      <alignment horizontal="right" vertical="center" wrapText="1"/>
    </xf>
    <xf numFmtId="4" fontId="8" fillId="0" borderId="2" xfId="3" applyNumberFormat="1" applyFont="1" applyFill="1" applyBorder="1" applyAlignment="1" applyProtection="1">
      <alignment horizontal="center" vertical="center" wrapText="1"/>
    </xf>
    <xf numFmtId="44" fontId="8" fillId="0" borderId="2" xfId="2" applyFont="1" applyFill="1" applyBorder="1" applyAlignment="1">
      <alignment horizontal="right" vertical="center" wrapText="1"/>
    </xf>
    <xf numFmtId="0" fontId="6" fillId="6" borderId="6" xfId="3" applyNumberFormat="1" applyFont="1" applyFill="1" applyBorder="1" applyAlignment="1" applyProtection="1">
      <alignment horizontal="left" vertical="center" wrapText="1"/>
    </xf>
    <xf numFmtId="0" fontId="16" fillId="0" borderId="2" xfId="3" applyFont="1" applyFill="1" applyBorder="1" applyAlignment="1" applyProtection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168" fontId="16" fillId="4" borderId="2" xfId="7" applyNumberFormat="1" applyFont="1" applyFill="1" applyBorder="1" applyAlignment="1">
      <alignment horizontal="center" vertical="center" wrapText="1"/>
    </xf>
    <xf numFmtId="44" fontId="16" fillId="4" borderId="2" xfId="2" applyFont="1" applyFill="1" applyBorder="1" applyAlignment="1">
      <alignment horizontal="right" vertical="center" wrapText="1"/>
    </xf>
    <xf numFmtId="164" fontId="16" fillId="4" borderId="5" xfId="2" applyNumberFormat="1" applyFont="1" applyFill="1" applyBorder="1" applyAlignment="1">
      <alignment horizontal="right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168" fontId="12" fillId="0" borderId="2" xfId="7" applyNumberFormat="1" applyFont="1" applyFill="1" applyBorder="1" applyAlignment="1">
      <alignment horizontal="center" vertical="center" wrapText="1"/>
    </xf>
    <xf numFmtId="44" fontId="12" fillId="0" borderId="2" xfId="2" applyFont="1" applyBorder="1" applyAlignment="1">
      <alignment horizontal="right" vertical="center" wrapText="1"/>
    </xf>
    <xf numFmtId="165" fontId="18" fillId="0" borderId="5" xfId="2" applyNumberFormat="1" applyFont="1" applyBorder="1" applyAlignment="1">
      <alignment horizontal="right" vertical="center" wrapText="1"/>
    </xf>
    <xf numFmtId="0" fontId="8" fillId="4" borderId="4" xfId="3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164" fontId="12" fillId="4" borderId="5" xfId="3" applyNumberFormat="1" applyFont="1" applyFill="1" applyBorder="1" applyAlignment="1">
      <alignment horizontal="right" vertical="center" wrapText="1"/>
    </xf>
    <xf numFmtId="173" fontId="14" fillId="2" borderId="0" xfId="0" applyNumberFormat="1" applyFont="1" applyFill="1" applyAlignment="1">
      <alignment vertical="center" wrapText="1"/>
    </xf>
    <xf numFmtId="43" fontId="5" fillId="0" borderId="0" xfId="0" applyNumberFormat="1" applyFont="1"/>
    <xf numFmtId="173" fontId="7" fillId="0" borderId="5" xfId="4" applyNumberFormat="1" applyFont="1" applyFill="1" applyBorder="1" applyAlignment="1" applyProtection="1">
      <alignment horizontal="right" vertical="center" wrapText="1"/>
    </xf>
    <xf numFmtId="173" fontId="7" fillId="2" borderId="5" xfId="4" applyNumberFormat="1" applyFont="1" applyFill="1" applyBorder="1" applyAlignment="1" applyProtection="1">
      <alignment horizontal="right" vertical="center" wrapText="1"/>
    </xf>
    <xf numFmtId="173" fontId="5" fillId="0" borderId="0" xfId="0" applyNumberFormat="1" applyFont="1" applyAlignment="1">
      <alignment wrapText="1"/>
    </xf>
    <xf numFmtId="174" fontId="5" fillId="0" borderId="0" xfId="0" applyNumberFormat="1" applyFont="1"/>
    <xf numFmtId="170" fontId="5" fillId="0" borderId="0" xfId="0" applyNumberFormat="1" applyFont="1"/>
    <xf numFmtId="169" fontId="5" fillId="3" borderId="0" xfId="0" applyNumberFormat="1" applyFont="1" applyFill="1"/>
    <xf numFmtId="167" fontId="8" fillId="0" borderId="2" xfId="4" applyNumberFormat="1" applyFont="1" applyFill="1" applyBorder="1" applyAlignment="1">
      <alignment horizontal="center" vertical="center" wrapText="1"/>
    </xf>
    <xf numFmtId="167" fontId="8" fillId="4" borderId="2" xfId="4" applyNumberFormat="1" applyFont="1" applyFill="1" applyBorder="1" applyAlignment="1">
      <alignment horizontal="center" vertical="center" wrapText="1"/>
    </xf>
    <xf numFmtId="44" fontId="8" fillId="4" borderId="2" xfId="2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wrapText="1"/>
    </xf>
    <xf numFmtId="0" fontId="7" fillId="6" borderId="2" xfId="3" applyFont="1" applyFill="1" applyBorder="1" applyAlignment="1" applyProtection="1">
      <alignment vertical="center" wrapText="1"/>
    </xf>
    <xf numFmtId="167" fontId="12" fillId="0" borderId="2" xfId="4" applyNumberFormat="1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 applyProtection="1">
      <alignment vertical="center" wrapText="1"/>
    </xf>
    <xf numFmtId="2" fontId="8" fillId="0" borderId="2" xfId="3" applyNumberFormat="1" applyFont="1" applyFill="1" applyBorder="1" applyAlignment="1" applyProtection="1">
      <alignment horizontal="center" vertical="center" wrapText="1"/>
    </xf>
    <xf numFmtId="43" fontId="5" fillId="4" borderId="2" xfId="1" applyFont="1" applyFill="1" applyBorder="1"/>
    <xf numFmtId="164" fontId="16" fillId="0" borderId="5" xfId="2" applyNumberFormat="1" applyFont="1" applyFill="1" applyBorder="1" applyAlignment="1">
      <alignment horizontal="right" vertical="center" wrapText="1"/>
    </xf>
    <xf numFmtId="43" fontId="5" fillId="0" borderId="0" xfId="0" applyNumberFormat="1" applyFont="1" applyAlignment="1">
      <alignment wrapText="1"/>
    </xf>
    <xf numFmtId="171" fontId="19" fillId="0" borderId="4" xfId="0" applyNumberFormat="1" applyFont="1" applyBorder="1" applyAlignment="1">
      <alignment horizontal="left" vertical="center" wrapText="1"/>
    </xf>
    <xf numFmtId="0" fontId="8" fillId="0" borderId="2" xfId="3" applyFont="1" applyFill="1" applyBorder="1" applyAlignment="1" applyProtection="1">
      <alignment vertical="center" wrapText="1"/>
    </xf>
    <xf numFmtId="4" fontId="8" fillId="0" borderId="2" xfId="4" applyNumberFormat="1" applyFont="1" applyFill="1" applyBorder="1" applyAlignment="1">
      <alignment horizontal="center" vertical="center" wrapText="1"/>
    </xf>
    <xf numFmtId="4" fontId="8" fillId="4" borderId="2" xfId="4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170" fontId="5" fillId="0" borderId="0" xfId="0" applyNumberFormat="1" applyFont="1" applyAlignment="1">
      <alignment wrapText="1"/>
    </xf>
    <xf numFmtId="43" fontId="5" fillId="4" borderId="0" xfId="1" applyFont="1" applyFill="1"/>
    <xf numFmtId="3" fontId="5" fillId="0" borderId="0" xfId="0" applyNumberFormat="1" applyFont="1"/>
    <xf numFmtId="4" fontId="5" fillId="0" borderId="0" xfId="0" applyNumberFormat="1" applyFont="1" applyAlignment="1">
      <alignment wrapText="1"/>
    </xf>
    <xf numFmtId="4" fontId="8" fillId="4" borderId="2" xfId="4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169" fontId="12" fillId="0" borderId="2" xfId="2" applyNumberFormat="1" applyFont="1" applyFill="1" applyBorder="1" applyAlignment="1">
      <alignment horizontal="right" vertical="center" wrapText="1"/>
    </xf>
    <xf numFmtId="2" fontId="8" fillId="0" borderId="2" xfId="3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43" fontId="5" fillId="0" borderId="2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2" fontId="8" fillId="4" borderId="2" xfId="3" applyNumberFormat="1" applyFont="1" applyFill="1" applyBorder="1" applyAlignment="1" applyProtection="1">
      <alignment horizontal="center" vertical="center" wrapText="1"/>
    </xf>
    <xf numFmtId="4" fontId="8" fillId="4" borderId="2" xfId="3" applyNumberFormat="1" applyFont="1" applyFill="1" applyBorder="1" applyAlignment="1" applyProtection="1">
      <alignment horizontal="right" vertical="center" wrapText="1"/>
    </xf>
    <xf numFmtId="4" fontId="12" fillId="0" borderId="2" xfId="3" applyNumberFormat="1" applyFont="1" applyFill="1" applyBorder="1" applyAlignment="1" applyProtection="1">
      <alignment horizontal="center" vertical="center" wrapText="1"/>
    </xf>
    <xf numFmtId="167" fontId="12" fillId="0" borderId="2" xfId="3" applyNumberFormat="1" applyFont="1" applyFill="1" applyBorder="1" applyAlignment="1" applyProtection="1">
      <alignment horizontal="center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44" fontId="12" fillId="0" borderId="2" xfId="2" applyFont="1" applyFill="1" applyBorder="1" applyAlignment="1">
      <alignment horizontal="right" vertical="center" wrapText="1"/>
    </xf>
    <xf numFmtId="44" fontId="7" fillId="2" borderId="5" xfId="3" applyNumberFormat="1" applyFont="1" applyFill="1" applyBorder="1" applyAlignment="1">
      <alignment horizontal="right" vertical="center" wrapText="1"/>
    </xf>
    <xf numFmtId="44" fontId="7" fillId="0" borderId="5" xfId="3" applyNumberFormat="1" applyFont="1" applyFill="1" applyBorder="1" applyAlignment="1">
      <alignment horizontal="right" vertical="center" wrapText="1"/>
    </xf>
    <xf numFmtId="44" fontId="14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9" xfId="3" applyFont="1" applyFill="1" applyBorder="1" applyAlignment="1" applyProtection="1">
      <alignment horizontal="right" vertical="center" wrapText="1"/>
    </xf>
    <xf numFmtId="0" fontId="7" fillId="2" borderId="7" xfId="3" applyFont="1" applyFill="1" applyBorder="1" applyAlignment="1" applyProtection="1">
      <alignment horizontal="right" vertical="center" wrapText="1"/>
    </xf>
    <xf numFmtId="0" fontId="7" fillId="2" borderId="6" xfId="3" applyFont="1" applyFill="1" applyBorder="1" applyAlignment="1" applyProtection="1">
      <alignment horizontal="right" vertical="center" wrapText="1"/>
    </xf>
    <xf numFmtId="0" fontId="7" fillId="0" borderId="9" xfId="3" applyFont="1" applyFill="1" applyBorder="1" applyAlignment="1" applyProtection="1">
      <alignment horizontal="right" vertical="center" wrapText="1"/>
    </xf>
    <xf numFmtId="0" fontId="7" fillId="0" borderId="7" xfId="3" applyFont="1" applyFill="1" applyBorder="1" applyAlignment="1" applyProtection="1">
      <alignment horizontal="right" vertical="center" wrapText="1"/>
    </xf>
    <xf numFmtId="0" fontId="7" fillId="0" borderId="6" xfId="3" applyFont="1" applyFill="1" applyBorder="1" applyAlignment="1" applyProtection="1">
      <alignment horizontal="right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6" borderId="9" xfId="3" applyFont="1" applyFill="1" applyBorder="1" applyAlignment="1">
      <alignment horizontal="center" vertical="center"/>
    </xf>
    <xf numFmtId="0" fontId="7" fillId="6" borderId="7" xfId="3" applyFont="1" applyFill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6" fillId="0" borderId="9" xfId="3" applyFont="1" applyFill="1" applyBorder="1" applyAlignment="1" applyProtection="1">
      <alignment horizontal="right" vertical="center" wrapText="1"/>
    </xf>
    <xf numFmtId="0" fontId="16" fillId="0" borderId="7" xfId="3" applyFont="1" applyFill="1" applyBorder="1" applyAlignment="1" applyProtection="1">
      <alignment horizontal="right" vertical="center" wrapText="1"/>
    </xf>
    <xf numFmtId="0" fontId="16" fillId="0" borderId="6" xfId="3" applyFont="1" applyFill="1" applyBorder="1" applyAlignment="1" applyProtection="1">
      <alignment horizontal="right" vertical="center" wrapText="1"/>
    </xf>
    <xf numFmtId="0" fontId="6" fillId="0" borderId="9" xfId="3" applyFont="1" applyFill="1" applyBorder="1" applyAlignment="1" applyProtection="1">
      <alignment horizontal="right" vertical="center" wrapText="1"/>
    </xf>
    <xf numFmtId="0" fontId="6" fillId="0" borderId="7" xfId="3" applyFont="1" applyFill="1" applyBorder="1" applyAlignment="1" applyProtection="1">
      <alignment horizontal="right" vertical="center" wrapText="1"/>
    </xf>
    <xf numFmtId="0" fontId="6" fillId="0" borderId="6" xfId="3" applyFont="1" applyFill="1" applyBorder="1" applyAlignment="1" applyProtection="1">
      <alignment horizontal="right" vertical="center" wrapText="1"/>
    </xf>
    <xf numFmtId="0" fontId="6" fillId="2" borderId="9" xfId="3" applyFont="1" applyFill="1" applyBorder="1" applyAlignment="1" applyProtection="1">
      <alignment horizontal="right" vertical="center" wrapText="1"/>
    </xf>
    <xf numFmtId="0" fontId="6" fillId="2" borderId="7" xfId="3" applyFont="1" applyFill="1" applyBorder="1" applyAlignment="1" applyProtection="1">
      <alignment horizontal="right" vertical="center" wrapText="1"/>
    </xf>
    <xf numFmtId="0" fontId="6" fillId="2" borderId="6" xfId="3" applyFont="1" applyFill="1" applyBorder="1" applyAlignment="1" applyProtection="1">
      <alignment horizontal="right" vertical="center" wrapText="1"/>
    </xf>
    <xf numFmtId="0" fontId="6" fillId="4" borderId="9" xfId="3" applyFont="1" applyFill="1" applyBorder="1" applyAlignment="1" applyProtection="1">
      <alignment horizontal="center" vertical="center" wrapText="1"/>
    </xf>
    <xf numFmtId="0" fontId="6" fillId="4" borderId="7" xfId="3" applyFont="1" applyFill="1" applyBorder="1" applyAlignment="1" applyProtection="1">
      <alignment horizontal="center" vertical="center" wrapText="1"/>
    </xf>
    <xf numFmtId="0" fontId="6" fillId="4" borderId="8" xfId="3" applyFont="1" applyFill="1" applyBorder="1" applyAlignment="1" applyProtection="1">
      <alignment horizontal="center" vertical="center" wrapText="1"/>
    </xf>
    <xf numFmtId="0" fontId="7" fillId="6" borderId="9" xfId="3" applyFont="1" applyFill="1" applyBorder="1" applyAlignment="1" applyProtection="1">
      <alignment horizontal="center" vertical="center" wrapText="1"/>
    </xf>
    <xf numFmtId="0" fontId="7" fillId="6" borderId="7" xfId="3" applyFont="1" applyFill="1" applyBorder="1" applyAlignment="1" applyProtection="1">
      <alignment horizontal="center" vertical="center" wrapText="1"/>
    </xf>
    <xf numFmtId="0" fontId="7" fillId="6" borderId="8" xfId="3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6"/>
    <cellStyle name="Millares 3" xfId="4"/>
    <cellStyle name="Millares 6" xfId="7"/>
    <cellStyle name="Moneda" xfId="2" builtinId="4"/>
    <cellStyle name="Moneda 2" xfId="8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uge\AppData\Local\Microsoft\Windows\Temporary%20Internet%20Files\Content.Outlook\KTR5QRSW\PPTO%20-%20APU%20MLB%20%20FINAL%20DEFINITIVO%20Maria%20La%20Baja%20sep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sep 24"/>
      <sheetName val="PRESUPUESTO (2)"/>
      <sheetName val="RESUMEN"/>
      <sheetName val="PRESUPUESTO sep 15"/>
      <sheetName val="LAP"/>
      <sheetName val="ANALISIS"/>
      <sheetName val="APUS IE"/>
      <sheetName val="BASICOS"/>
      <sheetName val="LIB"/>
      <sheetName val="LME"/>
      <sheetName val="LMO"/>
      <sheetName val="LT"/>
      <sheetName val="S.R.2015"/>
      <sheetName val="PROD F.I"/>
      <sheetName val="tuberias suministro"/>
      <sheetName val="Hoja1"/>
    </sheetNames>
    <sheetDataSet>
      <sheetData sheetId="0"/>
      <sheetData sheetId="1"/>
      <sheetData sheetId="2"/>
      <sheetData sheetId="3"/>
      <sheetData sheetId="4">
        <row r="31">
          <cell r="D31">
            <v>4060</v>
          </cell>
        </row>
      </sheetData>
      <sheetData sheetId="5">
        <row r="4539">
          <cell r="I4539">
            <v>59080</v>
          </cell>
        </row>
        <row r="11866">
          <cell r="I11866">
            <v>25040</v>
          </cell>
        </row>
        <row r="12822">
          <cell r="I12822">
            <v>144920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G22">
            <v>72868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7"/>
  <sheetViews>
    <sheetView tabSelected="1" view="pageBreakPreview" topLeftCell="A444" zoomScale="136" zoomScaleNormal="100" zoomScaleSheetLayoutView="136" workbookViewId="0">
      <selection activeCell="F549" sqref="F549"/>
    </sheetView>
  </sheetViews>
  <sheetFormatPr baseColWidth="10" defaultRowHeight="11.25" x14ac:dyDescent="0.2"/>
  <cols>
    <col min="1" max="1" width="11.42578125" style="211"/>
    <col min="2" max="2" width="50" style="1" customWidth="1"/>
    <col min="3" max="3" width="7" style="212" customWidth="1"/>
    <col min="4" max="4" width="11.42578125" style="212" customWidth="1"/>
    <col min="5" max="5" width="16" style="213" customWidth="1"/>
    <col min="6" max="6" width="23.28515625" style="27" customWidth="1"/>
    <col min="7" max="7" width="1.85546875" style="1" customWidth="1"/>
    <col min="8" max="8" width="37.42578125" style="1" customWidth="1"/>
    <col min="9" max="9" width="19.42578125" style="1" customWidth="1"/>
    <col min="10" max="10" width="20.42578125" style="1" customWidth="1"/>
    <col min="11" max="12" width="11.42578125" style="1"/>
    <col min="13" max="13" width="24" style="2" customWidth="1"/>
    <col min="14" max="14" width="14.5703125" style="1" customWidth="1"/>
    <col min="15" max="15" width="14.140625" style="1" customWidth="1"/>
    <col min="16" max="16384" width="11.42578125" style="1"/>
  </cols>
  <sheetData>
    <row r="1" spans="1:10" ht="12" customHeight="1" x14ac:dyDescent="0.2">
      <c r="A1" s="229"/>
      <c r="B1" s="229"/>
      <c r="C1" s="229"/>
      <c r="D1" s="229"/>
      <c r="E1" s="229"/>
      <c r="F1" s="229"/>
    </row>
    <row r="2" spans="1:10" ht="42.75" customHeight="1" x14ac:dyDescent="0.2">
      <c r="A2" s="227" t="s">
        <v>520</v>
      </c>
      <c r="B2" s="227"/>
      <c r="C2" s="227"/>
      <c r="D2" s="227"/>
      <c r="E2" s="227"/>
      <c r="F2" s="227"/>
    </row>
    <row r="3" spans="1:10" ht="27" customHeight="1" x14ac:dyDescent="0.2">
      <c r="A3" s="228" t="s">
        <v>521</v>
      </c>
      <c r="B3" s="228"/>
      <c r="C3" s="228"/>
      <c r="D3" s="228"/>
      <c r="E3" s="228"/>
      <c r="F3" s="228"/>
    </row>
    <row r="4" spans="1:10" ht="24.75" customHeight="1" x14ac:dyDescent="0.2">
      <c r="A4" s="242" t="s">
        <v>522</v>
      </c>
      <c r="B4" s="243"/>
      <c r="C4" s="243"/>
      <c r="D4" s="243"/>
      <c r="E4" s="243"/>
      <c r="F4" s="244"/>
    </row>
    <row r="5" spans="1:10" ht="23.25" customHeight="1" x14ac:dyDescent="0.2">
      <c r="A5" s="3" t="s">
        <v>0</v>
      </c>
      <c r="B5" s="4" t="s">
        <v>1</v>
      </c>
      <c r="C5" s="4" t="s">
        <v>2</v>
      </c>
      <c r="D5" s="5" t="s">
        <v>3</v>
      </c>
      <c r="E5" s="6" t="s">
        <v>523</v>
      </c>
      <c r="F5" s="7" t="s">
        <v>4</v>
      </c>
    </row>
    <row r="6" spans="1:10" ht="9.75" customHeight="1" x14ac:dyDescent="0.2">
      <c r="A6" s="239"/>
      <c r="B6" s="240"/>
      <c r="C6" s="240"/>
      <c r="D6" s="240"/>
      <c r="E6" s="240"/>
      <c r="F6" s="241"/>
    </row>
    <row r="7" spans="1:10" ht="21" customHeight="1" x14ac:dyDescent="0.2">
      <c r="A7" s="3">
        <v>1</v>
      </c>
      <c r="B7" s="8" t="s">
        <v>5</v>
      </c>
      <c r="C7" s="9"/>
      <c r="D7" s="9"/>
      <c r="E7" s="10"/>
      <c r="F7" s="11"/>
      <c r="J7" s="12"/>
    </row>
    <row r="8" spans="1:10" ht="12.75" x14ac:dyDescent="0.2">
      <c r="A8" s="13" t="s">
        <v>528</v>
      </c>
      <c r="B8" s="14" t="s">
        <v>6</v>
      </c>
      <c r="C8" s="15"/>
      <c r="D8" s="16"/>
      <c r="E8" s="17"/>
      <c r="F8" s="18"/>
      <c r="G8" s="19"/>
      <c r="H8" s="20"/>
    </row>
    <row r="9" spans="1:10" ht="12.75" x14ac:dyDescent="0.2">
      <c r="A9" s="21" t="s">
        <v>7</v>
      </c>
      <c r="B9" s="22" t="s">
        <v>8</v>
      </c>
      <c r="C9" s="23" t="s">
        <v>9</v>
      </c>
      <c r="D9" s="24">
        <v>38184.51</v>
      </c>
      <c r="E9" s="25">
        <v>1450</v>
      </c>
      <c r="F9" s="26">
        <f t="shared" ref="F9:F29" si="0">+ROUND(E9*D9,0)</f>
        <v>55367540</v>
      </c>
      <c r="G9" s="12"/>
      <c r="H9" s="20"/>
      <c r="I9" s="2"/>
      <c r="J9" s="27"/>
    </row>
    <row r="10" spans="1:10" ht="12.75" x14ac:dyDescent="0.2">
      <c r="A10" s="21" t="s">
        <v>10</v>
      </c>
      <c r="B10" s="28" t="s">
        <v>11</v>
      </c>
      <c r="C10" s="29" t="s">
        <v>12</v>
      </c>
      <c r="D10" s="30">
        <v>19266.400000000001</v>
      </c>
      <c r="E10" s="25">
        <v>14060</v>
      </c>
      <c r="F10" s="26">
        <f t="shared" si="0"/>
        <v>270885584</v>
      </c>
      <c r="H10" s="20"/>
      <c r="I10" s="2"/>
      <c r="J10" s="27"/>
    </row>
    <row r="11" spans="1:10" ht="12.75" x14ac:dyDescent="0.2">
      <c r="A11" s="21" t="s">
        <v>13</v>
      </c>
      <c r="B11" s="28" t="s">
        <v>14</v>
      </c>
      <c r="C11" s="29" t="s">
        <v>15</v>
      </c>
      <c r="D11" s="24">
        <v>3635</v>
      </c>
      <c r="E11" s="25">
        <v>14610</v>
      </c>
      <c r="F11" s="26">
        <f t="shared" si="0"/>
        <v>53107350</v>
      </c>
      <c r="G11" s="31"/>
      <c r="H11" s="20"/>
      <c r="I11" s="2"/>
      <c r="J11" s="27"/>
    </row>
    <row r="12" spans="1:10" ht="12.75" x14ac:dyDescent="0.2">
      <c r="A12" s="21" t="s">
        <v>16</v>
      </c>
      <c r="B12" s="28" t="s">
        <v>17</v>
      </c>
      <c r="C12" s="29" t="s">
        <v>15</v>
      </c>
      <c r="D12" s="24">
        <v>400</v>
      </c>
      <c r="E12" s="25">
        <v>8490</v>
      </c>
      <c r="F12" s="26">
        <f t="shared" si="0"/>
        <v>3396000</v>
      </c>
      <c r="H12" s="20"/>
      <c r="I12" s="2"/>
      <c r="J12" s="27"/>
    </row>
    <row r="13" spans="1:10" ht="12.75" x14ac:dyDescent="0.2">
      <c r="A13" s="21" t="s">
        <v>20</v>
      </c>
      <c r="B13" s="28" t="s">
        <v>18</v>
      </c>
      <c r="C13" s="29" t="s">
        <v>9</v>
      </c>
      <c r="D13" s="24">
        <v>2400</v>
      </c>
      <c r="E13" s="25">
        <v>16010</v>
      </c>
      <c r="F13" s="26">
        <f t="shared" si="0"/>
        <v>38424000</v>
      </c>
      <c r="I13" s="2"/>
      <c r="J13" s="27"/>
    </row>
    <row r="14" spans="1:10" ht="12.75" x14ac:dyDescent="0.2">
      <c r="A14" s="21" t="s">
        <v>22</v>
      </c>
      <c r="B14" s="28" t="s">
        <v>19</v>
      </c>
      <c r="C14" s="29" t="s">
        <v>2</v>
      </c>
      <c r="D14" s="24">
        <v>63</v>
      </c>
      <c r="E14" s="25">
        <v>41430</v>
      </c>
      <c r="F14" s="26">
        <f t="shared" si="0"/>
        <v>2610090</v>
      </c>
      <c r="I14" s="2"/>
      <c r="J14" s="27"/>
    </row>
    <row r="15" spans="1:10" ht="12.75" x14ac:dyDescent="0.2">
      <c r="A15" s="21" t="s">
        <v>524</v>
      </c>
      <c r="B15" s="28" t="s">
        <v>21</v>
      </c>
      <c r="C15" s="29" t="s">
        <v>9</v>
      </c>
      <c r="D15" s="30">
        <v>1826</v>
      </c>
      <c r="E15" s="25">
        <v>15530</v>
      </c>
      <c r="F15" s="26">
        <f t="shared" si="0"/>
        <v>28357780</v>
      </c>
      <c r="I15" s="2"/>
      <c r="J15" s="27"/>
    </row>
    <row r="16" spans="1:10" ht="12.75" x14ac:dyDescent="0.2">
      <c r="A16" s="21" t="s">
        <v>24</v>
      </c>
      <c r="B16" s="28" t="s">
        <v>23</v>
      </c>
      <c r="C16" s="29" t="s">
        <v>2</v>
      </c>
      <c r="D16" s="30">
        <v>86</v>
      </c>
      <c r="E16" s="25">
        <v>41430</v>
      </c>
      <c r="F16" s="26">
        <f t="shared" si="0"/>
        <v>3562980</v>
      </c>
      <c r="I16" s="2"/>
      <c r="J16" s="27"/>
    </row>
    <row r="17" spans="1:14" ht="12.75" x14ac:dyDescent="0.2">
      <c r="A17" s="21" t="s">
        <v>26</v>
      </c>
      <c r="B17" s="28" t="s">
        <v>25</v>
      </c>
      <c r="C17" s="29" t="s">
        <v>9</v>
      </c>
      <c r="D17" s="30">
        <v>7178.51</v>
      </c>
      <c r="E17" s="25">
        <v>14080</v>
      </c>
      <c r="F17" s="26">
        <f t="shared" si="0"/>
        <v>101073421</v>
      </c>
      <c r="I17" s="2"/>
      <c r="J17" s="27"/>
    </row>
    <row r="18" spans="1:14" ht="12.75" x14ac:dyDescent="0.2">
      <c r="A18" s="21" t="s">
        <v>28</v>
      </c>
      <c r="B18" s="28" t="s">
        <v>27</v>
      </c>
      <c r="C18" s="29" t="s">
        <v>2</v>
      </c>
      <c r="D18" s="30">
        <v>225</v>
      </c>
      <c r="E18" s="25">
        <v>41430</v>
      </c>
      <c r="F18" s="26">
        <f t="shared" si="0"/>
        <v>9321750</v>
      </c>
      <c r="I18" s="2"/>
      <c r="J18" s="27"/>
    </row>
    <row r="19" spans="1:14" ht="12.75" x14ac:dyDescent="0.2">
      <c r="A19" s="21" t="s">
        <v>30</v>
      </c>
      <c r="B19" s="28" t="s">
        <v>29</v>
      </c>
      <c r="C19" s="29" t="s">
        <v>9</v>
      </c>
      <c r="D19" s="30">
        <v>24830</v>
      </c>
      <c r="E19" s="25">
        <v>11870</v>
      </c>
      <c r="F19" s="26">
        <f t="shared" si="0"/>
        <v>294732100</v>
      </c>
      <c r="I19" s="2"/>
      <c r="J19" s="27"/>
    </row>
    <row r="20" spans="1:14" ht="12.75" x14ac:dyDescent="0.2">
      <c r="A20" s="21" t="s">
        <v>32</v>
      </c>
      <c r="B20" s="28" t="s">
        <v>31</v>
      </c>
      <c r="C20" s="29" t="s">
        <v>2</v>
      </c>
      <c r="D20" s="30">
        <v>476</v>
      </c>
      <c r="E20" s="25">
        <v>32810</v>
      </c>
      <c r="F20" s="26">
        <f t="shared" si="0"/>
        <v>15617560</v>
      </c>
      <c r="I20" s="2"/>
      <c r="J20" s="27"/>
    </row>
    <row r="21" spans="1:14" ht="12.75" x14ac:dyDescent="0.2">
      <c r="A21" s="21" t="s">
        <v>34</v>
      </c>
      <c r="B21" s="28" t="s">
        <v>33</v>
      </c>
      <c r="C21" s="29" t="s">
        <v>9</v>
      </c>
      <c r="D21" s="30">
        <v>1950</v>
      </c>
      <c r="E21" s="25">
        <v>11010</v>
      </c>
      <c r="F21" s="26">
        <f t="shared" si="0"/>
        <v>21469500</v>
      </c>
      <c r="H21" s="32"/>
      <c r="I21" s="2"/>
      <c r="J21" s="27"/>
    </row>
    <row r="22" spans="1:14" ht="12.75" x14ac:dyDescent="0.2">
      <c r="A22" s="21" t="s">
        <v>36</v>
      </c>
      <c r="B22" s="28" t="s">
        <v>35</v>
      </c>
      <c r="C22" s="29" t="s">
        <v>2</v>
      </c>
      <c r="D22" s="30">
        <v>71</v>
      </c>
      <c r="E22" s="25">
        <v>27230</v>
      </c>
      <c r="F22" s="26">
        <f t="shared" si="0"/>
        <v>1933330</v>
      </c>
      <c r="H22" s="32"/>
      <c r="I22" s="2"/>
      <c r="J22" s="27"/>
    </row>
    <row r="23" spans="1:14" ht="19.5" customHeight="1" x14ac:dyDescent="0.2">
      <c r="A23" s="21" t="s">
        <v>38</v>
      </c>
      <c r="B23" s="28" t="s">
        <v>37</v>
      </c>
      <c r="C23" s="29" t="s">
        <v>12</v>
      </c>
      <c r="D23" s="30">
        <v>10865.91</v>
      </c>
      <c r="E23" s="25">
        <v>14100</v>
      </c>
      <c r="F23" s="26">
        <f t="shared" si="0"/>
        <v>153209331</v>
      </c>
      <c r="G23" s="32"/>
      <c r="H23" s="33"/>
      <c r="I23" s="2"/>
      <c r="J23" s="27"/>
    </row>
    <row r="24" spans="1:14" s="19" customFormat="1" ht="19.5" customHeight="1" x14ac:dyDescent="0.2">
      <c r="A24" s="21" t="s">
        <v>39</v>
      </c>
      <c r="B24" s="28" t="s">
        <v>526</v>
      </c>
      <c r="C24" s="29" t="s">
        <v>12</v>
      </c>
      <c r="D24" s="30">
        <v>7491.73</v>
      </c>
      <c r="E24" s="25">
        <v>68970</v>
      </c>
      <c r="F24" s="34">
        <f t="shared" si="0"/>
        <v>516704618</v>
      </c>
      <c r="H24" s="35"/>
      <c r="I24" s="2"/>
      <c r="J24" s="27"/>
      <c r="M24" s="36"/>
      <c r="N24" s="1"/>
    </row>
    <row r="25" spans="1:14" ht="12.75" x14ac:dyDescent="0.2">
      <c r="A25" s="21" t="s">
        <v>41</v>
      </c>
      <c r="B25" s="28" t="s">
        <v>40</v>
      </c>
      <c r="C25" s="29" t="s">
        <v>12</v>
      </c>
      <c r="D25" s="30">
        <v>8400.48</v>
      </c>
      <c r="E25" s="25">
        <v>20740</v>
      </c>
      <c r="F25" s="34">
        <f t="shared" si="0"/>
        <v>174225955</v>
      </c>
      <c r="I25" s="2"/>
      <c r="J25" s="27"/>
    </row>
    <row r="26" spans="1:14" ht="12.75" x14ac:dyDescent="0.2">
      <c r="A26" s="21" t="s">
        <v>42</v>
      </c>
      <c r="B26" s="28" t="s">
        <v>527</v>
      </c>
      <c r="C26" s="29" t="s">
        <v>12</v>
      </c>
      <c r="D26" s="24">
        <v>908.75</v>
      </c>
      <c r="E26" s="25">
        <v>91090</v>
      </c>
      <c r="F26" s="34">
        <f t="shared" si="0"/>
        <v>82778038</v>
      </c>
      <c r="I26" s="2"/>
      <c r="J26" s="27"/>
    </row>
    <row r="27" spans="1:14" ht="12.75" x14ac:dyDescent="0.2">
      <c r="A27" s="21" t="s">
        <v>44</v>
      </c>
      <c r="B27" s="28" t="s">
        <v>43</v>
      </c>
      <c r="C27" s="29" t="s">
        <v>15</v>
      </c>
      <c r="D27" s="24">
        <v>3635</v>
      </c>
      <c r="E27" s="25">
        <v>83670</v>
      </c>
      <c r="F27" s="34">
        <f t="shared" si="0"/>
        <v>304140450</v>
      </c>
      <c r="I27" s="2"/>
      <c r="J27" s="27"/>
    </row>
    <row r="28" spans="1:14" ht="12.75" x14ac:dyDescent="0.2">
      <c r="A28" s="21" t="s">
        <v>46</v>
      </c>
      <c r="B28" s="37" t="s">
        <v>45</v>
      </c>
      <c r="C28" s="38" t="s">
        <v>15</v>
      </c>
      <c r="D28" s="39">
        <v>400</v>
      </c>
      <c r="E28" s="25">
        <v>59080</v>
      </c>
      <c r="F28" s="34">
        <f t="shared" si="0"/>
        <v>23632000</v>
      </c>
      <c r="I28" s="2"/>
      <c r="J28" s="27"/>
    </row>
    <row r="29" spans="1:14" ht="12.75" x14ac:dyDescent="0.2">
      <c r="A29" s="21" t="s">
        <v>525</v>
      </c>
      <c r="B29" s="37" t="s">
        <v>47</v>
      </c>
      <c r="C29" s="38" t="s">
        <v>48</v>
      </c>
      <c r="D29" s="39">
        <v>5452</v>
      </c>
      <c r="E29" s="25">
        <v>4060</v>
      </c>
      <c r="F29" s="34">
        <f t="shared" si="0"/>
        <v>22135120</v>
      </c>
      <c r="I29" s="2"/>
      <c r="J29" s="27"/>
    </row>
    <row r="30" spans="1:14" x14ac:dyDescent="0.2">
      <c r="A30" s="40"/>
      <c r="B30" s="41"/>
      <c r="C30" s="42"/>
      <c r="D30" s="43"/>
      <c r="E30" s="44"/>
      <c r="F30" s="45"/>
      <c r="I30" s="2"/>
      <c r="J30" s="27"/>
    </row>
    <row r="31" spans="1:14" ht="12.75" x14ac:dyDescent="0.2">
      <c r="A31" s="13" t="s">
        <v>49</v>
      </c>
      <c r="B31" s="14" t="s">
        <v>50</v>
      </c>
      <c r="C31" s="46"/>
      <c r="D31" s="47" t="s">
        <v>51</v>
      </c>
      <c r="E31" s="48"/>
      <c r="F31" s="49"/>
      <c r="I31" s="2"/>
      <c r="J31" s="27"/>
    </row>
    <row r="32" spans="1:14" ht="12.75" x14ac:dyDescent="0.2">
      <c r="A32" s="21" t="s">
        <v>529</v>
      </c>
      <c r="B32" s="50" t="s">
        <v>52</v>
      </c>
      <c r="C32" s="51" t="s">
        <v>53</v>
      </c>
      <c r="D32" s="52">
        <v>45</v>
      </c>
      <c r="E32" s="53">
        <v>112530</v>
      </c>
      <c r="F32" s="26">
        <f t="shared" ref="F32:F33" si="1">+ROUND(E32*D32,0)</f>
        <v>5063850</v>
      </c>
      <c r="H32" s="20"/>
      <c r="I32" s="2"/>
      <c r="J32" s="27"/>
    </row>
    <row r="33" spans="1:10" ht="12.75" x14ac:dyDescent="0.2">
      <c r="A33" s="21" t="s">
        <v>530</v>
      </c>
      <c r="B33" s="50" t="s">
        <v>54</v>
      </c>
      <c r="C33" s="51" t="s">
        <v>53</v>
      </c>
      <c r="D33" s="52">
        <v>45</v>
      </c>
      <c r="E33" s="53">
        <v>74370</v>
      </c>
      <c r="F33" s="26">
        <f t="shared" si="1"/>
        <v>3346650</v>
      </c>
      <c r="H33" s="20"/>
      <c r="I33" s="2"/>
      <c r="J33" s="27"/>
    </row>
    <row r="34" spans="1:10" ht="12.75" x14ac:dyDescent="0.2">
      <c r="A34" s="54"/>
      <c r="B34" s="50"/>
      <c r="C34" s="51"/>
      <c r="D34" s="52"/>
      <c r="E34" s="53"/>
      <c r="F34" s="55"/>
      <c r="H34" s="20"/>
      <c r="I34" s="2"/>
      <c r="J34" s="27"/>
    </row>
    <row r="35" spans="1:10" ht="12.75" x14ac:dyDescent="0.2">
      <c r="A35" s="13" t="s">
        <v>55</v>
      </c>
      <c r="B35" s="56" t="s">
        <v>56</v>
      </c>
      <c r="C35" s="57"/>
      <c r="D35" s="58"/>
      <c r="E35" s="59"/>
      <c r="F35" s="60"/>
      <c r="H35" s="20"/>
      <c r="I35" s="2"/>
      <c r="J35" s="27"/>
    </row>
    <row r="36" spans="1:10" ht="12.75" x14ac:dyDescent="0.2">
      <c r="A36" s="21" t="s">
        <v>57</v>
      </c>
      <c r="B36" s="50" t="s">
        <v>58</v>
      </c>
      <c r="C36" s="51" t="s">
        <v>9</v>
      </c>
      <c r="D36" s="61">
        <v>15000</v>
      </c>
      <c r="E36" s="53">
        <v>2450</v>
      </c>
      <c r="F36" s="26">
        <f>+ROUND(E36*D36,0)</f>
        <v>36750000</v>
      </c>
      <c r="H36" s="20"/>
      <c r="I36" s="2"/>
      <c r="J36" s="27"/>
    </row>
    <row r="37" spans="1:10" ht="12.75" x14ac:dyDescent="0.2">
      <c r="A37" s="54"/>
      <c r="B37" s="50"/>
      <c r="C37" s="51"/>
      <c r="D37" s="47"/>
      <c r="E37" s="62"/>
      <c r="F37" s="55"/>
      <c r="H37" s="20"/>
      <c r="I37" s="2"/>
      <c r="J37" s="27"/>
    </row>
    <row r="38" spans="1:10" ht="12.75" x14ac:dyDescent="0.2">
      <c r="A38" s="63" t="s">
        <v>59</v>
      </c>
      <c r="B38" s="14" t="s">
        <v>60</v>
      </c>
      <c r="C38" s="15"/>
      <c r="D38" s="64"/>
      <c r="E38" s="53"/>
      <c r="F38" s="65"/>
      <c r="H38" s="20"/>
      <c r="I38" s="2"/>
      <c r="J38" s="27"/>
    </row>
    <row r="39" spans="1:10" ht="12.75" x14ac:dyDescent="0.2">
      <c r="A39" s="66" t="s">
        <v>61</v>
      </c>
      <c r="B39" s="50" t="s">
        <v>62</v>
      </c>
      <c r="C39" s="51" t="s">
        <v>53</v>
      </c>
      <c r="D39" s="24">
        <v>6</v>
      </c>
      <c r="E39" s="25">
        <v>68150</v>
      </c>
      <c r="F39" s="26">
        <f t="shared" ref="F39:F43" si="2">+ROUND(E39*D39,0)</f>
        <v>408900</v>
      </c>
      <c r="H39" s="20"/>
      <c r="I39" s="2"/>
      <c r="J39" s="27"/>
    </row>
    <row r="40" spans="1:10" ht="12.75" x14ac:dyDescent="0.2">
      <c r="A40" s="66" t="s">
        <v>63</v>
      </c>
      <c r="B40" s="50" t="s">
        <v>64</v>
      </c>
      <c r="C40" s="51" t="s">
        <v>53</v>
      </c>
      <c r="D40" s="24">
        <v>32</v>
      </c>
      <c r="E40" s="25">
        <v>61440</v>
      </c>
      <c r="F40" s="26">
        <f t="shared" si="2"/>
        <v>1966080</v>
      </c>
      <c r="H40" s="20"/>
      <c r="I40" s="2"/>
      <c r="J40" s="27"/>
    </row>
    <row r="41" spans="1:10" ht="12.75" x14ac:dyDescent="0.2">
      <c r="A41" s="66" t="s">
        <v>65</v>
      </c>
      <c r="B41" s="50" t="s">
        <v>66</v>
      </c>
      <c r="C41" s="51" t="s">
        <v>53</v>
      </c>
      <c r="D41" s="24">
        <v>63</v>
      </c>
      <c r="E41" s="25">
        <v>54720</v>
      </c>
      <c r="F41" s="26">
        <f t="shared" si="2"/>
        <v>3447360</v>
      </c>
      <c r="H41" s="20"/>
      <c r="I41" s="2"/>
      <c r="J41" s="27"/>
    </row>
    <row r="42" spans="1:10" ht="12.75" x14ac:dyDescent="0.2">
      <c r="A42" s="66" t="s">
        <v>67</v>
      </c>
      <c r="B42" s="50" t="s">
        <v>68</v>
      </c>
      <c r="C42" s="51" t="s">
        <v>53</v>
      </c>
      <c r="D42" s="24">
        <v>10</v>
      </c>
      <c r="E42" s="25">
        <v>54720</v>
      </c>
      <c r="F42" s="26">
        <f t="shared" si="2"/>
        <v>547200</v>
      </c>
      <c r="H42" s="20"/>
      <c r="I42" s="2"/>
      <c r="J42" s="27"/>
    </row>
    <row r="43" spans="1:10" ht="12.75" x14ac:dyDescent="0.2">
      <c r="A43" s="66" t="s">
        <v>67</v>
      </c>
      <c r="B43" s="50" t="s">
        <v>69</v>
      </c>
      <c r="C43" s="51" t="s">
        <v>53</v>
      </c>
      <c r="D43" s="24">
        <v>111</v>
      </c>
      <c r="E43" s="25">
        <v>979870</v>
      </c>
      <c r="F43" s="26">
        <f t="shared" si="2"/>
        <v>108765570</v>
      </c>
      <c r="H43" s="20"/>
      <c r="I43" s="2"/>
      <c r="J43" s="27"/>
    </row>
    <row r="44" spans="1:10" ht="12.75" x14ac:dyDescent="0.2">
      <c r="A44" s="67"/>
      <c r="B44" s="68"/>
      <c r="C44" s="15"/>
      <c r="D44" s="69"/>
      <c r="E44" s="70"/>
      <c r="F44" s="71"/>
      <c r="H44" s="20"/>
      <c r="I44" s="2"/>
      <c r="J44" s="27"/>
    </row>
    <row r="45" spans="1:10" ht="12.75" x14ac:dyDescent="0.2">
      <c r="A45" s="13" t="s">
        <v>70</v>
      </c>
      <c r="B45" s="14" t="s">
        <v>71</v>
      </c>
      <c r="C45" s="46"/>
      <c r="D45" s="72"/>
      <c r="E45" s="48"/>
      <c r="F45" s="49"/>
      <c r="H45" s="20"/>
      <c r="I45" s="2"/>
      <c r="J45" s="27"/>
    </row>
    <row r="46" spans="1:10" ht="38.25" customHeight="1" x14ac:dyDescent="0.2">
      <c r="A46" s="21" t="s">
        <v>72</v>
      </c>
      <c r="B46" s="73" t="s">
        <v>531</v>
      </c>
      <c r="C46" s="51" t="s">
        <v>53</v>
      </c>
      <c r="D46" s="74">
        <v>2600</v>
      </c>
      <c r="E46" s="25">
        <v>72868</v>
      </c>
      <c r="F46" s="26">
        <f>+ROUND(E46*D46,0)</f>
        <v>189456800</v>
      </c>
      <c r="H46" s="20"/>
      <c r="I46" s="2"/>
      <c r="J46" s="27"/>
    </row>
    <row r="47" spans="1:10" ht="22.5" customHeight="1" x14ac:dyDescent="0.2">
      <c r="A47" s="21" t="s">
        <v>73</v>
      </c>
      <c r="B47" s="50" t="s">
        <v>74</v>
      </c>
      <c r="C47" s="51" t="s">
        <v>53</v>
      </c>
      <c r="D47" s="74">
        <v>4100</v>
      </c>
      <c r="E47" s="25">
        <v>16790</v>
      </c>
      <c r="F47" s="26">
        <f>+ROUND(E47*D47,0)</f>
        <v>68839000</v>
      </c>
      <c r="H47" s="20"/>
      <c r="I47" s="2"/>
      <c r="J47" s="27"/>
    </row>
    <row r="48" spans="1:10" ht="12.75" x14ac:dyDescent="0.2">
      <c r="A48" s="54"/>
      <c r="B48" s="50"/>
      <c r="C48" s="51"/>
      <c r="D48" s="72"/>
      <c r="E48" s="75"/>
      <c r="F48" s="76"/>
      <c r="H48" s="20"/>
      <c r="I48" s="2"/>
      <c r="J48" s="27"/>
    </row>
    <row r="49" spans="1:10" ht="12.75" x14ac:dyDescent="0.2">
      <c r="A49" s="13" t="s">
        <v>75</v>
      </c>
      <c r="B49" s="14" t="s">
        <v>76</v>
      </c>
      <c r="C49" s="46"/>
      <c r="D49" s="72" t="s">
        <v>51</v>
      </c>
      <c r="E49" s="77"/>
      <c r="F49" s="49"/>
      <c r="H49" s="20"/>
      <c r="I49" s="2"/>
      <c r="J49" s="27"/>
    </row>
    <row r="50" spans="1:10" ht="25.5" x14ac:dyDescent="0.2">
      <c r="A50" s="21" t="s">
        <v>77</v>
      </c>
      <c r="B50" s="78" t="s">
        <v>78</v>
      </c>
      <c r="C50" s="51" t="s">
        <v>53</v>
      </c>
      <c r="D50" s="79">
        <v>7</v>
      </c>
      <c r="E50" s="25">
        <v>1897890</v>
      </c>
      <c r="F50" s="26">
        <f>+ROUND(E50*D50,0)</f>
        <v>13285230</v>
      </c>
      <c r="H50" s="20"/>
      <c r="I50" s="2"/>
      <c r="J50" s="27"/>
    </row>
    <row r="51" spans="1:10" ht="19.5" customHeight="1" x14ac:dyDescent="0.2">
      <c r="A51" s="21" t="s">
        <v>518</v>
      </c>
      <c r="B51" s="50" t="s">
        <v>519</v>
      </c>
      <c r="C51" s="51" t="s">
        <v>53</v>
      </c>
      <c r="D51" s="79">
        <v>7</v>
      </c>
      <c r="E51" s="25">
        <v>40289</v>
      </c>
      <c r="F51" s="26">
        <f>+ROUND(E51*D51,0)</f>
        <v>282023</v>
      </c>
      <c r="H51" s="20"/>
      <c r="I51" s="2"/>
      <c r="J51" s="27"/>
    </row>
    <row r="52" spans="1:10" ht="12.75" x14ac:dyDescent="0.2">
      <c r="A52" s="21"/>
      <c r="B52" s="50"/>
      <c r="C52" s="15"/>
      <c r="D52" s="72"/>
      <c r="E52" s="75"/>
      <c r="F52" s="55"/>
      <c r="H52" s="20"/>
      <c r="I52" s="2"/>
      <c r="J52" s="27"/>
    </row>
    <row r="53" spans="1:10" ht="12.75" x14ac:dyDescent="0.2">
      <c r="A53" s="13" t="s">
        <v>79</v>
      </c>
      <c r="B53" s="14" t="s">
        <v>80</v>
      </c>
      <c r="C53" s="46"/>
      <c r="D53" s="72" t="s">
        <v>51</v>
      </c>
      <c r="E53" s="77"/>
      <c r="F53" s="80"/>
      <c r="H53" s="20"/>
      <c r="I53" s="2"/>
      <c r="J53" s="27"/>
    </row>
    <row r="54" spans="1:10" ht="12.75" x14ac:dyDescent="0.2">
      <c r="A54" s="21" t="s">
        <v>81</v>
      </c>
      <c r="B54" s="78" t="s">
        <v>82</v>
      </c>
      <c r="C54" s="51" t="s">
        <v>53</v>
      </c>
      <c r="D54" s="79">
        <v>7</v>
      </c>
      <c r="E54" s="53">
        <v>208080</v>
      </c>
      <c r="F54" s="26">
        <f>+ROUND(E54*D54,0)</f>
        <v>1456560</v>
      </c>
      <c r="H54" s="20"/>
      <c r="I54" s="2"/>
      <c r="J54" s="27"/>
    </row>
    <row r="55" spans="1:10" ht="12.75" x14ac:dyDescent="0.2">
      <c r="A55" s="21" t="s">
        <v>83</v>
      </c>
      <c r="B55" s="50" t="s">
        <v>84</v>
      </c>
      <c r="C55" s="51" t="s">
        <v>53</v>
      </c>
      <c r="D55" s="79">
        <v>7</v>
      </c>
      <c r="E55" s="53">
        <v>979870</v>
      </c>
      <c r="F55" s="26">
        <f>+ROUND(E55*D55,0)</f>
        <v>6859090</v>
      </c>
      <c r="H55" s="20"/>
      <c r="I55" s="2"/>
      <c r="J55" s="27"/>
    </row>
    <row r="56" spans="1:10" ht="12.75" x14ac:dyDescent="0.2">
      <c r="A56" s="21" t="s">
        <v>85</v>
      </c>
      <c r="B56" s="50" t="s">
        <v>86</v>
      </c>
      <c r="C56" s="51" t="s">
        <v>53</v>
      </c>
      <c r="D56" s="79">
        <v>7</v>
      </c>
      <c r="E56" s="53">
        <v>54720</v>
      </c>
      <c r="F56" s="26">
        <f>+ROUND(E56*D56,0)</f>
        <v>383040</v>
      </c>
      <c r="H56" s="20"/>
      <c r="I56" s="2"/>
      <c r="J56" s="27"/>
    </row>
    <row r="57" spans="1:10" x14ac:dyDescent="0.2">
      <c r="A57" s="81"/>
      <c r="B57" s="82"/>
      <c r="C57" s="83"/>
      <c r="D57" s="84"/>
      <c r="E57" s="85"/>
      <c r="F57" s="86"/>
      <c r="G57" s="12"/>
      <c r="H57" s="20"/>
      <c r="I57" s="2"/>
      <c r="J57" s="27"/>
    </row>
    <row r="58" spans="1:10" ht="22.5" customHeight="1" x14ac:dyDescent="0.2">
      <c r="A58" s="3"/>
      <c r="B58" s="4" t="s">
        <v>87</v>
      </c>
      <c r="C58" s="87"/>
      <c r="D58" s="72"/>
      <c r="E58" s="77"/>
      <c r="F58" s="88"/>
      <c r="H58" s="20"/>
      <c r="I58" s="2"/>
      <c r="J58" s="27"/>
    </row>
    <row r="59" spans="1:10" ht="12.75" x14ac:dyDescent="0.2">
      <c r="A59" s="89">
        <v>2</v>
      </c>
      <c r="B59" s="90" t="s">
        <v>88</v>
      </c>
      <c r="C59" s="91"/>
      <c r="D59" s="91"/>
      <c r="E59" s="92"/>
      <c r="F59" s="93"/>
      <c r="H59" s="20"/>
      <c r="I59" s="2"/>
      <c r="J59" s="27"/>
    </row>
    <row r="60" spans="1:10" ht="18" customHeight="1" x14ac:dyDescent="0.2">
      <c r="A60" s="94" t="s">
        <v>532</v>
      </c>
      <c r="B60" s="95" t="s">
        <v>89</v>
      </c>
      <c r="C60" s="94" t="s">
        <v>15</v>
      </c>
      <c r="D60" s="96">
        <v>345.1</v>
      </c>
      <c r="E60" s="97">
        <v>4487</v>
      </c>
      <c r="F60" s="98">
        <f>+ROUND(E60*D60,0)</f>
        <v>1548464</v>
      </c>
      <c r="G60" s="31"/>
      <c r="H60" s="20"/>
      <c r="I60" s="2"/>
      <c r="J60" s="27"/>
    </row>
    <row r="61" spans="1:10" ht="12.75" x14ac:dyDescent="0.2">
      <c r="A61" s="94" t="s">
        <v>533</v>
      </c>
      <c r="B61" s="37" t="s">
        <v>90</v>
      </c>
      <c r="C61" s="94" t="s">
        <v>15</v>
      </c>
      <c r="D61" s="96">
        <v>345.1</v>
      </c>
      <c r="E61" s="25">
        <v>2820</v>
      </c>
      <c r="F61" s="98">
        <f t="shared" ref="F61:F64" si="3">+ROUND(E61*D61,0)</f>
        <v>973182</v>
      </c>
      <c r="H61" s="20"/>
      <c r="I61" s="2"/>
      <c r="J61" s="27"/>
    </row>
    <row r="62" spans="1:10" ht="12.75" x14ac:dyDescent="0.2">
      <c r="A62" s="94" t="s">
        <v>534</v>
      </c>
      <c r="B62" s="37" t="s">
        <v>8</v>
      </c>
      <c r="C62" s="94" t="s">
        <v>9</v>
      </c>
      <c r="D62" s="96">
        <v>424.6</v>
      </c>
      <c r="E62" s="97">
        <v>1450</v>
      </c>
      <c r="F62" s="98">
        <f t="shared" si="3"/>
        <v>615670</v>
      </c>
      <c r="H62" s="20"/>
      <c r="I62" s="2"/>
      <c r="J62" s="27"/>
    </row>
    <row r="63" spans="1:10" ht="25.5" x14ac:dyDescent="0.2">
      <c r="A63" s="94" t="s">
        <v>535</v>
      </c>
      <c r="B63" s="99" t="s">
        <v>91</v>
      </c>
      <c r="C63" s="94" t="s">
        <v>9</v>
      </c>
      <c r="D63" s="96">
        <v>849.2</v>
      </c>
      <c r="E63" s="97">
        <v>4002</v>
      </c>
      <c r="F63" s="98">
        <f t="shared" si="3"/>
        <v>3398498</v>
      </c>
      <c r="H63" s="20"/>
      <c r="I63" s="2"/>
      <c r="J63" s="27"/>
    </row>
    <row r="64" spans="1:10" ht="21" customHeight="1" x14ac:dyDescent="0.2">
      <c r="A64" s="94" t="s">
        <v>536</v>
      </c>
      <c r="B64" s="95" t="s">
        <v>92</v>
      </c>
      <c r="C64" s="94" t="s">
        <v>93</v>
      </c>
      <c r="D64" s="96">
        <v>10</v>
      </c>
      <c r="E64" s="97">
        <v>261281</v>
      </c>
      <c r="F64" s="98">
        <f t="shared" si="3"/>
        <v>2612810</v>
      </c>
      <c r="H64" s="20"/>
      <c r="I64" s="2"/>
      <c r="J64" s="27"/>
    </row>
    <row r="65" spans="1:10" x14ac:dyDescent="0.2">
      <c r="A65" s="40"/>
      <c r="B65" s="100"/>
      <c r="C65" s="101"/>
      <c r="D65" s="102"/>
      <c r="E65" s="44"/>
      <c r="F65" s="103"/>
      <c r="H65" s="20"/>
      <c r="I65" s="2"/>
      <c r="J65" s="27"/>
    </row>
    <row r="66" spans="1:10" ht="19.5" customHeight="1" x14ac:dyDescent="0.2">
      <c r="A66" s="89">
        <v>3</v>
      </c>
      <c r="B66" s="104" t="s">
        <v>94</v>
      </c>
      <c r="C66" s="105"/>
      <c r="D66" s="106"/>
      <c r="E66" s="107"/>
      <c r="F66" s="108"/>
      <c r="H66" s="20"/>
      <c r="I66" s="2"/>
      <c r="J66" s="27"/>
    </row>
    <row r="67" spans="1:10" ht="29.25" customHeight="1" x14ac:dyDescent="0.2">
      <c r="A67" s="109" t="s">
        <v>537</v>
      </c>
      <c r="B67" s="95" t="s">
        <v>11</v>
      </c>
      <c r="C67" s="94" t="s">
        <v>12</v>
      </c>
      <c r="D67" s="96">
        <v>529.4</v>
      </c>
      <c r="E67" s="25">
        <v>14060</v>
      </c>
      <c r="F67" s="26">
        <f t="shared" ref="F67:F80" si="4">+ROUND(E67*D67,0)</f>
        <v>7443364</v>
      </c>
      <c r="H67" s="20"/>
      <c r="I67" s="2"/>
      <c r="J67" s="27"/>
    </row>
    <row r="68" spans="1:10" ht="29.25" customHeight="1" x14ac:dyDescent="0.2">
      <c r="A68" s="67" t="s">
        <v>538</v>
      </c>
      <c r="B68" s="95" t="s">
        <v>95</v>
      </c>
      <c r="C68" s="94" t="s">
        <v>12</v>
      </c>
      <c r="D68" s="96">
        <v>58.8</v>
      </c>
      <c r="E68" s="25">
        <v>20080</v>
      </c>
      <c r="F68" s="26">
        <f t="shared" si="4"/>
        <v>1180704</v>
      </c>
      <c r="H68" s="20"/>
      <c r="I68" s="2"/>
      <c r="J68" s="27"/>
    </row>
    <row r="69" spans="1:10" ht="27.75" customHeight="1" x14ac:dyDescent="0.2">
      <c r="A69" s="109" t="s">
        <v>539</v>
      </c>
      <c r="B69" s="95" t="s">
        <v>96</v>
      </c>
      <c r="C69" s="94" t="s">
        <v>12</v>
      </c>
      <c r="D69" s="96">
        <v>27.5</v>
      </c>
      <c r="E69" s="25">
        <v>19520</v>
      </c>
      <c r="F69" s="26">
        <f t="shared" si="4"/>
        <v>536800</v>
      </c>
      <c r="H69" s="20"/>
      <c r="I69" s="2"/>
      <c r="J69" s="27"/>
    </row>
    <row r="70" spans="1:10" ht="25.5" customHeight="1" x14ac:dyDescent="0.2">
      <c r="A70" s="67" t="s">
        <v>540</v>
      </c>
      <c r="B70" s="95" t="s">
        <v>97</v>
      </c>
      <c r="C70" s="94" t="s">
        <v>12</v>
      </c>
      <c r="D70" s="96">
        <v>3.1</v>
      </c>
      <c r="E70" s="25">
        <v>30320</v>
      </c>
      <c r="F70" s="26">
        <f t="shared" si="4"/>
        <v>93992</v>
      </c>
      <c r="H70" s="20"/>
      <c r="I70" s="2"/>
      <c r="J70" s="27"/>
    </row>
    <row r="71" spans="1:10" ht="18.75" customHeight="1" x14ac:dyDescent="0.2">
      <c r="A71" s="109" t="s">
        <v>541</v>
      </c>
      <c r="B71" s="95" t="s">
        <v>98</v>
      </c>
      <c r="C71" s="94" t="s">
        <v>12</v>
      </c>
      <c r="D71" s="96">
        <v>265.2</v>
      </c>
      <c r="E71" s="25">
        <v>9800</v>
      </c>
      <c r="F71" s="26">
        <f t="shared" si="4"/>
        <v>2598960</v>
      </c>
      <c r="H71" s="20"/>
      <c r="I71" s="2"/>
      <c r="J71" s="27"/>
    </row>
    <row r="72" spans="1:10" ht="19.5" customHeight="1" x14ac:dyDescent="0.2">
      <c r="A72" s="67" t="s">
        <v>542</v>
      </c>
      <c r="B72" s="95" t="s">
        <v>99</v>
      </c>
      <c r="C72" s="94" t="s">
        <v>12</v>
      </c>
      <c r="D72" s="96">
        <v>8.8000000000000007</v>
      </c>
      <c r="E72" s="25">
        <v>63100</v>
      </c>
      <c r="F72" s="26">
        <f t="shared" si="4"/>
        <v>555280</v>
      </c>
      <c r="H72" s="20"/>
      <c r="I72" s="2"/>
      <c r="J72" s="27"/>
    </row>
    <row r="73" spans="1:10" ht="20.25" customHeight="1" x14ac:dyDescent="0.2">
      <c r="A73" s="109" t="s">
        <v>543</v>
      </c>
      <c r="B73" s="110" t="s">
        <v>37</v>
      </c>
      <c r="C73" s="94" t="s">
        <v>12</v>
      </c>
      <c r="D73" s="96">
        <v>368.6</v>
      </c>
      <c r="E73" s="25">
        <v>14100</v>
      </c>
      <c r="F73" s="26">
        <f t="shared" si="4"/>
        <v>5197260</v>
      </c>
      <c r="H73" s="20"/>
      <c r="I73" s="2"/>
      <c r="J73" s="27"/>
    </row>
    <row r="74" spans="1:10" ht="18.75" customHeight="1" x14ac:dyDescent="0.2">
      <c r="A74" s="67" t="s">
        <v>544</v>
      </c>
      <c r="B74" s="95" t="s">
        <v>100</v>
      </c>
      <c r="C74" s="94" t="s">
        <v>12</v>
      </c>
      <c r="D74" s="96">
        <v>545.6</v>
      </c>
      <c r="E74" s="25">
        <v>57520</v>
      </c>
      <c r="F74" s="26">
        <f t="shared" si="4"/>
        <v>31382912</v>
      </c>
      <c r="H74" s="20"/>
      <c r="I74" s="2"/>
      <c r="J74" s="27"/>
    </row>
    <row r="75" spans="1:10" ht="25.5" x14ac:dyDescent="0.2">
      <c r="A75" s="109" t="s">
        <v>545</v>
      </c>
      <c r="B75" s="99" t="s">
        <v>101</v>
      </c>
      <c r="C75" s="94" t="s">
        <v>12</v>
      </c>
      <c r="D75" s="96">
        <v>102.69999999999999</v>
      </c>
      <c r="E75" s="25">
        <v>355130</v>
      </c>
      <c r="F75" s="26">
        <f t="shared" si="4"/>
        <v>36471851</v>
      </c>
      <c r="H75" s="20"/>
      <c r="I75" s="2"/>
      <c r="J75" s="27"/>
    </row>
    <row r="76" spans="1:10" ht="18" customHeight="1" x14ac:dyDescent="0.2">
      <c r="A76" s="67" t="s">
        <v>546</v>
      </c>
      <c r="B76" s="95" t="s">
        <v>45</v>
      </c>
      <c r="C76" s="94" t="s">
        <v>15</v>
      </c>
      <c r="D76" s="96">
        <v>260.60000000000002</v>
      </c>
      <c r="E76" s="25">
        <v>59080</v>
      </c>
      <c r="F76" s="26">
        <f t="shared" si="4"/>
        <v>15396248</v>
      </c>
      <c r="H76" s="20"/>
      <c r="I76" s="2"/>
      <c r="J76" s="27"/>
    </row>
    <row r="77" spans="1:10" ht="18.75" customHeight="1" x14ac:dyDescent="0.2">
      <c r="A77" s="109" t="s">
        <v>547</v>
      </c>
      <c r="B77" s="95" t="s">
        <v>102</v>
      </c>
      <c r="C77" s="94" t="s">
        <v>9</v>
      </c>
      <c r="D77" s="96">
        <v>175</v>
      </c>
      <c r="E77" s="25">
        <v>40671</v>
      </c>
      <c r="F77" s="26">
        <f t="shared" si="4"/>
        <v>7117425</v>
      </c>
      <c r="H77" s="20"/>
      <c r="I77" s="2"/>
      <c r="J77" s="27"/>
    </row>
    <row r="78" spans="1:10" ht="20.25" customHeight="1" x14ac:dyDescent="0.2">
      <c r="A78" s="67" t="s">
        <v>548</v>
      </c>
      <c r="B78" s="95" t="s">
        <v>103</v>
      </c>
      <c r="C78" s="94" t="s">
        <v>12</v>
      </c>
      <c r="D78" s="96">
        <v>25.5</v>
      </c>
      <c r="E78" s="25">
        <v>384240</v>
      </c>
      <c r="F78" s="26">
        <f t="shared" si="4"/>
        <v>9798120</v>
      </c>
      <c r="H78" s="20"/>
      <c r="I78" s="2"/>
      <c r="J78" s="27"/>
    </row>
    <row r="79" spans="1:10" ht="18.75" customHeight="1" x14ac:dyDescent="0.2">
      <c r="A79" s="109" t="s">
        <v>549</v>
      </c>
      <c r="B79" s="95" t="s">
        <v>104</v>
      </c>
      <c r="C79" s="94" t="s">
        <v>105</v>
      </c>
      <c r="D79" s="96">
        <v>10483.999999999998</v>
      </c>
      <c r="E79" s="111">
        <v>1200</v>
      </c>
      <c r="F79" s="26">
        <f t="shared" si="4"/>
        <v>12580800</v>
      </c>
      <c r="H79" s="20"/>
      <c r="I79" s="2"/>
      <c r="J79" s="27"/>
    </row>
    <row r="80" spans="1:10" ht="92.25" customHeight="1" x14ac:dyDescent="0.2">
      <c r="A80" s="67" t="s">
        <v>106</v>
      </c>
      <c r="B80" s="99" t="s">
        <v>107</v>
      </c>
      <c r="C80" s="94" t="s">
        <v>93</v>
      </c>
      <c r="D80" s="96">
        <v>10</v>
      </c>
      <c r="E80" s="111">
        <v>5226274</v>
      </c>
      <c r="F80" s="26">
        <f t="shared" si="4"/>
        <v>52262740</v>
      </c>
      <c r="H80" s="20"/>
      <c r="I80" s="2"/>
      <c r="J80" s="27"/>
    </row>
    <row r="81" spans="1:10" ht="12.75" x14ac:dyDescent="0.2">
      <c r="A81" s="112"/>
      <c r="B81" s="95"/>
      <c r="C81" s="94"/>
      <c r="D81" s="113"/>
      <c r="E81" s="114"/>
      <c r="F81" s="115"/>
      <c r="H81" s="20"/>
      <c r="I81" s="2"/>
      <c r="J81" s="27"/>
    </row>
    <row r="82" spans="1:10" ht="18" customHeight="1" x14ac:dyDescent="0.2">
      <c r="A82" s="3">
        <v>4</v>
      </c>
      <c r="B82" s="104" t="s">
        <v>108</v>
      </c>
      <c r="C82" s="105"/>
      <c r="D82" s="106"/>
      <c r="E82" s="107"/>
      <c r="F82" s="108"/>
      <c r="H82" s="20"/>
      <c r="I82" s="2"/>
      <c r="J82" s="27"/>
    </row>
    <row r="83" spans="1:10" ht="51" x14ac:dyDescent="0.2">
      <c r="A83" s="67" t="s">
        <v>550</v>
      </c>
      <c r="B83" s="99" t="s">
        <v>109</v>
      </c>
      <c r="C83" s="94" t="s">
        <v>93</v>
      </c>
      <c r="D83" s="113">
        <v>1</v>
      </c>
      <c r="E83" s="111">
        <v>13303360</v>
      </c>
      <c r="F83" s="26">
        <f t="shared" ref="F83:F92" si="5">+ROUND(E83*D83,0)</f>
        <v>13303360</v>
      </c>
      <c r="H83" s="20"/>
      <c r="I83" s="2"/>
      <c r="J83" s="27"/>
    </row>
    <row r="84" spans="1:10" ht="27" customHeight="1" x14ac:dyDescent="0.2">
      <c r="A84" s="67" t="s">
        <v>551</v>
      </c>
      <c r="B84" s="99" t="s">
        <v>110</v>
      </c>
      <c r="C84" s="94" t="s">
        <v>93</v>
      </c>
      <c r="D84" s="113">
        <v>1</v>
      </c>
      <c r="E84" s="111">
        <v>145773</v>
      </c>
      <c r="F84" s="26">
        <f t="shared" si="5"/>
        <v>145773</v>
      </c>
      <c r="H84" s="20"/>
      <c r="I84" s="2"/>
      <c r="J84" s="27"/>
    </row>
    <row r="85" spans="1:10" ht="54" customHeight="1" x14ac:dyDescent="0.2">
      <c r="A85" s="67" t="s">
        <v>552</v>
      </c>
      <c r="B85" s="99" t="s">
        <v>111</v>
      </c>
      <c r="C85" s="94" t="s">
        <v>93</v>
      </c>
      <c r="D85" s="113">
        <v>1</v>
      </c>
      <c r="E85" s="111">
        <v>6745990</v>
      </c>
      <c r="F85" s="26">
        <f t="shared" si="5"/>
        <v>6745990</v>
      </c>
      <c r="H85" s="20"/>
      <c r="I85" s="2"/>
      <c r="J85" s="27"/>
    </row>
    <row r="86" spans="1:10" ht="38.25" x14ac:dyDescent="0.2">
      <c r="A86" s="67" t="s">
        <v>553</v>
      </c>
      <c r="B86" s="99" t="s">
        <v>112</v>
      </c>
      <c r="C86" s="94" t="s">
        <v>93</v>
      </c>
      <c r="D86" s="113">
        <v>1</v>
      </c>
      <c r="E86" s="111">
        <v>4589657</v>
      </c>
      <c r="F86" s="26">
        <f t="shared" si="5"/>
        <v>4589657</v>
      </c>
      <c r="H86" s="20"/>
      <c r="I86" s="2"/>
      <c r="J86" s="27"/>
    </row>
    <row r="87" spans="1:10" ht="51" customHeight="1" x14ac:dyDescent="0.2">
      <c r="A87" s="67" t="s">
        <v>554</v>
      </c>
      <c r="B87" s="99" t="s">
        <v>113</v>
      </c>
      <c r="C87" s="94" t="s">
        <v>93</v>
      </c>
      <c r="D87" s="113">
        <v>1</v>
      </c>
      <c r="E87" s="111">
        <v>753310</v>
      </c>
      <c r="F87" s="26">
        <f t="shared" si="5"/>
        <v>753310</v>
      </c>
      <c r="H87" s="20"/>
      <c r="I87" s="2"/>
      <c r="J87" s="27"/>
    </row>
    <row r="88" spans="1:10" ht="38.25" x14ac:dyDescent="0.2">
      <c r="A88" s="67" t="s">
        <v>555</v>
      </c>
      <c r="B88" s="99" t="s">
        <v>114</v>
      </c>
      <c r="C88" s="94" t="s">
        <v>93</v>
      </c>
      <c r="D88" s="113">
        <v>1</v>
      </c>
      <c r="E88" s="111">
        <v>518762</v>
      </c>
      <c r="F88" s="26">
        <f t="shared" si="5"/>
        <v>518762</v>
      </c>
      <c r="H88" s="20"/>
      <c r="I88" s="2"/>
      <c r="J88" s="27"/>
    </row>
    <row r="89" spans="1:10" ht="25.5" x14ac:dyDescent="0.2">
      <c r="A89" s="67" t="s">
        <v>556</v>
      </c>
      <c r="B89" s="99" t="s">
        <v>115</v>
      </c>
      <c r="C89" s="94" t="s">
        <v>93</v>
      </c>
      <c r="D89" s="113">
        <v>1</v>
      </c>
      <c r="E89" s="111">
        <v>9280000</v>
      </c>
      <c r="F89" s="26">
        <f t="shared" si="5"/>
        <v>9280000</v>
      </c>
      <c r="H89" s="20"/>
      <c r="I89" s="2"/>
      <c r="J89" s="27"/>
    </row>
    <row r="90" spans="1:10" ht="19.5" customHeight="1" x14ac:dyDescent="0.2">
      <c r="A90" s="67" t="s">
        <v>557</v>
      </c>
      <c r="B90" s="99" t="s">
        <v>116</v>
      </c>
      <c r="C90" s="94" t="s">
        <v>93</v>
      </c>
      <c r="D90" s="113">
        <v>1</v>
      </c>
      <c r="E90" s="111">
        <v>950000</v>
      </c>
      <c r="F90" s="26">
        <f t="shared" si="5"/>
        <v>950000</v>
      </c>
      <c r="H90" s="20"/>
      <c r="I90" s="2"/>
      <c r="J90" s="27"/>
    </row>
    <row r="91" spans="1:10" ht="25.5" x14ac:dyDescent="0.2">
      <c r="A91" s="67" t="s">
        <v>558</v>
      </c>
      <c r="B91" s="99" t="s">
        <v>117</v>
      </c>
      <c r="C91" s="94" t="s">
        <v>93</v>
      </c>
      <c r="D91" s="113">
        <v>1</v>
      </c>
      <c r="E91" s="111">
        <v>812000</v>
      </c>
      <c r="F91" s="26">
        <f t="shared" si="5"/>
        <v>812000</v>
      </c>
      <c r="H91" s="20"/>
      <c r="I91" s="2"/>
      <c r="J91" s="27"/>
    </row>
    <row r="92" spans="1:10" ht="19.5" customHeight="1" x14ac:dyDescent="0.2">
      <c r="A92" s="67" t="s">
        <v>559</v>
      </c>
      <c r="B92" s="99" t="s">
        <v>118</v>
      </c>
      <c r="C92" s="94" t="s">
        <v>93</v>
      </c>
      <c r="D92" s="113">
        <v>1</v>
      </c>
      <c r="E92" s="111">
        <v>550000</v>
      </c>
      <c r="F92" s="26">
        <f t="shared" si="5"/>
        <v>550000</v>
      </c>
      <c r="H92" s="20"/>
      <c r="I92" s="2"/>
      <c r="J92" s="27"/>
    </row>
    <row r="93" spans="1:10" x14ac:dyDescent="0.2">
      <c r="A93" s="40"/>
      <c r="B93" s="100"/>
      <c r="C93" s="101"/>
      <c r="D93" s="102"/>
      <c r="E93" s="44"/>
      <c r="F93" s="103"/>
      <c r="H93" s="20"/>
      <c r="I93" s="2"/>
      <c r="J93" s="27"/>
    </row>
    <row r="94" spans="1:10" ht="12.75" x14ac:dyDescent="0.2">
      <c r="A94" s="3">
        <v>5</v>
      </c>
      <c r="B94" s="104" t="s">
        <v>119</v>
      </c>
      <c r="C94" s="105"/>
      <c r="D94" s="106"/>
      <c r="E94" s="107"/>
      <c r="F94" s="116"/>
      <c r="H94" s="20"/>
      <c r="I94" s="2"/>
      <c r="J94" s="27"/>
    </row>
    <row r="95" spans="1:10" ht="38.25" x14ac:dyDescent="0.2">
      <c r="A95" s="67" t="s">
        <v>560</v>
      </c>
      <c r="B95" s="99" t="s">
        <v>120</v>
      </c>
      <c r="C95" s="94" t="s">
        <v>93</v>
      </c>
      <c r="D95" s="96">
        <v>4</v>
      </c>
      <c r="E95" s="111">
        <v>4476293</v>
      </c>
      <c r="F95" s="26">
        <f t="shared" ref="F95:F124" si="6">+ROUND(E95*D95,0)</f>
        <v>17905172</v>
      </c>
      <c r="H95" s="20"/>
      <c r="I95" s="2"/>
      <c r="J95" s="27"/>
    </row>
    <row r="96" spans="1:10" ht="60" customHeight="1" x14ac:dyDescent="0.2">
      <c r="A96" s="67" t="s">
        <v>561</v>
      </c>
      <c r="B96" s="99" t="s">
        <v>121</v>
      </c>
      <c r="C96" s="94" t="s">
        <v>93</v>
      </c>
      <c r="D96" s="96">
        <v>2</v>
      </c>
      <c r="E96" s="111">
        <v>4216424</v>
      </c>
      <c r="F96" s="26">
        <f t="shared" si="6"/>
        <v>8432848</v>
      </c>
      <c r="H96" s="20"/>
      <c r="I96" s="2"/>
      <c r="J96" s="27"/>
    </row>
    <row r="97" spans="1:10" ht="42" customHeight="1" x14ac:dyDescent="0.2">
      <c r="A97" s="67" t="s">
        <v>562</v>
      </c>
      <c r="B97" s="99" t="s">
        <v>122</v>
      </c>
      <c r="C97" s="94" t="s">
        <v>93</v>
      </c>
      <c r="D97" s="96">
        <v>4</v>
      </c>
      <c r="E97" s="111">
        <v>1058981</v>
      </c>
      <c r="F97" s="26">
        <f t="shared" si="6"/>
        <v>4235924</v>
      </c>
      <c r="H97" s="20"/>
      <c r="I97" s="2"/>
      <c r="J97" s="27"/>
    </row>
    <row r="98" spans="1:10" ht="51" x14ac:dyDescent="0.2">
      <c r="A98" s="67" t="s">
        <v>563</v>
      </c>
      <c r="B98" s="99" t="s">
        <v>123</v>
      </c>
      <c r="C98" s="94" t="s">
        <v>93</v>
      </c>
      <c r="D98" s="96">
        <v>9</v>
      </c>
      <c r="E98" s="111">
        <v>354367</v>
      </c>
      <c r="F98" s="26">
        <f t="shared" si="6"/>
        <v>3189303</v>
      </c>
      <c r="H98" s="20"/>
      <c r="I98" s="2"/>
      <c r="J98" s="27"/>
    </row>
    <row r="99" spans="1:10" ht="25.5" x14ac:dyDescent="0.2">
      <c r="A99" s="67" t="s">
        <v>564</v>
      </c>
      <c r="B99" s="99" t="s">
        <v>124</v>
      </c>
      <c r="C99" s="94" t="s">
        <v>93</v>
      </c>
      <c r="D99" s="96">
        <v>2</v>
      </c>
      <c r="E99" s="111">
        <v>1767717</v>
      </c>
      <c r="F99" s="26">
        <f t="shared" si="6"/>
        <v>3535434</v>
      </c>
      <c r="H99" s="20"/>
      <c r="I99" s="2"/>
      <c r="J99" s="27"/>
    </row>
    <row r="100" spans="1:10" ht="51" x14ac:dyDescent="0.2">
      <c r="A100" s="67" t="s">
        <v>565</v>
      </c>
      <c r="B100" s="99" t="s">
        <v>125</v>
      </c>
      <c r="C100" s="94" t="s">
        <v>93</v>
      </c>
      <c r="D100" s="96">
        <v>4</v>
      </c>
      <c r="E100" s="111">
        <v>2551448</v>
      </c>
      <c r="F100" s="26">
        <f t="shared" si="6"/>
        <v>10205792</v>
      </c>
      <c r="H100" s="20"/>
      <c r="I100" s="2"/>
      <c r="J100" s="27"/>
    </row>
    <row r="101" spans="1:10" ht="75.75" customHeight="1" x14ac:dyDescent="0.2">
      <c r="A101" s="67" t="s">
        <v>566</v>
      </c>
      <c r="B101" s="99" t="s">
        <v>126</v>
      </c>
      <c r="C101" s="94" t="s">
        <v>93</v>
      </c>
      <c r="D101" s="96">
        <v>6</v>
      </c>
      <c r="E101" s="111">
        <v>2409700</v>
      </c>
      <c r="F101" s="26">
        <f t="shared" si="6"/>
        <v>14458200</v>
      </c>
      <c r="H101" s="20"/>
      <c r="I101" s="2"/>
      <c r="J101" s="27"/>
    </row>
    <row r="102" spans="1:10" ht="86.25" customHeight="1" x14ac:dyDescent="0.2">
      <c r="A102" s="67" t="s">
        <v>567</v>
      </c>
      <c r="B102" s="99" t="s">
        <v>127</v>
      </c>
      <c r="C102" s="94" t="s">
        <v>93</v>
      </c>
      <c r="D102" s="96">
        <v>6</v>
      </c>
      <c r="E102" s="111">
        <v>2291579</v>
      </c>
      <c r="F102" s="26">
        <f t="shared" si="6"/>
        <v>13749474</v>
      </c>
      <c r="H102" s="20"/>
      <c r="I102" s="2"/>
      <c r="J102" s="27"/>
    </row>
    <row r="103" spans="1:10" ht="38.25" x14ac:dyDescent="0.2">
      <c r="A103" s="67" t="s">
        <v>568</v>
      </c>
      <c r="B103" s="99" t="s">
        <v>128</v>
      </c>
      <c r="C103" s="94" t="s">
        <v>93</v>
      </c>
      <c r="D103" s="96">
        <v>4</v>
      </c>
      <c r="E103" s="111">
        <v>1980338</v>
      </c>
      <c r="F103" s="26">
        <f t="shared" si="6"/>
        <v>7921352</v>
      </c>
      <c r="H103" s="20"/>
      <c r="I103" s="2"/>
      <c r="J103" s="27"/>
    </row>
    <row r="104" spans="1:10" ht="51" customHeight="1" x14ac:dyDescent="0.2">
      <c r="A104" s="67" t="s">
        <v>569</v>
      </c>
      <c r="B104" s="99" t="s">
        <v>129</v>
      </c>
      <c r="C104" s="94" t="s">
        <v>93</v>
      </c>
      <c r="D104" s="96">
        <v>2</v>
      </c>
      <c r="E104" s="111">
        <v>401616</v>
      </c>
      <c r="F104" s="26">
        <f t="shared" si="6"/>
        <v>803232</v>
      </c>
      <c r="H104" s="20"/>
      <c r="I104" s="2"/>
      <c r="J104" s="27"/>
    </row>
    <row r="105" spans="1:10" ht="38.25" x14ac:dyDescent="0.2">
      <c r="A105" s="67" t="s">
        <v>570</v>
      </c>
      <c r="B105" s="99" t="s">
        <v>130</v>
      </c>
      <c r="C105" s="94" t="s">
        <v>93</v>
      </c>
      <c r="D105" s="96">
        <v>4</v>
      </c>
      <c r="E105" s="111">
        <v>366998</v>
      </c>
      <c r="F105" s="26">
        <f t="shared" si="6"/>
        <v>1467992</v>
      </c>
      <c r="H105" s="20"/>
      <c r="I105" s="2"/>
      <c r="J105" s="27"/>
    </row>
    <row r="106" spans="1:10" ht="51" customHeight="1" x14ac:dyDescent="0.2">
      <c r="A106" s="67" t="s">
        <v>571</v>
      </c>
      <c r="B106" s="99" t="s">
        <v>131</v>
      </c>
      <c r="C106" s="94" t="s">
        <v>93</v>
      </c>
      <c r="D106" s="96">
        <v>2</v>
      </c>
      <c r="E106" s="111">
        <v>336644</v>
      </c>
      <c r="F106" s="26">
        <f t="shared" si="6"/>
        <v>673288</v>
      </c>
      <c r="H106" s="20"/>
      <c r="I106" s="2"/>
      <c r="J106" s="27"/>
    </row>
    <row r="107" spans="1:10" ht="25.5" x14ac:dyDescent="0.2">
      <c r="A107" s="67" t="s">
        <v>572</v>
      </c>
      <c r="B107" s="99" t="s">
        <v>132</v>
      </c>
      <c r="C107" s="94" t="s">
        <v>93</v>
      </c>
      <c r="D107" s="96">
        <v>4</v>
      </c>
      <c r="E107" s="111">
        <v>71743</v>
      </c>
      <c r="F107" s="26">
        <f t="shared" si="6"/>
        <v>286972</v>
      </c>
      <c r="H107" s="20"/>
      <c r="I107" s="2"/>
      <c r="J107" s="27"/>
    </row>
    <row r="108" spans="1:10" ht="51" x14ac:dyDescent="0.2">
      <c r="A108" s="67" t="s">
        <v>573</v>
      </c>
      <c r="B108" s="99" t="s">
        <v>133</v>
      </c>
      <c r="C108" s="94" t="s">
        <v>93</v>
      </c>
      <c r="D108" s="96">
        <v>9</v>
      </c>
      <c r="E108" s="111">
        <v>41390</v>
      </c>
      <c r="F108" s="26">
        <f t="shared" si="6"/>
        <v>372510</v>
      </c>
      <c r="H108" s="20"/>
      <c r="I108" s="2"/>
      <c r="J108" s="27"/>
    </row>
    <row r="109" spans="1:10" ht="25.5" x14ac:dyDescent="0.2">
      <c r="A109" s="67" t="s">
        <v>574</v>
      </c>
      <c r="B109" s="99" t="s">
        <v>134</v>
      </c>
      <c r="C109" s="94" t="s">
        <v>93</v>
      </c>
      <c r="D109" s="96">
        <v>2</v>
      </c>
      <c r="E109" s="111">
        <v>154526</v>
      </c>
      <c r="F109" s="26">
        <f t="shared" si="6"/>
        <v>309052</v>
      </c>
      <c r="H109" s="20"/>
      <c r="I109" s="2"/>
      <c r="J109" s="27"/>
    </row>
    <row r="110" spans="1:10" ht="51" x14ac:dyDescent="0.2">
      <c r="A110" s="67" t="s">
        <v>575</v>
      </c>
      <c r="B110" s="99" t="s">
        <v>135</v>
      </c>
      <c r="C110" s="94" t="s">
        <v>93</v>
      </c>
      <c r="D110" s="96">
        <v>4</v>
      </c>
      <c r="E110" s="111">
        <v>298013</v>
      </c>
      <c r="F110" s="26">
        <f t="shared" si="6"/>
        <v>1192052</v>
      </c>
      <c r="H110" s="20"/>
      <c r="I110" s="2"/>
      <c r="J110" s="27"/>
    </row>
    <row r="111" spans="1:10" ht="79.5" customHeight="1" x14ac:dyDescent="0.2">
      <c r="A111" s="67" t="s">
        <v>576</v>
      </c>
      <c r="B111" s="99" t="s">
        <v>136</v>
      </c>
      <c r="C111" s="94" t="s">
        <v>93</v>
      </c>
      <c r="D111" s="96">
        <v>6</v>
      </c>
      <c r="E111" s="111">
        <v>281456</v>
      </c>
      <c r="F111" s="26">
        <f t="shared" si="6"/>
        <v>1688736</v>
      </c>
      <c r="H111" s="20"/>
      <c r="I111" s="2"/>
      <c r="J111" s="27"/>
    </row>
    <row r="112" spans="1:10" ht="76.5" customHeight="1" x14ac:dyDescent="0.2">
      <c r="A112" s="67" t="s">
        <v>577</v>
      </c>
      <c r="B112" s="99" t="s">
        <v>137</v>
      </c>
      <c r="C112" s="94" t="s">
        <v>93</v>
      </c>
      <c r="D112" s="96">
        <v>6</v>
      </c>
      <c r="E112" s="111">
        <v>267659</v>
      </c>
      <c r="F112" s="26">
        <f t="shared" si="6"/>
        <v>1605954</v>
      </c>
      <c r="H112" s="20"/>
      <c r="I112" s="2"/>
      <c r="J112" s="27"/>
    </row>
    <row r="113" spans="1:10" ht="38.25" x14ac:dyDescent="0.2">
      <c r="A113" s="67" t="s">
        <v>578</v>
      </c>
      <c r="B113" s="99" t="s">
        <v>138</v>
      </c>
      <c r="C113" s="94" t="s">
        <v>93</v>
      </c>
      <c r="D113" s="96">
        <v>4</v>
      </c>
      <c r="E113" s="111">
        <v>179359</v>
      </c>
      <c r="F113" s="26">
        <f t="shared" si="6"/>
        <v>717436</v>
      </c>
      <c r="H113" s="20"/>
      <c r="I113" s="2"/>
      <c r="J113" s="27"/>
    </row>
    <row r="114" spans="1:10" ht="62.25" customHeight="1" x14ac:dyDescent="0.2">
      <c r="A114" s="67" t="s">
        <v>579</v>
      </c>
      <c r="B114" s="99" t="s">
        <v>139</v>
      </c>
      <c r="C114" s="94" t="s">
        <v>93</v>
      </c>
      <c r="D114" s="96">
        <v>2</v>
      </c>
      <c r="E114" s="111">
        <v>46909</v>
      </c>
      <c r="F114" s="26">
        <f t="shared" si="6"/>
        <v>93818</v>
      </c>
      <c r="H114" s="20"/>
      <c r="I114" s="2"/>
      <c r="J114" s="27"/>
    </row>
    <row r="115" spans="1:10" ht="18.75" customHeight="1" x14ac:dyDescent="0.2">
      <c r="A115" s="67" t="s">
        <v>580</v>
      </c>
      <c r="B115" s="99" t="s">
        <v>140</v>
      </c>
      <c r="C115" s="94" t="s">
        <v>93</v>
      </c>
      <c r="D115" s="96">
        <v>18</v>
      </c>
      <c r="E115" s="25">
        <v>53718</v>
      </c>
      <c r="F115" s="26">
        <f t="shared" si="6"/>
        <v>966924</v>
      </c>
      <c r="H115" s="20"/>
      <c r="I115" s="2"/>
      <c r="J115" s="27"/>
    </row>
    <row r="116" spans="1:10" ht="25.5" x14ac:dyDescent="0.2">
      <c r="A116" s="67" t="s">
        <v>581</v>
      </c>
      <c r="B116" s="99" t="s">
        <v>141</v>
      </c>
      <c r="C116" s="94" t="s">
        <v>93</v>
      </c>
      <c r="D116" s="96">
        <v>8</v>
      </c>
      <c r="E116" s="25">
        <v>11289642</v>
      </c>
      <c r="F116" s="26">
        <f t="shared" si="6"/>
        <v>90317136</v>
      </c>
      <c r="H116" s="20"/>
      <c r="I116" s="2"/>
      <c r="J116" s="27"/>
    </row>
    <row r="117" spans="1:10" ht="19.5" customHeight="1" x14ac:dyDescent="0.2">
      <c r="A117" s="67" t="s">
        <v>582</v>
      </c>
      <c r="B117" s="99" t="s">
        <v>142</v>
      </c>
      <c r="C117" s="94" t="s">
        <v>93</v>
      </c>
      <c r="D117" s="96">
        <v>8</v>
      </c>
      <c r="E117" s="25">
        <v>162160</v>
      </c>
      <c r="F117" s="26">
        <f t="shared" si="6"/>
        <v>1297280</v>
      </c>
      <c r="H117" s="20"/>
      <c r="I117" s="2"/>
      <c r="J117" s="27"/>
    </row>
    <row r="118" spans="1:10" ht="21" customHeight="1" x14ac:dyDescent="0.2">
      <c r="A118" s="67" t="s">
        <v>583</v>
      </c>
      <c r="B118" s="99" t="s">
        <v>143</v>
      </c>
      <c r="C118" s="94" t="s">
        <v>12</v>
      </c>
      <c r="D118" s="96">
        <v>55.300000000000004</v>
      </c>
      <c r="E118" s="25">
        <v>710620</v>
      </c>
      <c r="F118" s="26">
        <f t="shared" si="6"/>
        <v>39297286</v>
      </c>
      <c r="H118" s="20"/>
      <c r="I118" s="2"/>
      <c r="J118" s="27"/>
    </row>
    <row r="119" spans="1:10" ht="12.75" x14ac:dyDescent="0.2">
      <c r="A119" s="67" t="s">
        <v>584</v>
      </c>
      <c r="B119" s="99" t="s">
        <v>144</v>
      </c>
      <c r="C119" s="94" t="s">
        <v>12</v>
      </c>
      <c r="D119" s="96">
        <v>1.5</v>
      </c>
      <c r="E119" s="25">
        <v>523710</v>
      </c>
      <c r="F119" s="26">
        <f t="shared" si="6"/>
        <v>785565</v>
      </c>
      <c r="H119" s="20"/>
      <c r="I119" s="2"/>
      <c r="J119" s="27"/>
    </row>
    <row r="120" spans="1:10" ht="12.75" x14ac:dyDescent="0.2">
      <c r="A120" s="67" t="s">
        <v>585</v>
      </c>
      <c r="B120" s="99" t="s">
        <v>47</v>
      </c>
      <c r="C120" s="94" t="s">
        <v>48</v>
      </c>
      <c r="D120" s="96">
        <v>5530</v>
      </c>
      <c r="E120" s="25">
        <v>4060</v>
      </c>
      <c r="F120" s="26">
        <f t="shared" si="6"/>
        <v>22451800</v>
      </c>
      <c r="H120" s="20"/>
      <c r="I120" s="2"/>
      <c r="J120" s="27"/>
    </row>
    <row r="121" spans="1:10" ht="21.75" customHeight="1" x14ac:dyDescent="0.2">
      <c r="A121" s="67" t="s">
        <v>586</v>
      </c>
      <c r="B121" s="99" t="s">
        <v>145</v>
      </c>
      <c r="C121" s="94" t="s">
        <v>9</v>
      </c>
      <c r="D121" s="96">
        <v>27</v>
      </c>
      <c r="E121" s="25">
        <v>107220</v>
      </c>
      <c r="F121" s="26">
        <f t="shared" si="6"/>
        <v>2894940</v>
      </c>
      <c r="H121" s="20"/>
      <c r="I121" s="2"/>
      <c r="J121" s="27"/>
    </row>
    <row r="122" spans="1:10" ht="21" customHeight="1" x14ac:dyDescent="0.2">
      <c r="A122" s="67" t="s">
        <v>587</v>
      </c>
      <c r="B122" s="99" t="s">
        <v>146</v>
      </c>
      <c r="C122" s="94" t="s">
        <v>9</v>
      </c>
      <c r="D122" s="96">
        <v>20</v>
      </c>
      <c r="E122" s="111">
        <v>178863</v>
      </c>
      <c r="F122" s="26">
        <f t="shared" si="6"/>
        <v>3577260</v>
      </c>
      <c r="H122" s="20"/>
      <c r="I122" s="2"/>
      <c r="J122" s="27"/>
    </row>
    <row r="123" spans="1:10" ht="28.5" customHeight="1" x14ac:dyDescent="0.2">
      <c r="A123" s="67" t="s">
        <v>588</v>
      </c>
      <c r="B123" s="99" t="s">
        <v>147</v>
      </c>
      <c r="C123" s="94" t="s">
        <v>93</v>
      </c>
      <c r="D123" s="96">
        <v>18</v>
      </c>
      <c r="E123" s="111">
        <v>86040</v>
      </c>
      <c r="F123" s="26">
        <f t="shared" si="6"/>
        <v>1548720</v>
      </c>
      <c r="H123" s="20"/>
      <c r="I123" s="2"/>
      <c r="J123" s="27"/>
    </row>
    <row r="124" spans="1:10" ht="12.75" x14ac:dyDescent="0.2">
      <c r="A124" s="67" t="s">
        <v>589</v>
      </c>
      <c r="B124" s="99" t="s">
        <v>148</v>
      </c>
      <c r="C124" s="94" t="s">
        <v>9</v>
      </c>
      <c r="D124" s="96">
        <v>29.4</v>
      </c>
      <c r="E124" s="111">
        <v>42300</v>
      </c>
      <c r="F124" s="26">
        <f t="shared" si="6"/>
        <v>1243620</v>
      </c>
      <c r="H124" s="20"/>
      <c r="I124" s="2"/>
      <c r="J124" s="27"/>
    </row>
    <row r="125" spans="1:10" x14ac:dyDescent="0.2">
      <c r="A125" s="40"/>
      <c r="B125" s="117"/>
      <c r="C125" s="101"/>
      <c r="D125" s="102"/>
      <c r="E125" s="44"/>
      <c r="F125" s="118"/>
      <c r="H125" s="20"/>
      <c r="I125" s="2"/>
      <c r="J125" s="27"/>
    </row>
    <row r="126" spans="1:10" ht="12.75" x14ac:dyDescent="0.2">
      <c r="A126" s="3">
        <v>6</v>
      </c>
      <c r="B126" s="104" t="s">
        <v>149</v>
      </c>
      <c r="C126" s="105"/>
      <c r="D126" s="106"/>
      <c r="E126" s="107"/>
      <c r="F126" s="108"/>
      <c r="H126" s="20"/>
      <c r="I126" s="2"/>
      <c r="J126" s="27"/>
    </row>
    <row r="127" spans="1:10" ht="56.25" customHeight="1" x14ac:dyDescent="0.2">
      <c r="A127" s="67" t="s">
        <v>590</v>
      </c>
      <c r="B127" s="99" t="s">
        <v>150</v>
      </c>
      <c r="C127" s="94" t="s">
        <v>93</v>
      </c>
      <c r="D127" s="96">
        <v>7</v>
      </c>
      <c r="E127" s="111">
        <v>1598011</v>
      </c>
      <c r="F127" s="26">
        <f t="shared" ref="F127:F151" si="7">+ROUND(E127*D127,0)</f>
        <v>11186077</v>
      </c>
      <c r="H127" s="20"/>
      <c r="I127" s="2"/>
      <c r="J127" s="27"/>
    </row>
    <row r="128" spans="1:10" ht="56.25" customHeight="1" x14ac:dyDescent="0.2">
      <c r="A128" s="67" t="s">
        <v>591</v>
      </c>
      <c r="B128" s="99" t="s">
        <v>151</v>
      </c>
      <c r="C128" s="94" t="s">
        <v>93</v>
      </c>
      <c r="D128" s="96">
        <v>4</v>
      </c>
      <c r="E128" s="111">
        <v>2542015</v>
      </c>
      <c r="F128" s="26">
        <f t="shared" si="7"/>
        <v>10168060</v>
      </c>
      <c r="H128" s="20"/>
      <c r="I128" s="2"/>
      <c r="J128" s="27"/>
    </row>
    <row r="129" spans="1:14" ht="50.25" customHeight="1" x14ac:dyDescent="0.2">
      <c r="A129" s="67" t="s">
        <v>592</v>
      </c>
      <c r="B129" s="99" t="s">
        <v>152</v>
      </c>
      <c r="C129" s="94" t="s">
        <v>93</v>
      </c>
      <c r="D129" s="96">
        <v>5</v>
      </c>
      <c r="E129" s="111">
        <v>1892340</v>
      </c>
      <c r="F129" s="26">
        <f t="shared" si="7"/>
        <v>9461700</v>
      </c>
      <c r="H129" s="20"/>
      <c r="I129" s="2"/>
      <c r="J129" s="27"/>
    </row>
    <row r="130" spans="1:14" ht="56.25" customHeight="1" x14ac:dyDescent="0.2">
      <c r="A130" s="67" t="s">
        <v>593</v>
      </c>
      <c r="B130" s="99" t="s">
        <v>153</v>
      </c>
      <c r="C130" s="94" t="s">
        <v>93</v>
      </c>
      <c r="D130" s="96">
        <v>12</v>
      </c>
      <c r="E130" s="111">
        <v>1267269</v>
      </c>
      <c r="F130" s="26">
        <f t="shared" si="7"/>
        <v>15207228</v>
      </c>
      <c r="H130" s="20"/>
      <c r="I130" s="2"/>
      <c r="J130" s="27"/>
    </row>
    <row r="131" spans="1:14" ht="56.25" customHeight="1" x14ac:dyDescent="0.2">
      <c r="A131" s="67" t="s">
        <v>594</v>
      </c>
      <c r="B131" s="99" t="s">
        <v>154</v>
      </c>
      <c r="C131" s="94" t="s">
        <v>93</v>
      </c>
      <c r="D131" s="96">
        <v>4</v>
      </c>
      <c r="E131" s="111">
        <v>2073858</v>
      </c>
      <c r="F131" s="26">
        <f t="shared" si="7"/>
        <v>8295432</v>
      </c>
      <c r="H131" s="20"/>
      <c r="I131" s="2"/>
      <c r="J131" s="27"/>
    </row>
    <row r="132" spans="1:14" ht="46.5" customHeight="1" x14ac:dyDescent="0.2">
      <c r="A132" s="67" t="s">
        <v>595</v>
      </c>
      <c r="B132" s="99" t="s">
        <v>155</v>
      </c>
      <c r="C132" s="94" t="s">
        <v>93</v>
      </c>
      <c r="D132" s="96">
        <v>8</v>
      </c>
      <c r="E132" s="111">
        <v>1164314</v>
      </c>
      <c r="F132" s="26">
        <f t="shared" si="7"/>
        <v>9314512</v>
      </c>
      <c r="H132" s="20"/>
      <c r="I132" s="2"/>
      <c r="J132" s="27"/>
    </row>
    <row r="133" spans="1:14" ht="56.25" customHeight="1" x14ac:dyDescent="0.2">
      <c r="A133" s="67" t="s">
        <v>596</v>
      </c>
      <c r="B133" s="99" t="s">
        <v>156</v>
      </c>
      <c r="C133" s="94" t="s">
        <v>93</v>
      </c>
      <c r="D133" s="96">
        <v>24</v>
      </c>
      <c r="E133" s="111">
        <v>980418</v>
      </c>
      <c r="F133" s="26">
        <f t="shared" si="7"/>
        <v>23530032</v>
      </c>
      <c r="H133" s="20"/>
      <c r="I133" s="2"/>
      <c r="J133" s="27"/>
    </row>
    <row r="134" spans="1:14" ht="56.25" customHeight="1" x14ac:dyDescent="0.2">
      <c r="A134" s="67" t="s">
        <v>597</v>
      </c>
      <c r="B134" s="99" t="s">
        <v>157</v>
      </c>
      <c r="C134" s="94" t="s">
        <v>93</v>
      </c>
      <c r="D134" s="96">
        <v>7</v>
      </c>
      <c r="E134" s="25">
        <v>1598011</v>
      </c>
      <c r="F134" s="26">
        <f t="shared" si="7"/>
        <v>11186077</v>
      </c>
      <c r="H134" s="20"/>
      <c r="I134" s="2"/>
      <c r="J134" s="27"/>
    </row>
    <row r="135" spans="1:14" ht="56.25" customHeight="1" x14ac:dyDescent="0.2">
      <c r="A135" s="67" t="s">
        <v>598</v>
      </c>
      <c r="B135" s="99" t="s">
        <v>158</v>
      </c>
      <c r="C135" s="94" t="s">
        <v>93</v>
      </c>
      <c r="D135" s="96">
        <v>4</v>
      </c>
      <c r="E135" s="25">
        <v>2542015</v>
      </c>
      <c r="F135" s="26">
        <f t="shared" si="7"/>
        <v>10168060</v>
      </c>
      <c r="H135" s="20"/>
      <c r="I135" s="2"/>
      <c r="J135" s="27"/>
    </row>
    <row r="136" spans="1:14" ht="56.25" customHeight="1" x14ac:dyDescent="0.2">
      <c r="A136" s="67" t="s">
        <v>599</v>
      </c>
      <c r="B136" s="99" t="s">
        <v>159</v>
      </c>
      <c r="C136" s="94" t="s">
        <v>93</v>
      </c>
      <c r="D136" s="96">
        <v>5</v>
      </c>
      <c r="E136" s="25">
        <v>1892340</v>
      </c>
      <c r="F136" s="26">
        <f t="shared" si="7"/>
        <v>9461700</v>
      </c>
      <c r="H136" s="20"/>
      <c r="I136" s="2"/>
      <c r="J136" s="27"/>
    </row>
    <row r="137" spans="1:14" ht="56.25" customHeight="1" x14ac:dyDescent="0.2">
      <c r="A137" s="67" t="s">
        <v>600</v>
      </c>
      <c r="B137" s="99" t="s">
        <v>160</v>
      </c>
      <c r="C137" s="94" t="s">
        <v>93</v>
      </c>
      <c r="D137" s="96">
        <v>12</v>
      </c>
      <c r="E137" s="25">
        <v>1267269</v>
      </c>
      <c r="F137" s="26">
        <f t="shared" si="7"/>
        <v>15207228</v>
      </c>
      <c r="H137" s="20"/>
      <c r="I137" s="2"/>
      <c r="J137" s="27"/>
    </row>
    <row r="138" spans="1:14" s="19" customFormat="1" ht="56.25" customHeight="1" x14ac:dyDescent="0.2">
      <c r="A138" s="67" t="s">
        <v>601</v>
      </c>
      <c r="B138" s="99" t="s">
        <v>161</v>
      </c>
      <c r="C138" s="94" t="s">
        <v>93</v>
      </c>
      <c r="D138" s="96">
        <v>4</v>
      </c>
      <c r="E138" s="25">
        <v>2073858</v>
      </c>
      <c r="F138" s="26">
        <f t="shared" si="7"/>
        <v>8295432</v>
      </c>
      <c r="H138" s="20"/>
      <c r="I138" s="2"/>
      <c r="J138" s="27"/>
      <c r="M138" s="36"/>
      <c r="N138" s="1"/>
    </row>
    <row r="139" spans="1:14" ht="56.25" customHeight="1" x14ac:dyDescent="0.2">
      <c r="A139" s="67" t="s">
        <v>602</v>
      </c>
      <c r="B139" s="99" t="s">
        <v>162</v>
      </c>
      <c r="C139" s="94" t="s">
        <v>93</v>
      </c>
      <c r="D139" s="96">
        <v>8</v>
      </c>
      <c r="E139" s="25">
        <v>1164314</v>
      </c>
      <c r="F139" s="26">
        <f t="shared" si="7"/>
        <v>9314512</v>
      </c>
      <c r="H139" s="20"/>
      <c r="I139" s="2"/>
      <c r="J139" s="27"/>
    </row>
    <row r="140" spans="1:14" ht="56.25" customHeight="1" x14ac:dyDescent="0.2">
      <c r="A140" s="67" t="s">
        <v>603</v>
      </c>
      <c r="B140" s="99" t="s">
        <v>163</v>
      </c>
      <c r="C140" s="94" t="s">
        <v>93</v>
      </c>
      <c r="D140" s="96">
        <v>24</v>
      </c>
      <c r="E140" s="25">
        <v>980418</v>
      </c>
      <c r="F140" s="26">
        <f t="shared" si="7"/>
        <v>23530032</v>
      </c>
      <c r="H140" s="20"/>
      <c r="I140" s="2"/>
      <c r="J140" s="27"/>
    </row>
    <row r="141" spans="1:14" ht="24.75" customHeight="1" x14ac:dyDescent="0.2">
      <c r="A141" s="67" t="s">
        <v>604</v>
      </c>
      <c r="B141" s="99" t="s">
        <v>145</v>
      </c>
      <c r="C141" s="94" t="s">
        <v>9</v>
      </c>
      <c r="D141" s="96">
        <v>18.399999999999999</v>
      </c>
      <c r="E141" s="25">
        <v>107220</v>
      </c>
      <c r="F141" s="26">
        <f t="shared" si="7"/>
        <v>1972848</v>
      </c>
      <c r="H141" s="20"/>
      <c r="I141" s="2"/>
      <c r="J141" s="27"/>
    </row>
    <row r="142" spans="1:14" ht="54" customHeight="1" x14ac:dyDescent="0.2">
      <c r="A142" s="67" t="s">
        <v>605</v>
      </c>
      <c r="B142" s="99" t="s">
        <v>164</v>
      </c>
      <c r="C142" s="94" t="s">
        <v>93</v>
      </c>
      <c r="D142" s="96">
        <v>240</v>
      </c>
      <c r="E142" s="25">
        <v>177500</v>
      </c>
      <c r="F142" s="26">
        <f t="shared" si="7"/>
        <v>42600000</v>
      </c>
      <c r="H142" s="20"/>
      <c r="I142" s="2"/>
      <c r="J142" s="27"/>
    </row>
    <row r="143" spans="1:14" ht="25.5" customHeight="1" x14ac:dyDescent="0.2">
      <c r="A143" s="67" t="s">
        <v>606</v>
      </c>
      <c r="B143" s="99" t="s">
        <v>143</v>
      </c>
      <c r="C143" s="94" t="s">
        <v>12</v>
      </c>
      <c r="D143" s="96">
        <v>61</v>
      </c>
      <c r="E143" s="25">
        <v>710620</v>
      </c>
      <c r="F143" s="26">
        <f t="shared" si="7"/>
        <v>43347820</v>
      </c>
      <c r="H143" s="20"/>
      <c r="I143" s="2"/>
      <c r="J143" s="27"/>
    </row>
    <row r="144" spans="1:14" ht="30" customHeight="1" x14ac:dyDescent="0.2">
      <c r="A144" s="67" t="s">
        <v>607</v>
      </c>
      <c r="B144" s="99" t="s">
        <v>144</v>
      </c>
      <c r="C144" s="94" t="s">
        <v>12</v>
      </c>
      <c r="D144" s="96">
        <v>8.6</v>
      </c>
      <c r="E144" s="25">
        <v>523710</v>
      </c>
      <c r="F144" s="26">
        <f t="shared" si="7"/>
        <v>4503906</v>
      </c>
      <c r="H144" s="20"/>
      <c r="I144" s="2"/>
      <c r="J144" s="27"/>
    </row>
    <row r="145" spans="1:10" ht="27" customHeight="1" x14ac:dyDescent="0.2">
      <c r="A145" s="67" t="s">
        <v>608</v>
      </c>
      <c r="B145" s="99" t="s">
        <v>47</v>
      </c>
      <c r="C145" s="94" t="s">
        <v>48</v>
      </c>
      <c r="D145" s="96">
        <v>6100</v>
      </c>
      <c r="E145" s="25">
        <v>4060</v>
      </c>
      <c r="F145" s="26">
        <f t="shared" si="7"/>
        <v>24766000</v>
      </c>
      <c r="H145" s="20"/>
      <c r="I145" s="2"/>
      <c r="J145" s="27"/>
    </row>
    <row r="146" spans="1:10" ht="25.5" customHeight="1" x14ac:dyDescent="0.2">
      <c r="A146" s="67" t="s">
        <v>609</v>
      </c>
      <c r="B146" s="99" t="s">
        <v>146</v>
      </c>
      <c r="C146" s="94" t="s">
        <v>9</v>
      </c>
      <c r="D146" s="96">
        <v>15</v>
      </c>
      <c r="E146" s="25">
        <v>178863</v>
      </c>
      <c r="F146" s="26">
        <f t="shared" si="7"/>
        <v>2682945</v>
      </c>
      <c r="H146" s="20"/>
      <c r="I146" s="2"/>
      <c r="J146" s="27"/>
    </row>
    <row r="147" spans="1:10" ht="26.25" customHeight="1" x14ac:dyDescent="0.2">
      <c r="A147" s="67" t="s">
        <v>610</v>
      </c>
      <c r="B147" s="99" t="s">
        <v>165</v>
      </c>
      <c r="C147" s="94" t="s">
        <v>9</v>
      </c>
      <c r="D147" s="96">
        <v>15.2</v>
      </c>
      <c r="E147" s="25">
        <v>109310</v>
      </c>
      <c r="F147" s="26">
        <f t="shared" si="7"/>
        <v>1661512</v>
      </c>
      <c r="H147" s="20"/>
      <c r="I147" s="2"/>
      <c r="J147" s="27"/>
    </row>
    <row r="148" spans="1:10" ht="26.25" customHeight="1" x14ac:dyDescent="0.2">
      <c r="A148" s="67" t="s">
        <v>611</v>
      </c>
      <c r="B148" s="99" t="s">
        <v>166</v>
      </c>
      <c r="C148" s="94" t="s">
        <v>9</v>
      </c>
      <c r="D148" s="96">
        <v>15.2</v>
      </c>
      <c r="E148" s="25">
        <v>23500</v>
      </c>
      <c r="F148" s="26">
        <f t="shared" si="7"/>
        <v>357200</v>
      </c>
      <c r="H148" s="20"/>
      <c r="I148" s="2"/>
      <c r="J148" s="27"/>
    </row>
    <row r="149" spans="1:10" ht="25.5" customHeight="1" x14ac:dyDescent="0.2">
      <c r="A149" s="67" t="s">
        <v>612</v>
      </c>
      <c r="B149" s="99" t="s">
        <v>167</v>
      </c>
      <c r="C149" s="94" t="s">
        <v>93</v>
      </c>
      <c r="D149" s="96">
        <v>1</v>
      </c>
      <c r="E149" s="111">
        <v>982520</v>
      </c>
      <c r="F149" s="26">
        <f t="shared" si="7"/>
        <v>982520</v>
      </c>
      <c r="H149" s="20"/>
      <c r="I149" s="2"/>
      <c r="J149" s="27"/>
    </row>
    <row r="150" spans="1:10" ht="28.5" customHeight="1" x14ac:dyDescent="0.2">
      <c r="A150" s="67" t="s">
        <v>613</v>
      </c>
      <c r="B150" s="99" t="s">
        <v>168</v>
      </c>
      <c r="C150" s="94" t="s">
        <v>93</v>
      </c>
      <c r="D150" s="96">
        <v>2</v>
      </c>
      <c r="E150" s="111">
        <v>982520</v>
      </c>
      <c r="F150" s="26">
        <f t="shared" si="7"/>
        <v>1965040</v>
      </c>
      <c r="H150" s="20"/>
      <c r="I150" s="2"/>
      <c r="J150" s="27"/>
    </row>
    <row r="151" spans="1:10" ht="26.25" customHeight="1" x14ac:dyDescent="0.2">
      <c r="A151" s="67" t="s">
        <v>614</v>
      </c>
      <c r="B151" s="99" t="s">
        <v>148</v>
      </c>
      <c r="C151" s="94" t="s">
        <v>9</v>
      </c>
      <c r="D151" s="96">
        <v>30.7</v>
      </c>
      <c r="E151" s="111">
        <v>42300</v>
      </c>
      <c r="F151" s="26">
        <f t="shared" si="7"/>
        <v>1298610</v>
      </c>
      <c r="H151" s="20"/>
      <c r="I151" s="2"/>
      <c r="J151" s="27"/>
    </row>
    <row r="152" spans="1:10" ht="17.25" customHeight="1" x14ac:dyDescent="0.2">
      <c r="A152" s="40"/>
      <c r="B152" s="100"/>
      <c r="C152" s="101"/>
      <c r="D152" s="102"/>
      <c r="E152" s="44"/>
      <c r="F152" s="103"/>
      <c r="H152" s="20"/>
      <c r="I152" s="2"/>
      <c r="J152" s="27"/>
    </row>
    <row r="153" spans="1:10" ht="18" customHeight="1" x14ac:dyDescent="0.2">
      <c r="A153" s="3">
        <v>7</v>
      </c>
      <c r="B153" s="104" t="s">
        <v>169</v>
      </c>
      <c r="C153" s="105"/>
      <c r="D153" s="106"/>
      <c r="E153" s="107"/>
      <c r="F153" s="108"/>
      <c r="H153" s="20"/>
      <c r="I153" s="2"/>
      <c r="J153" s="27"/>
    </row>
    <row r="154" spans="1:10" ht="45" customHeight="1" x14ac:dyDescent="0.2">
      <c r="A154" s="67" t="s">
        <v>615</v>
      </c>
      <c r="B154" s="99" t="s">
        <v>170</v>
      </c>
      <c r="C154" s="94" t="s">
        <v>93</v>
      </c>
      <c r="D154" s="96">
        <v>5</v>
      </c>
      <c r="E154" s="111">
        <v>1517492</v>
      </c>
      <c r="F154" s="26">
        <f t="shared" ref="F154:F191" si="8">+ROUND(E154*D154,0)</f>
        <v>7587460</v>
      </c>
      <c r="H154" s="20"/>
      <c r="I154" s="2"/>
      <c r="J154" s="27"/>
    </row>
    <row r="155" spans="1:10" ht="25.5" x14ac:dyDescent="0.2">
      <c r="A155" s="67" t="s">
        <v>616</v>
      </c>
      <c r="B155" s="99" t="s">
        <v>171</v>
      </c>
      <c r="C155" s="94" t="s">
        <v>93</v>
      </c>
      <c r="D155" s="96">
        <v>4</v>
      </c>
      <c r="E155" s="111">
        <v>2987737</v>
      </c>
      <c r="F155" s="26">
        <f t="shared" si="8"/>
        <v>11950948</v>
      </c>
      <c r="H155" s="20"/>
      <c r="I155" s="2"/>
      <c r="J155" s="27"/>
    </row>
    <row r="156" spans="1:10" ht="25.5" x14ac:dyDescent="0.2">
      <c r="A156" s="67" t="s">
        <v>617</v>
      </c>
      <c r="B156" s="99" t="s">
        <v>172</v>
      </c>
      <c r="C156" s="94" t="s">
        <v>93</v>
      </c>
      <c r="D156" s="96">
        <v>1</v>
      </c>
      <c r="E156" s="111">
        <v>3324003</v>
      </c>
      <c r="F156" s="26">
        <f t="shared" si="8"/>
        <v>3324003</v>
      </c>
      <c r="H156" s="20"/>
      <c r="I156" s="2"/>
      <c r="J156" s="27"/>
    </row>
    <row r="157" spans="1:10" ht="25.5" x14ac:dyDescent="0.2">
      <c r="A157" s="67" t="s">
        <v>618</v>
      </c>
      <c r="B157" s="99" t="s">
        <v>173</v>
      </c>
      <c r="C157" s="94" t="s">
        <v>93</v>
      </c>
      <c r="D157" s="96">
        <v>2</v>
      </c>
      <c r="E157" s="111">
        <v>950504</v>
      </c>
      <c r="F157" s="26">
        <f t="shared" si="8"/>
        <v>1901008</v>
      </c>
      <c r="H157" s="20"/>
      <c r="I157" s="2"/>
      <c r="J157" s="27"/>
    </row>
    <row r="158" spans="1:10" ht="56.25" customHeight="1" x14ac:dyDescent="0.2">
      <c r="A158" s="67" t="s">
        <v>619</v>
      </c>
      <c r="B158" s="99" t="s">
        <v>174</v>
      </c>
      <c r="C158" s="94" t="s">
        <v>93</v>
      </c>
      <c r="D158" s="96">
        <v>10</v>
      </c>
      <c r="E158" s="111">
        <v>1571031</v>
      </c>
      <c r="F158" s="26">
        <f t="shared" si="8"/>
        <v>15710310</v>
      </c>
      <c r="H158" s="20"/>
      <c r="I158" s="2"/>
      <c r="J158" s="27"/>
    </row>
    <row r="159" spans="1:10" ht="60" customHeight="1" x14ac:dyDescent="0.2">
      <c r="A159" s="67" t="s">
        <v>620</v>
      </c>
      <c r="B159" s="99" t="s">
        <v>175</v>
      </c>
      <c r="C159" s="94" t="s">
        <v>93</v>
      </c>
      <c r="D159" s="96">
        <v>5</v>
      </c>
      <c r="E159" s="111">
        <v>968606</v>
      </c>
      <c r="F159" s="26">
        <f t="shared" si="8"/>
        <v>4843030</v>
      </c>
      <c r="H159" s="20"/>
      <c r="I159" s="2"/>
      <c r="J159" s="27"/>
    </row>
    <row r="160" spans="1:10" ht="65.25" customHeight="1" x14ac:dyDescent="0.2">
      <c r="A160" s="67" t="s">
        <v>621</v>
      </c>
      <c r="B160" s="99" t="s">
        <v>151</v>
      </c>
      <c r="C160" s="94" t="s">
        <v>93</v>
      </c>
      <c r="D160" s="96">
        <v>1</v>
      </c>
      <c r="E160" s="111">
        <v>2542015</v>
      </c>
      <c r="F160" s="26">
        <f t="shared" si="8"/>
        <v>2542015</v>
      </c>
      <c r="H160" s="20"/>
      <c r="I160" s="2"/>
      <c r="J160" s="27"/>
    </row>
    <row r="161" spans="1:10" ht="25.5" x14ac:dyDescent="0.2">
      <c r="A161" s="67" t="s">
        <v>622</v>
      </c>
      <c r="B161" s="99" t="s">
        <v>176</v>
      </c>
      <c r="C161" s="94" t="s">
        <v>93</v>
      </c>
      <c r="D161" s="96">
        <v>4</v>
      </c>
      <c r="E161" s="111">
        <v>1267269</v>
      </c>
      <c r="F161" s="26">
        <f t="shared" si="8"/>
        <v>5069076</v>
      </c>
      <c r="H161" s="20"/>
      <c r="I161" s="2"/>
      <c r="J161" s="27"/>
    </row>
    <row r="162" spans="1:10" ht="60.75" customHeight="1" x14ac:dyDescent="0.2">
      <c r="A162" s="67" t="s">
        <v>623</v>
      </c>
      <c r="B162" s="99" t="s">
        <v>177</v>
      </c>
      <c r="C162" s="94" t="s">
        <v>93</v>
      </c>
      <c r="D162" s="96">
        <v>5</v>
      </c>
      <c r="E162" s="111">
        <v>1517492</v>
      </c>
      <c r="F162" s="26">
        <f t="shared" si="8"/>
        <v>7587460</v>
      </c>
      <c r="H162" s="20"/>
      <c r="I162" s="2"/>
      <c r="J162" s="27"/>
    </row>
    <row r="163" spans="1:10" ht="25.5" x14ac:dyDescent="0.2">
      <c r="A163" s="67" t="s">
        <v>624</v>
      </c>
      <c r="B163" s="99" t="s">
        <v>178</v>
      </c>
      <c r="C163" s="94" t="s">
        <v>93</v>
      </c>
      <c r="D163" s="96">
        <v>4</v>
      </c>
      <c r="E163" s="111">
        <v>2987737</v>
      </c>
      <c r="F163" s="26">
        <f t="shared" si="8"/>
        <v>11950948</v>
      </c>
      <c r="H163" s="20"/>
      <c r="I163" s="2"/>
      <c r="J163" s="27"/>
    </row>
    <row r="164" spans="1:10" ht="25.5" x14ac:dyDescent="0.2">
      <c r="A164" s="67" t="s">
        <v>625</v>
      </c>
      <c r="B164" s="99" t="s">
        <v>179</v>
      </c>
      <c r="C164" s="94" t="s">
        <v>93</v>
      </c>
      <c r="D164" s="96">
        <v>1</v>
      </c>
      <c r="E164" s="111">
        <v>3324003</v>
      </c>
      <c r="F164" s="26">
        <f t="shared" si="8"/>
        <v>3324003</v>
      </c>
      <c r="H164" s="20"/>
      <c r="I164" s="2"/>
      <c r="J164" s="27"/>
    </row>
    <row r="165" spans="1:10" ht="25.5" x14ac:dyDescent="0.2">
      <c r="A165" s="67" t="s">
        <v>626</v>
      </c>
      <c r="B165" s="99" t="s">
        <v>180</v>
      </c>
      <c r="C165" s="94" t="s">
        <v>93</v>
      </c>
      <c r="D165" s="96">
        <v>2</v>
      </c>
      <c r="E165" s="111">
        <v>950504</v>
      </c>
      <c r="F165" s="26">
        <f t="shared" si="8"/>
        <v>1901008</v>
      </c>
      <c r="H165" s="20"/>
      <c r="I165" s="2"/>
      <c r="J165" s="27"/>
    </row>
    <row r="166" spans="1:10" ht="38.25" x14ac:dyDescent="0.2">
      <c r="A166" s="67" t="s">
        <v>627</v>
      </c>
      <c r="B166" s="99" t="s">
        <v>181</v>
      </c>
      <c r="C166" s="94" t="s">
        <v>93</v>
      </c>
      <c r="D166" s="96">
        <v>10</v>
      </c>
      <c r="E166" s="111">
        <v>1571031</v>
      </c>
      <c r="F166" s="26">
        <f t="shared" si="8"/>
        <v>15710310</v>
      </c>
      <c r="H166" s="20"/>
      <c r="I166" s="2"/>
      <c r="J166" s="27"/>
    </row>
    <row r="167" spans="1:10" ht="38.25" x14ac:dyDescent="0.2">
      <c r="A167" s="67" t="s">
        <v>628</v>
      </c>
      <c r="B167" s="99" t="s">
        <v>182</v>
      </c>
      <c r="C167" s="94" t="s">
        <v>93</v>
      </c>
      <c r="D167" s="96">
        <v>5</v>
      </c>
      <c r="E167" s="111">
        <v>968606</v>
      </c>
      <c r="F167" s="26">
        <f t="shared" si="8"/>
        <v>4843030</v>
      </c>
      <c r="H167" s="20"/>
      <c r="I167" s="2"/>
      <c r="J167" s="27"/>
    </row>
    <row r="168" spans="1:10" ht="56.25" customHeight="1" x14ac:dyDescent="0.2">
      <c r="A168" s="67" t="s">
        <v>629</v>
      </c>
      <c r="B168" s="99" t="s">
        <v>158</v>
      </c>
      <c r="C168" s="94" t="s">
        <v>93</v>
      </c>
      <c r="D168" s="96">
        <v>1</v>
      </c>
      <c r="E168" s="111">
        <v>2542015</v>
      </c>
      <c r="F168" s="26">
        <f t="shared" si="8"/>
        <v>2542015</v>
      </c>
      <c r="H168" s="20"/>
      <c r="I168" s="2"/>
      <c r="J168" s="27"/>
    </row>
    <row r="169" spans="1:10" ht="60.75" customHeight="1" x14ac:dyDescent="0.2">
      <c r="A169" s="67" t="s">
        <v>630</v>
      </c>
      <c r="B169" s="99" t="s">
        <v>183</v>
      </c>
      <c r="C169" s="94" t="s">
        <v>93</v>
      </c>
      <c r="D169" s="96">
        <v>4</v>
      </c>
      <c r="E169" s="111">
        <v>1267269</v>
      </c>
      <c r="F169" s="26">
        <f t="shared" si="8"/>
        <v>5069076</v>
      </c>
      <c r="H169" s="20"/>
      <c r="I169" s="2"/>
      <c r="J169" s="27"/>
    </row>
    <row r="170" spans="1:10" ht="38.25" customHeight="1" x14ac:dyDescent="0.2">
      <c r="A170" s="67" t="s">
        <v>631</v>
      </c>
      <c r="B170" s="99" t="s">
        <v>184</v>
      </c>
      <c r="C170" s="94" t="s">
        <v>93</v>
      </c>
      <c r="D170" s="96">
        <v>25</v>
      </c>
      <c r="E170" s="111">
        <v>71913</v>
      </c>
      <c r="F170" s="26">
        <f t="shared" si="8"/>
        <v>1797825</v>
      </c>
      <c r="H170" s="20"/>
      <c r="I170" s="2"/>
      <c r="J170" s="27"/>
    </row>
    <row r="171" spans="1:10" ht="57.75" customHeight="1" x14ac:dyDescent="0.2">
      <c r="A171" s="67" t="s">
        <v>632</v>
      </c>
      <c r="B171" s="99" t="s">
        <v>185</v>
      </c>
      <c r="C171" s="94" t="s">
        <v>12</v>
      </c>
      <c r="D171" s="96">
        <v>1.9</v>
      </c>
      <c r="E171" s="111">
        <v>424080</v>
      </c>
      <c r="F171" s="26">
        <f t="shared" si="8"/>
        <v>805752</v>
      </c>
      <c r="H171" s="20"/>
      <c r="I171" s="2"/>
      <c r="J171" s="27"/>
    </row>
    <row r="172" spans="1:10" ht="50.25" customHeight="1" x14ac:dyDescent="0.2">
      <c r="A172" s="67" t="s">
        <v>633</v>
      </c>
      <c r="B172" s="99" t="s">
        <v>186</v>
      </c>
      <c r="C172" s="94" t="s">
        <v>12</v>
      </c>
      <c r="D172" s="96">
        <v>5.63</v>
      </c>
      <c r="E172" s="111">
        <v>704320</v>
      </c>
      <c r="F172" s="26">
        <f t="shared" si="8"/>
        <v>3965322</v>
      </c>
      <c r="H172" s="20"/>
      <c r="I172" s="2"/>
      <c r="J172" s="27"/>
    </row>
    <row r="173" spans="1:10" ht="25.5" x14ac:dyDescent="0.2">
      <c r="A173" s="67" t="s">
        <v>634</v>
      </c>
      <c r="B173" s="99" t="s">
        <v>187</v>
      </c>
      <c r="C173" s="94" t="s">
        <v>12</v>
      </c>
      <c r="D173" s="96">
        <v>9.3800000000000008</v>
      </c>
      <c r="E173" s="111">
        <v>957680</v>
      </c>
      <c r="F173" s="26">
        <f t="shared" si="8"/>
        <v>8983038</v>
      </c>
      <c r="H173" s="20"/>
      <c r="I173" s="2"/>
      <c r="J173" s="27"/>
    </row>
    <row r="174" spans="1:10" ht="21" customHeight="1" x14ac:dyDescent="0.2">
      <c r="A174" s="67" t="s">
        <v>635</v>
      </c>
      <c r="B174" s="99" t="s">
        <v>143</v>
      </c>
      <c r="C174" s="94" t="s">
        <v>12</v>
      </c>
      <c r="D174" s="96">
        <v>107.1</v>
      </c>
      <c r="E174" s="111">
        <f>+E118</f>
        <v>710620</v>
      </c>
      <c r="F174" s="26">
        <f t="shared" si="8"/>
        <v>76107402</v>
      </c>
      <c r="H174" s="20"/>
      <c r="I174" s="2"/>
      <c r="J174" s="27"/>
    </row>
    <row r="175" spans="1:10" ht="25.5" customHeight="1" x14ac:dyDescent="0.2">
      <c r="A175" s="67" t="s">
        <v>636</v>
      </c>
      <c r="B175" s="99" t="s">
        <v>144</v>
      </c>
      <c r="C175" s="94" t="s">
        <v>12</v>
      </c>
      <c r="D175" s="96">
        <v>0.79999999999999993</v>
      </c>
      <c r="E175" s="111">
        <f>+E144</f>
        <v>523710</v>
      </c>
      <c r="F175" s="26">
        <f t="shared" si="8"/>
        <v>418968</v>
      </c>
      <c r="H175" s="20"/>
      <c r="I175" s="2"/>
      <c r="J175" s="27"/>
    </row>
    <row r="176" spans="1:10" ht="12.75" x14ac:dyDescent="0.2">
      <c r="A176" s="67" t="s">
        <v>637</v>
      </c>
      <c r="B176" s="99" t="s">
        <v>47</v>
      </c>
      <c r="C176" s="94" t="s">
        <v>48</v>
      </c>
      <c r="D176" s="96">
        <v>10710</v>
      </c>
      <c r="E176" s="111">
        <f>+E360</f>
        <v>4060</v>
      </c>
      <c r="F176" s="26">
        <f t="shared" si="8"/>
        <v>43482600</v>
      </c>
      <c r="H176" s="20"/>
      <c r="I176" s="2"/>
      <c r="J176" s="27"/>
    </row>
    <row r="177" spans="1:10" ht="20.25" customHeight="1" x14ac:dyDescent="0.2">
      <c r="A177" s="67" t="s">
        <v>638</v>
      </c>
      <c r="B177" s="99" t="s">
        <v>145</v>
      </c>
      <c r="C177" s="94" t="s">
        <v>9</v>
      </c>
      <c r="D177" s="96">
        <v>60</v>
      </c>
      <c r="E177" s="111">
        <v>107220</v>
      </c>
      <c r="F177" s="26">
        <f t="shared" si="8"/>
        <v>6433200</v>
      </c>
      <c r="H177" s="20"/>
      <c r="I177" s="2"/>
      <c r="J177" s="27"/>
    </row>
    <row r="178" spans="1:10" ht="27.75" customHeight="1" x14ac:dyDescent="0.2">
      <c r="A178" s="67" t="s">
        <v>639</v>
      </c>
      <c r="B178" s="99" t="s">
        <v>188</v>
      </c>
      <c r="C178" s="94" t="s">
        <v>15</v>
      </c>
      <c r="D178" s="96">
        <v>37.5</v>
      </c>
      <c r="E178" s="111">
        <v>64742</v>
      </c>
      <c r="F178" s="26">
        <f t="shared" si="8"/>
        <v>2427825</v>
      </c>
      <c r="H178" s="20"/>
      <c r="I178" s="2"/>
      <c r="J178" s="27"/>
    </row>
    <row r="179" spans="1:10" ht="36.75" customHeight="1" x14ac:dyDescent="0.2">
      <c r="A179" s="67" t="s">
        <v>640</v>
      </c>
      <c r="B179" s="99" t="s">
        <v>189</v>
      </c>
      <c r="C179" s="94" t="s">
        <v>15</v>
      </c>
      <c r="D179" s="96">
        <v>75</v>
      </c>
      <c r="E179" s="111">
        <f>+[1]ANALISIS!I11866</f>
        <v>25040</v>
      </c>
      <c r="F179" s="26">
        <f t="shared" si="8"/>
        <v>1878000</v>
      </c>
      <c r="H179" s="20"/>
      <c r="I179" s="2"/>
      <c r="J179" s="27"/>
    </row>
    <row r="180" spans="1:10" ht="19.5" customHeight="1" x14ac:dyDescent="0.2">
      <c r="A180" s="67" t="s">
        <v>641</v>
      </c>
      <c r="B180" s="99" t="s">
        <v>146</v>
      </c>
      <c r="C180" s="94" t="s">
        <v>9</v>
      </c>
      <c r="D180" s="96">
        <v>15</v>
      </c>
      <c r="E180" s="111">
        <v>178863</v>
      </c>
      <c r="F180" s="26">
        <f t="shared" si="8"/>
        <v>2682945</v>
      </c>
      <c r="H180" s="20"/>
      <c r="I180" s="2"/>
      <c r="J180" s="27"/>
    </row>
    <row r="181" spans="1:10" ht="25.5" x14ac:dyDescent="0.2">
      <c r="A181" s="67" t="s">
        <v>642</v>
      </c>
      <c r="B181" s="99" t="s">
        <v>190</v>
      </c>
      <c r="C181" s="94" t="s">
        <v>93</v>
      </c>
      <c r="D181" s="96">
        <v>2</v>
      </c>
      <c r="E181" s="111">
        <f>+[1]ANALISIS!I12822</f>
        <v>144920</v>
      </c>
      <c r="F181" s="26">
        <f t="shared" si="8"/>
        <v>289840</v>
      </c>
      <c r="H181" s="20"/>
      <c r="I181" s="2"/>
      <c r="J181" s="27"/>
    </row>
    <row r="182" spans="1:10" ht="25.5" x14ac:dyDescent="0.2">
      <c r="A182" s="67" t="s">
        <v>643</v>
      </c>
      <c r="B182" s="99" t="s">
        <v>191</v>
      </c>
      <c r="C182" s="94" t="s">
        <v>93</v>
      </c>
      <c r="D182" s="96">
        <v>5</v>
      </c>
      <c r="E182" s="111">
        <v>4957260</v>
      </c>
      <c r="F182" s="26">
        <f t="shared" si="8"/>
        <v>24786300</v>
      </c>
      <c r="H182" s="20"/>
      <c r="I182" s="2"/>
      <c r="J182" s="27"/>
    </row>
    <row r="183" spans="1:10" ht="25.5" x14ac:dyDescent="0.2">
      <c r="A183" s="67" t="s">
        <v>644</v>
      </c>
      <c r="B183" s="99" t="s">
        <v>192</v>
      </c>
      <c r="C183" s="94" t="s">
        <v>93</v>
      </c>
      <c r="D183" s="96">
        <v>6</v>
      </c>
      <c r="E183" s="111">
        <v>5792808</v>
      </c>
      <c r="F183" s="26">
        <f t="shared" si="8"/>
        <v>34756848</v>
      </c>
      <c r="H183" s="20"/>
      <c r="I183" s="2"/>
      <c r="J183" s="27"/>
    </row>
    <row r="184" spans="1:10" ht="25.5" x14ac:dyDescent="0.2">
      <c r="A184" s="67" t="s">
        <v>645</v>
      </c>
      <c r="B184" s="99" t="s">
        <v>193</v>
      </c>
      <c r="C184" s="94" t="s">
        <v>93</v>
      </c>
      <c r="D184" s="96">
        <v>5</v>
      </c>
      <c r="E184" s="111">
        <v>6594252</v>
      </c>
      <c r="F184" s="26">
        <f t="shared" si="8"/>
        <v>32971260</v>
      </c>
      <c r="H184" s="20"/>
      <c r="I184" s="2"/>
      <c r="J184" s="27"/>
    </row>
    <row r="185" spans="1:10" ht="12.75" x14ac:dyDescent="0.2">
      <c r="A185" s="67" t="s">
        <v>646</v>
      </c>
      <c r="B185" s="99" t="s">
        <v>194</v>
      </c>
      <c r="C185" s="94" t="s">
        <v>93</v>
      </c>
      <c r="D185" s="96">
        <v>16</v>
      </c>
      <c r="E185" s="111">
        <v>666246</v>
      </c>
      <c r="F185" s="26">
        <f t="shared" si="8"/>
        <v>10659936</v>
      </c>
      <c r="H185" s="20"/>
      <c r="I185" s="2"/>
      <c r="J185" s="27"/>
    </row>
    <row r="186" spans="1:10" ht="12.75" x14ac:dyDescent="0.2">
      <c r="A186" s="67" t="s">
        <v>647</v>
      </c>
      <c r="B186" s="99" t="s">
        <v>195</v>
      </c>
      <c r="C186" s="94" t="s">
        <v>9</v>
      </c>
      <c r="D186" s="96">
        <v>80</v>
      </c>
      <c r="E186" s="111">
        <v>377580</v>
      </c>
      <c r="F186" s="26">
        <f t="shared" si="8"/>
        <v>30206400</v>
      </c>
      <c r="H186" s="20"/>
      <c r="I186" s="2"/>
      <c r="J186" s="27"/>
    </row>
    <row r="187" spans="1:10" ht="12.75" x14ac:dyDescent="0.2">
      <c r="A187" s="67" t="s">
        <v>648</v>
      </c>
      <c r="B187" s="99" t="s">
        <v>196</v>
      </c>
      <c r="C187" s="94" t="s">
        <v>93</v>
      </c>
      <c r="D187" s="96">
        <v>16</v>
      </c>
      <c r="E187" s="111">
        <v>304500</v>
      </c>
      <c r="F187" s="26">
        <f t="shared" si="8"/>
        <v>4872000</v>
      </c>
      <c r="H187" s="20"/>
      <c r="I187" s="2"/>
      <c r="J187" s="27"/>
    </row>
    <row r="188" spans="1:10" ht="12.75" x14ac:dyDescent="0.2">
      <c r="A188" s="67" t="s">
        <v>649</v>
      </c>
      <c r="B188" s="99" t="s">
        <v>197</v>
      </c>
      <c r="C188" s="94" t="s">
        <v>93</v>
      </c>
      <c r="D188" s="96">
        <v>16</v>
      </c>
      <c r="E188" s="111">
        <v>129108</v>
      </c>
      <c r="F188" s="26">
        <f t="shared" si="8"/>
        <v>2065728</v>
      </c>
      <c r="H188" s="20"/>
      <c r="I188" s="2"/>
      <c r="J188" s="27"/>
    </row>
    <row r="189" spans="1:10" ht="44.25" customHeight="1" x14ac:dyDescent="0.2">
      <c r="A189" s="67" t="s">
        <v>650</v>
      </c>
      <c r="B189" s="99" t="s">
        <v>198</v>
      </c>
      <c r="C189" s="94" t="s">
        <v>93</v>
      </c>
      <c r="D189" s="96">
        <v>11</v>
      </c>
      <c r="E189" s="111">
        <v>430000</v>
      </c>
      <c r="F189" s="26">
        <f t="shared" si="8"/>
        <v>4730000</v>
      </c>
      <c r="H189" s="20"/>
      <c r="I189" s="2"/>
      <c r="J189" s="27"/>
    </row>
    <row r="190" spans="1:10" ht="25.5" x14ac:dyDescent="0.2">
      <c r="A190" s="67" t="s">
        <v>651</v>
      </c>
      <c r="B190" s="99" t="s">
        <v>199</v>
      </c>
      <c r="C190" s="94" t="s">
        <v>93</v>
      </c>
      <c r="D190" s="96">
        <v>5</v>
      </c>
      <c r="E190" s="111">
        <v>708000</v>
      </c>
      <c r="F190" s="26">
        <f t="shared" si="8"/>
        <v>3540000</v>
      </c>
      <c r="H190" s="20"/>
      <c r="I190" s="2"/>
      <c r="J190" s="27"/>
    </row>
    <row r="191" spans="1:10" ht="12.75" x14ac:dyDescent="0.2">
      <c r="A191" s="67" t="s">
        <v>652</v>
      </c>
      <c r="B191" s="99" t="s">
        <v>148</v>
      </c>
      <c r="C191" s="94" t="s">
        <v>9</v>
      </c>
      <c r="D191" s="96">
        <v>31</v>
      </c>
      <c r="E191" s="111">
        <v>42300</v>
      </c>
      <c r="F191" s="26">
        <f t="shared" si="8"/>
        <v>1311300</v>
      </c>
      <c r="H191" s="20"/>
      <c r="I191" s="2"/>
      <c r="J191" s="27"/>
    </row>
    <row r="192" spans="1:10" x14ac:dyDescent="0.2">
      <c r="A192" s="40"/>
      <c r="B192" s="100"/>
      <c r="C192" s="101"/>
      <c r="D192" s="102"/>
      <c r="E192" s="44"/>
      <c r="F192" s="103"/>
      <c r="H192" s="20"/>
      <c r="I192" s="2"/>
      <c r="J192" s="27"/>
    </row>
    <row r="193" spans="1:10" ht="12.75" x14ac:dyDescent="0.2">
      <c r="A193" s="3">
        <v>8</v>
      </c>
      <c r="B193" s="104" t="s">
        <v>200</v>
      </c>
      <c r="C193" s="105"/>
      <c r="D193" s="106"/>
      <c r="E193" s="107"/>
      <c r="F193" s="108"/>
      <c r="H193" s="20"/>
      <c r="I193" s="2"/>
      <c r="J193" s="27"/>
    </row>
    <row r="194" spans="1:10" ht="25.5" x14ac:dyDescent="0.2">
      <c r="A194" s="67" t="s">
        <v>653</v>
      </c>
      <c r="B194" s="99" t="s">
        <v>201</v>
      </c>
      <c r="C194" s="94" t="s">
        <v>93</v>
      </c>
      <c r="D194" s="96">
        <v>1</v>
      </c>
      <c r="E194" s="111">
        <v>292127500</v>
      </c>
      <c r="F194" s="26">
        <f t="shared" ref="F194:F200" si="9">+ROUND(E194*D194,0)</f>
        <v>292127500</v>
      </c>
      <c r="H194" s="20"/>
      <c r="I194" s="2"/>
      <c r="J194" s="27"/>
    </row>
    <row r="195" spans="1:10" ht="25.5" x14ac:dyDescent="0.2">
      <c r="A195" s="67" t="s">
        <v>654</v>
      </c>
      <c r="B195" s="99" t="s">
        <v>202</v>
      </c>
      <c r="C195" s="94" t="s">
        <v>93</v>
      </c>
      <c r="D195" s="96">
        <v>1</v>
      </c>
      <c r="E195" s="111">
        <v>54712500</v>
      </c>
      <c r="F195" s="26">
        <f t="shared" si="9"/>
        <v>54712500</v>
      </c>
      <c r="H195" s="20"/>
      <c r="I195" s="2"/>
      <c r="J195" s="27"/>
    </row>
    <row r="196" spans="1:10" ht="21.75" customHeight="1" x14ac:dyDescent="0.2">
      <c r="A196" s="67" t="s">
        <v>655</v>
      </c>
      <c r="B196" s="99" t="s">
        <v>143</v>
      </c>
      <c r="C196" s="94" t="s">
        <v>12</v>
      </c>
      <c r="D196" s="96">
        <v>58.2</v>
      </c>
      <c r="E196" s="111">
        <f>+E118</f>
        <v>710620</v>
      </c>
      <c r="F196" s="26">
        <f t="shared" si="9"/>
        <v>41358084</v>
      </c>
      <c r="H196" s="20"/>
      <c r="I196" s="2"/>
      <c r="J196" s="27"/>
    </row>
    <row r="197" spans="1:10" ht="23.25" customHeight="1" x14ac:dyDescent="0.2">
      <c r="A197" s="67" t="s">
        <v>656</v>
      </c>
      <c r="B197" s="99" t="s">
        <v>47</v>
      </c>
      <c r="C197" s="94" t="s">
        <v>48</v>
      </c>
      <c r="D197" s="96">
        <v>5820</v>
      </c>
      <c r="E197" s="111">
        <v>4060</v>
      </c>
      <c r="F197" s="26">
        <f t="shared" si="9"/>
        <v>23629200</v>
      </c>
      <c r="H197" s="20"/>
      <c r="I197" s="2"/>
      <c r="J197" s="27"/>
    </row>
    <row r="198" spans="1:10" ht="24" customHeight="1" x14ac:dyDescent="0.2">
      <c r="A198" s="67" t="s">
        <v>657</v>
      </c>
      <c r="B198" s="99" t="s">
        <v>146</v>
      </c>
      <c r="C198" s="94" t="s">
        <v>9</v>
      </c>
      <c r="D198" s="96">
        <v>30</v>
      </c>
      <c r="E198" s="111">
        <v>178863</v>
      </c>
      <c r="F198" s="26">
        <f t="shared" si="9"/>
        <v>5365890</v>
      </c>
      <c r="H198" s="20"/>
      <c r="I198" s="2"/>
      <c r="J198" s="27"/>
    </row>
    <row r="199" spans="1:10" ht="25.5" x14ac:dyDescent="0.2">
      <c r="A199" s="67" t="s">
        <v>658</v>
      </c>
      <c r="B199" s="99" t="s">
        <v>190</v>
      </c>
      <c r="C199" s="94" t="s">
        <v>93</v>
      </c>
      <c r="D199" s="96">
        <v>2</v>
      </c>
      <c r="E199" s="111">
        <v>144920</v>
      </c>
      <c r="F199" s="26">
        <f t="shared" si="9"/>
        <v>289840</v>
      </c>
      <c r="H199" s="20"/>
      <c r="I199" s="2"/>
      <c r="J199" s="27"/>
    </row>
    <row r="200" spans="1:10" ht="12.75" x14ac:dyDescent="0.2">
      <c r="A200" s="67" t="s">
        <v>659</v>
      </c>
      <c r="B200" s="99" t="s">
        <v>148</v>
      </c>
      <c r="C200" s="94" t="s">
        <v>9</v>
      </c>
      <c r="D200" s="96">
        <v>28</v>
      </c>
      <c r="E200" s="111">
        <v>42300</v>
      </c>
      <c r="F200" s="26">
        <f t="shared" si="9"/>
        <v>1184400</v>
      </c>
      <c r="H200" s="20"/>
      <c r="I200" s="2"/>
      <c r="J200" s="27"/>
    </row>
    <row r="201" spans="1:10" x14ac:dyDescent="0.2">
      <c r="A201" s="40"/>
      <c r="B201" s="100"/>
      <c r="C201" s="101"/>
      <c r="D201" s="102"/>
      <c r="E201" s="44"/>
      <c r="F201" s="103"/>
      <c r="H201" s="20"/>
      <c r="I201" s="2"/>
      <c r="J201" s="27"/>
    </row>
    <row r="202" spans="1:10" ht="12.75" x14ac:dyDescent="0.2">
      <c r="A202" s="3">
        <v>9</v>
      </c>
      <c r="B202" s="104" t="s">
        <v>203</v>
      </c>
      <c r="C202" s="105"/>
      <c r="D202" s="106"/>
      <c r="E202" s="107"/>
      <c r="F202" s="108"/>
      <c r="H202" s="20"/>
      <c r="I202" s="2"/>
      <c r="J202" s="27"/>
    </row>
    <row r="203" spans="1:10" ht="20.100000000000001" customHeight="1" x14ac:dyDescent="0.2">
      <c r="A203" s="67" t="s">
        <v>660</v>
      </c>
      <c r="B203" s="99" t="s">
        <v>11</v>
      </c>
      <c r="C203" s="94" t="s">
        <v>12</v>
      </c>
      <c r="D203" s="96">
        <v>140.1</v>
      </c>
      <c r="E203" s="111">
        <v>14060</v>
      </c>
      <c r="F203" s="26">
        <f t="shared" ref="F203:F227" si="10">+ROUND(E203*D203,0)</f>
        <v>1969806</v>
      </c>
      <c r="H203" s="20"/>
      <c r="I203" s="2"/>
      <c r="J203" s="27"/>
    </row>
    <row r="204" spans="1:10" ht="20.100000000000001" customHeight="1" x14ac:dyDescent="0.2">
      <c r="A204" s="67" t="s">
        <v>661</v>
      </c>
      <c r="B204" s="99" t="s">
        <v>95</v>
      </c>
      <c r="C204" s="94" t="s">
        <v>12</v>
      </c>
      <c r="D204" s="96">
        <v>93.4</v>
      </c>
      <c r="E204" s="111">
        <v>20080</v>
      </c>
      <c r="F204" s="26">
        <f t="shared" si="10"/>
        <v>1875472</v>
      </c>
      <c r="H204" s="20"/>
      <c r="I204" s="2"/>
      <c r="J204" s="27"/>
    </row>
    <row r="205" spans="1:10" ht="20.100000000000001" customHeight="1" x14ac:dyDescent="0.2">
      <c r="A205" s="67" t="s">
        <v>662</v>
      </c>
      <c r="B205" s="99" t="s">
        <v>96</v>
      </c>
      <c r="C205" s="94" t="s">
        <v>12</v>
      </c>
      <c r="D205" s="96">
        <v>28.1</v>
      </c>
      <c r="E205" s="111">
        <v>24990</v>
      </c>
      <c r="F205" s="26">
        <f t="shared" si="10"/>
        <v>702219</v>
      </c>
      <c r="H205" s="20"/>
      <c r="I205" s="2"/>
      <c r="J205" s="27"/>
    </row>
    <row r="206" spans="1:10" ht="20.100000000000001" customHeight="1" x14ac:dyDescent="0.2">
      <c r="A206" s="67" t="s">
        <v>663</v>
      </c>
      <c r="B206" s="99" t="s">
        <v>97</v>
      </c>
      <c r="C206" s="94" t="s">
        <v>12</v>
      </c>
      <c r="D206" s="96">
        <v>18.7</v>
      </c>
      <c r="E206" s="111">
        <v>30320</v>
      </c>
      <c r="F206" s="26">
        <f t="shared" si="10"/>
        <v>566984</v>
      </c>
      <c r="H206" s="20"/>
      <c r="I206" s="2"/>
      <c r="J206" s="27"/>
    </row>
    <row r="207" spans="1:10" ht="23.25" customHeight="1" x14ac:dyDescent="0.2">
      <c r="A207" s="67" t="s">
        <v>664</v>
      </c>
      <c r="B207" s="99" t="s">
        <v>98</v>
      </c>
      <c r="C207" s="94" t="s">
        <v>12</v>
      </c>
      <c r="D207" s="96">
        <v>17.2</v>
      </c>
      <c r="E207" s="111">
        <v>9800</v>
      </c>
      <c r="F207" s="26">
        <f t="shared" si="10"/>
        <v>168560</v>
      </c>
      <c r="H207" s="20"/>
      <c r="I207" s="2"/>
      <c r="J207" s="27"/>
    </row>
    <row r="208" spans="1:10" ht="21.75" customHeight="1" x14ac:dyDescent="0.2">
      <c r="A208" s="67" t="s">
        <v>665</v>
      </c>
      <c r="B208" s="99" t="s">
        <v>204</v>
      </c>
      <c r="C208" s="94" t="s">
        <v>12</v>
      </c>
      <c r="D208" s="96">
        <v>26.7</v>
      </c>
      <c r="E208" s="111">
        <v>57520</v>
      </c>
      <c r="F208" s="26">
        <f t="shared" si="10"/>
        <v>1535784</v>
      </c>
      <c r="H208" s="20"/>
      <c r="I208" s="2"/>
      <c r="J208" s="27"/>
    </row>
    <row r="209" spans="1:10" ht="21.75" customHeight="1" x14ac:dyDescent="0.2">
      <c r="A209" s="67" t="s">
        <v>666</v>
      </c>
      <c r="B209" s="99" t="s">
        <v>205</v>
      </c>
      <c r="C209" s="94" t="s">
        <v>9</v>
      </c>
      <c r="D209" s="96">
        <v>32</v>
      </c>
      <c r="E209" s="111">
        <v>49060</v>
      </c>
      <c r="F209" s="26">
        <f t="shared" si="10"/>
        <v>1569920</v>
      </c>
      <c r="H209" s="20"/>
      <c r="I209" s="2"/>
      <c r="J209" s="27"/>
    </row>
    <row r="210" spans="1:10" ht="20.25" customHeight="1" x14ac:dyDescent="0.2">
      <c r="A210" s="67" t="s">
        <v>667</v>
      </c>
      <c r="B210" s="99" t="s">
        <v>206</v>
      </c>
      <c r="C210" s="94" t="s">
        <v>9</v>
      </c>
      <c r="D210" s="96">
        <v>32</v>
      </c>
      <c r="E210" s="111">
        <v>6590</v>
      </c>
      <c r="F210" s="26">
        <f t="shared" si="10"/>
        <v>210880</v>
      </c>
      <c r="H210" s="20"/>
      <c r="I210" s="2"/>
      <c r="J210" s="27"/>
    </row>
    <row r="211" spans="1:10" ht="12.75" x14ac:dyDescent="0.2">
      <c r="A211" s="67" t="s">
        <v>668</v>
      </c>
      <c r="B211" s="99" t="s">
        <v>207</v>
      </c>
      <c r="C211" s="94" t="s">
        <v>9</v>
      </c>
      <c r="D211" s="96">
        <v>19.05</v>
      </c>
      <c r="E211" s="111">
        <v>8115</v>
      </c>
      <c r="F211" s="26">
        <f t="shared" si="10"/>
        <v>154591</v>
      </c>
      <c r="H211" s="20"/>
      <c r="I211" s="2"/>
      <c r="J211" s="27"/>
    </row>
    <row r="212" spans="1:10" ht="12.75" x14ac:dyDescent="0.2">
      <c r="A212" s="67" t="s">
        <v>669</v>
      </c>
      <c r="B212" s="99" t="s">
        <v>208</v>
      </c>
      <c r="C212" s="94" t="s">
        <v>9</v>
      </c>
      <c r="D212" s="96">
        <v>19.05</v>
      </c>
      <c r="E212" s="111">
        <v>2679</v>
      </c>
      <c r="F212" s="26">
        <f t="shared" si="10"/>
        <v>51035</v>
      </c>
      <c r="H212" s="20"/>
      <c r="I212" s="2"/>
      <c r="J212" s="27"/>
    </row>
    <row r="213" spans="1:10" ht="12.75" x14ac:dyDescent="0.2">
      <c r="A213" s="67" t="s">
        <v>670</v>
      </c>
      <c r="B213" s="99" t="s">
        <v>209</v>
      </c>
      <c r="C213" s="94" t="s">
        <v>93</v>
      </c>
      <c r="D213" s="96">
        <v>180</v>
      </c>
      <c r="E213" s="111">
        <v>8719</v>
      </c>
      <c r="F213" s="26">
        <f t="shared" si="10"/>
        <v>1569420</v>
      </c>
      <c r="H213" s="20"/>
      <c r="I213" s="2"/>
      <c r="J213" s="27"/>
    </row>
    <row r="214" spans="1:10" ht="12.75" x14ac:dyDescent="0.2">
      <c r="A214" s="67" t="s">
        <v>671</v>
      </c>
      <c r="B214" s="99" t="s">
        <v>210</v>
      </c>
      <c r="C214" s="94" t="s">
        <v>93</v>
      </c>
      <c r="D214" s="96">
        <v>180</v>
      </c>
      <c r="E214" s="111">
        <v>12433</v>
      </c>
      <c r="F214" s="26">
        <f t="shared" si="10"/>
        <v>2237940</v>
      </c>
      <c r="H214" s="20"/>
      <c r="I214" s="2"/>
      <c r="J214" s="27"/>
    </row>
    <row r="215" spans="1:10" ht="12.75" x14ac:dyDescent="0.2">
      <c r="A215" s="67" t="s">
        <v>672</v>
      </c>
      <c r="B215" s="99" t="s">
        <v>211</v>
      </c>
      <c r="C215" s="94" t="s">
        <v>93</v>
      </c>
      <c r="D215" s="96">
        <v>360</v>
      </c>
      <c r="E215" s="111">
        <v>3206</v>
      </c>
      <c r="F215" s="26">
        <f t="shared" si="10"/>
        <v>1154160</v>
      </c>
      <c r="H215" s="20"/>
      <c r="I215" s="2"/>
      <c r="J215" s="27"/>
    </row>
    <row r="216" spans="1:10" ht="25.5" x14ac:dyDescent="0.2">
      <c r="A216" s="67" t="s">
        <v>673</v>
      </c>
      <c r="B216" s="99" t="s">
        <v>212</v>
      </c>
      <c r="C216" s="94" t="s">
        <v>12</v>
      </c>
      <c r="D216" s="96">
        <v>29.4</v>
      </c>
      <c r="E216" s="111">
        <v>424080</v>
      </c>
      <c r="F216" s="26">
        <f t="shared" si="10"/>
        <v>12467952</v>
      </c>
      <c r="H216" s="20"/>
      <c r="I216" s="2"/>
      <c r="J216" s="27"/>
    </row>
    <row r="217" spans="1:10" ht="25.5" x14ac:dyDescent="0.2">
      <c r="A217" s="67" t="s">
        <v>674</v>
      </c>
      <c r="B217" s="99" t="s">
        <v>213</v>
      </c>
      <c r="C217" s="94" t="s">
        <v>12</v>
      </c>
      <c r="D217" s="96">
        <v>25.2</v>
      </c>
      <c r="E217" s="111">
        <v>704320</v>
      </c>
      <c r="F217" s="26">
        <f t="shared" si="10"/>
        <v>17748864</v>
      </c>
      <c r="H217" s="20"/>
      <c r="I217" s="2"/>
      <c r="J217" s="27"/>
    </row>
    <row r="218" spans="1:10" ht="12.75" x14ac:dyDescent="0.2">
      <c r="A218" s="67" t="s">
        <v>675</v>
      </c>
      <c r="B218" s="99" t="s">
        <v>214</v>
      </c>
      <c r="C218" s="94" t="s">
        <v>15</v>
      </c>
      <c r="D218" s="96">
        <v>84</v>
      </c>
      <c r="E218" s="111">
        <v>39617</v>
      </c>
      <c r="F218" s="26">
        <f t="shared" si="10"/>
        <v>3327828</v>
      </c>
      <c r="H218" s="20"/>
      <c r="I218" s="2"/>
      <c r="J218" s="27"/>
    </row>
    <row r="219" spans="1:10" ht="12.75" x14ac:dyDescent="0.2">
      <c r="A219" s="67" t="s">
        <v>676</v>
      </c>
      <c r="B219" s="99" t="s">
        <v>215</v>
      </c>
      <c r="C219" s="94" t="s">
        <v>15</v>
      </c>
      <c r="D219" s="96">
        <v>113.7</v>
      </c>
      <c r="E219" s="111">
        <v>64742</v>
      </c>
      <c r="F219" s="26">
        <f t="shared" si="10"/>
        <v>7361165</v>
      </c>
      <c r="H219" s="20"/>
      <c r="I219" s="2"/>
      <c r="J219" s="27"/>
    </row>
    <row r="220" spans="1:10" ht="12.75" x14ac:dyDescent="0.2">
      <c r="A220" s="67" t="s">
        <v>677</v>
      </c>
      <c r="B220" s="99" t="s">
        <v>216</v>
      </c>
      <c r="C220" s="94" t="s">
        <v>12</v>
      </c>
      <c r="D220" s="96">
        <v>38.700000000000003</v>
      </c>
      <c r="E220" s="111">
        <v>615310</v>
      </c>
      <c r="F220" s="26">
        <f t="shared" si="10"/>
        <v>23812497</v>
      </c>
      <c r="H220" s="20"/>
      <c r="I220" s="2"/>
      <c r="J220" s="27"/>
    </row>
    <row r="221" spans="1:10" ht="12.75" x14ac:dyDescent="0.2">
      <c r="A221" s="67" t="s">
        <v>678</v>
      </c>
      <c r="B221" s="99" t="s">
        <v>47</v>
      </c>
      <c r="C221" s="94" t="s">
        <v>48</v>
      </c>
      <c r="D221" s="96">
        <v>3483</v>
      </c>
      <c r="E221" s="111">
        <v>4060</v>
      </c>
      <c r="F221" s="26">
        <f t="shared" si="10"/>
        <v>14140980</v>
      </c>
      <c r="H221" s="20"/>
      <c r="I221" s="2"/>
      <c r="J221" s="27"/>
    </row>
    <row r="222" spans="1:10" ht="12.75" x14ac:dyDescent="0.2">
      <c r="A222" s="67" t="s">
        <v>679</v>
      </c>
      <c r="B222" s="99" t="s">
        <v>217</v>
      </c>
      <c r="C222" s="94" t="s">
        <v>15</v>
      </c>
      <c r="D222" s="96">
        <v>8.6999999999999993</v>
      </c>
      <c r="E222" s="111">
        <v>25040</v>
      </c>
      <c r="F222" s="26">
        <f t="shared" si="10"/>
        <v>217848</v>
      </c>
      <c r="H222" s="20"/>
      <c r="I222" s="2"/>
      <c r="J222" s="27"/>
    </row>
    <row r="223" spans="1:10" ht="12.75" x14ac:dyDescent="0.2">
      <c r="A223" s="67" t="s">
        <v>680</v>
      </c>
      <c r="B223" s="99" t="s">
        <v>218</v>
      </c>
      <c r="C223" s="94" t="s">
        <v>15</v>
      </c>
      <c r="D223" s="96">
        <v>115.39999999999999</v>
      </c>
      <c r="E223" s="111">
        <v>48441</v>
      </c>
      <c r="F223" s="26">
        <f t="shared" si="10"/>
        <v>5590091</v>
      </c>
      <c r="H223" s="20"/>
      <c r="I223" s="2"/>
      <c r="J223" s="27"/>
    </row>
    <row r="224" spans="1:10" ht="18.75" customHeight="1" x14ac:dyDescent="0.2">
      <c r="A224" s="67" t="s">
        <v>681</v>
      </c>
      <c r="B224" s="99" t="s">
        <v>219</v>
      </c>
      <c r="C224" s="94" t="s">
        <v>9</v>
      </c>
      <c r="D224" s="96">
        <v>8.6</v>
      </c>
      <c r="E224" s="111">
        <v>48040</v>
      </c>
      <c r="F224" s="26">
        <f t="shared" si="10"/>
        <v>413144</v>
      </c>
      <c r="H224" s="20"/>
      <c r="I224" s="2"/>
      <c r="J224" s="27"/>
    </row>
    <row r="225" spans="1:10" ht="18.75" customHeight="1" x14ac:dyDescent="0.2">
      <c r="A225" s="67" t="s">
        <v>682</v>
      </c>
      <c r="B225" s="99" t="s">
        <v>220</v>
      </c>
      <c r="C225" s="94" t="s">
        <v>9</v>
      </c>
      <c r="D225" s="96">
        <v>176.29999999999998</v>
      </c>
      <c r="E225" s="111">
        <v>42493</v>
      </c>
      <c r="F225" s="26">
        <f t="shared" si="10"/>
        <v>7491516</v>
      </c>
      <c r="H225" s="20"/>
      <c r="I225" s="2"/>
      <c r="J225" s="27"/>
    </row>
    <row r="226" spans="1:10" ht="20.25" customHeight="1" x14ac:dyDescent="0.2">
      <c r="A226" s="67" t="s">
        <v>683</v>
      </c>
      <c r="B226" s="99" t="s">
        <v>221</v>
      </c>
      <c r="C226" s="94" t="s">
        <v>93</v>
      </c>
      <c r="D226" s="96">
        <v>12</v>
      </c>
      <c r="E226" s="111">
        <v>640800</v>
      </c>
      <c r="F226" s="26">
        <f t="shared" si="10"/>
        <v>7689600</v>
      </c>
      <c r="H226" s="20"/>
      <c r="I226" s="2"/>
      <c r="J226" s="27"/>
    </row>
    <row r="227" spans="1:10" ht="19.5" customHeight="1" x14ac:dyDescent="0.2">
      <c r="A227" s="67" t="s">
        <v>684</v>
      </c>
      <c r="B227" s="99" t="s">
        <v>140</v>
      </c>
      <c r="C227" s="94" t="s">
        <v>93</v>
      </c>
      <c r="D227" s="96">
        <v>12</v>
      </c>
      <c r="E227" s="111">
        <v>39538</v>
      </c>
      <c r="F227" s="26">
        <f t="shared" si="10"/>
        <v>474456</v>
      </c>
      <c r="H227" s="20"/>
      <c r="I227" s="2"/>
      <c r="J227" s="27"/>
    </row>
    <row r="228" spans="1:10" x14ac:dyDescent="0.2">
      <c r="A228" s="40"/>
      <c r="B228" s="100"/>
      <c r="C228" s="101"/>
      <c r="D228" s="102"/>
      <c r="E228" s="44"/>
      <c r="F228" s="103"/>
      <c r="H228" s="20"/>
      <c r="I228" s="2"/>
      <c r="J228" s="27"/>
    </row>
    <row r="229" spans="1:10" ht="12.75" x14ac:dyDescent="0.2">
      <c r="A229" s="3">
        <v>11</v>
      </c>
      <c r="B229" s="104" t="s">
        <v>222</v>
      </c>
      <c r="C229" s="105"/>
      <c r="D229" s="106"/>
      <c r="E229" s="107"/>
      <c r="F229" s="116"/>
      <c r="H229" s="20"/>
      <c r="I229" s="2"/>
      <c r="J229" s="27"/>
    </row>
    <row r="230" spans="1:10" ht="18.75" customHeight="1" x14ac:dyDescent="0.2">
      <c r="A230" s="67" t="s">
        <v>685</v>
      </c>
      <c r="B230" s="99" t="s">
        <v>223</v>
      </c>
      <c r="C230" s="94" t="s">
        <v>15</v>
      </c>
      <c r="D230" s="96">
        <v>100</v>
      </c>
      <c r="E230" s="111">
        <v>54860</v>
      </c>
      <c r="F230" s="26">
        <f t="shared" ref="F230:F274" si="11">+ROUND(E230*D230,0)</f>
        <v>5486000</v>
      </c>
      <c r="H230" s="20"/>
      <c r="I230" s="2"/>
      <c r="J230" s="27"/>
    </row>
    <row r="231" spans="1:10" ht="12.75" x14ac:dyDescent="0.2">
      <c r="A231" s="67" t="s">
        <v>686</v>
      </c>
      <c r="B231" s="99" t="s">
        <v>224</v>
      </c>
      <c r="C231" s="94" t="s">
        <v>9</v>
      </c>
      <c r="D231" s="96">
        <v>98.2</v>
      </c>
      <c r="E231" s="111">
        <v>39150</v>
      </c>
      <c r="F231" s="26">
        <f t="shared" si="11"/>
        <v>3844530</v>
      </c>
      <c r="H231" s="119"/>
      <c r="I231" s="2"/>
      <c r="J231" s="27"/>
    </row>
    <row r="232" spans="1:10" ht="12.75" x14ac:dyDescent="0.2">
      <c r="A232" s="67" t="s">
        <v>687</v>
      </c>
      <c r="B232" s="99" t="s">
        <v>225</v>
      </c>
      <c r="C232" s="94" t="s">
        <v>9</v>
      </c>
      <c r="D232" s="96">
        <v>144.80000000000001</v>
      </c>
      <c r="E232" s="111">
        <v>45870</v>
      </c>
      <c r="F232" s="26">
        <f t="shared" si="11"/>
        <v>6641976</v>
      </c>
      <c r="H232" s="20"/>
      <c r="I232" s="2"/>
      <c r="J232" s="27"/>
    </row>
    <row r="233" spans="1:10" ht="24.75" customHeight="1" x14ac:dyDescent="0.2">
      <c r="A233" s="67" t="s">
        <v>688</v>
      </c>
      <c r="B233" s="99" t="s">
        <v>226</v>
      </c>
      <c r="C233" s="94" t="s">
        <v>12</v>
      </c>
      <c r="D233" s="96">
        <v>6.9</v>
      </c>
      <c r="E233" s="111">
        <v>615310</v>
      </c>
      <c r="F233" s="26">
        <f t="shared" si="11"/>
        <v>4245639</v>
      </c>
      <c r="H233" s="20"/>
      <c r="I233" s="2"/>
      <c r="J233" s="27"/>
    </row>
    <row r="234" spans="1:10" ht="18.75" customHeight="1" x14ac:dyDescent="0.2">
      <c r="A234" s="67" t="s">
        <v>689</v>
      </c>
      <c r="B234" s="99" t="s">
        <v>215</v>
      </c>
      <c r="C234" s="94" t="s">
        <v>15</v>
      </c>
      <c r="D234" s="96">
        <v>207.4</v>
      </c>
      <c r="E234" s="111">
        <v>64742</v>
      </c>
      <c r="F234" s="26">
        <f t="shared" si="11"/>
        <v>13427491</v>
      </c>
      <c r="H234" s="20"/>
      <c r="I234" s="2"/>
      <c r="J234" s="27"/>
    </row>
    <row r="235" spans="1:10" ht="12.75" x14ac:dyDescent="0.2">
      <c r="A235" s="67" t="s">
        <v>690</v>
      </c>
      <c r="B235" s="99" t="s">
        <v>227</v>
      </c>
      <c r="C235" s="94" t="s">
        <v>15</v>
      </c>
      <c r="D235" s="96">
        <v>414.8</v>
      </c>
      <c r="E235" s="111">
        <v>17850</v>
      </c>
      <c r="F235" s="26">
        <f t="shared" si="11"/>
        <v>7404180</v>
      </c>
      <c r="H235" s="20"/>
      <c r="I235" s="2"/>
      <c r="J235" s="27"/>
    </row>
    <row r="236" spans="1:10" ht="25.5" x14ac:dyDescent="0.2">
      <c r="A236" s="67" t="s">
        <v>691</v>
      </c>
      <c r="B236" s="99" t="s">
        <v>228</v>
      </c>
      <c r="C236" s="94" t="s">
        <v>15</v>
      </c>
      <c r="D236" s="96">
        <v>100</v>
      </c>
      <c r="E236" s="111">
        <v>45508</v>
      </c>
      <c r="F236" s="26">
        <f t="shared" si="11"/>
        <v>4550800</v>
      </c>
      <c r="H236" s="20"/>
      <c r="I236" s="2"/>
      <c r="J236" s="27"/>
    </row>
    <row r="237" spans="1:10" ht="27.75" customHeight="1" x14ac:dyDescent="0.2">
      <c r="A237" s="67" t="s">
        <v>692</v>
      </c>
      <c r="B237" s="99" t="s">
        <v>229</v>
      </c>
      <c r="C237" s="94" t="s">
        <v>15</v>
      </c>
      <c r="D237" s="96">
        <v>105.60000000000001</v>
      </c>
      <c r="E237" s="111">
        <v>45508</v>
      </c>
      <c r="F237" s="26">
        <f t="shared" si="11"/>
        <v>4805645</v>
      </c>
      <c r="H237" s="20"/>
      <c r="I237" s="2"/>
      <c r="J237" s="27"/>
    </row>
    <row r="238" spans="1:10" ht="25.5" customHeight="1" x14ac:dyDescent="0.2">
      <c r="A238" s="67" t="s">
        <v>693</v>
      </c>
      <c r="B238" s="99" t="s">
        <v>230</v>
      </c>
      <c r="C238" s="94" t="s">
        <v>93</v>
      </c>
      <c r="D238" s="96">
        <v>6</v>
      </c>
      <c r="E238" s="111">
        <v>308509</v>
      </c>
      <c r="F238" s="26">
        <f t="shared" si="11"/>
        <v>1851054</v>
      </c>
      <c r="H238" s="20"/>
      <c r="I238" s="2"/>
      <c r="J238" s="27"/>
    </row>
    <row r="239" spans="1:10" ht="12.75" x14ac:dyDescent="0.2">
      <c r="A239" s="67" t="s">
        <v>694</v>
      </c>
      <c r="B239" s="99" t="s">
        <v>231</v>
      </c>
      <c r="C239" s="94" t="s">
        <v>15</v>
      </c>
      <c r="D239" s="96">
        <v>21.6</v>
      </c>
      <c r="E239" s="111">
        <v>159362</v>
      </c>
      <c r="F239" s="26">
        <f t="shared" si="11"/>
        <v>3442219</v>
      </c>
      <c r="H239" s="20"/>
      <c r="I239" s="2"/>
      <c r="J239" s="27"/>
    </row>
    <row r="240" spans="1:10" ht="12.75" x14ac:dyDescent="0.2">
      <c r="A240" s="67" t="s">
        <v>695</v>
      </c>
      <c r="B240" s="99" t="s">
        <v>220</v>
      </c>
      <c r="C240" s="94" t="s">
        <v>9</v>
      </c>
      <c r="D240" s="96">
        <v>73.599999999999994</v>
      </c>
      <c r="E240" s="111">
        <v>42493</v>
      </c>
      <c r="F240" s="26">
        <f t="shared" si="11"/>
        <v>3127485</v>
      </c>
      <c r="H240" s="20"/>
      <c r="I240" s="2"/>
      <c r="J240" s="27"/>
    </row>
    <row r="241" spans="1:10" ht="12.75" x14ac:dyDescent="0.2">
      <c r="A241" s="67" t="s">
        <v>696</v>
      </c>
      <c r="B241" s="99" t="s">
        <v>218</v>
      </c>
      <c r="C241" s="94" t="s">
        <v>15</v>
      </c>
      <c r="D241" s="96">
        <v>174.8</v>
      </c>
      <c r="E241" s="111">
        <v>48441</v>
      </c>
      <c r="F241" s="26">
        <f t="shared" si="11"/>
        <v>8467487</v>
      </c>
      <c r="H241" s="20"/>
      <c r="I241" s="2"/>
      <c r="J241" s="27"/>
    </row>
    <row r="242" spans="1:10" ht="12.75" x14ac:dyDescent="0.2">
      <c r="A242" s="67" t="s">
        <v>697</v>
      </c>
      <c r="B242" s="99" t="s">
        <v>219</v>
      </c>
      <c r="C242" s="94" t="s">
        <v>9</v>
      </c>
      <c r="D242" s="96">
        <v>19</v>
      </c>
      <c r="E242" s="111">
        <v>48040</v>
      </c>
      <c r="F242" s="26">
        <f t="shared" si="11"/>
        <v>912760</v>
      </c>
      <c r="H242" s="20"/>
      <c r="I242" s="2"/>
      <c r="J242" s="27"/>
    </row>
    <row r="243" spans="1:10" ht="12.75" x14ac:dyDescent="0.2">
      <c r="A243" s="67" t="s">
        <v>698</v>
      </c>
      <c r="B243" s="99" t="s">
        <v>232</v>
      </c>
      <c r="C243" s="94" t="s">
        <v>15</v>
      </c>
      <c r="D243" s="96">
        <v>10.6</v>
      </c>
      <c r="E243" s="111">
        <v>211714</v>
      </c>
      <c r="F243" s="26">
        <f t="shared" si="11"/>
        <v>2244168</v>
      </c>
      <c r="H243" s="20"/>
      <c r="I243" s="2"/>
      <c r="J243" s="27"/>
    </row>
    <row r="244" spans="1:10" ht="12.75" x14ac:dyDescent="0.2">
      <c r="A244" s="67" t="s">
        <v>699</v>
      </c>
      <c r="B244" s="99" t="s">
        <v>233</v>
      </c>
      <c r="C244" s="94" t="s">
        <v>93</v>
      </c>
      <c r="D244" s="96">
        <v>12</v>
      </c>
      <c r="E244" s="111">
        <v>62089</v>
      </c>
      <c r="F244" s="26">
        <f t="shared" si="11"/>
        <v>745068</v>
      </c>
      <c r="H244" s="20"/>
      <c r="I244" s="2"/>
      <c r="J244" s="27"/>
    </row>
    <row r="245" spans="1:10" ht="12.75" x14ac:dyDescent="0.2">
      <c r="A245" s="67" t="s">
        <v>700</v>
      </c>
      <c r="B245" s="99" t="s">
        <v>234</v>
      </c>
      <c r="C245" s="94" t="s">
        <v>93</v>
      </c>
      <c r="D245" s="96">
        <v>12</v>
      </c>
      <c r="E245" s="111">
        <v>54693</v>
      </c>
      <c r="F245" s="26">
        <f t="shared" si="11"/>
        <v>656316</v>
      </c>
      <c r="H245" s="20"/>
      <c r="I245" s="2"/>
      <c r="J245" s="27"/>
    </row>
    <row r="246" spans="1:10" ht="12.75" x14ac:dyDescent="0.2">
      <c r="A246" s="67" t="s">
        <v>701</v>
      </c>
      <c r="B246" s="99" t="s">
        <v>235</v>
      </c>
      <c r="C246" s="94" t="s">
        <v>93</v>
      </c>
      <c r="D246" s="96">
        <v>12</v>
      </c>
      <c r="E246" s="111">
        <v>159038</v>
      </c>
      <c r="F246" s="26">
        <f t="shared" si="11"/>
        <v>1908456</v>
      </c>
      <c r="H246" s="20"/>
      <c r="I246" s="2"/>
      <c r="J246" s="27"/>
    </row>
    <row r="247" spans="1:10" ht="12.75" x14ac:dyDescent="0.2">
      <c r="A247" s="67" t="s">
        <v>702</v>
      </c>
      <c r="B247" s="99" t="s">
        <v>236</v>
      </c>
      <c r="C247" s="94" t="s">
        <v>9</v>
      </c>
      <c r="D247" s="96">
        <v>80</v>
      </c>
      <c r="E247" s="111">
        <v>6639</v>
      </c>
      <c r="F247" s="26">
        <f t="shared" si="11"/>
        <v>531120</v>
      </c>
      <c r="H247" s="20"/>
      <c r="I247" s="2"/>
      <c r="J247" s="27"/>
    </row>
    <row r="248" spans="1:10" ht="12.75" x14ac:dyDescent="0.2">
      <c r="A248" s="67" t="s">
        <v>703</v>
      </c>
      <c r="B248" s="99" t="s">
        <v>237</v>
      </c>
      <c r="C248" s="94" t="s">
        <v>15</v>
      </c>
      <c r="D248" s="96">
        <v>222</v>
      </c>
      <c r="E248" s="111">
        <v>10288</v>
      </c>
      <c r="F248" s="26">
        <f t="shared" si="11"/>
        <v>2283936</v>
      </c>
      <c r="H248" s="20"/>
      <c r="I248" s="2"/>
      <c r="J248" s="27"/>
    </row>
    <row r="249" spans="1:10" ht="12.75" x14ac:dyDescent="0.2">
      <c r="A249" s="67" t="s">
        <v>704</v>
      </c>
      <c r="B249" s="99" t="s">
        <v>238</v>
      </c>
      <c r="C249" s="94" t="s">
        <v>15</v>
      </c>
      <c r="D249" s="96">
        <v>21.6</v>
      </c>
      <c r="E249" s="111">
        <v>50109</v>
      </c>
      <c r="F249" s="26">
        <f t="shared" si="11"/>
        <v>1082354</v>
      </c>
      <c r="H249" s="20"/>
      <c r="I249" s="2"/>
      <c r="J249" s="27"/>
    </row>
    <row r="250" spans="1:10" ht="12.75" x14ac:dyDescent="0.2">
      <c r="A250" s="67" t="s">
        <v>705</v>
      </c>
      <c r="B250" s="99" t="s">
        <v>47</v>
      </c>
      <c r="C250" s="94" t="s">
        <v>48</v>
      </c>
      <c r="D250" s="96">
        <v>2453.4</v>
      </c>
      <c r="E250" s="111">
        <v>4060</v>
      </c>
      <c r="F250" s="26">
        <f t="shared" si="11"/>
        <v>9960804</v>
      </c>
      <c r="H250" s="20"/>
      <c r="I250" s="2"/>
      <c r="J250" s="27"/>
    </row>
    <row r="251" spans="1:10" ht="23.25" customHeight="1" x14ac:dyDescent="0.2">
      <c r="A251" s="67" t="s">
        <v>706</v>
      </c>
      <c r="B251" s="99" t="s">
        <v>239</v>
      </c>
      <c r="C251" s="94" t="s">
        <v>9</v>
      </c>
      <c r="D251" s="96">
        <v>5.7</v>
      </c>
      <c r="E251" s="111">
        <v>87762</v>
      </c>
      <c r="F251" s="26">
        <f t="shared" si="11"/>
        <v>500243</v>
      </c>
      <c r="H251" s="20"/>
      <c r="I251" s="2"/>
      <c r="J251" s="27"/>
    </row>
    <row r="252" spans="1:10" ht="21" customHeight="1" x14ac:dyDescent="0.2">
      <c r="A252" s="67" t="s">
        <v>707</v>
      </c>
      <c r="B252" s="99" t="s">
        <v>227</v>
      </c>
      <c r="C252" s="94" t="s">
        <v>15</v>
      </c>
      <c r="D252" s="96">
        <v>85</v>
      </c>
      <c r="E252" s="111">
        <v>17850</v>
      </c>
      <c r="F252" s="26">
        <f t="shared" si="11"/>
        <v>1517250</v>
      </c>
      <c r="H252" s="20"/>
      <c r="I252" s="2"/>
      <c r="J252" s="27"/>
    </row>
    <row r="253" spans="1:10" ht="12.75" x14ac:dyDescent="0.2">
      <c r="A253" s="67" t="s">
        <v>708</v>
      </c>
      <c r="B253" s="99" t="s">
        <v>240</v>
      </c>
      <c r="C253" s="94" t="s">
        <v>9</v>
      </c>
      <c r="D253" s="96">
        <v>12</v>
      </c>
      <c r="E253" s="111">
        <v>2560</v>
      </c>
      <c r="F253" s="26">
        <f t="shared" si="11"/>
        <v>30720</v>
      </c>
      <c r="H253" s="20"/>
      <c r="I253" s="2"/>
      <c r="J253" s="27"/>
    </row>
    <row r="254" spans="1:10" ht="12.75" x14ac:dyDescent="0.2">
      <c r="A254" s="67" t="s">
        <v>709</v>
      </c>
      <c r="B254" s="99" t="s">
        <v>241</v>
      </c>
      <c r="C254" s="94" t="s">
        <v>9</v>
      </c>
      <c r="D254" s="96">
        <v>12</v>
      </c>
      <c r="E254" s="111">
        <v>3170</v>
      </c>
      <c r="F254" s="26">
        <f t="shared" si="11"/>
        <v>38040</v>
      </c>
      <c r="H254" s="20"/>
      <c r="I254" s="2"/>
      <c r="J254" s="27"/>
    </row>
    <row r="255" spans="1:10" ht="12.75" x14ac:dyDescent="0.2">
      <c r="A255" s="67" t="s">
        <v>710</v>
      </c>
      <c r="B255" s="99" t="s">
        <v>242</v>
      </c>
      <c r="C255" s="94" t="s">
        <v>9</v>
      </c>
      <c r="D255" s="96">
        <v>6</v>
      </c>
      <c r="E255" s="111">
        <v>4450</v>
      </c>
      <c r="F255" s="26">
        <f t="shared" si="11"/>
        <v>26700</v>
      </c>
      <c r="H255" s="20"/>
      <c r="I255" s="2"/>
      <c r="J255" s="27"/>
    </row>
    <row r="256" spans="1:10" ht="12.75" x14ac:dyDescent="0.2">
      <c r="A256" s="67" t="s">
        <v>711</v>
      </c>
      <c r="B256" s="99" t="s">
        <v>243</v>
      </c>
      <c r="C256" s="94" t="s">
        <v>9</v>
      </c>
      <c r="D256" s="96">
        <v>30</v>
      </c>
      <c r="E256" s="111">
        <v>1604</v>
      </c>
      <c r="F256" s="26">
        <f t="shared" si="11"/>
        <v>48120</v>
      </c>
      <c r="H256" s="20"/>
      <c r="I256" s="2"/>
      <c r="J256" s="27"/>
    </row>
    <row r="257" spans="1:10" ht="12.75" x14ac:dyDescent="0.2">
      <c r="A257" s="67" t="s">
        <v>712</v>
      </c>
      <c r="B257" s="99" t="s">
        <v>244</v>
      </c>
      <c r="C257" s="94" t="s">
        <v>93</v>
      </c>
      <c r="D257" s="96">
        <v>2</v>
      </c>
      <c r="E257" s="111">
        <v>23891</v>
      </c>
      <c r="F257" s="26">
        <f t="shared" si="11"/>
        <v>47782</v>
      </c>
      <c r="H257" s="20"/>
      <c r="I257" s="2"/>
      <c r="J257" s="27"/>
    </row>
    <row r="258" spans="1:10" ht="12.75" x14ac:dyDescent="0.2">
      <c r="A258" s="67" t="s">
        <v>713</v>
      </c>
      <c r="B258" s="99" t="s">
        <v>245</v>
      </c>
      <c r="C258" s="94" t="s">
        <v>93</v>
      </c>
      <c r="D258" s="96">
        <v>2</v>
      </c>
      <c r="E258" s="111">
        <v>29187</v>
      </c>
      <c r="F258" s="26">
        <f t="shared" si="11"/>
        <v>58374</v>
      </c>
      <c r="H258" s="20"/>
      <c r="I258" s="2"/>
      <c r="J258" s="27"/>
    </row>
    <row r="259" spans="1:10" ht="12.75" x14ac:dyDescent="0.2">
      <c r="A259" s="67" t="s">
        <v>714</v>
      </c>
      <c r="B259" s="99" t="s">
        <v>246</v>
      </c>
      <c r="C259" s="94" t="s">
        <v>93</v>
      </c>
      <c r="D259" s="96">
        <v>1</v>
      </c>
      <c r="E259" s="111">
        <v>42832</v>
      </c>
      <c r="F259" s="26">
        <f t="shared" si="11"/>
        <v>42832</v>
      </c>
      <c r="H259" s="20"/>
      <c r="I259" s="2"/>
      <c r="J259" s="27"/>
    </row>
    <row r="260" spans="1:10" ht="12.75" x14ac:dyDescent="0.2">
      <c r="A260" s="67" t="s">
        <v>715</v>
      </c>
      <c r="B260" s="99" t="s">
        <v>247</v>
      </c>
      <c r="C260" s="94" t="s">
        <v>9</v>
      </c>
      <c r="D260" s="96">
        <v>10</v>
      </c>
      <c r="E260" s="111">
        <v>11160</v>
      </c>
      <c r="F260" s="26">
        <f t="shared" si="11"/>
        <v>111600</v>
      </c>
      <c r="H260" s="20"/>
      <c r="I260" s="2"/>
      <c r="J260" s="27"/>
    </row>
    <row r="261" spans="1:10" ht="12.75" x14ac:dyDescent="0.2">
      <c r="A261" s="67" t="s">
        <v>716</v>
      </c>
      <c r="B261" s="99" t="s">
        <v>248</v>
      </c>
      <c r="C261" s="94" t="s">
        <v>9</v>
      </c>
      <c r="D261" s="96">
        <v>10</v>
      </c>
      <c r="E261" s="111">
        <v>23170</v>
      </c>
      <c r="F261" s="26">
        <f t="shared" si="11"/>
        <v>231700</v>
      </c>
      <c r="H261" s="20"/>
      <c r="I261" s="2"/>
      <c r="J261" s="27"/>
    </row>
    <row r="262" spans="1:10" ht="12.75" x14ac:dyDescent="0.2">
      <c r="A262" s="67" t="s">
        <v>717</v>
      </c>
      <c r="B262" s="99" t="s">
        <v>249</v>
      </c>
      <c r="C262" s="94" t="s">
        <v>9</v>
      </c>
      <c r="D262" s="96">
        <v>20</v>
      </c>
      <c r="E262" s="111">
        <v>1964</v>
      </c>
      <c r="F262" s="26">
        <f t="shared" si="11"/>
        <v>39280</v>
      </c>
      <c r="H262" s="20"/>
      <c r="I262" s="2"/>
      <c r="J262" s="27"/>
    </row>
    <row r="263" spans="1:10" ht="12.75" x14ac:dyDescent="0.2">
      <c r="A263" s="67" t="s">
        <v>718</v>
      </c>
      <c r="B263" s="99" t="s">
        <v>250</v>
      </c>
      <c r="C263" s="94" t="s">
        <v>93</v>
      </c>
      <c r="D263" s="96">
        <v>12</v>
      </c>
      <c r="E263" s="111">
        <v>5980</v>
      </c>
      <c r="F263" s="26">
        <f t="shared" si="11"/>
        <v>71760</v>
      </c>
      <c r="H263" s="20"/>
      <c r="I263" s="2"/>
      <c r="J263" s="27"/>
    </row>
    <row r="264" spans="1:10" ht="12.75" x14ac:dyDescent="0.2">
      <c r="A264" s="67" t="s">
        <v>719</v>
      </c>
      <c r="B264" s="99" t="s">
        <v>251</v>
      </c>
      <c r="C264" s="94" t="s">
        <v>93</v>
      </c>
      <c r="D264" s="96">
        <v>2</v>
      </c>
      <c r="E264" s="111">
        <v>15984</v>
      </c>
      <c r="F264" s="26">
        <f t="shared" si="11"/>
        <v>31968</v>
      </c>
      <c r="H264" s="20"/>
      <c r="I264" s="2"/>
      <c r="J264" s="27"/>
    </row>
    <row r="265" spans="1:10" ht="12.75" x14ac:dyDescent="0.2">
      <c r="A265" s="67" t="s">
        <v>720</v>
      </c>
      <c r="B265" s="99" t="s">
        <v>252</v>
      </c>
      <c r="C265" s="94" t="s">
        <v>93</v>
      </c>
      <c r="D265" s="96">
        <v>6</v>
      </c>
      <c r="E265" s="111">
        <v>8719</v>
      </c>
      <c r="F265" s="26">
        <f t="shared" si="11"/>
        <v>52314</v>
      </c>
      <c r="H265" s="20"/>
      <c r="I265" s="2"/>
      <c r="J265" s="27"/>
    </row>
    <row r="266" spans="1:10" ht="12.75" x14ac:dyDescent="0.2">
      <c r="A266" s="67" t="s">
        <v>721</v>
      </c>
      <c r="B266" s="99" t="s">
        <v>253</v>
      </c>
      <c r="C266" s="94" t="s">
        <v>93</v>
      </c>
      <c r="D266" s="96">
        <v>1</v>
      </c>
      <c r="E266" s="111">
        <v>22880</v>
      </c>
      <c r="F266" s="26">
        <f t="shared" si="11"/>
        <v>22880</v>
      </c>
      <c r="H266" s="20"/>
      <c r="I266" s="2"/>
      <c r="J266" s="27"/>
    </row>
    <row r="267" spans="1:10" ht="12.75" x14ac:dyDescent="0.2">
      <c r="A267" s="67" t="s">
        <v>722</v>
      </c>
      <c r="B267" s="99" t="s">
        <v>254</v>
      </c>
      <c r="C267" s="94" t="s">
        <v>93</v>
      </c>
      <c r="D267" s="96">
        <v>21</v>
      </c>
      <c r="E267" s="111">
        <v>1964</v>
      </c>
      <c r="F267" s="26">
        <f t="shared" si="11"/>
        <v>41244</v>
      </c>
      <c r="H267" s="20"/>
      <c r="I267" s="2"/>
      <c r="J267" s="27"/>
    </row>
    <row r="268" spans="1:10" ht="12.75" x14ac:dyDescent="0.2">
      <c r="A268" s="67" t="s">
        <v>723</v>
      </c>
      <c r="B268" s="99" t="s">
        <v>255</v>
      </c>
      <c r="C268" s="94" t="s">
        <v>93</v>
      </c>
      <c r="D268" s="96">
        <v>4</v>
      </c>
      <c r="E268" s="111">
        <v>41913</v>
      </c>
      <c r="F268" s="26">
        <f t="shared" si="11"/>
        <v>167652</v>
      </c>
      <c r="H268" s="20"/>
      <c r="I268" s="2"/>
      <c r="J268" s="27"/>
    </row>
    <row r="269" spans="1:10" ht="12.75" x14ac:dyDescent="0.2">
      <c r="A269" s="67" t="s">
        <v>724</v>
      </c>
      <c r="B269" s="99" t="s">
        <v>256</v>
      </c>
      <c r="C269" s="94" t="s">
        <v>93</v>
      </c>
      <c r="D269" s="96">
        <v>5</v>
      </c>
      <c r="E269" s="111">
        <v>29928</v>
      </c>
      <c r="F269" s="26">
        <f t="shared" si="11"/>
        <v>149640</v>
      </c>
      <c r="H269" s="20"/>
      <c r="I269" s="2"/>
      <c r="J269" s="27"/>
    </row>
    <row r="270" spans="1:10" ht="12.75" x14ac:dyDescent="0.2">
      <c r="A270" s="67" t="s">
        <v>725</v>
      </c>
      <c r="B270" s="99" t="s">
        <v>257</v>
      </c>
      <c r="C270" s="94" t="s">
        <v>93</v>
      </c>
      <c r="D270" s="96">
        <v>1</v>
      </c>
      <c r="E270" s="111">
        <v>158601</v>
      </c>
      <c r="F270" s="26">
        <f t="shared" si="11"/>
        <v>158601</v>
      </c>
      <c r="H270" s="20"/>
      <c r="I270" s="2"/>
      <c r="J270" s="27"/>
    </row>
    <row r="271" spans="1:10" ht="12.75" x14ac:dyDescent="0.2">
      <c r="A271" s="67" t="s">
        <v>726</v>
      </c>
      <c r="B271" s="99" t="s">
        <v>258</v>
      </c>
      <c r="C271" s="94" t="s">
        <v>93</v>
      </c>
      <c r="D271" s="96">
        <v>5</v>
      </c>
      <c r="E271" s="111">
        <v>4596</v>
      </c>
      <c r="F271" s="26">
        <f t="shared" si="11"/>
        <v>22980</v>
      </c>
      <c r="H271" s="20"/>
      <c r="I271" s="2"/>
      <c r="J271" s="27"/>
    </row>
    <row r="272" spans="1:10" ht="38.25" x14ac:dyDescent="0.2">
      <c r="A272" s="67" t="s">
        <v>727</v>
      </c>
      <c r="B272" s="99" t="s">
        <v>259</v>
      </c>
      <c r="C272" s="94" t="s">
        <v>93</v>
      </c>
      <c r="D272" s="96">
        <v>1</v>
      </c>
      <c r="E272" s="111">
        <v>344548</v>
      </c>
      <c r="F272" s="26">
        <f t="shared" si="11"/>
        <v>344548</v>
      </c>
      <c r="H272" s="20"/>
      <c r="I272" s="2"/>
      <c r="J272" s="27"/>
    </row>
    <row r="273" spans="1:10" ht="89.25" x14ac:dyDescent="0.2">
      <c r="A273" s="67" t="s">
        <v>728</v>
      </c>
      <c r="B273" s="99" t="s">
        <v>260</v>
      </c>
      <c r="C273" s="94" t="s">
        <v>261</v>
      </c>
      <c r="D273" s="96">
        <v>1</v>
      </c>
      <c r="E273" s="111">
        <v>16188571</v>
      </c>
      <c r="F273" s="26">
        <f t="shared" si="11"/>
        <v>16188571</v>
      </c>
      <c r="H273" s="20"/>
      <c r="I273" s="2"/>
      <c r="J273" s="27"/>
    </row>
    <row r="274" spans="1:10" ht="38.25" x14ac:dyDescent="0.2">
      <c r="A274" s="67" t="s">
        <v>729</v>
      </c>
      <c r="B274" s="99" t="s">
        <v>262</v>
      </c>
      <c r="C274" s="94" t="s">
        <v>93</v>
      </c>
      <c r="D274" s="96">
        <v>3</v>
      </c>
      <c r="E274" s="111">
        <v>703284</v>
      </c>
      <c r="F274" s="26">
        <f t="shared" si="11"/>
        <v>2109852</v>
      </c>
      <c r="H274" s="20"/>
      <c r="I274" s="2"/>
      <c r="J274" s="27"/>
    </row>
    <row r="275" spans="1:10" x14ac:dyDescent="0.2">
      <c r="A275" s="40"/>
      <c r="B275" s="100"/>
      <c r="C275" s="101"/>
      <c r="D275" s="102"/>
      <c r="E275" s="44"/>
      <c r="F275" s="103"/>
      <c r="H275" s="20"/>
      <c r="I275" s="2"/>
      <c r="J275" s="27"/>
    </row>
    <row r="276" spans="1:10" ht="12.75" x14ac:dyDescent="0.2">
      <c r="A276" s="3">
        <v>12</v>
      </c>
      <c r="B276" s="104" t="s">
        <v>263</v>
      </c>
      <c r="C276" s="105"/>
      <c r="D276" s="106"/>
      <c r="E276" s="107"/>
      <c r="F276" s="108"/>
      <c r="H276" s="20"/>
      <c r="I276" s="2"/>
      <c r="J276" s="27"/>
    </row>
    <row r="277" spans="1:10" ht="12.75" x14ac:dyDescent="0.2">
      <c r="A277" s="94" t="s">
        <v>730</v>
      </c>
      <c r="B277" s="99" t="s">
        <v>264</v>
      </c>
      <c r="C277" s="94" t="s">
        <v>93</v>
      </c>
      <c r="D277" s="96">
        <v>1</v>
      </c>
      <c r="E277" s="111">
        <v>45163143</v>
      </c>
      <c r="F277" s="26">
        <f t="shared" ref="F277:F307" si="12">+ROUND(E277*D277,0)</f>
        <v>45163143</v>
      </c>
      <c r="H277" s="20"/>
      <c r="I277" s="2"/>
      <c r="J277" s="27"/>
    </row>
    <row r="278" spans="1:10" ht="12.75" x14ac:dyDescent="0.2">
      <c r="A278" s="94" t="s">
        <v>731</v>
      </c>
      <c r="B278" s="99" t="s">
        <v>265</v>
      </c>
      <c r="C278" s="94" t="s">
        <v>93</v>
      </c>
      <c r="D278" s="96">
        <v>1</v>
      </c>
      <c r="E278" s="111">
        <v>17622283</v>
      </c>
      <c r="F278" s="26">
        <f t="shared" si="12"/>
        <v>17622283</v>
      </c>
      <c r="H278" s="20"/>
      <c r="I278" s="2"/>
      <c r="J278" s="27"/>
    </row>
    <row r="279" spans="1:10" ht="25.5" x14ac:dyDescent="0.2">
      <c r="A279" s="94" t="s">
        <v>732</v>
      </c>
      <c r="B279" s="99" t="s">
        <v>266</v>
      </c>
      <c r="C279" s="94" t="s">
        <v>93</v>
      </c>
      <c r="D279" s="96">
        <v>1</v>
      </c>
      <c r="E279" s="111">
        <v>7424000</v>
      </c>
      <c r="F279" s="26">
        <f t="shared" si="12"/>
        <v>7424000</v>
      </c>
      <c r="H279" s="20"/>
      <c r="I279" s="2"/>
      <c r="J279" s="27"/>
    </row>
    <row r="280" spans="1:10" ht="25.5" x14ac:dyDescent="0.2">
      <c r="A280" s="94" t="s">
        <v>733</v>
      </c>
      <c r="B280" s="99" t="s">
        <v>267</v>
      </c>
      <c r="C280" s="94" t="s">
        <v>93</v>
      </c>
      <c r="D280" s="96">
        <v>1</v>
      </c>
      <c r="E280" s="111">
        <v>6032000</v>
      </c>
      <c r="F280" s="26">
        <f t="shared" si="12"/>
        <v>6032000</v>
      </c>
      <c r="H280" s="20"/>
      <c r="I280" s="2"/>
      <c r="J280" s="27"/>
    </row>
    <row r="281" spans="1:10" ht="25.5" x14ac:dyDescent="0.2">
      <c r="A281" s="94" t="s">
        <v>734</v>
      </c>
      <c r="B281" s="99" t="s">
        <v>268</v>
      </c>
      <c r="C281" s="94" t="s">
        <v>93</v>
      </c>
      <c r="D281" s="96">
        <v>1</v>
      </c>
      <c r="E281" s="111">
        <v>5444826</v>
      </c>
      <c r="F281" s="26">
        <f t="shared" si="12"/>
        <v>5444826</v>
      </c>
      <c r="H281" s="20"/>
      <c r="I281" s="2"/>
      <c r="J281" s="27"/>
    </row>
    <row r="282" spans="1:10" ht="12.75" x14ac:dyDescent="0.2">
      <c r="A282" s="94" t="s">
        <v>735</v>
      </c>
      <c r="B282" s="99" t="s">
        <v>269</v>
      </c>
      <c r="C282" s="94" t="s">
        <v>93</v>
      </c>
      <c r="D282" s="96">
        <v>1</v>
      </c>
      <c r="E282" s="111">
        <v>159197</v>
      </c>
      <c r="F282" s="26">
        <f t="shared" si="12"/>
        <v>159197</v>
      </c>
      <c r="H282" s="20"/>
      <c r="I282" s="2"/>
      <c r="J282" s="27"/>
    </row>
    <row r="283" spans="1:10" ht="12.75" x14ac:dyDescent="0.2">
      <c r="A283" s="94" t="s">
        <v>736</v>
      </c>
      <c r="B283" s="99" t="s">
        <v>270</v>
      </c>
      <c r="C283" s="94" t="s">
        <v>93</v>
      </c>
      <c r="D283" s="96">
        <v>1</v>
      </c>
      <c r="E283" s="111">
        <v>399342</v>
      </c>
      <c r="F283" s="26">
        <f t="shared" si="12"/>
        <v>399342</v>
      </c>
      <c r="H283" s="20"/>
      <c r="I283" s="2"/>
      <c r="J283" s="27"/>
    </row>
    <row r="284" spans="1:10" ht="12.75" x14ac:dyDescent="0.2">
      <c r="A284" s="94" t="s">
        <v>737</v>
      </c>
      <c r="B284" s="99" t="s">
        <v>271</v>
      </c>
      <c r="C284" s="94" t="s">
        <v>93</v>
      </c>
      <c r="D284" s="96">
        <v>1</v>
      </c>
      <c r="E284" s="111">
        <v>399342</v>
      </c>
      <c r="F284" s="26">
        <f t="shared" si="12"/>
        <v>399342</v>
      </c>
      <c r="H284" s="20"/>
      <c r="I284" s="2"/>
      <c r="J284" s="27"/>
    </row>
    <row r="285" spans="1:10" ht="12.75" x14ac:dyDescent="0.2">
      <c r="A285" s="94" t="s">
        <v>738</v>
      </c>
      <c r="B285" s="99" t="s">
        <v>272</v>
      </c>
      <c r="C285" s="94" t="s">
        <v>93</v>
      </c>
      <c r="D285" s="96">
        <v>1</v>
      </c>
      <c r="E285" s="111">
        <v>251452</v>
      </c>
      <c r="F285" s="26">
        <f t="shared" si="12"/>
        <v>251452</v>
      </c>
      <c r="H285" s="20"/>
      <c r="I285" s="2"/>
      <c r="J285" s="27"/>
    </row>
    <row r="286" spans="1:10" ht="12.75" x14ac:dyDescent="0.2">
      <c r="A286" s="94" t="s">
        <v>739</v>
      </c>
      <c r="B286" s="99" t="s">
        <v>273</v>
      </c>
      <c r="C286" s="94" t="s">
        <v>93</v>
      </c>
      <c r="D286" s="96">
        <v>1</v>
      </c>
      <c r="E286" s="111">
        <v>247597</v>
      </c>
      <c r="F286" s="26">
        <f t="shared" si="12"/>
        <v>247597</v>
      </c>
      <c r="H286" s="20"/>
      <c r="I286" s="2"/>
      <c r="J286" s="27"/>
    </row>
    <row r="287" spans="1:10" ht="12.75" x14ac:dyDescent="0.2">
      <c r="A287" s="94" t="s">
        <v>740</v>
      </c>
      <c r="B287" s="99" t="s">
        <v>274</v>
      </c>
      <c r="C287" s="94" t="s">
        <v>93</v>
      </c>
      <c r="D287" s="96">
        <v>1</v>
      </c>
      <c r="E287" s="111">
        <v>275993</v>
      </c>
      <c r="F287" s="26">
        <f t="shared" si="12"/>
        <v>275993</v>
      </c>
      <c r="H287" s="20"/>
      <c r="I287" s="2"/>
      <c r="J287" s="27"/>
    </row>
    <row r="288" spans="1:10" ht="12.75" x14ac:dyDescent="0.2">
      <c r="A288" s="94" t="s">
        <v>741</v>
      </c>
      <c r="B288" s="99" t="s">
        <v>275</v>
      </c>
      <c r="C288" s="94" t="s">
        <v>93</v>
      </c>
      <c r="D288" s="96">
        <v>1</v>
      </c>
      <c r="E288" s="111">
        <v>5123605</v>
      </c>
      <c r="F288" s="26">
        <f t="shared" si="12"/>
        <v>5123605</v>
      </c>
      <c r="H288" s="20"/>
      <c r="I288" s="2"/>
      <c r="J288" s="27"/>
    </row>
    <row r="289" spans="1:10" ht="12.75" x14ac:dyDescent="0.2">
      <c r="A289" s="94" t="s">
        <v>742</v>
      </c>
      <c r="B289" s="99" t="s">
        <v>276</v>
      </c>
      <c r="C289" s="94" t="s">
        <v>93</v>
      </c>
      <c r="D289" s="96">
        <v>1</v>
      </c>
      <c r="E289" s="111">
        <v>2835226</v>
      </c>
      <c r="F289" s="26">
        <f t="shared" si="12"/>
        <v>2835226</v>
      </c>
      <c r="H289" s="20"/>
      <c r="I289" s="2"/>
      <c r="J289" s="27"/>
    </row>
    <row r="290" spans="1:10" ht="12.75" x14ac:dyDescent="0.2">
      <c r="A290" s="94" t="s">
        <v>743</v>
      </c>
      <c r="B290" s="99" t="s">
        <v>277</v>
      </c>
      <c r="C290" s="94" t="s">
        <v>93</v>
      </c>
      <c r="D290" s="96">
        <v>1</v>
      </c>
      <c r="E290" s="111">
        <v>2420208</v>
      </c>
      <c r="F290" s="26">
        <f t="shared" si="12"/>
        <v>2420208</v>
      </c>
      <c r="H290" s="20"/>
      <c r="I290" s="2"/>
      <c r="J290" s="27"/>
    </row>
    <row r="291" spans="1:10" ht="25.5" x14ac:dyDescent="0.2">
      <c r="A291" s="94" t="s">
        <v>744</v>
      </c>
      <c r="B291" s="99" t="s">
        <v>278</v>
      </c>
      <c r="C291" s="94" t="s">
        <v>93</v>
      </c>
      <c r="D291" s="96">
        <v>1</v>
      </c>
      <c r="E291" s="111">
        <v>3282751</v>
      </c>
      <c r="F291" s="26">
        <f t="shared" si="12"/>
        <v>3282751</v>
      </c>
      <c r="H291" s="20"/>
      <c r="I291" s="2"/>
      <c r="J291" s="27"/>
    </row>
    <row r="292" spans="1:10" ht="12.75" x14ac:dyDescent="0.2">
      <c r="A292" s="94" t="s">
        <v>745</v>
      </c>
      <c r="B292" s="99" t="s">
        <v>279</v>
      </c>
      <c r="C292" s="94" t="s">
        <v>93</v>
      </c>
      <c r="D292" s="96">
        <v>1</v>
      </c>
      <c r="E292" s="111">
        <v>4253353</v>
      </c>
      <c r="F292" s="26">
        <f t="shared" si="12"/>
        <v>4253353</v>
      </c>
      <c r="H292" s="20"/>
      <c r="I292" s="2"/>
      <c r="J292" s="27"/>
    </row>
    <row r="293" spans="1:10" ht="25.5" x14ac:dyDescent="0.2">
      <c r="A293" s="94" t="s">
        <v>746</v>
      </c>
      <c r="B293" s="99" t="s">
        <v>280</v>
      </c>
      <c r="C293" s="94" t="s">
        <v>93</v>
      </c>
      <c r="D293" s="96">
        <v>1</v>
      </c>
      <c r="E293" s="111">
        <v>6281543</v>
      </c>
      <c r="F293" s="26">
        <f t="shared" si="12"/>
        <v>6281543</v>
      </c>
      <c r="H293" s="20"/>
      <c r="I293" s="2"/>
      <c r="J293" s="27"/>
    </row>
    <row r="294" spans="1:10" ht="12.75" x14ac:dyDescent="0.2">
      <c r="A294" s="94" t="s">
        <v>747</v>
      </c>
      <c r="B294" s="99" t="s">
        <v>281</v>
      </c>
      <c r="C294" s="94" t="s">
        <v>93</v>
      </c>
      <c r="D294" s="96">
        <v>1</v>
      </c>
      <c r="E294" s="111">
        <v>7675000</v>
      </c>
      <c r="F294" s="26">
        <f t="shared" si="12"/>
        <v>7675000</v>
      </c>
      <c r="H294" s="20"/>
      <c r="I294" s="2"/>
      <c r="J294" s="27"/>
    </row>
    <row r="295" spans="1:10" ht="12.75" x14ac:dyDescent="0.2">
      <c r="A295" s="94" t="s">
        <v>748</v>
      </c>
      <c r="B295" s="99" t="s">
        <v>282</v>
      </c>
      <c r="C295" s="94" t="s">
        <v>93</v>
      </c>
      <c r="D295" s="96">
        <v>1</v>
      </c>
      <c r="E295" s="111">
        <v>94182</v>
      </c>
      <c r="F295" s="26">
        <f t="shared" si="12"/>
        <v>94182</v>
      </c>
      <c r="H295" s="20"/>
      <c r="I295" s="2"/>
      <c r="J295" s="27"/>
    </row>
    <row r="296" spans="1:10" ht="12.75" x14ac:dyDescent="0.2">
      <c r="A296" s="94" t="s">
        <v>749</v>
      </c>
      <c r="B296" s="99" t="s">
        <v>283</v>
      </c>
      <c r="C296" s="94" t="s">
        <v>93</v>
      </c>
      <c r="D296" s="96">
        <v>1</v>
      </c>
      <c r="E296" s="111">
        <v>120265</v>
      </c>
      <c r="F296" s="26">
        <f t="shared" si="12"/>
        <v>120265</v>
      </c>
      <c r="H296" s="20"/>
      <c r="I296" s="2"/>
      <c r="J296" s="27"/>
    </row>
    <row r="297" spans="1:10" ht="12.75" x14ac:dyDescent="0.2">
      <c r="A297" s="94" t="s">
        <v>750</v>
      </c>
      <c r="B297" s="99" t="s">
        <v>284</v>
      </c>
      <c r="C297" s="94" t="s">
        <v>93</v>
      </c>
      <c r="D297" s="96">
        <v>1</v>
      </c>
      <c r="E297" s="111">
        <v>240402</v>
      </c>
      <c r="F297" s="26">
        <f t="shared" si="12"/>
        <v>240402</v>
      </c>
      <c r="H297" s="20"/>
      <c r="I297" s="2"/>
      <c r="J297" s="27"/>
    </row>
    <row r="298" spans="1:10" ht="12.75" x14ac:dyDescent="0.2">
      <c r="A298" s="94" t="s">
        <v>751</v>
      </c>
      <c r="B298" s="99" t="s">
        <v>285</v>
      </c>
      <c r="C298" s="94" t="s">
        <v>93</v>
      </c>
      <c r="D298" s="96">
        <v>1</v>
      </c>
      <c r="E298" s="111">
        <v>340366</v>
      </c>
      <c r="F298" s="26">
        <f t="shared" si="12"/>
        <v>340366</v>
      </c>
      <c r="H298" s="20"/>
      <c r="I298" s="2"/>
      <c r="J298" s="27"/>
    </row>
    <row r="299" spans="1:10" ht="12.75" x14ac:dyDescent="0.2">
      <c r="A299" s="94" t="s">
        <v>752</v>
      </c>
      <c r="B299" s="99" t="s">
        <v>286</v>
      </c>
      <c r="C299" s="94" t="s">
        <v>93</v>
      </c>
      <c r="D299" s="96">
        <v>1</v>
      </c>
      <c r="E299" s="111">
        <v>48440</v>
      </c>
      <c r="F299" s="26">
        <f t="shared" si="12"/>
        <v>48440</v>
      </c>
      <c r="H299" s="20"/>
      <c r="I299" s="2"/>
      <c r="J299" s="27"/>
    </row>
    <row r="300" spans="1:10" ht="12.75" x14ac:dyDescent="0.2">
      <c r="A300" s="94" t="s">
        <v>753</v>
      </c>
      <c r="B300" s="99" t="s">
        <v>287</v>
      </c>
      <c r="C300" s="94" t="s">
        <v>93</v>
      </c>
      <c r="D300" s="96">
        <v>1</v>
      </c>
      <c r="E300" s="111">
        <v>30066</v>
      </c>
      <c r="F300" s="26">
        <f t="shared" si="12"/>
        <v>30066</v>
      </c>
      <c r="H300" s="20"/>
      <c r="I300" s="2"/>
      <c r="J300" s="27"/>
    </row>
    <row r="301" spans="1:10" ht="12.75" x14ac:dyDescent="0.2">
      <c r="A301" s="94" t="s">
        <v>754</v>
      </c>
      <c r="B301" s="99" t="s">
        <v>288</v>
      </c>
      <c r="C301" s="94" t="s">
        <v>93</v>
      </c>
      <c r="D301" s="96">
        <v>1</v>
      </c>
      <c r="E301" s="111">
        <v>24027</v>
      </c>
      <c r="F301" s="26">
        <f t="shared" si="12"/>
        <v>24027</v>
      </c>
      <c r="H301" s="20"/>
      <c r="I301" s="2"/>
      <c r="J301" s="27"/>
    </row>
    <row r="302" spans="1:10" ht="12.75" x14ac:dyDescent="0.2">
      <c r="A302" s="94" t="s">
        <v>755</v>
      </c>
      <c r="B302" s="99" t="s">
        <v>289</v>
      </c>
      <c r="C302" s="94" t="s">
        <v>93</v>
      </c>
      <c r="D302" s="96">
        <v>1</v>
      </c>
      <c r="E302" s="111">
        <v>14648</v>
      </c>
      <c r="F302" s="26">
        <f t="shared" si="12"/>
        <v>14648</v>
      </c>
      <c r="H302" s="20"/>
      <c r="I302" s="2"/>
      <c r="J302" s="27"/>
    </row>
    <row r="303" spans="1:10" ht="12.75" x14ac:dyDescent="0.2">
      <c r="A303" s="94" t="s">
        <v>756</v>
      </c>
      <c r="B303" s="99" t="s">
        <v>290</v>
      </c>
      <c r="C303" s="94" t="s">
        <v>93</v>
      </c>
      <c r="D303" s="96">
        <v>1</v>
      </c>
      <c r="E303" s="111">
        <v>58591</v>
      </c>
      <c r="F303" s="26">
        <f t="shared" si="12"/>
        <v>58591</v>
      </c>
      <c r="H303" s="20"/>
      <c r="I303" s="2"/>
      <c r="J303" s="27"/>
    </row>
    <row r="304" spans="1:10" ht="12.75" x14ac:dyDescent="0.2">
      <c r="A304" s="94" t="s">
        <v>757</v>
      </c>
      <c r="B304" s="99" t="s">
        <v>291</v>
      </c>
      <c r="C304" s="94" t="s">
        <v>93</v>
      </c>
      <c r="D304" s="96">
        <v>1</v>
      </c>
      <c r="E304" s="111">
        <v>28139</v>
      </c>
      <c r="F304" s="26">
        <f t="shared" si="12"/>
        <v>28139</v>
      </c>
      <c r="H304" s="20"/>
      <c r="I304" s="2"/>
      <c r="J304" s="27"/>
    </row>
    <row r="305" spans="1:10" ht="12.75" x14ac:dyDescent="0.2">
      <c r="A305" s="94" t="s">
        <v>758</v>
      </c>
      <c r="B305" s="99" t="s">
        <v>292</v>
      </c>
      <c r="C305" s="94" t="s">
        <v>93</v>
      </c>
      <c r="D305" s="96">
        <v>1</v>
      </c>
      <c r="E305" s="111">
        <v>34306</v>
      </c>
      <c r="F305" s="26">
        <f t="shared" si="12"/>
        <v>34306</v>
      </c>
      <c r="H305" s="20"/>
      <c r="I305" s="2"/>
      <c r="J305" s="27"/>
    </row>
    <row r="306" spans="1:10" ht="12.75" x14ac:dyDescent="0.2">
      <c r="A306" s="94" t="s">
        <v>759</v>
      </c>
      <c r="B306" s="99" t="s">
        <v>293</v>
      </c>
      <c r="C306" s="94" t="s">
        <v>93</v>
      </c>
      <c r="D306" s="96">
        <v>1</v>
      </c>
      <c r="E306" s="111">
        <v>547746</v>
      </c>
      <c r="F306" s="26">
        <f t="shared" si="12"/>
        <v>547746</v>
      </c>
      <c r="H306" s="20"/>
      <c r="I306" s="2"/>
      <c r="J306" s="27"/>
    </row>
    <row r="307" spans="1:10" ht="12.75" x14ac:dyDescent="0.2">
      <c r="A307" s="94" t="s">
        <v>760</v>
      </c>
      <c r="B307" s="99" t="s">
        <v>294</v>
      </c>
      <c r="C307" s="94" t="s">
        <v>93</v>
      </c>
      <c r="D307" s="96">
        <v>1</v>
      </c>
      <c r="E307" s="111">
        <v>5733797</v>
      </c>
      <c r="F307" s="26">
        <f t="shared" si="12"/>
        <v>5733797</v>
      </c>
      <c r="H307" s="20"/>
      <c r="I307" s="2"/>
      <c r="J307" s="27"/>
    </row>
    <row r="308" spans="1:10" x14ac:dyDescent="0.2">
      <c r="A308" s="40"/>
      <c r="B308" s="100"/>
      <c r="C308" s="101"/>
      <c r="D308" s="102"/>
      <c r="E308" s="44"/>
      <c r="F308" s="103"/>
      <c r="H308" s="20"/>
      <c r="I308" s="2"/>
      <c r="J308" s="27"/>
    </row>
    <row r="309" spans="1:10" ht="12.75" x14ac:dyDescent="0.2">
      <c r="A309" s="3">
        <v>13</v>
      </c>
      <c r="B309" s="104" t="s">
        <v>295</v>
      </c>
      <c r="C309" s="105"/>
      <c r="D309" s="106"/>
      <c r="E309" s="107"/>
      <c r="F309" s="108"/>
      <c r="H309" s="20"/>
      <c r="I309" s="2"/>
      <c r="J309" s="27"/>
    </row>
    <row r="310" spans="1:10" ht="12.75" x14ac:dyDescent="0.2">
      <c r="A310" s="67" t="s">
        <v>761</v>
      </c>
      <c r="B310" s="99" t="s">
        <v>296</v>
      </c>
      <c r="C310" s="94" t="s">
        <v>9</v>
      </c>
      <c r="D310" s="96">
        <v>121</v>
      </c>
      <c r="E310" s="111">
        <v>28210</v>
      </c>
      <c r="F310" s="26">
        <f t="shared" ref="F310:F345" si="13">+ROUND(E310*D310,0)</f>
        <v>3413410</v>
      </c>
      <c r="H310" s="20"/>
      <c r="I310" s="2"/>
      <c r="J310" s="27"/>
    </row>
    <row r="311" spans="1:10" ht="12.75" x14ac:dyDescent="0.2">
      <c r="A311" s="67" t="s">
        <v>762</v>
      </c>
      <c r="B311" s="99" t="s">
        <v>297</v>
      </c>
      <c r="C311" s="94" t="s">
        <v>9</v>
      </c>
      <c r="D311" s="96">
        <v>33</v>
      </c>
      <c r="E311" s="111">
        <v>60420</v>
      </c>
      <c r="F311" s="26">
        <f t="shared" si="13"/>
        <v>1993860</v>
      </c>
      <c r="H311" s="20"/>
      <c r="I311" s="2"/>
      <c r="J311" s="27"/>
    </row>
    <row r="312" spans="1:10" ht="12.75" x14ac:dyDescent="0.2">
      <c r="A312" s="67" t="s">
        <v>763</v>
      </c>
      <c r="B312" s="99" t="s">
        <v>298</v>
      </c>
      <c r="C312" s="94" t="s">
        <v>9</v>
      </c>
      <c r="D312" s="96">
        <v>66</v>
      </c>
      <c r="E312" s="111">
        <v>102780</v>
      </c>
      <c r="F312" s="26">
        <f t="shared" si="13"/>
        <v>6783480</v>
      </c>
      <c r="H312" s="20"/>
      <c r="I312" s="2"/>
      <c r="J312" s="27"/>
    </row>
    <row r="313" spans="1:10" ht="12.75" x14ac:dyDescent="0.2">
      <c r="A313" s="67" t="s">
        <v>764</v>
      </c>
      <c r="B313" s="99" t="s">
        <v>299</v>
      </c>
      <c r="C313" s="94" t="s">
        <v>9</v>
      </c>
      <c r="D313" s="96">
        <v>190.3</v>
      </c>
      <c r="E313" s="111">
        <v>225520</v>
      </c>
      <c r="F313" s="26">
        <f t="shared" si="13"/>
        <v>42916456</v>
      </c>
      <c r="H313" s="20"/>
      <c r="I313" s="2"/>
      <c r="J313" s="27"/>
    </row>
    <row r="314" spans="1:10" ht="12.75" x14ac:dyDescent="0.2">
      <c r="A314" s="67" t="s">
        <v>765</v>
      </c>
      <c r="B314" s="99" t="s">
        <v>300</v>
      </c>
      <c r="C314" s="94" t="s">
        <v>9</v>
      </c>
      <c r="D314" s="96">
        <v>14.3</v>
      </c>
      <c r="E314" s="111">
        <v>280600</v>
      </c>
      <c r="F314" s="26">
        <f t="shared" si="13"/>
        <v>4012580</v>
      </c>
      <c r="H314" s="20"/>
      <c r="I314" s="2"/>
      <c r="J314" s="27"/>
    </row>
    <row r="315" spans="1:10" ht="12.75" x14ac:dyDescent="0.2">
      <c r="A315" s="67" t="s">
        <v>766</v>
      </c>
      <c r="B315" s="99" t="s">
        <v>301</v>
      </c>
      <c r="C315" s="94" t="s">
        <v>9</v>
      </c>
      <c r="D315" s="96">
        <v>121</v>
      </c>
      <c r="E315" s="111">
        <v>2679</v>
      </c>
      <c r="F315" s="26">
        <f t="shared" si="13"/>
        <v>324159</v>
      </c>
      <c r="H315" s="20"/>
      <c r="I315" s="2"/>
      <c r="J315" s="27"/>
    </row>
    <row r="316" spans="1:10" ht="12.75" x14ac:dyDescent="0.2">
      <c r="A316" s="67" t="s">
        <v>767</v>
      </c>
      <c r="B316" s="99" t="s">
        <v>206</v>
      </c>
      <c r="C316" s="94" t="s">
        <v>9</v>
      </c>
      <c r="D316" s="96">
        <v>99</v>
      </c>
      <c r="E316" s="111">
        <v>6590</v>
      </c>
      <c r="F316" s="26">
        <f t="shared" si="13"/>
        <v>652410</v>
      </c>
      <c r="H316" s="20"/>
      <c r="I316" s="2"/>
      <c r="J316" s="27"/>
    </row>
    <row r="317" spans="1:10" ht="12.75" x14ac:dyDescent="0.2">
      <c r="A317" s="67" t="s">
        <v>768</v>
      </c>
      <c r="B317" s="99" t="s">
        <v>302</v>
      </c>
      <c r="C317" s="94" t="s">
        <v>9</v>
      </c>
      <c r="D317" s="96">
        <v>190.3</v>
      </c>
      <c r="E317" s="111">
        <v>10881</v>
      </c>
      <c r="F317" s="26">
        <f t="shared" si="13"/>
        <v>2070654</v>
      </c>
      <c r="H317" s="20"/>
      <c r="I317" s="2"/>
      <c r="J317" s="27"/>
    </row>
    <row r="318" spans="1:10" ht="12.75" x14ac:dyDescent="0.2">
      <c r="A318" s="67" t="s">
        <v>769</v>
      </c>
      <c r="B318" s="99" t="s">
        <v>303</v>
      </c>
      <c r="C318" s="94" t="s">
        <v>9</v>
      </c>
      <c r="D318" s="96">
        <v>14.3</v>
      </c>
      <c r="E318" s="111">
        <v>14475</v>
      </c>
      <c r="F318" s="26">
        <f t="shared" si="13"/>
        <v>206993</v>
      </c>
      <c r="H318" s="20"/>
      <c r="I318" s="2"/>
      <c r="J318" s="27"/>
    </row>
    <row r="319" spans="1:10" ht="12.75" x14ac:dyDescent="0.2">
      <c r="A319" s="67" t="s">
        <v>770</v>
      </c>
      <c r="B319" s="99" t="s">
        <v>304</v>
      </c>
      <c r="C319" s="94" t="s">
        <v>12</v>
      </c>
      <c r="D319" s="96">
        <v>21.2</v>
      </c>
      <c r="E319" s="111">
        <v>105820</v>
      </c>
      <c r="F319" s="26">
        <f t="shared" si="13"/>
        <v>2243384</v>
      </c>
      <c r="H319" s="20"/>
      <c r="I319" s="2"/>
      <c r="J319" s="27"/>
    </row>
    <row r="320" spans="1:10" ht="12.75" x14ac:dyDescent="0.2">
      <c r="A320" s="67" t="s">
        <v>771</v>
      </c>
      <c r="B320" s="99" t="s">
        <v>305</v>
      </c>
      <c r="C320" s="94" t="s">
        <v>93</v>
      </c>
      <c r="D320" s="96">
        <v>10</v>
      </c>
      <c r="E320" s="111">
        <v>1343454</v>
      </c>
      <c r="F320" s="26">
        <f t="shared" si="13"/>
        <v>13434540</v>
      </c>
      <c r="H320" s="20"/>
      <c r="I320" s="2"/>
      <c r="J320" s="27"/>
    </row>
    <row r="321" spans="1:10" ht="12.75" x14ac:dyDescent="0.2">
      <c r="A321" s="67" t="s">
        <v>772</v>
      </c>
      <c r="B321" s="99" t="s">
        <v>306</v>
      </c>
      <c r="C321" s="94" t="s">
        <v>93</v>
      </c>
      <c r="D321" s="96">
        <v>3</v>
      </c>
      <c r="E321" s="111">
        <v>1376340</v>
      </c>
      <c r="F321" s="26">
        <f t="shared" si="13"/>
        <v>4129020</v>
      </c>
      <c r="H321" s="20"/>
      <c r="I321" s="2"/>
      <c r="J321" s="27"/>
    </row>
    <row r="322" spans="1:10" ht="12.75" x14ac:dyDescent="0.2">
      <c r="A322" s="67" t="s">
        <v>773</v>
      </c>
      <c r="B322" s="99" t="s">
        <v>307</v>
      </c>
      <c r="C322" s="94" t="s">
        <v>93</v>
      </c>
      <c r="D322" s="96">
        <v>6</v>
      </c>
      <c r="E322" s="111">
        <v>621180</v>
      </c>
      <c r="F322" s="26">
        <f t="shared" si="13"/>
        <v>3727080</v>
      </c>
      <c r="H322" s="20"/>
      <c r="I322" s="2"/>
      <c r="J322" s="27"/>
    </row>
    <row r="323" spans="1:10" ht="12.75" x14ac:dyDescent="0.2">
      <c r="A323" s="67" t="s">
        <v>774</v>
      </c>
      <c r="B323" s="99" t="s">
        <v>308</v>
      </c>
      <c r="C323" s="94" t="s">
        <v>93</v>
      </c>
      <c r="D323" s="96">
        <v>1</v>
      </c>
      <c r="E323" s="111">
        <v>2943906</v>
      </c>
      <c r="F323" s="26">
        <f t="shared" si="13"/>
        <v>2943906</v>
      </c>
      <c r="H323" s="20"/>
      <c r="I323" s="2"/>
      <c r="J323" s="27"/>
    </row>
    <row r="324" spans="1:10" ht="12.75" x14ac:dyDescent="0.2">
      <c r="A324" s="67" t="s">
        <v>775</v>
      </c>
      <c r="B324" s="99" t="s">
        <v>309</v>
      </c>
      <c r="C324" s="94" t="s">
        <v>93</v>
      </c>
      <c r="D324" s="96">
        <v>1</v>
      </c>
      <c r="E324" s="111">
        <v>2063292</v>
      </c>
      <c r="F324" s="26">
        <f t="shared" si="13"/>
        <v>2063292</v>
      </c>
      <c r="H324" s="20"/>
      <c r="I324" s="2"/>
      <c r="J324" s="27"/>
    </row>
    <row r="325" spans="1:10" ht="12.75" x14ac:dyDescent="0.2">
      <c r="A325" s="67" t="s">
        <v>776</v>
      </c>
      <c r="B325" s="99" t="s">
        <v>310</v>
      </c>
      <c r="C325" s="94" t="s">
        <v>93</v>
      </c>
      <c r="D325" s="96">
        <v>4</v>
      </c>
      <c r="E325" s="111">
        <v>619962</v>
      </c>
      <c r="F325" s="26">
        <f t="shared" si="13"/>
        <v>2479848</v>
      </c>
      <c r="H325" s="20"/>
      <c r="I325" s="2"/>
      <c r="J325" s="27"/>
    </row>
    <row r="326" spans="1:10" ht="12.75" x14ac:dyDescent="0.2">
      <c r="A326" s="67" t="s">
        <v>777</v>
      </c>
      <c r="B326" s="99" t="s">
        <v>311</v>
      </c>
      <c r="C326" s="94" t="s">
        <v>93</v>
      </c>
      <c r="D326" s="96">
        <v>4</v>
      </c>
      <c r="E326" s="111">
        <v>665028</v>
      </c>
      <c r="F326" s="26">
        <f t="shared" si="13"/>
        <v>2660112</v>
      </c>
      <c r="H326" s="20"/>
      <c r="I326" s="2"/>
      <c r="J326" s="27"/>
    </row>
    <row r="327" spans="1:10" ht="12.75" x14ac:dyDescent="0.2">
      <c r="A327" s="67" t="s">
        <v>778</v>
      </c>
      <c r="B327" s="99" t="s">
        <v>312</v>
      </c>
      <c r="C327" s="94" t="s">
        <v>93</v>
      </c>
      <c r="D327" s="96">
        <v>1</v>
      </c>
      <c r="E327" s="111">
        <v>1624812</v>
      </c>
      <c r="F327" s="26">
        <f t="shared" si="13"/>
        <v>1624812</v>
      </c>
      <c r="H327" s="20"/>
      <c r="I327" s="2"/>
      <c r="J327" s="27"/>
    </row>
    <row r="328" spans="1:10" ht="12.75" x14ac:dyDescent="0.2">
      <c r="A328" s="67" t="s">
        <v>779</v>
      </c>
      <c r="B328" s="99" t="s">
        <v>313</v>
      </c>
      <c r="C328" s="94" t="s">
        <v>93</v>
      </c>
      <c r="D328" s="96">
        <v>7</v>
      </c>
      <c r="E328" s="111">
        <v>238728</v>
      </c>
      <c r="F328" s="26">
        <f t="shared" si="13"/>
        <v>1671096</v>
      </c>
      <c r="H328" s="20"/>
      <c r="I328" s="2"/>
      <c r="J328" s="27"/>
    </row>
    <row r="329" spans="1:10" ht="12.75" x14ac:dyDescent="0.2">
      <c r="A329" s="67" t="s">
        <v>780</v>
      </c>
      <c r="B329" s="99" t="s">
        <v>314</v>
      </c>
      <c r="C329" s="94" t="s">
        <v>93</v>
      </c>
      <c r="D329" s="96">
        <v>2</v>
      </c>
      <c r="E329" s="111">
        <v>2091306</v>
      </c>
      <c r="F329" s="26">
        <f t="shared" si="13"/>
        <v>4182612</v>
      </c>
      <c r="H329" s="20"/>
      <c r="I329" s="2"/>
      <c r="J329" s="27"/>
    </row>
    <row r="330" spans="1:10" ht="12.75" x14ac:dyDescent="0.2">
      <c r="A330" s="67" t="s">
        <v>781</v>
      </c>
      <c r="B330" s="99" t="s">
        <v>315</v>
      </c>
      <c r="C330" s="94" t="s">
        <v>93</v>
      </c>
      <c r="D330" s="96">
        <v>2</v>
      </c>
      <c r="E330" s="111">
        <v>1762446</v>
      </c>
      <c r="F330" s="26">
        <f t="shared" si="13"/>
        <v>3524892</v>
      </c>
      <c r="H330" s="20"/>
      <c r="I330" s="2"/>
      <c r="J330" s="27"/>
    </row>
    <row r="331" spans="1:10" ht="12.75" x14ac:dyDescent="0.2">
      <c r="A331" s="67" t="s">
        <v>782</v>
      </c>
      <c r="B331" s="99" t="s">
        <v>316</v>
      </c>
      <c r="C331" s="94" t="s">
        <v>93</v>
      </c>
      <c r="D331" s="96">
        <v>1</v>
      </c>
      <c r="E331" s="111">
        <v>1138830</v>
      </c>
      <c r="F331" s="26">
        <f t="shared" si="13"/>
        <v>1138830</v>
      </c>
      <c r="H331" s="20"/>
      <c r="I331" s="2"/>
      <c r="J331" s="27"/>
    </row>
    <row r="332" spans="1:10" ht="12.75" x14ac:dyDescent="0.2">
      <c r="A332" s="67" t="s">
        <v>783</v>
      </c>
      <c r="B332" s="99" t="s">
        <v>317</v>
      </c>
      <c r="C332" s="94" t="s">
        <v>93</v>
      </c>
      <c r="D332" s="96">
        <v>35</v>
      </c>
      <c r="E332" s="111">
        <v>86040</v>
      </c>
      <c r="F332" s="26">
        <f t="shared" si="13"/>
        <v>3011400</v>
      </c>
      <c r="H332" s="20"/>
      <c r="I332" s="2"/>
      <c r="J332" s="27"/>
    </row>
    <row r="333" spans="1:10" ht="12.75" x14ac:dyDescent="0.2">
      <c r="A333" s="67" t="s">
        <v>784</v>
      </c>
      <c r="B333" s="99" t="s">
        <v>318</v>
      </c>
      <c r="C333" s="94" t="s">
        <v>93</v>
      </c>
      <c r="D333" s="96">
        <v>17</v>
      </c>
      <c r="E333" s="111">
        <v>280140</v>
      </c>
      <c r="F333" s="26">
        <f t="shared" si="13"/>
        <v>4762380</v>
      </c>
      <c r="H333" s="20"/>
      <c r="I333" s="2"/>
      <c r="J333" s="27"/>
    </row>
    <row r="334" spans="1:10" ht="12.75" x14ac:dyDescent="0.2">
      <c r="A334" s="67" t="s">
        <v>785</v>
      </c>
      <c r="B334" s="99" t="s">
        <v>319</v>
      </c>
      <c r="C334" s="94" t="s">
        <v>93</v>
      </c>
      <c r="D334" s="96">
        <v>2</v>
      </c>
      <c r="E334" s="111">
        <v>511559.99999999994</v>
      </c>
      <c r="F334" s="26">
        <f t="shared" si="13"/>
        <v>1023120</v>
      </c>
      <c r="H334" s="20"/>
      <c r="I334" s="2"/>
      <c r="J334" s="27"/>
    </row>
    <row r="335" spans="1:10" ht="12.75" x14ac:dyDescent="0.2">
      <c r="A335" s="67" t="s">
        <v>786</v>
      </c>
      <c r="B335" s="99" t="s">
        <v>320</v>
      </c>
      <c r="C335" s="94" t="s">
        <v>93</v>
      </c>
      <c r="D335" s="96">
        <v>20</v>
      </c>
      <c r="E335" s="111">
        <v>10499</v>
      </c>
      <c r="F335" s="26">
        <f t="shared" si="13"/>
        <v>209980</v>
      </c>
      <c r="H335" s="20"/>
      <c r="I335" s="2"/>
      <c r="J335" s="27"/>
    </row>
    <row r="336" spans="1:10" ht="12.75" x14ac:dyDescent="0.2">
      <c r="A336" s="67" t="s">
        <v>787</v>
      </c>
      <c r="B336" s="99" t="s">
        <v>321</v>
      </c>
      <c r="C336" s="94" t="s">
        <v>93</v>
      </c>
      <c r="D336" s="96">
        <v>42</v>
      </c>
      <c r="E336" s="111">
        <v>110459</v>
      </c>
      <c r="F336" s="26">
        <f t="shared" si="13"/>
        <v>4639278</v>
      </c>
      <c r="H336" s="20"/>
      <c r="I336" s="2"/>
      <c r="J336" s="27"/>
    </row>
    <row r="337" spans="1:14" ht="12.75" x14ac:dyDescent="0.2">
      <c r="A337" s="67" t="s">
        <v>788</v>
      </c>
      <c r="B337" s="99" t="s">
        <v>322</v>
      </c>
      <c r="C337" s="94" t="s">
        <v>93</v>
      </c>
      <c r="D337" s="96">
        <v>2</v>
      </c>
      <c r="E337" s="111">
        <v>78795</v>
      </c>
      <c r="F337" s="26">
        <f t="shared" si="13"/>
        <v>157590</v>
      </c>
      <c r="H337" s="20"/>
      <c r="I337" s="2"/>
      <c r="J337" s="27"/>
    </row>
    <row r="338" spans="1:14" ht="12.75" x14ac:dyDescent="0.2">
      <c r="A338" s="67" t="s">
        <v>789</v>
      </c>
      <c r="B338" s="99" t="s">
        <v>323</v>
      </c>
      <c r="C338" s="94" t="s">
        <v>93</v>
      </c>
      <c r="D338" s="96">
        <v>1</v>
      </c>
      <c r="E338" s="111">
        <v>2834286</v>
      </c>
      <c r="F338" s="26">
        <f t="shared" si="13"/>
        <v>2834286</v>
      </c>
      <c r="H338" s="20"/>
      <c r="I338" s="2"/>
      <c r="J338" s="27"/>
    </row>
    <row r="339" spans="1:14" ht="12.75" x14ac:dyDescent="0.2">
      <c r="A339" s="67" t="s">
        <v>790</v>
      </c>
      <c r="B339" s="99" t="s">
        <v>324</v>
      </c>
      <c r="C339" s="94" t="s">
        <v>93</v>
      </c>
      <c r="D339" s="96">
        <v>1</v>
      </c>
      <c r="E339" s="111">
        <v>1636992</v>
      </c>
      <c r="F339" s="26">
        <f t="shared" si="13"/>
        <v>1636992</v>
      </c>
      <c r="H339" s="20"/>
      <c r="I339" s="2"/>
      <c r="J339" s="27"/>
    </row>
    <row r="340" spans="1:14" ht="12.75" x14ac:dyDescent="0.2">
      <c r="A340" s="67" t="s">
        <v>791</v>
      </c>
      <c r="B340" s="99" t="s">
        <v>325</v>
      </c>
      <c r="C340" s="94" t="s">
        <v>93</v>
      </c>
      <c r="D340" s="96">
        <v>2</v>
      </c>
      <c r="E340" s="111">
        <v>4839114</v>
      </c>
      <c r="F340" s="26">
        <f t="shared" si="13"/>
        <v>9678228</v>
      </c>
      <c r="H340" s="20"/>
      <c r="I340" s="2"/>
      <c r="J340" s="27"/>
    </row>
    <row r="341" spans="1:14" ht="12.75" x14ac:dyDescent="0.2">
      <c r="A341" s="67" t="s">
        <v>792</v>
      </c>
      <c r="B341" s="99" t="s">
        <v>326</v>
      </c>
      <c r="C341" s="94" t="s">
        <v>93</v>
      </c>
      <c r="D341" s="96">
        <v>116</v>
      </c>
      <c r="E341" s="111">
        <v>3206</v>
      </c>
      <c r="F341" s="26">
        <f t="shared" si="13"/>
        <v>371896</v>
      </c>
      <c r="H341" s="20"/>
      <c r="I341" s="2"/>
      <c r="J341" s="27"/>
    </row>
    <row r="342" spans="1:14" ht="12.75" x14ac:dyDescent="0.2">
      <c r="A342" s="67" t="s">
        <v>793</v>
      </c>
      <c r="B342" s="99" t="s">
        <v>327</v>
      </c>
      <c r="C342" s="94" t="s">
        <v>93</v>
      </c>
      <c r="D342" s="96">
        <v>64</v>
      </c>
      <c r="E342" s="111">
        <v>33387</v>
      </c>
      <c r="F342" s="26">
        <f t="shared" si="13"/>
        <v>2136768</v>
      </c>
      <c r="H342" s="20"/>
      <c r="I342" s="2"/>
      <c r="J342" s="27"/>
    </row>
    <row r="343" spans="1:14" ht="12.75" x14ac:dyDescent="0.2">
      <c r="A343" s="67" t="s">
        <v>794</v>
      </c>
      <c r="B343" s="99" t="s">
        <v>328</v>
      </c>
      <c r="C343" s="94" t="s">
        <v>93</v>
      </c>
      <c r="D343" s="96">
        <v>20</v>
      </c>
      <c r="E343" s="111">
        <v>91461</v>
      </c>
      <c r="F343" s="26">
        <f t="shared" si="13"/>
        <v>1829220</v>
      </c>
      <c r="H343" s="20"/>
      <c r="I343" s="2"/>
      <c r="J343" s="27"/>
    </row>
    <row r="344" spans="1:14" ht="12.75" x14ac:dyDescent="0.2">
      <c r="A344" s="67" t="s">
        <v>795</v>
      </c>
      <c r="B344" s="99" t="s">
        <v>329</v>
      </c>
      <c r="C344" s="94" t="s">
        <v>93</v>
      </c>
      <c r="D344" s="96">
        <v>22</v>
      </c>
      <c r="E344" s="111">
        <v>130146</v>
      </c>
      <c r="F344" s="26">
        <f t="shared" si="13"/>
        <v>2863212</v>
      </c>
      <c r="H344" s="20"/>
      <c r="I344" s="2"/>
      <c r="J344" s="27"/>
    </row>
    <row r="345" spans="1:14" ht="12.75" x14ac:dyDescent="0.2">
      <c r="A345" s="67" t="s">
        <v>796</v>
      </c>
      <c r="B345" s="99" t="s">
        <v>330</v>
      </c>
      <c r="C345" s="94" t="s">
        <v>93</v>
      </c>
      <c r="D345" s="96">
        <v>5</v>
      </c>
      <c r="E345" s="111">
        <v>151745</v>
      </c>
      <c r="F345" s="26">
        <f t="shared" si="13"/>
        <v>758725</v>
      </c>
      <c r="H345" s="20"/>
      <c r="I345" s="2"/>
      <c r="J345" s="27"/>
    </row>
    <row r="346" spans="1:14" x14ac:dyDescent="0.2">
      <c r="A346" s="40"/>
      <c r="B346" s="100"/>
      <c r="C346" s="101"/>
      <c r="D346" s="102"/>
      <c r="E346" s="44"/>
      <c r="F346" s="103"/>
      <c r="H346" s="20"/>
      <c r="I346" s="2"/>
      <c r="J346" s="27"/>
    </row>
    <row r="347" spans="1:14" ht="12.75" x14ac:dyDescent="0.2">
      <c r="A347" s="3">
        <v>14</v>
      </c>
      <c r="B347" s="104" t="s">
        <v>797</v>
      </c>
      <c r="C347" s="9"/>
      <c r="D347" s="120"/>
      <c r="E347" s="121"/>
      <c r="F347" s="11"/>
      <c r="G347" s="31"/>
      <c r="H347" s="20"/>
      <c r="I347" s="2"/>
      <c r="J347" s="27"/>
    </row>
    <row r="348" spans="1:14" ht="12.75" x14ac:dyDescent="0.2">
      <c r="A348" s="89">
        <f>A347+0.01</f>
        <v>14.01</v>
      </c>
      <c r="B348" s="90" t="s">
        <v>331</v>
      </c>
      <c r="C348" s="122"/>
      <c r="D348" s="123"/>
      <c r="E348" s="124"/>
      <c r="F348" s="125"/>
      <c r="H348" s="20"/>
      <c r="I348" s="2"/>
      <c r="J348" s="27"/>
    </row>
    <row r="349" spans="1:14" s="126" customFormat="1" ht="27" customHeight="1" x14ac:dyDescent="0.2">
      <c r="A349" s="67" t="s">
        <v>798</v>
      </c>
      <c r="B349" s="99" t="s">
        <v>11</v>
      </c>
      <c r="C349" s="94" t="s">
        <v>12</v>
      </c>
      <c r="D349" s="96">
        <v>1200</v>
      </c>
      <c r="E349" s="111">
        <v>14060</v>
      </c>
      <c r="F349" s="26">
        <f>+ROUND(E349*D349,0)</f>
        <v>16872000</v>
      </c>
      <c r="H349" s="20"/>
      <c r="I349" s="2"/>
      <c r="J349" s="27"/>
      <c r="M349" s="127"/>
      <c r="N349" s="1"/>
    </row>
    <row r="350" spans="1:14" s="126" customFormat="1" ht="12.75" x14ac:dyDescent="0.2">
      <c r="A350" s="67" t="s">
        <v>799</v>
      </c>
      <c r="B350" s="99" t="s">
        <v>37</v>
      </c>
      <c r="C350" s="94" t="s">
        <v>12</v>
      </c>
      <c r="D350" s="96">
        <v>150</v>
      </c>
      <c r="E350" s="111">
        <v>14100</v>
      </c>
      <c r="F350" s="26">
        <f>+ROUND(E350*D350,0)</f>
        <v>2115000</v>
      </c>
      <c r="H350" s="20"/>
      <c r="I350" s="2"/>
      <c r="J350" s="27"/>
      <c r="M350" s="127"/>
      <c r="N350" s="1"/>
    </row>
    <row r="351" spans="1:14" s="19" customFormat="1" ht="18.75" customHeight="1" x14ac:dyDescent="0.2">
      <c r="A351" s="67" t="s">
        <v>800</v>
      </c>
      <c r="B351" s="99" t="s">
        <v>526</v>
      </c>
      <c r="C351" s="94" t="s">
        <v>12</v>
      </c>
      <c r="D351" s="96">
        <v>400</v>
      </c>
      <c r="E351" s="111">
        <v>68970</v>
      </c>
      <c r="F351" s="26">
        <f>+ROUND(E351*D351,0)</f>
        <v>27588000</v>
      </c>
      <c r="H351" s="20"/>
      <c r="I351" s="2"/>
      <c r="J351" s="27"/>
      <c r="M351" s="36"/>
      <c r="N351" s="1"/>
    </row>
    <row r="352" spans="1:14" s="126" customFormat="1" ht="12.75" x14ac:dyDescent="0.2">
      <c r="A352" s="67" t="s">
        <v>801</v>
      </c>
      <c r="B352" s="99" t="s">
        <v>40</v>
      </c>
      <c r="C352" s="94" t="s">
        <v>12</v>
      </c>
      <c r="D352" s="96">
        <v>1050</v>
      </c>
      <c r="E352" s="111">
        <v>20740</v>
      </c>
      <c r="F352" s="26">
        <f>+ROUND(E352*D352,0)</f>
        <v>21777000</v>
      </c>
      <c r="H352" s="20"/>
      <c r="I352" s="2"/>
      <c r="J352" s="27"/>
      <c r="M352" s="127"/>
      <c r="N352" s="1"/>
    </row>
    <row r="353" spans="1:14" s="126" customFormat="1" ht="12.75" x14ac:dyDescent="0.2">
      <c r="A353" s="89" t="s">
        <v>802</v>
      </c>
      <c r="B353" s="90" t="s">
        <v>332</v>
      </c>
      <c r="C353" s="94"/>
      <c r="D353" s="96"/>
      <c r="E353" s="111"/>
      <c r="F353" s="26"/>
      <c r="H353" s="20"/>
      <c r="I353" s="2"/>
      <c r="J353" s="27"/>
      <c r="M353" s="127"/>
      <c r="N353" s="1"/>
    </row>
    <row r="354" spans="1:14" s="126" customFormat="1" ht="12.75" x14ac:dyDescent="0.2">
      <c r="A354" s="67" t="s">
        <v>803</v>
      </c>
      <c r="B354" s="99" t="s">
        <v>333</v>
      </c>
      <c r="C354" s="94" t="s">
        <v>12</v>
      </c>
      <c r="D354" s="96">
        <v>19.2</v>
      </c>
      <c r="E354" s="111">
        <v>384240</v>
      </c>
      <c r="F354" s="26">
        <f>+ROUND(E354*D354,0)</f>
        <v>7377408</v>
      </c>
      <c r="H354" s="20"/>
      <c r="I354" s="2"/>
      <c r="J354" s="27"/>
      <c r="M354" s="127"/>
      <c r="N354" s="1"/>
    </row>
    <row r="355" spans="1:14" s="126" customFormat="1" ht="12.75" x14ac:dyDescent="0.2">
      <c r="A355" s="67" t="s">
        <v>804</v>
      </c>
      <c r="B355" s="99" t="s">
        <v>334</v>
      </c>
      <c r="C355" s="94" t="s">
        <v>12</v>
      </c>
      <c r="D355" s="96">
        <v>75</v>
      </c>
      <c r="E355" s="111">
        <v>735840</v>
      </c>
      <c r="F355" s="26">
        <f>+ROUND(E355*D355,0)</f>
        <v>55188000</v>
      </c>
      <c r="H355" s="20"/>
      <c r="I355" s="2"/>
      <c r="J355" s="27"/>
      <c r="M355" s="127"/>
      <c r="N355" s="1"/>
    </row>
    <row r="356" spans="1:14" s="126" customFormat="1" ht="12.75" x14ac:dyDescent="0.2">
      <c r="A356" s="67" t="s">
        <v>805</v>
      </c>
      <c r="B356" s="99" t="s">
        <v>335</v>
      </c>
      <c r="C356" s="94" t="s">
        <v>12</v>
      </c>
      <c r="D356" s="96">
        <v>54</v>
      </c>
      <c r="E356" s="111">
        <v>750560</v>
      </c>
      <c r="F356" s="26">
        <f>+ROUND(E356*D356,0)</f>
        <v>40530240</v>
      </c>
      <c r="H356" s="20"/>
      <c r="I356" s="2"/>
      <c r="J356" s="27"/>
      <c r="M356" s="127"/>
      <c r="N356" s="1"/>
    </row>
    <row r="357" spans="1:14" s="126" customFormat="1" ht="12.75" x14ac:dyDescent="0.2">
      <c r="A357" s="67" t="s">
        <v>806</v>
      </c>
      <c r="B357" s="99" t="s">
        <v>336</v>
      </c>
      <c r="C357" s="94" t="s">
        <v>12</v>
      </c>
      <c r="D357" s="96">
        <v>75</v>
      </c>
      <c r="E357" s="111">
        <v>750560</v>
      </c>
      <c r="F357" s="26">
        <f>+ROUND(E357*D357,0)</f>
        <v>56292000</v>
      </c>
      <c r="H357" s="20"/>
      <c r="I357" s="2"/>
      <c r="J357" s="27"/>
      <c r="M357" s="127"/>
      <c r="N357" s="1"/>
    </row>
    <row r="358" spans="1:14" s="126" customFormat="1" ht="12.75" x14ac:dyDescent="0.2">
      <c r="A358" s="67" t="s">
        <v>807</v>
      </c>
      <c r="B358" s="99" t="s">
        <v>337</v>
      </c>
      <c r="C358" s="94" t="s">
        <v>9</v>
      </c>
      <c r="D358" s="96">
        <v>180</v>
      </c>
      <c r="E358" s="111">
        <v>63860</v>
      </c>
      <c r="F358" s="26">
        <f>+ROUND(E358*D358,0)</f>
        <v>11494800</v>
      </c>
      <c r="H358" s="20"/>
      <c r="I358" s="2"/>
      <c r="J358" s="27"/>
      <c r="M358" s="127"/>
      <c r="N358" s="1"/>
    </row>
    <row r="359" spans="1:14" s="126" customFormat="1" ht="12.75" x14ac:dyDescent="0.2">
      <c r="A359" s="89" t="s">
        <v>808</v>
      </c>
      <c r="B359" s="90" t="s">
        <v>338</v>
      </c>
      <c r="C359" s="94"/>
      <c r="D359" s="96"/>
      <c r="E359" s="111"/>
      <c r="F359" s="26"/>
      <c r="H359" s="20"/>
      <c r="I359" s="2"/>
      <c r="J359" s="27"/>
      <c r="M359" s="127"/>
      <c r="N359" s="1"/>
    </row>
    <row r="360" spans="1:14" s="126" customFormat="1" ht="12.75" x14ac:dyDescent="0.2">
      <c r="A360" s="67" t="s">
        <v>809</v>
      </c>
      <c r="B360" s="99" t="s">
        <v>339</v>
      </c>
      <c r="C360" s="94" t="s">
        <v>48</v>
      </c>
      <c r="D360" s="96">
        <v>21962.880000000001</v>
      </c>
      <c r="E360" s="111">
        <v>4060</v>
      </c>
      <c r="F360" s="26">
        <f>+ROUND(E360*D360,0)</f>
        <v>89169293</v>
      </c>
      <c r="H360" s="20"/>
      <c r="I360" s="2"/>
      <c r="J360" s="27"/>
      <c r="M360" s="127"/>
      <c r="N360" s="1"/>
    </row>
    <row r="361" spans="1:14" s="126" customFormat="1" ht="12.75" x14ac:dyDescent="0.2">
      <c r="A361" s="67" t="s">
        <v>810</v>
      </c>
      <c r="B361" s="99" t="s">
        <v>340</v>
      </c>
      <c r="C361" s="94" t="s">
        <v>93</v>
      </c>
      <c r="D361" s="96">
        <v>10</v>
      </c>
      <c r="E361" s="111">
        <v>107220</v>
      </c>
      <c r="F361" s="26">
        <f>+ROUND(E361*D361,0)</f>
        <v>1072200</v>
      </c>
      <c r="H361" s="20"/>
      <c r="I361" s="2"/>
      <c r="J361" s="27"/>
      <c r="M361" s="127"/>
      <c r="N361" s="1"/>
    </row>
    <row r="362" spans="1:14" s="126" customFormat="1" ht="12.75" x14ac:dyDescent="0.2">
      <c r="A362" s="89" t="s">
        <v>811</v>
      </c>
      <c r="B362" s="90" t="s">
        <v>341</v>
      </c>
      <c r="C362" s="94"/>
      <c r="D362" s="96"/>
      <c r="E362" s="111"/>
      <c r="F362" s="26"/>
      <c r="H362" s="20"/>
      <c r="I362" s="2"/>
      <c r="J362" s="27"/>
      <c r="M362" s="127"/>
      <c r="N362" s="1"/>
    </row>
    <row r="363" spans="1:14" s="126" customFormat="1" ht="25.5" x14ac:dyDescent="0.2">
      <c r="A363" s="67" t="s">
        <v>812</v>
      </c>
      <c r="B363" s="99" t="s">
        <v>342</v>
      </c>
      <c r="C363" s="94" t="s">
        <v>93</v>
      </c>
      <c r="D363" s="96">
        <v>4</v>
      </c>
      <c r="E363" s="111">
        <v>621720</v>
      </c>
      <c r="F363" s="26">
        <f>+ROUND(E363*D363,0)</f>
        <v>2486880</v>
      </c>
      <c r="H363" s="20"/>
      <c r="I363" s="2"/>
      <c r="J363" s="27"/>
      <c r="M363" s="127"/>
      <c r="N363" s="1"/>
    </row>
    <row r="364" spans="1:14" s="126" customFormat="1" ht="12.75" x14ac:dyDescent="0.2">
      <c r="A364" s="89" t="s">
        <v>813</v>
      </c>
      <c r="B364" s="90" t="s">
        <v>343</v>
      </c>
      <c r="C364" s="128"/>
      <c r="D364" s="96"/>
      <c r="E364" s="111"/>
      <c r="F364" s="26"/>
      <c r="H364" s="20"/>
      <c r="I364" s="2"/>
      <c r="J364" s="27"/>
      <c r="M364" s="127"/>
      <c r="N364" s="1"/>
    </row>
    <row r="365" spans="1:14" s="126" customFormat="1" ht="25.5" x14ac:dyDescent="0.2">
      <c r="A365" s="67" t="s">
        <v>814</v>
      </c>
      <c r="B365" s="99" t="s">
        <v>344</v>
      </c>
      <c r="C365" s="94" t="s">
        <v>93</v>
      </c>
      <c r="D365" s="96">
        <v>2</v>
      </c>
      <c r="E365" s="111">
        <v>48850</v>
      </c>
      <c r="F365" s="26">
        <f>+ROUND(E365*D365,0)</f>
        <v>97700</v>
      </c>
      <c r="H365" s="20"/>
      <c r="I365" s="2"/>
      <c r="J365" s="27"/>
      <c r="M365" s="127"/>
      <c r="N365" s="1"/>
    </row>
    <row r="366" spans="1:14" s="126" customFormat="1" ht="12.75" x14ac:dyDescent="0.2">
      <c r="A366" s="67" t="s">
        <v>815</v>
      </c>
      <c r="B366" s="99" t="s">
        <v>345</v>
      </c>
      <c r="C366" s="94" t="s">
        <v>93</v>
      </c>
      <c r="D366" s="96">
        <v>2</v>
      </c>
      <c r="E366" s="111">
        <v>211130</v>
      </c>
      <c r="F366" s="26">
        <f>+ROUND(E366*D366,0)</f>
        <v>422260</v>
      </c>
      <c r="H366" s="20"/>
      <c r="I366" s="2"/>
      <c r="J366" s="27"/>
      <c r="M366" s="127"/>
      <c r="N366" s="1"/>
    </row>
    <row r="367" spans="1:14" x14ac:dyDescent="0.2">
      <c r="A367" s="81"/>
      <c r="B367" s="82"/>
      <c r="C367" s="128"/>
      <c r="D367" s="129"/>
      <c r="E367" s="130"/>
      <c r="F367" s="45"/>
      <c r="H367" s="20"/>
      <c r="I367" s="2"/>
      <c r="J367" s="27"/>
    </row>
    <row r="368" spans="1:14" ht="12.75" x14ac:dyDescent="0.2">
      <c r="A368" s="3">
        <v>16</v>
      </c>
      <c r="B368" s="104" t="s">
        <v>816</v>
      </c>
      <c r="C368" s="9"/>
      <c r="D368" s="120"/>
      <c r="E368" s="121"/>
      <c r="F368" s="11"/>
      <c r="G368" s="12"/>
      <c r="H368" s="20"/>
      <c r="I368" s="2"/>
      <c r="J368" s="27"/>
    </row>
    <row r="369" spans="1:14" s="19" customFormat="1" ht="51" x14ac:dyDescent="0.2">
      <c r="A369" s="66" t="s">
        <v>818</v>
      </c>
      <c r="B369" s="99" t="s">
        <v>817</v>
      </c>
      <c r="C369" s="94" t="s">
        <v>93</v>
      </c>
      <c r="D369" s="96">
        <v>2</v>
      </c>
      <c r="E369" s="111">
        <v>1327704</v>
      </c>
      <c r="F369" s="26">
        <f t="shared" ref="F369:F429" si="14">+ROUND(E369*D369,0)</f>
        <v>2655408</v>
      </c>
      <c r="G369" s="131"/>
      <c r="H369" s="20"/>
      <c r="I369" s="2"/>
      <c r="J369" s="27"/>
      <c r="M369" s="36"/>
      <c r="N369" s="1"/>
    </row>
    <row r="370" spans="1:14" s="19" customFormat="1" ht="12.75" x14ac:dyDescent="0.2">
      <c r="A370" s="66" t="s">
        <v>819</v>
      </c>
      <c r="B370" s="99" t="s">
        <v>346</v>
      </c>
      <c r="C370" s="94" t="s">
        <v>93</v>
      </c>
      <c r="D370" s="96">
        <v>2</v>
      </c>
      <c r="E370" s="111">
        <v>134294</v>
      </c>
      <c r="F370" s="26">
        <f t="shared" si="14"/>
        <v>268588</v>
      </c>
      <c r="H370" s="20"/>
      <c r="I370" s="2"/>
      <c r="J370" s="27"/>
      <c r="M370" s="36"/>
      <c r="N370" s="1"/>
    </row>
    <row r="371" spans="1:14" s="19" customFormat="1" ht="12.75" x14ac:dyDescent="0.2">
      <c r="A371" s="66" t="s">
        <v>820</v>
      </c>
      <c r="B371" s="99" t="s">
        <v>347</v>
      </c>
      <c r="C371" s="94" t="s">
        <v>93</v>
      </c>
      <c r="D371" s="96">
        <v>1</v>
      </c>
      <c r="E371" s="111">
        <v>134294</v>
      </c>
      <c r="F371" s="26">
        <f t="shared" si="14"/>
        <v>134294</v>
      </c>
      <c r="H371" s="20"/>
      <c r="I371" s="2"/>
      <c r="J371" s="27"/>
      <c r="M371" s="36"/>
      <c r="N371" s="1"/>
    </row>
    <row r="372" spans="1:14" s="19" customFormat="1" ht="12.75" x14ac:dyDescent="0.2">
      <c r="A372" s="66" t="s">
        <v>821</v>
      </c>
      <c r="B372" s="99" t="s">
        <v>348</v>
      </c>
      <c r="C372" s="94" t="s">
        <v>93</v>
      </c>
      <c r="D372" s="96">
        <v>9</v>
      </c>
      <c r="E372" s="111">
        <v>134294</v>
      </c>
      <c r="F372" s="26">
        <f t="shared" si="14"/>
        <v>1208646</v>
      </c>
      <c r="H372" s="20"/>
      <c r="I372" s="2"/>
      <c r="J372" s="27"/>
      <c r="M372" s="36"/>
      <c r="N372" s="1"/>
    </row>
    <row r="373" spans="1:14" s="19" customFormat="1" ht="12.75" x14ac:dyDescent="0.2">
      <c r="A373" s="66" t="s">
        <v>822</v>
      </c>
      <c r="B373" s="99" t="s">
        <v>349</v>
      </c>
      <c r="C373" s="94" t="s">
        <v>93</v>
      </c>
      <c r="D373" s="96">
        <v>1</v>
      </c>
      <c r="E373" s="111">
        <v>134294</v>
      </c>
      <c r="F373" s="26">
        <f t="shared" si="14"/>
        <v>134294</v>
      </c>
      <c r="G373" s="131"/>
      <c r="H373" s="20"/>
      <c r="I373" s="2"/>
      <c r="J373" s="27"/>
      <c r="M373" s="36"/>
      <c r="N373" s="1"/>
    </row>
    <row r="374" spans="1:14" s="19" customFormat="1" ht="25.5" customHeight="1" x14ac:dyDescent="0.2">
      <c r="A374" s="66" t="s">
        <v>823</v>
      </c>
      <c r="B374" s="99" t="s">
        <v>350</v>
      </c>
      <c r="C374" s="94" t="s">
        <v>93</v>
      </c>
      <c r="D374" s="96">
        <v>7</v>
      </c>
      <c r="E374" s="111">
        <v>134294</v>
      </c>
      <c r="F374" s="26">
        <f t="shared" si="14"/>
        <v>940058</v>
      </c>
      <c r="H374" s="20"/>
      <c r="I374" s="2"/>
      <c r="J374" s="27"/>
      <c r="M374" s="36"/>
      <c r="N374" s="1"/>
    </row>
    <row r="375" spans="1:14" s="19" customFormat="1" ht="12.75" x14ac:dyDescent="0.2">
      <c r="A375" s="66" t="s">
        <v>824</v>
      </c>
      <c r="B375" s="99" t="s">
        <v>351</v>
      </c>
      <c r="C375" s="94" t="s">
        <v>93</v>
      </c>
      <c r="D375" s="96">
        <v>1</v>
      </c>
      <c r="E375" s="111">
        <v>134294</v>
      </c>
      <c r="F375" s="26">
        <f t="shared" si="14"/>
        <v>134294</v>
      </c>
      <c r="H375" s="20"/>
      <c r="I375" s="2"/>
      <c r="J375" s="27"/>
      <c r="M375" s="36"/>
      <c r="N375" s="1"/>
    </row>
    <row r="376" spans="1:14" s="19" customFormat="1" ht="12.75" x14ac:dyDescent="0.2">
      <c r="A376" s="66" t="s">
        <v>825</v>
      </c>
      <c r="B376" s="99" t="s">
        <v>352</v>
      </c>
      <c r="C376" s="94" t="s">
        <v>93</v>
      </c>
      <c r="D376" s="96">
        <v>1</v>
      </c>
      <c r="E376" s="111">
        <v>134294</v>
      </c>
      <c r="F376" s="26">
        <f t="shared" si="14"/>
        <v>134294</v>
      </c>
      <c r="H376" s="20"/>
      <c r="I376" s="2"/>
      <c r="J376" s="27"/>
      <c r="M376" s="36"/>
      <c r="N376" s="1"/>
    </row>
    <row r="377" spans="1:14" s="19" customFormat="1" ht="12.75" x14ac:dyDescent="0.2">
      <c r="A377" s="66" t="s">
        <v>826</v>
      </c>
      <c r="B377" s="99" t="s">
        <v>353</v>
      </c>
      <c r="C377" s="94" t="s">
        <v>93</v>
      </c>
      <c r="D377" s="96">
        <v>1</v>
      </c>
      <c r="E377" s="111">
        <v>134294</v>
      </c>
      <c r="F377" s="26">
        <f t="shared" si="14"/>
        <v>134294</v>
      </c>
      <c r="H377" s="20"/>
      <c r="I377" s="2"/>
      <c r="J377" s="27"/>
      <c r="M377" s="36"/>
      <c r="N377" s="1"/>
    </row>
    <row r="378" spans="1:14" s="19" customFormat="1" ht="12.75" x14ac:dyDescent="0.2">
      <c r="A378" s="66" t="s">
        <v>827</v>
      </c>
      <c r="B378" s="99" t="s">
        <v>354</v>
      </c>
      <c r="C378" s="94" t="s">
        <v>93</v>
      </c>
      <c r="D378" s="96">
        <v>1</v>
      </c>
      <c r="E378" s="111">
        <v>134294</v>
      </c>
      <c r="F378" s="26">
        <f t="shared" si="14"/>
        <v>134294</v>
      </c>
      <c r="H378" s="20"/>
      <c r="I378" s="2"/>
      <c r="J378" s="27"/>
      <c r="M378" s="36"/>
      <c r="N378" s="1"/>
    </row>
    <row r="379" spans="1:14" s="19" customFormat="1" ht="12.75" x14ac:dyDescent="0.2">
      <c r="A379" s="66" t="s">
        <v>828</v>
      </c>
      <c r="B379" s="99" t="s">
        <v>355</v>
      </c>
      <c r="C379" s="94" t="s">
        <v>93</v>
      </c>
      <c r="D379" s="96">
        <v>2</v>
      </c>
      <c r="E379" s="111">
        <v>134294</v>
      </c>
      <c r="F379" s="26">
        <f t="shared" si="14"/>
        <v>268588</v>
      </c>
      <c r="H379" s="20"/>
      <c r="I379" s="2"/>
      <c r="J379" s="27"/>
      <c r="M379" s="36"/>
      <c r="N379" s="1"/>
    </row>
    <row r="380" spans="1:14" s="19" customFormat="1" ht="12.75" x14ac:dyDescent="0.2">
      <c r="A380" s="66" t="s">
        <v>829</v>
      </c>
      <c r="B380" s="99" t="s">
        <v>356</v>
      </c>
      <c r="C380" s="94" t="s">
        <v>93</v>
      </c>
      <c r="D380" s="96">
        <v>2</v>
      </c>
      <c r="E380" s="111">
        <v>134294</v>
      </c>
      <c r="F380" s="26">
        <f t="shared" si="14"/>
        <v>268588</v>
      </c>
      <c r="H380" s="20"/>
      <c r="I380" s="2"/>
      <c r="J380" s="27"/>
      <c r="M380" s="36"/>
      <c r="N380" s="1"/>
    </row>
    <row r="381" spans="1:14" s="19" customFormat="1" ht="12.75" x14ac:dyDescent="0.2">
      <c r="A381" s="66" t="s">
        <v>830</v>
      </c>
      <c r="B381" s="99" t="s">
        <v>357</v>
      </c>
      <c r="C381" s="94" t="s">
        <v>9</v>
      </c>
      <c r="D381" s="96">
        <v>1</v>
      </c>
      <c r="E381" s="111">
        <v>134294</v>
      </c>
      <c r="F381" s="26">
        <f t="shared" si="14"/>
        <v>134294</v>
      </c>
      <c r="H381" s="20"/>
      <c r="I381" s="2"/>
      <c r="J381" s="27"/>
      <c r="M381" s="36"/>
      <c r="N381" s="1"/>
    </row>
    <row r="382" spans="1:14" s="19" customFormat="1" ht="12.75" x14ac:dyDescent="0.2">
      <c r="A382" s="66" t="s">
        <v>831</v>
      </c>
      <c r="B382" s="99" t="s">
        <v>358</v>
      </c>
      <c r="C382" s="94" t="s">
        <v>93</v>
      </c>
      <c r="D382" s="96">
        <v>1</v>
      </c>
      <c r="E382" s="111">
        <v>134294</v>
      </c>
      <c r="F382" s="26">
        <f t="shared" si="14"/>
        <v>134294</v>
      </c>
      <c r="H382" s="20"/>
      <c r="I382" s="2"/>
      <c r="J382" s="27"/>
      <c r="M382" s="36"/>
      <c r="N382" s="1"/>
    </row>
    <row r="383" spans="1:14" s="19" customFormat="1" ht="12.75" x14ac:dyDescent="0.2">
      <c r="A383" s="66" t="s">
        <v>832</v>
      </c>
      <c r="B383" s="99" t="s">
        <v>359</v>
      </c>
      <c r="C383" s="94" t="s">
        <v>93</v>
      </c>
      <c r="D383" s="96">
        <v>1</v>
      </c>
      <c r="E383" s="111">
        <v>134294</v>
      </c>
      <c r="F383" s="26">
        <f t="shared" si="14"/>
        <v>134294</v>
      </c>
      <c r="H383" s="20"/>
      <c r="I383" s="2"/>
      <c r="J383" s="27"/>
      <c r="M383" s="36"/>
      <c r="N383" s="1"/>
    </row>
    <row r="384" spans="1:14" s="19" customFormat="1" ht="12.75" x14ac:dyDescent="0.2">
      <c r="A384" s="66" t="s">
        <v>833</v>
      </c>
      <c r="B384" s="99" t="s">
        <v>360</v>
      </c>
      <c r="C384" s="94" t="s">
        <v>93</v>
      </c>
      <c r="D384" s="96">
        <v>1</v>
      </c>
      <c r="E384" s="111">
        <v>134294</v>
      </c>
      <c r="F384" s="26">
        <f t="shared" si="14"/>
        <v>134294</v>
      </c>
      <c r="H384" s="20"/>
      <c r="I384" s="2"/>
      <c r="J384" s="27"/>
      <c r="M384" s="36"/>
      <c r="N384" s="1"/>
    </row>
    <row r="385" spans="1:14" s="19" customFormat="1" ht="12.75" x14ac:dyDescent="0.2">
      <c r="A385" s="66" t="s">
        <v>834</v>
      </c>
      <c r="B385" s="99" t="s">
        <v>361</v>
      </c>
      <c r="C385" s="94" t="s">
        <v>93</v>
      </c>
      <c r="D385" s="96">
        <v>1</v>
      </c>
      <c r="E385" s="111">
        <v>134294</v>
      </c>
      <c r="F385" s="26">
        <f>+ROUND(E385*D385,0)</f>
        <v>134294</v>
      </c>
      <c r="H385" s="20"/>
      <c r="I385" s="2"/>
      <c r="J385" s="27"/>
      <c r="M385" s="36"/>
      <c r="N385" s="1"/>
    </row>
    <row r="386" spans="1:14" s="19" customFormat="1" ht="12.75" x14ac:dyDescent="0.2">
      <c r="A386" s="66" t="s">
        <v>835</v>
      </c>
      <c r="B386" s="99" t="s">
        <v>362</v>
      </c>
      <c r="C386" s="94" t="s">
        <v>93</v>
      </c>
      <c r="D386" s="96">
        <v>1</v>
      </c>
      <c r="E386" s="111">
        <v>134294</v>
      </c>
      <c r="F386" s="26">
        <f t="shared" si="14"/>
        <v>134294</v>
      </c>
      <c r="H386" s="20"/>
      <c r="I386" s="2"/>
      <c r="J386" s="27"/>
      <c r="M386" s="36"/>
      <c r="N386" s="1"/>
    </row>
    <row r="387" spans="1:14" s="19" customFormat="1" ht="12.75" x14ac:dyDescent="0.2">
      <c r="A387" s="66" t="s">
        <v>836</v>
      </c>
      <c r="B387" s="99" t="s">
        <v>363</v>
      </c>
      <c r="C387" s="94" t="s">
        <v>93</v>
      </c>
      <c r="D387" s="96">
        <v>1</v>
      </c>
      <c r="E387" s="111">
        <v>134294</v>
      </c>
      <c r="F387" s="26">
        <f t="shared" si="14"/>
        <v>134294</v>
      </c>
      <c r="H387" s="20"/>
      <c r="I387" s="2"/>
      <c r="J387" s="27"/>
      <c r="M387" s="36"/>
      <c r="N387" s="1"/>
    </row>
    <row r="388" spans="1:14" s="19" customFormat="1" ht="12.75" x14ac:dyDescent="0.2">
      <c r="A388" s="66" t="s">
        <v>837</v>
      </c>
      <c r="B388" s="99" t="s">
        <v>364</v>
      </c>
      <c r="C388" s="94" t="s">
        <v>9</v>
      </c>
      <c r="D388" s="96">
        <v>1</v>
      </c>
      <c r="E388" s="111">
        <v>134294</v>
      </c>
      <c r="F388" s="26">
        <f t="shared" si="14"/>
        <v>134294</v>
      </c>
      <c r="H388" s="20"/>
      <c r="I388" s="2"/>
      <c r="J388" s="27"/>
      <c r="M388" s="36"/>
      <c r="N388" s="1"/>
    </row>
    <row r="389" spans="1:14" s="19" customFormat="1" ht="12.75" x14ac:dyDescent="0.2">
      <c r="A389" s="66" t="s">
        <v>838</v>
      </c>
      <c r="B389" s="99" t="s">
        <v>365</v>
      </c>
      <c r="C389" s="94" t="s">
        <v>9</v>
      </c>
      <c r="D389" s="96">
        <v>1</v>
      </c>
      <c r="E389" s="111">
        <v>134294</v>
      </c>
      <c r="F389" s="26">
        <f t="shared" si="14"/>
        <v>134294</v>
      </c>
      <c r="H389" s="20"/>
      <c r="I389" s="2"/>
      <c r="J389" s="27"/>
      <c r="M389" s="36"/>
      <c r="N389" s="1"/>
    </row>
    <row r="390" spans="1:14" s="19" customFormat="1" ht="12.75" x14ac:dyDescent="0.2">
      <c r="A390" s="66" t="s">
        <v>839</v>
      </c>
      <c r="B390" s="99" t="s">
        <v>366</v>
      </c>
      <c r="C390" s="94" t="s">
        <v>93</v>
      </c>
      <c r="D390" s="96">
        <v>3</v>
      </c>
      <c r="E390" s="111">
        <v>134294</v>
      </c>
      <c r="F390" s="26">
        <f t="shared" si="14"/>
        <v>402882</v>
      </c>
      <c r="H390" s="20"/>
      <c r="I390" s="2"/>
      <c r="J390" s="27"/>
      <c r="M390" s="36"/>
      <c r="N390" s="1"/>
    </row>
    <row r="391" spans="1:14" s="19" customFormat="1" ht="12.75" x14ac:dyDescent="0.2">
      <c r="A391" s="66" t="s">
        <v>840</v>
      </c>
      <c r="B391" s="99" t="s">
        <v>367</v>
      </c>
      <c r="C391" s="94" t="s">
        <v>93</v>
      </c>
      <c r="D391" s="96">
        <v>2</v>
      </c>
      <c r="E391" s="111">
        <v>50000</v>
      </c>
      <c r="F391" s="26">
        <f t="shared" si="14"/>
        <v>100000</v>
      </c>
      <c r="H391" s="20"/>
      <c r="I391" s="2"/>
      <c r="J391" s="27"/>
      <c r="M391" s="36"/>
      <c r="N391" s="1"/>
    </row>
    <row r="392" spans="1:14" s="19" customFormat="1" ht="25.5" customHeight="1" x14ac:dyDescent="0.2">
      <c r="A392" s="66" t="s">
        <v>841</v>
      </c>
      <c r="B392" s="99" t="s">
        <v>368</v>
      </c>
      <c r="C392" s="94" t="s">
        <v>9</v>
      </c>
      <c r="D392" s="96">
        <v>10.64</v>
      </c>
      <c r="E392" s="111">
        <v>50000</v>
      </c>
      <c r="F392" s="26">
        <f t="shared" si="14"/>
        <v>532000</v>
      </c>
      <c r="H392" s="20"/>
      <c r="I392" s="2"/>
      <c r="J392" s="27"/>
      <c r="M392" s="36"/>
      <c r="N392" s="1"/>
    </row>
    <row r="393" spans="1:14" s="19" customFormat="1" x14ac:dyDescent="0.2">
      <c r="A393" s="132"/>
      <c r="B393" s="82"/>
      <c r="C393" s="133"/>
      <c r="D393" s="129"/>
      <c r="E393" s="44"/>
      <c r="F393" s="45"/>
      <c r="H393" s="20"/>
      <c r="I393" s="2"/>
      <c r="J393" s="27"/>
      <c r="M393" s="36"/>
      <c r="N393" s="1"/>
    </row>
    <row r="394" spans="1:14" s="19" customFormat="1" ht="12.75" x14ac:dyDescent="0.2">
      <c r="A394" s="134">
        <v>16.100000000000001</v>
      </c>
      <c r="B394" s="104" t="s">
        <v>842</v>
      </c>
      <c r="C394" s="9"/>
      <c r="D394" s="120"/>
      <c r="E394" s="121"/>
      <c r="F394" s="135"/>
      <c r="G394" s="1"/>
      <c r="H394" s="1"/>
      <c r="I394" s="2"/>
      <c r="J394" s="27"/>
      <c r="M394" s="36"/>
      <c r="N394" s="1"/>
    </row>
    <row r="395" spans="1:14" s="19" customFormat="1" ht="38.25" x14ac:dyDescent="0.2">
      <c r="A395" s="136" t="s">
        <v>843</v>
      </c>
      <c r="B395" s="99" t="s">
        <v>369</v>
      </c>
      <c r="C395" s="94" t="s">
        <v>93</v>
      </c>
      <c r="D395" s="96">
        <v>2</v>
      </c>
      <c r="E395" s="111">
        <v>1327704</v>
      </c>
      <c r="F395" s="26">
        <f t="shared" ref="F395:F409" si="15">+ROUND(E395*D395,0)</f>
        <v>2655408</v>
      </c>
      <c r="I395" s="2"/>
      <c r="J395" s="27"/>
      <c r="M395" s="36"/>
      <c r="N395" s="1"/>
    </row>
    <row r="396" spans="1:14" s="19" customFormat="1" ht="12.75" x14ac:dyDescent="0.2">
      <c r="A396" s="136" t="s">
        <v>844</v>
      </c>
      <c r="B396" s="99" t="s">
        <v>370</v>
      </c>
      <c r="C396" s="94" t="s">
        <v>93</v>
      </c>
      <c r="D396" s="96">
        <v>2</v>
      </c>
      <c r="E396" s="111">
        <v>94006</v>
      </c>
      <c r="F396" s="26">
        <f t="shared" si="15"/>
        <v>188012</v>
      </c>
      <c r="I396" s="2"/>
      <c r="J396" s="27"/>
      <c r="M396" s="36"/>
      <c r="N396" s="1"/>
    </row>
    <row r="397" spans="1:14" s="19" customFormat="1" ht="12.75" x14ac:dyDescent="0.2">
      <c r="A397" s="136" t="s">
        <v>845</v>
      </c>
      <c r="B397" s="99" t="s">
        <v>371</v>
      </c>
      <c r="C397" s="94" t="s">
        <v>93</v>
      </c>
      <c r="D397" s="96">
        <v>1</v>
      </c>
      <c r="E397" s="111">
        <v>94006</v>
      </c>
      <c r="F397" s="26">
        <f t="shared" si="15"/>
        <v>94006</v>
      </c>
      <c r="I397" s="2"/>
      <c r="J397" s="27"/>
      <c r="M397" s="36"/>
      <c r="N397" s="1"/>
    </row>
    <row r="398" spans="1:14" s="19" customFormat="1" ht="12.75" x14ac:dyDescent="0.2">
      <c r="A398" s="136" t="s">
        <v>846</v>
      </c>
      <c r="B398" s="99" t="s">
        <v>372</v>
      </c>
      <c r="C398" s="94" t="s">
        <v>93</v>
      </c>
      <c r="D398" s="96">
        <v>8</v>
      </c>
      <c r="E398" s="111">
        <v>94006</v>
      </c>
      <c r="F398" s="26">
        <f t="shared" si="15"/>
        <v>752048</v>
      </c>
      <c r="I398" s="2"/>
      <c r="J398" s="27"/>
      <c r="M398" s="36"/>
      <c r="N398" s="1"/>
    </row>
    <row r="399" spans="1:14" s="19" customFormat="1" ht="12.75" x14ac:dyDescent="0.2">
      <c r="A399" s="136" t="s">
        <v>847</v>
      </c>
      <c r="B399" s="99" t="s">
        <v>373</v>
      </c>
      <c r="C399" s="94" t="s">
        <v>93</v>
      </c>
      <c r="D399" s="96">
        <v>1</v>
      </c>
      <c r="E399" s="111">
        <v>94006</v>
      </c>
      <c r="F399" s="26">
        <f t="shared" si="15"/>
        <v>94006</v>
      </c>
      <c r="I399" s="2"/>
      <c r="J399" s="27"/>
      <c r="M399" s="36"/>
      <c r="N399" s="1"/>
    </row>
    <row r="400" spans="1:14" s="19" customFormat="1" ht="27.75" customHeight="1" x14ac:dyDescent="0.2">
      <c r="A400" s="136" t="s">
        <v>848</v>
      </c>
      <c r="B400" s="99" t="s">
        <v>350</v>
      </c>
      <c r="C400" s="94" t="s">
        <v>93</v>
      </c>
      <c r="D400" s="96">
        <v>4</v>
      </c>
      <c r="E400" s="111">
        <v>94006</v>
      </c>
      <c r="F400" s="26">
        <f t="shared" si="15"/>
        <v>376024</v>
      </c>
      <c r="I400" s="2"/>
      <c r="J400" s="27"/>
      <c r="M400" s="36"/>
      <c r="N400" s="1"/>
    </row>
    <row r="401" spans="1:14" s="19" customFormat="1" ht="12.75" x14ac:dyDescent="0.2">
      <c r="A401" s="136" t="s">
        <v>849</v>
      </c>
      <c r="B401" s="99" t="s">
        <v>374</v>
      </c>
      <c r="C401" s="94" t="s">
        <v>93</v>
      </c>
      <c r="D401" s="96">
        <v>1</v>
      </c>
      <c r="E401" s="111">
        <v>94006</v>
      </c>
      <c r="F401" s="26">
        <f t="shared" si="15"/>
        <v>94006</v>
      </c>
      <c r="I401" s="2"/>
      <c r="J401" s="27"/>
      <c r="M401" s="36"/>
      <c r="N401" s="1"/>
    </row>
    <row r="402" spans="1:14" s="19" customFormat="1" ht="12.75" x14ac:dyDescent="0.2">
      <c r="A402" s="136" t="s">
        <v>850</v>
      </c>
      <c r="B402" s="99" t="s">
        <v>375</v>
      </c>
      <c r="C402" s="94" t="s">
        <v>93</v>
      </c>
      <c r="D402" s="96">
        <v>1</v>
      </c>
      <c r="E402" s="111">
        <v>94006</v>
      </c>
      <c r="F402" s="26">
        <f t="shared" si="15"/>
        <v>94006</v>
      </c>
      <c r="I402" s="2"/>
      <c r="J402" s="27"/>
      <c r="M402" s="36"/>
      <c r="N402" s="1"/>
    </row>
    <row r="403" spans="1:14" s="19" customFormat="1" ht="12.75" x14ac:dyDescent="0.2">
      <c r="A403" s="136" t="s">
        <v>851</v>
      </c>
      <c r="B403" s="99" t="s">
        <v>376</v>
      </c>
      <c r="C403" s="94" t="s">
        <v>93</v>
      </c>
      <c r="D403" s="96">
        <v>1</v>
      </c>
      <c r="E403" s="111">
        <v>94006</v>
      </c>
      <c r="F403" s="26">
        <f t="shared" si="15"/>
        <v>94006</v>
      </c>
      <c r="I403" s="2"/>
      <c r="J403" s="27"/>
      <c r="M403" s="36"/>
      <c r="N403" s="1"/>
    </row>
    <row r="404" spans="1:14" s="19" customFormat="1" ht="12.75" x14ac:dyDescent="0.2">
      <c r="A404" s="136" t="s">
        <v>852</v>
      </c>
      <c r="B404" s="99" t="s">
        <v>377</v>
      </c>
      <c r="C404" s="94" t="s">
        <v>93</v>
      </c>
      <c r="D404" s="96">
        <v>1</v>
      </c>
      <c r="E404" s="111">
        <v>94006</v>
      </c>
      <c r="F404" s="26">
        <f t="shared" si="15"/>
        <v>94006</v>
      </c>
      <c r="I404" s="2"/>
      <c r="J404" s="27"/>
      <c r="M404" s="36"/>
      <c r="N404" s="1"/>
    </row>
    <row r="405" spans="1:14" s="19" customFormat="1" ht="12.75" x14ac:dyDescent="0.2">
      <c r="A405" s="136" t="s">
        <v>853</v>
      </c>
      <c r="B405" s="99" t="s">
        <v>378</v>
      </c>
      <c r="C405" s="94" t="s">
        <v>93</v>
      </c>
      <c r="D405" s="96">
        <v>2</v>
      </c>
      <c r="E405" s="111">
        <v>94006</v>
      </c>
      <c r="F405" s="26">
        <f t="shared" si="15"/>
        <v>188012</v>
      </c>
      <c r="I405" s="2"/>
      <c r="J405" s="27"/>
      <c r="M405" s="36"/>
      <c r="N405" s="1"/>
    </row>
    <row r="406" spans="1:14" s="19" customFormat="1" ht="12.75" x14ac:dyDescent="0.2">
      <c r="A406" s="136" t="s">
        <v>854</v>
      </c>
      <c r="B406" s="99" t="s">
        <v>379</v>
      </c>
      <c r="C406" s="94" t="s">
        <v>93</v>
      </c>
      <c r="D406" s="96">
        <v>2</v>
      </c>
      <c r="E406" s="111">
        <v>94006</v>
      </c>
      <c r="F406" s="26">
        <f t="shared" si="15"/>
        <v>188012</v>
      </c>
      <c r="I406" s="2"/>
      <c r="J406" s="27"/>
      <c r="M406" s="36"/>
      <c r="N406" s="1"/>
    </row>
    <row r="407" spans="1:14" s="19" customFormat="1" ht="12.75" x14ac:dyDescent="0.2">
      <c r="A407" s="136" t="s">
        <v>855</v>
      </c>
      <c r="B407" s="99" t="s">
        <v>380</v>
      </c>
      <c r="C407" s="94" t="s">
        <v>9</v>
      </c>
      <c r="D407" s="96">
        <v>1</v>
      </c>
      <c r="E407" s="111">
        <v>94006</v>
      </c>
      <c r="F407" s="26">
        <f t="shared" si="15"/>
        <v>94006</v>
      </c>
      <c r="I407" s="2"/>
      <c r="J407" s="27"/>
      <c r="M407" s="36"/>
      <c r="N407" s="1"/>
    </row>
    <row r="408" spans="1:14" s="19" customFormat="1" ht="12.75" x14ac:dyDescent="0.2">
      <c r="A408" s="136" t="s">
        <v>856</v>
      </c>
      <c r="B408" s="99" t="s">
        <v>381</v>
      </c>
      <c r="C408" s="94" t="s">
        <v>93</v>
      </c>
      <c r="D408" s="96">
        <v>1</v>
      </c>
      <c r="E408" s="111">
        <v>94006</v>
      </c>
      <c r="F408" s="26">
        <f t="shared" si="15"/>
        <v>94006</v>
      </c>
      <c r="I408" s="2"/>
      <c r="J408" s="27"/>
      <c r="M408" s="36"/>
      <c r="N408" s="1"/>
    </row>
    <row r="409" spans="1:14" s="19" customFormat="1" ht="12.75" x14ac:dyDescent="0.2">
      <c r="A409" s="136" t="s">
        <v>857</v>
      </c>
      <c r="B409" s="99" t="s">
        <v>382</v>
      </c>
      <c r="C409" s="94" t="s">
        <v>93</v>
      </c>
      <c r="D409" s="96">
        <v>1</v>
      </c>
      <c r="E409" s="111">
        <v>94006</v>
      </c>
      <c r="F409" s="26">
        <f t="shared" si="15"/>
        <v>94006</v>
      </c>
      <c r="I409" s="2"/>
      <c r="J409" s="27"/>
      <c r="M409" s="36"/>
      <c r="N409" s="1"/>
    </row>
    <row r="410" spans="1:14" s="19" customFormat="1" ht="12.75" x14ac:dyDescent="0.2">
      <c r="A410" s="136" t="s">
        <v>858</v>
      </c>
      <c r="B410" s="99" t="s">
        <v>383</v>
      </c>
      <c r="C410" s="94" t="s">
        <v>93</v>
      </c>
      <c r="D410" s="96">
        <v>1</v>
      </c>
      <c r="E410" s="111">
        <v>94006</v>
      </c>
      <c r="F410" s="26">
        <f>+ROUND(E410*D410,0)</f>
        <v>94006</v>
      </c>
      <c r="I410" s="2"/>
      <c r="J410" s="27"/>
      <c r="M410" s="36"/>
      <c r="N410" s="1"/>
    </row>
    <row r="411" spans="1:14" s="19" customFormat="1" x14ac:dyDescent="0.2">
      <c r="A411" s="132"/>
      <c r="B411" s="82"/>
      <c r="C411" s="133"/>
      <c r="D411" s="129"/>
      <c r="E411" s="137"/>
      <c r="F411" s="138"/>
      <c r="I411" s="2"/>
      <c r="J411" s="27"/>
      <c r="M411" s="36"/>
      <c r="N411" s="1"/>
    </row>
    <row r="412" spans="1:14" ht="12.75" x14ac:dyDescent="0.2">
      <c r="A412" s="134">
        <v>17</v>
      </c>
      <c r="B412" s="104" t="s">
        <v>859</v>
      </c>
      <c r="C412" s="139"/>
      <c r="D412" s="140"/>
      <c r="E412" s="107"/>
      <c r="F412" s="11"/>
      <c r="H412" s="20"/>
      <c r="I412" s="2"/>
      <c r="J412" s="27"/>
    </row>
    <row r="413" spans="1:14" s="141" customFormat="1" ht="18.75" customHeight="1" x14ac:dyDescent="0.2">
      <c r="A413" s="109" t="s">
        <v>860</v>
      </c>
      <c r="B413" s="99" t="s">
        <v>90</v>
      </c>
      <c r="C413" s="94" t="s">
        <v>15</v>
      </c>
      <c r="D413" s="96">
        <v>30</v>
      </c>
      <c r="E413" s="111">
        <v>2820</v>
      </c>
      <c r="F413" s="26">
        <f t="shared" si="14"/>
        <v>84600</v>
      </c>
      <c r="H413" s="20"/>
      <c r="I413" s="2"/>
      <c r="J413" s="27"/>
      <c r="M413" s="142"/>
      <c r="N413" s="1"/>
    </row>
    <row r="414" spans="1:14" s="141" customFormat="1" ht="21.75" customHeight="1" x14ac:dyDescent="0.2">
      <c r="A414" s="109" t="s">
        <v>861</v>
      </c>
      <c r="B414" s="99" t="s">
        <v>11</v>
      </c>
      <c r="C414" s="94" t="s">
        <v>12</v>
      </c>
      <c r="D414" s="96">
        <v>15</v>
      </c>
      <c r="E414" s="111">
        <v>14060</v>
      </c>
      <c r="F414" s="26">
        <f t="shared" si="14"/>
        <v>210900</v>
      </c>
      <c r="H414" s="20"/>
      <c r="I414" s="2"/>
      <c r="J414" s="27"/>
      <c r="M414" s="142"/>
      <c r="N414" s="1"/>
    </row>
    <row r="415" spans="1:14" s="141" customFormat="1" ht="12.75" x14ac:dyDescent="0.2">
      <c r="A415" s="109" t="s">
        <v>862</v>
      </c>
      <c r="B415" s="99" t="s">
        <v>37</v>
      </c>
      <c r="C415" s="94" t="s">
        <v>12</v>
      </c>
      <c r="D415" s="96">
        <v>9</v>
      </c>
      <c r="E415" s="111">
        <v>14100</v>
      </c>
      <c r="F415" s="26">
        <f t="shared" si="14"/>
        <v>126900</v>
      </c>
      <c r="H415" s="20"/>
      <c r="I415" s="2"/>
      <c r="J415" s="27"/>
      <c r="M415" s="142"/>
      <c r="N415" s="1"/>
    </row>
    <row r="416" spans="1:14" s="141" customFormat="1" ht="12.75" x14ac:dyDescent="0.2">
      <c r="A416" s="109" t="s">
        <v>863</v>
      </c>
      <c r="B416" s="99" t="s">
        <v>384</v>
      </c>
      <c r="C416" s="94" t="s">
        <v>93</v>
      </c>
      <c r="D416" s="96">
        <v>4</v>
      </c>
      <c r="E416" s="111">
        <v>86250</v>
      </c>
      <c r="F416" s="26">
        <f t="shared" si="14"/>
        <v>345000</v>
      </c>
      <c r="H416" s="20"/>
      <c r="I416" s="2"/>
      <c r="J416" s="27"/>
      <c r="M416" s="142"/>
      <c r="N416" s="1"/>
    </row>
    <row r="417" spans="1:14" s="19" customFormat="1" ht="12.75" x14ac:dyDescent="0.2">
      <c r="A417" s="109" t="s">
        <v>864</v>
      </c>
      <c r="B417" s="99" t="s">
        <v>385</v>
      </c>
      <c r="C417" s="94" t="s">
        <v>12</v>
      </c>
      <c r="D417" s="96">
        <v>14.8</v>
      </c>
      <c r="E417" s="111">
        <v>630520</v>
      </c>
      <c r="F417" s="26">
        <f t="shared" si="14"/>
        <v>9331696</v>
      </c>
      <c r="H417" s="20"/>
      <c r="I417" s="2"/>
      <c r="J417" s="27"/>
      <c r="M417" s="36"/>
      <c r="N417" s="1"/>
    </row>
    <row r="418" spans="1:14" s="19" customFormat="1" ht="24.75" customHeight="1" x14ac:dyDescent="0.2">
      <c r="A418" s="109" t="s">
        <v>865</v>
      </c>
      <c r="B418" s="99" t="s">
        <v>386</v>
      </c>
      <c r="C418" s="94" t="s">
        <v>15</v>
      </c>
      <c r="D418" s="96">
        <v>53.5</v>
      </c>
      <c r="E418" s="111">
        <v>55470</v>
      </c>
      <c r="F418" s="26">
        <f t="shared" si="14"/>
        <v>2967645</v>
      </c>
      <c r="H418" s="20"/>
      <c r="I418" s="2"/>
      <c r="J418" s="27"/>
      <c r="M418" s="36"/>
      <c r="N418" s="1"/>
    </row>
    <row r="419" spans="1:14" s="141" customFormat="1" ht="12.75" x14ac:dyDescent="0.2">
      <c r="A419" s="109" t="s">
        <v>866</v>
      </c>
      <c r="B419" s="99" t="s">
        <v>387</v>
      </c>
      <c r="C419" s="94" t="s">
        <v>15</v>
      </c>
      <c r="D419" s="96">
        <v>107</v>
      </c>
      <c r="E419" s="111">
        <v>24090</v>
      </c>
      <c r="F419" s="26">
        <f t="shared" si="14"/>
        <v>2577630</v>
      </c>
      <c r="H419" s="20"/>
      <c r="I419" s="2"/>
      <c r="J419" s="27"/>
      <c r="M419" s="142"/>
      <c r="N419" s="1"/>
    </row>
    <row r="420" spans="1:14" s="19" customFormat="1" ht="12.75" x14ac:dyDescent="0.2">
      <c r="A420" s="109" t="s">
        <v>867</v>
      </c>
      <c r="B420" s="99" t="s">
        <v>388</v>
      </c>
      <c r="C420" s="94" t="s">
        <v>15</v>
      </c>
      <c r="D420" s="96">
        <v>107</v>
      </c>
      <c r="E420" s="111">
        <v>19510</v>
      </c>
      <c r="F420" s="26">
        <f t="shared" si="14"/>
        <v>2087570</v>
      </c>
      <c r="H420" s="20"/>
      <c r="I420" s="2"/>
      <c r="J420" s="27"/>
      <c r="M420" s="36"/>
      <c r="N420" s="1"/>
    </row>
    <row r="421" spans="1:14" s="141" customFormat="1" ht="12.75" x14ac:dyDescent="0.2">
      <c r="A421" s="109" t="s">
        <v>868</v>
      </c>
      <c r="B421" s="99" t="s">
        <v>389</v>
      </c>
      <c r="C421" s="94" t="s">
        <v>15</v>
      </c>
      <c r="D421" s="96">
        <v>107</v>
      </c>
      <c r="E421" s="111">
        <v>8320</v>
      </c>
      <c r="F421" s="26">
        <f t="shared" si="14"/>
        <v>890240</v>
      </c>
      <c r="H421" s="20"/>
      <c r="I421" s="2"/>
      <c r="J421" s="27"/>
      <c r="M421" s="142"/>
      <c r="N421" s="1"/>
    </row>
    <row r="422" spans="1:14" s="19" customFormat="1" ht="12.75" x14ac:dyDescent="0.2">
      <c r="A422" s="109" t="s">
        <v>869</v>
      </c>
      <c r="B422" s="99" t="s">
        <v>390</v>
      </c>
      <c r="C422" s="94" t="s">
        <v>9</v>
      </c>
      <c r="D422" s="96">
        <v>0.6</v>
      </c>
      <c r="E422" s="111">
        <v>57260</v>
      </c>
      <c r="F422" s="26">
        <f t="shared" si="14"/>
        <v>34356</v>
      </c>
      <c r="H422" s="20"/>
      <c r="I422" s="2"/>
      <c r="J422" s="27"/>
      <c r="M422" s="36"/>
      <c r="N422" s="1"/>
    </row>
    <row r="423" spans="1:14" s="141" customFormat="1" ht="12.75" x14ac:dyDescent="0.2">
      <c r="A423" s="109" t="s">
        <v>870</v>
      </c>
      <c r="B423" s="99" t="s">
        <v>391</v>
      </c>
      <c r="C423" s="94" t="s">
        <v>48</v>
      </c>
      <c r="D423" s="96">
        <v>283</v>
      </c>
      <c r="E423" s="111">
        <v>4060</v>
      </c>
      <c r="F423" s="26">
        <f t="shared" si="14"/>
        <v>1148980</v>
      </c>
      <c r="H423" s="20"/>
      <c r="I423" s="2"/>
      <c r="J423" s="27"/>
      <c r="M423" s="142"/>
      <c r="N423" s="1"/>
    </row>
    <row r="424" spans="1:14" s="141" customFormat="1" ht="12.75" x14ac:dyDescent="0.2">
      <c r="A424" s="109" t="s">
        <v>871</v>
      </c>
      <c r="B424" s="99" t="s">
        <v>392</v>
      </c>
      <c r="C424" s="94" t="s">
        <v>15</v>
      </c>
      <c r="D424" s="96">
        <v>30</v>
      </c>
      <c r="E424" s="111">
        <v>42100</v>
      </c>
      <c r="F424" s="26">
        <f t="shared" si="14"/>
        <v>1263000</v>
      </c>
      <c r="H424" s="20"/>
      <c r="I424" s="2"/>
      <c r="J424" s="27"/>
      <c r="M424" s="142"/>
      <c r="N424" s="1"/>
    </row>
    <row r="425" spans="1:14" s="19" customFormat="1" ht="25.5" x14ac:dyDescent="0.2">
      <c r="A425" s="109" t="s">
        <v>872</v>
      </c>
      <c r="B425" s="99" t="s">
        <v>393</v>
      </c>
      <c r="C425" s="94" t="s">
        <v>15</v>
      </c>
      <c r="D425" s="96">
        <v>30</v>
      </c>
      <c r="E425" s="111">
        <v>60670</v>
      </c>
      <c r="F425" s="26">
        <f t="shared" si="14"/>
        <v>1820100</v>
      </c>
      <c r="H425" s="20"/>
      <c r="I425" s="2"/>
      <c r="J425" s="27"/>
      <c r="M425" s="36"/>
      <c r="N425" s="1"/>
    </row>
    <row r="426" spans="1:14" s="141" customFormat="1" ht="12.75" x14ac:dyDescent="0.2">
      <c r="A426" s="109" t="s">
        <v>873</v>
      </c>
      <c r="B426" s="99" t="s">
        <v>394</v>
      </c>
      <c r="C426" s="94" t="s">
        <v>93</v>
      </c>
      <c r="D426" s="96">
        <v>1</v>
      </c>
      <c r="E426" s="111">
        <v>387830</v>
      </c>
      <c r="F426" s="26">
        <f t="shared" si="14"/>
        <v>387830</v>
      </c>
      <c r="H426" s="20"/>
      <c r="I426" s="2"/>
      <c r="J426" s="27"/>
      <c r="M426" s="142"/>
      <c r="N426" s="1"/>
    </row>
    <row r="427" spans="1:14" s="19" customFormat="1" ht="12.75" x14ac:dyDescent="0.2">
      <c r="A427" s="109" t="s">
        <v>874</v>
      </c>
      <c r="B427" s="99" t="s">
        <v>231</v>
      </c>
      <c r="C427" s="94" t="s">
        <v>15</v>
      </c>
      <c r="D427" s="96">
        <v>21.6</v>
      </c>
      <c r="E427" s="111">
        <v>159362</v>
      </c>
      <c r="F427" s="26">
        <f t="shared" si="14"/>
        <v>3442219</v>
      </c>
      <c r="H427" s="20"/>
      <c r="I427" s="2"/>
      <c r="J427" s="27"/>
      <c r="M427" s="36"/>
      <c r="N427" s="1"/>
    </row>
    <row r="428" spans="1:14" s="19" customFormat="1" ht="12.75" x14ac:dyDescent="0.2">
      <c r="A428" s="109" t="s">
        <v>875</v>
      </c>
      <c r="B428" s="99" t="s">
        <v>395</v>
      </c>
      <c r="C428" s="94" t="s">
        <v>12</v>
      </c>
      <c r="D428" s="96">
        <v>1.5</v>
      </c>
      <c r="E428" s="111">
        <v>499602.29000000004</v>
      </c>
      <c r="F428" s="26">
        <f t="shared" si="14"/>
        <v>749403</v>
      </c>
      <c r="H428" s="20"/>
      <c r="I428" s="2"/>
      <c r="J428" s="27"/>
      <c r="M428" s="36"/>
      <c r="N428" s="1"/>
    </row>
    <row r="429" spans="1:14" s="19" customFormat="1" ht="12.75" x14ac:dyDescent="0.2">
      <c r="A429" s="109" t="s">
        <v>876</v>
      </c>
      <c r="B429" s="99" t="s">
        <v>396</v>
      </c>
      <c r="C429" s="94" t="s">
        <v>9</v>
      </c>
      <c r="D429" s="96">
        <v>28.8</v>
      </c>
      <c r="E429" s="111">
        <v>27000</v>
      </c>
      <c r="F429" s="26">
        <f t="shared" si="14"/>
        <v>777600</v>
      </c>
      <c r="H429" s="20"/>
      <c r="I429" s="2"/>
      <c r="J429" s="27"/>
      <c r="M429" s="36"/>
      <c r="N429" s="1"/>
    </row>
    <row r="430" spans="1:14" s="19" customFormat="1" x14ac:dyDescent="0.2">
      <c r="A430" s="143"/>
      <c r="B430" s="82"/>
      <c r="C430" s="128"/>
      <c r="D430" s="129"/>
      <c r="E430" s="130"/>
      <c r="F430" s="45"/>
      <c r="H430" s="20"/>
      <c r="I430" s="2"/>
      <c r="J430" s="27"/>
      <c r="M430" s="36"/>
      <c r="N430" s="1"/>
    </row>
    <row r="431" spans="1:14" s="19" customFormat="1" ht="12.75" x14ac:dyDescent="0.2">
      <c r="A431" s="144">
        <v>17.100000000000001</v>
      </c>
      <c r="B431" s="104" t="s">
        <v>397</v>
      </c>
      <c r="C431" s="139"/>
      <c r="D431" s="145"/>
      <c r="E431" s="146"/>
      <c r="F431" s="135"/>
      <c r="H431" s="20"/>
      <c r="I431" s="2"/>
      <c r="J431" s="27"/>
      <c r="M431" s="36"/>
      <c r="N431" s="1"/>
    </row>
    <row r="432" spans="1:14" s="19" customFormat="1" ht="12.75" x14ac:dyDescent="0.2">
      <c r="A432" s="109" t="s">
        <v>877</v>
      </c>
      <c r="B432" s="99" t="s">
        <v>398</v>
      </c>
      <c r="C432" s="94" t="s">
        <v>15</v>
      </c>
      <c r="D432" s="96">
        <v>30</v>
      </c>
      <c r="E432" s="111">
        <v>2820</v>
      </c>
      <c r="F432" s="26">
        <f t="shared" ref="F432:F446" si="16">+ROUND(E432*D432,0)</f>
        <v>84600</v>
      </c>
      <c r="H432" s="20"/>
      <c r="I432" s="2"/>
      <c r="J432" s="27"/>
      <c r="M432" s="36"/>
      <c r="N432" s="1"/>
    </row>
    <row r="433" spans="1:14" s="19" customFormat="1" ht="12.75" x14ac:dyDescent="0.2">
      <c r="A433" s="109" t="s">
        <v>878</v>
      </c>
      <c r="B433" s="99" t="s">
        <v>11</v>
      </c>
      <c r="C433" s="94" t="s">
        <v>12</v>
      </c>
      <c r="D433" s="96">
        <v>15</v>
      </c>
      <c r="E433" s="111">
        <v>14060</v>
      </c>
      <c r="F433" s="26">
        <f>+ROUND(E433*D433,0)</f>
        <v>210900</v>
      </c>
      <c r="H433" s="20"/>
      <c r="I433" s="2"/>
      <c r="J433" s="27"/>
      <c r="M433" s="36"/>
      <c r="N433" s="1"/>
    </row>
    <row r="434" spans="1:14" s="19" customFormat="1" ht="12.75" x14ac:dyDescent="0.2">
      <c r="A434" s="109" t="s">
        <v>879</v>
      </c>
      <c r="B434" s="99" t="s">
        <v>37</v>
      </c>
      <c r="C434" s="94" t="s">
        <v>12</v>
      </c>
      <c r="D434" s="96">
        <v>9</v>
      </c>
      <c r="E434" s="111">
        <v>14100</v>
      </c>
      <c r="F434" s="26">
        <f>+ROUND(E434*D434,0)</f>
        <v>126900</v>
      </c>
      <c r="H434" s="20"/>
      <c r="I434" s="2"/>
      <c r="J434" s="27"/>
      <c r="M434" s="36"/>
      <c r="N434" s="1"/>
    </row>
    <row r="435" spans="1:14" s="19" customFormat="1" ht="12.75" x14ac:dyDescent="0.2">
      <c r="A435" s="109" t="s">
        <v>880</v>
      </c>
      <c r="B435" s="99" t="s">
        <v>384</v>
      </c>
      <c r="C435" s="94" t="s">
        <v>93</v>
      </c>
      <c r="D435" s="96">
        <v>4</v>
      </c>
      <c r="E435" s="111">
        <v>86250</v>
      </c>
      <c r="F435" s="26">
        <f>+ROUND(E435*D435,0)</f>
        <v>345000</v>
      </c>
      <c r="H435" s="20"/>
      <c r="I435" s="2"/>
      <c r="J435" s="27"/>
      <c r="M435" s="36"/>
      <c r="N435" s="1"/>
    </row>
    <row r="436" spans="1:14" s="19" customFormat="1" ht="12.75" x14ac:dyDescent="0.2">
      <c r="A436" s="109" t="s">
        <v>881</v>
      </c>
      <c r="B436" s="99" t="s">
        <v>385</v>
      </c>
      <c r="C436" s="94" t="s">
        <v>9</v>
      </c>
      <c r="D436" s="96">
        <v>14.8</v>
      </c>
      <c r="E436" s="111">
        <v>630520</v>
      </c>
      <c r="F436" s="26">
        <f>+ROUND(E436*D436,0)</f>
        <v>9331696</v>
      </c>
      <c r="H436" s="20"/>
      <c r="I436" s="2"/>
      <c r="J436" s="27"/>
      <c r="M436" s="36"/>
      <c r="N436" s="1"/>
    </row>
    <row r="437" spans="1:14" s="19" customFormat="1" ht="23.25" customHeight="1" x14ac:dyDescent="0.2">
      <c r="A437" s="109" t="s">
        <v>882</v>
      </c>
      <c r="B437" s="99" t="s">
        <v>386</v>
      </c>
      <c r="C437" s="94" t="s">
        <v>15</v>
      </c>
      <c r="D437" s="96">
        <v>53.5</v>
      </c>
      <c r="E437" s="111">
        <v>55470</v>
      </c>
      <c r="F437" s="26">
        <f t="shared" si="16"/>
        <v>2967645</v>
      </c>
      <c r="H437" s="20"/>
      <c r="I437" s="2"/>
      <c r="J437" s="27"/>
      <c r="M437" s="36"/>
      <c r="N437" s="1"/>
    </row>
    <row r="438" spans="1:14" s="19" customFormat="1" ht="12.75" x14ac:dyDescent="0.2">
      <c r="A438" s="109" t="s">
        <v>883</v>
      </c>
      <c r="B438" s="99" t="s">
        <v>387</v>
      </c>
      <c r="C438" s="94" t="s">
        <v>15</v>
      </c>
      <c r="D438" s="96">
        <v>107</v>
      </c>
      <c r="E438" s="111">
        <v>24090</v>
      </c>
      <c r="F438" s="26">
        <f t="shared" si="16"/>
        <v>2577630</v>
      </c>
      <c r="H438" s="20"/>
      <c r="I438" s="2"/>
      <c r="J438" s="27"/>
      <c r="M438" s="36"/>
      <c r="N438" s="1"/>
    </row>
    <row r="439" spans="1:14" s="19" customFormat="1" ht="12.75" x14ac:dyDescent="0.2">
      <c r="A439" s="109" t="s">
        <v>884</v>
      </c>
      <c r="B439" s="99" t="s">
        <v>388</v>
      </c>
      <c r="C439" s="94" t="s">
        <v>15</v>
      </c>
      <c r="D439" s="96">
        <v>107</v>
      </c>
      <c r="E439" s="111">
        <v>19510</v>
      </c>
      <c r="F439" s="26">
        <f t="shared" si="16"/>
        <v>2087570</v>
      </c>
      <c r="H439" s="20"/>
      <c r="I439" s="2"/>
      <c r="J439" s="27"/>
      <c r="M439" s="36"/>
      <c r="N439" s="1"/>
    </row>
    <row r="440" spans="1:14" s="19" customFormat="1" ht="12.75" x14ac:dyDescent="0.2">
      <c r="A440" s="109" t="s">
        <v>885</v>
      </c>
      <c r="B440" s="99" t="s">
        <v>389</v>
      </c>
      <c r="C440" s="94" t="s">
        <v>15</v>
      </c>
      <c r="D440" s="96">
        <v>107</v>
      </c>
      <c r="E440" s="111">
        <v>8320</v>
      </c>
      <c r="F440" s="26">
        <f t="shared" si="16"/>
        <v>890240</v>
      </c>
      <c r="H440" s="20"/>
      <c r="I440" s="2"/>
      <c r="J440" s="27"/>
      <c r="M440" s="36"/>
      <c r="N440" s="1"/>
    </row>
    <row r="441" spans="1:14" s="19" customFormat="1" ht="12.75" x14ac:dyDescent="0.2">
      <c r="A441" s="109" t="s">
        <v>886</v>
      </c>
      <c r="B441" s="99" t="s">
        <v>390</v>
      </c>
      <c r="C441" s="94" t="s">
        <v>9</v>
      </c>
      <c r="D441" s="96">
        <v>0.6</v>
      </c>
      <c r="E441" s="111">
        <v>57260</v>
      </c>
      <c r="F441" s="26">
        <f t="shared" si="16"/>
        <v>34356</v>
      </c>
      <c r="H441" s="20"/>
      <c r="I441" s="2"/>
      <c r="J441" s="27"/>
      <c r="M441" s="36"/>
      <c r="N441" s="1"/>
    </row>
    <row r="442" spans="1:14" s="19" customFormat="1" ht="12.75" x14ac:dyDescent="0.2">
      <c r="A442" s="109" t="s">
        <v>887</v>
      </c>
      <c r="B442" s="99" t="s">
        <v>391</v>
      </c>
      <c r="C442" s="94" t="s">
        <v>48</v>
      </c>
      <c r="D442" s="96">
        <v>283</v>
      </c>
      <c r="E442" s="111">
        <v>4060</v>
      </c>
      <c r="F442" s="26">
        <f t="shared" si="16"/>
        <v>1148980</v>
      </c>
      <c r="H442" s="20"/>
      <c r="I442" s="2"/>
      <c r="J442" s="27"/>
      <c r="M442" s="36"/>
      <c r="N442" s="1"/>
    </row>
    <row r="443" spans="1:14" s="19" customFormat="1" ht="12.75" x14ac:dyDescent="0.2">
      <c r="A443" s="109" t="s">
        <v>888</v>
      </c>
      <c r="B443" s="99" t="s">
        <v>392</v>
      </c>
      <c r="C443" s="94" t="s">
        <v>15</v>
      </c>
      <c r="D443" s="96">
        <v>30</v>
      </c>
      <c r="E443" s="111">
        <v>33346</v>
      </c>
      <c r="F443" s="26">
        <f t="shared" si="16"/>
        <v>1000380</v>
      </c>
      <c r="H443" s="20"/>
      <c r="I443" s="2"/>
      <c r="J443" s="27"/>
      <c r="M443" s="36"/>
      <c r="N443" s="1"/>
    </row>
    <row r="444" spans="1:14" s="19" customFormat="1" ht="25.5" x14ac:dyDescent="0.2">
      <c r="A444" s="109" t="s">
        <v>889</v>
      </c>
      <c r="B444" s="99" t="s">
        <v>393</v>
      </c>
      <c r="C444" s="94" t="s">
        <v>15</v>
      </c>
      <c r="D444" s="96">
        <v>30</v>
      </c>
      <c r="E444" s="111">
        <v>60670</v>
      </c>
      <c r="F444" s="26">
        <f t="shared" si="16"/>
        <v>1820100</v>
      </c>
      <c r="H444" s="20"/>
      <c r="I444" s="2"/>
      <c r="J444" s="27"/>
      <c r="M444" s="36"/>
      <c r="N444" s="1"/>
    </row>
    <row r="445" spans="1:14" s="19" customFormat="1" ht="12.75" x14ac:dyDescent="0.2">
      <c r="A445" s="109" t="s">
        <v>890</v>
      </c>
      <c r="B445" s="99" t="s">
        <v>394</v>
      </c>
      <c r="C445" s="94" t="s">
        <v>93</v>
      </c>
      <c r="D445" s="96">
        <v>1</v>
      </c>
      <c r="E445" s="111">
        <v>387830</v>
      </c>
      <c r="F445" s="26">
        <f t="shared" si="16"/>
        <v>387830</v>
      </c>
      <c r="H445" s="20"/>
      <c r="I445" s="2"/>
      <c r="J445" s="27"/>
      <c r="M445" s="36"/>
      <c r="N445" s="1"/>
    </row>
    <row r="446" spans="1:14" s="19" customFormat="1" ht="12.75" x14ac:dyDescent="0.2">
      <c r="A446" s="109" t="s">
        <v>891</v>
      </c>
      <c r="B446" s="99" t="s">
        <v>399</v>
      </c>
      <c r="C446" s="94" t="s">
        <v>15</v>
      </c>
      <c r="D446" s="96">
        <v>2</v>
      </c>
      <c r="E446" s="111">
        <v>47771</v>
      </c>
      <c r="F446" s="26">
        <f t="shared" si="16"/>
        <v>95542</v>
      </c>
      <c r="H446" s="20"/>
      <c r="I446" s="2"/>
      <c r="J446" s="27"/>
      <c r="M446" s="36"/>
      <c r="N446" s="1"/>
    </row>
    <row r="447" spans="1:14" s="19" customFormat="1" ht="12.75" x14ac:dyDescent="0.2">
      <c r="A447" s="109" t="s">
        <v>892</v>
      </c>
      <c r="B447" s="99" t="s">
        <v>395</v>
      </c>
      <c r="C447" s="94" t="s">
        <v>12</v>
      </c>
      <c r="D447" s="96">
        <v>1.5</v>
      </c>
      <c r="E447" s="111">
        <v>499602</v>
      </c>
      <c r="F447" s="26">
        <f>+ROUND(E447*D447,0)</f>
        <v>749403</v>
      </c>
      <c r="H447" s="20"/>
      <c r="I447" s="2"/>
      <c r="J447" s="27"/>
      <c r="M447" s="36"/>
      <c r="N447" s="1"/>
    </row>
    <row r="448" spans="1:14" x14ac:dyDescent="0.2">
      <c r="A448" s="81"/>
      <c r="B448" s="82"/>
      <c r="C448" s="83"/>
      <c r="D448" s="147"/>
      <c r="E448" s="148"/>
      <c r="F448" s="125"/>
      <c r="H448" s="20"/>
      <c r="I448" s="2"/>
      <c r="J448" s="27"/>
    </row>
    <row r="449" spans="1:10" ht="18" customHeight="1" x14ac:dyDescent="0.2">
      <c r="A449" s="144"/>
      <c r="B449" s="149" t="s">
        <v>400</v>
      </c>
      <c r="C449" s="150"/>
      <c r="D449" s="150"/>
      <c r="E449" s="150"/>
      <c r="F449" s="150"/>
      <c r="H449" s="20"/>
      <c r="I449" s="2"/>
      <c r="J449" s="27"/>
    </row>
    <row r="450" spans="1:10" ht="12.75" x14ac:dyDescent="0.2">
      <c r="A450" s="144">
        <v>18</v>
      </c>
      <c r="B450" s="149" t="s">
        <v>918</v>
      </c>
      <c r="C450" s="151"/>
      <c r="D450" s="152"/>
      <c r="E450" s="153"/>
      <c r="F450" s="154"/>
      <c r="H450" s="20"/>
      <c r="I450" s="2"/>
      <c r="J450" s="27"/>
    </row>
    <row r="451" spans="1:10" ht="12.75" x14ac:dyDescent="0.2">
      <c r="A451" s="155" t="s">
        <v>893</v>
      </c>
      <c r="B451" s="156" t="s">
        <v>401</v>
      </c>
      <c r="C451" s="157"/>
      <c r="D451" s="158"/>
      <c r="E451" s="159"/>
      <c r="F451" s="160"/>
      <c r="H451" s="20"/>
      <c r="I451" s="2"/>
      <c r="J451" s="27"/>
    </row>
    <row r="452" spans="1:10" ht="12.75" x14ac:dyDescent="0.2">
      <c r="A452" s="155" t="s">
        <v>894</v>
      </c>
      <c r="B452" s="99" t="s">
        <v>402</v>
      </c>
      <c r="C452" s="94" t="s">
        <v>93</v>
      </c>
      <c r="D452" s="96">
        <v>1</v>
      </c>
      <c r="E452" s="111">
        <v>3237918</v>
      </c>
      <c r="F452" s="26">
        <f t="shared" ref="F452:F474" si="17">+ROUND(E452*D452,0)</f>
        <v>3237918</v>
      </c>
      <c r="H452" s="20"/>
      <c r="I452" s="2"/>
      <c r="J452" s="27"/>
    </row>
    <row r="453" spans="1:10" ht="12.75" x14ac:dyDescent="0.2">
      <c r="A453" s="155" t="s">
        <v>895</v>
      </c>
      <c r="B453" s="99" t="s">
        <v>403</v>
      </c>
      <c r="C453" s="94" t="s">
        <v>93</v>
      </c>
      <c r="D453" s="96">
        <v>1</v>
      </c>
      <c r="E453" s="111">
        <v>165899</v>
      </c>
      <c r="F453" s="26">
        <f t="shared" si="17"/>
        <v>165899</v>
      </c>
      <c r="H453" s="20"/>
      <c r="I453" s="2"/>
      <c r="J453" s="27"/>
    </row>
    <row r="454" spans="1:10" ht="12.75" x14ac:dyDescent="0.2">
      <c r="A454" s="155" t="s">
        <v>896</v>
      </c>
      <c r="B454" s="99" t="s">
        <v>404</v>
      </c>
      <c r="C454" s="94" t="s">
        <v>93</v>
      </c>
      <c r="D454" s="96">
        <v>3</v>
      </c>
      <c r="E454" s="111">
        <v>674192</v>
      </c>
      <c r="F454" s="26">
        <f t="shared" si="17"/>
        <v>2022576</v>
      </c>
      <c r="H454" s="20"/>
      <c r="I454" s="2"/>
      <c r="J454" s="27"/>
    </row>
    <row r="455" spans="1:10" ht="38.25" x14ac:dyDescent="0.2">
      <c r="A455" s="155" t="s">
        <v>897</v>
      </c>
      <c r="B455" s="99" t="s">
        <v>405</v>
      </c>
      <c r="C455" s="94" t="s">
        <v>93</v>
      </c>
      <c r="D455" s="96">
        <v>1</v>
      </c>
      <c r="E455" s="111">
        <v>12495349</v>
      </c>
      <c r="F455" s="26">
        <f t="shared" si="17"/>
        <v>12495349</v>
      </c>
      <c r="H455" s="20"/>
      <c r="I455" s="2"/>
      <c r="J455" s="27"/>
    </row>
    <row r="456" spans="1:10" ht="25.5" x14ac:dyDescent="0.2">
      <c r="A456" s="155" t="s">
        <v>898</v>
      </c>
      <c r="B456" s="99" t="s">
        <v>406</v>
      </c>
      <c r="C456" s="94" t="s">
        <v>9</v>
      </c>
      <c r="D456" s="96">
        <v>6</v>
      </c>
      <c r="E456" s="111">
        <v>32719</v>
      </c>
      <c r="F456" s="26">
        <f t="shared" si="17"/>
        <v>196314</v>
      </c>
      <c r="H456" s="20"/>
      <c r="I456" s="2"/>
      <c r="J456" s="27"/>
    </row>
    <row r="457" spans="1:10" ht="25.5" x14ac:dyDescent="0.2">
      <c r="A457" s="155" t="s">
        <v>899</v>
      </c>
      <c r="B457" s="99" t="s">
        <v>407</v>
      </c>
      <c r="C457" s="94" t="s">
        <v>93</v>
      </c>
      <c r="D457" s="96">
        <v>1</v>
      </c>
      <c r="E457" s="111">
        <v>280671</v>
      </c>
      <c r="F457" s="26">
        <f t="shared" si="17"/>
        <v>280671</v>
      </c>
      <c r="H457" s="20"/>
      <c r="I457" s="2"/>
      <c r="J457" s="27"/>
    </row>
    <row r="458" spans="1:10" ht="12.75" x14ac:dyDescent="0.2">
      <c r="A458" s="155" t="s">
        <v>900</v>
      </c>
      <c r="B458" s="99" t="s">
        <v>408</v>
      </c>
      <c r="C458" s="94" t="s">
        <v>93</v>
      </c>
      <c r="D458" s="96">
        <v>1</v>
      </c>
      <c r="E458" s="111">
        <v>1806118</v>
      </c>
      <c r="F458" s="26">
        <f t="shared" si="17"/>
        <v>1806118</v>
      </c>
      <c r="H458" s="20"/>
      <c r="I458" s="2"/>
      <c r="J458" s="27"/>
    </row>
    <row r="459" spans="1:10" ht="25.5" x14ac:dyDescent="0.2">
      <c r="A459" s="155" t="s">
        <v>901</v>
      </c>
      <c r="B459" s="99" t="s">
        <v>409</v>
      </c>
      <c r="C459" s="94" t="s">
        <v>93</v>
      </c>
      <c r="D459" s="96">
        <v>1</v>
      </c>
      <c r="E459" s="111">
        <v>57030000</v>
      </c>
      <c r="F459" s="26">
        <f t="shared" si="17"/>
        <v>57030000</v>
      </c>
      <c r="H459" s="20"/>
      <c r="I459" s="2"/>
      <c r="J459" s="27"/>
    </row>
    <row r="460" spans="1:10" ht="25.5" x14ac:dyDescent="0.2">
      <c r="A460" s="155" t="s">
        <v>902</v>
      </c>
      <c r="B460" s="99" t="s">
        <v>410</v>
      </c>
      <c r="C460" s="94" t="s">
        <v>93</v>
      </c>
      <c r="D460" s="96">
        <v>1</v>
      </c>
      <c r="E460" s="111">
        <v>4630000</v>
      </c>
      <c r="F460" s="26">
        <f t="shared" si="17"/>
        <v>4630000</v>
      </c>
      <c r="H460" s="20"/>
      <c r="I460" s="2"/>
      <c r="J460" s="27"/>
    </row>
    <row r="461" spans="1:10" ht="25.5" x14ac:dyDescent="0.2">
      <c r="A461" s="155" t="s">
        <v>903</v>
      </c>
      <c r="B461" s="99" t="s">
        <v>411</v>
      </c>
      <c r="C461" s="94" t="s">
        <v>9</v>
      </c>
      <c r="D461" s="96">
        <v>53</v>
      </c>
      <c r="E461" s="111">
        <v>346999</v>
      </c>
      <c r="F461" s="26">
        <f t="shared" si="17"/>
        <v>18390947</v>
      </c>
      <c r="H461" s="20"/>
      <c r="I461" s="2"/>
      <c r="J461" s="27"/>
    </row>
    <row r="462" spans="1:10" ht="25.5" x14ac:dyDescent="0.2">
      <c r="A462" s="155" t="s">
        <v>904</v>
      </c>
      <c r="B462" s="99" t="s">
        <v>412</v>
      </c>
      <c r="C462" s="94" t="s">
        <v>9</v>
      </c>
      <c r="D462" s="96">
        <v>150</v>
      </c>
      <c r="E462" s="111">
        <v>365199</v>
      </c>
      <c r="F462" s="26">
        <f t="shared" si="17"/>
        <v>54779850</v>
      </c>
      <c r="H462" s="20"/>
      <c r="I462" s="2"/>
      <c r="J462" s="27"/>
    </row>
    <row r="463" spans="1:10" ht="25.5" x14ac:dyDescent="0.2">
      <c r="A463" s="155" t="s">
        <v>905</v>
      </c>
      <c r="B463" s="99" t="s">
        <v>413</v>
      </c>
      <c r="C463" s="94" t="s">
        <v>9</v>
      </c>
      <c r="D463" s="96">
        <v>200</v>
      </c>
      <c r="E463" s="111">
        <v>352569</v>
      </c>
      <c r="F463" s="26">
        <f t="shared" si="17"/>
        <v>70513800</v>
      </c>
      <c r="H463" s="20"/>
      <c r="I463" s="2"/>
      <c r="J463" s="27"/>
    </row>
    <row r="464" spans="1:10" ht="51" x14ac:dyDescent="0.2">
      <c r="A464" s="155" t="s">
        <v>906</v>
      </c>
      <c r="B464" s="99" t="s">
        <v>919</v>
      </c>
      <c r="C464" s="94" t="s">
        <v>93</v>
      </c>
      <c r="D464" s="96">
        <v>1</v>
      </c>
      <c r="E464" s="111">
        <v>32364000</v>
      </c>
      <c r="F464" s="26">
        <f t="shared" si="17"/>
        <v>32364000</v>
      </c>
      <c r="H464" s="20"/>
      <c r="I464" s="2"/>
      <c r="J464" s="27"/>
    </row>
    <row r="465" spans="1:10" ht="25.5" x14ac:dyDescent="0.2">
      <c r="A465" s="155" t="s">
        <v>907</v>
      </c>
      <c r="B465" s="99" t="s">
        <v>414</v>
      </c>
      <c r="C465" s="94" t="s">
        <v>9</v>
      </c>
      <c r="D465" s="96">
        <v>20</v>
      </c>
      <c r="E465" s="111">
        <v>273030</v>
      </c>
      <c r="F465" s="26">
        <f t="shared" si="17"/>
        <v>5460600</v>
      </c>
      <c r="H465" s="20"/>
      <c r="I465" s="2"/>
      <c r="J465" s="27"/>
    </row>
    <row r="466" spans="1:10" ht="29.25" customHeight="1" x14ac:dyDescent="0.2">
      <c r="A466" s="155" t="s">
        <v>908</v>
      </c>
      <c r="B466" s="99" t="s">
        <v>415</v>
      </c>
      <c r="C466" s="94" t="s">
        <v>9</v>
      </c>
      <c r="D466" s="96">
        <v>30</v>
      </c>
      <c r="E466" s="111">
        <v>24000</v>
      </c>
      <c r="F466" s="26">
        <f t="shared" si="17"/>
        <v>720000</v>
      </c>
      <c r="H466" s="20"/>
      <c r="I466" s="2"/>
      <c r="J466" s="27"/>
    </row>
    <row r="467" spans="1:10" ht="12.75" x14ac:dyDescent="0.2">
      <c r="A467" s="155" t="s">
        <v>909</v>
      </c>
      <c r="B467" s="99" t="s">
        <v>416</v>
      </c>
      <c r="C467" s="94" t="s">
        <v>9</v>
      </c>
      <c r="D467" s="96">
        <v>10</v>
      </c>
      <c r="E467" s="111">
        <v>14200</v>
      </c>
      <c r="F467" s="26">
        <f t="shared" si="17"/>
        <v>142000</v>
      </c>
      <c r="H467" s="20"/>
      <c r="I467" s="2"/>
      <c r="J467" s="27"/>
    </row>
    <row r="468" spans="1:10" ht="37.5" customHeight="1" x14ac:dyDescent="0.2">
      <c r="A468" s="155" t="s">
        <v>910</v>
      </c>
      <c r="B468" s="99" t="s">
        <v>417</v>
      </c>
      <c r="C468" s="94" t="s">
        <v>9</v>
      </c>
      <c r="D468" s="96">
        <v>10</v>
      </c>
      <c r="E468" s="111">
        <v>14200</v>
      </c>
      <c r="F468" s="26">
        <f>+ROUND(E468*D468,0)</f>
        <v>142000</v>
      </c>
      <c r="H468" s="20"/>
      <c r="I468" s="2"/>
      <c r="J468" s="27"/>
    </row>
    <row r="469" spans="1:10" ht="25.5" x14ac:dyDescent="0.2">
      <c r="A469" s="155" t="s">
        <v>911</v>
      </c>
      <c r="B469" s="99" t="s">
        <v>418</v>
      </c>
      <c r="C469" s="94" t="s">
        <v>261</v>
      </c>
      <c r="D469" s="96">
        <v>1</v>
      </c>
      <c r="E469" s="111">
        <v>6518136</v>
      </c>
      <c r="F469" s="26">
        <f t="shared" si="17"/>
        <v>6518136</v>
      </c>
      <c r="H469" s="20"/>
      <c r="I469" s="2"/>
      <c r="J469" s="27"/>
    </row>
    <row r="470" spans="1:10" ht="12.75" x14ac:dyDescent="0.2">
      <c r="A470" s="155" t="s">
        <v>912</v>
      </c>
      <c r="B470" s="99" t="s">
        <v>419</v>
      </c>
      <c r="C470" s="94" t="s">
        <v>93</v>
      </c>
      <c r="D470" s="96">
        <v>4</v>
      </c>
      <c r="E470" s="111">
        <v>720051</v>
      </c>
      <c r="F470" s="26">
        <f t="shared" si="17"/>
        <v>2880204</v>
      </c>
      <c r="H470" s="20"/>
      <c r="I470" s="2"/>
      <c r="J470" s="27"/>
    </row>
    <row r="471" spans="1:10" ht="12.75" x14ac:dyDescent="0.2">
      <c r="A471" s="155" t="s">
        <v>913</v>
      </c>
      <c r="B471" s="99" t="s">
        <v>420</v>
      </c>
      <c r="C471" s="94" t="s">
        <v>93</v>
      </c>
      <c r="D471" s="96">
        <v>8</v>
      </c>
      <c r="E471" s="111">
        <v>127420</v>
      </c>
      <c r="F471" s="26">
        <f t="shared" si="17"/>
        <v>1019360</v>
      </c>
      <c r="H471" s="20"/>
      <c r="I471" s="2"/>
      <c r="J471" s="27"/>
    </row>
    <row r="472" spans="1:10" ht="12.75" x14ac:dyDescent="0.2">
      <c r="A472" s="155" t="s">
        <v>914</v>
      </c>
      <c r="B472" s="99" t="s">
        <v>421</v>
      </c>
      <c r="C472" s="94" t="s">
        <v>93</v>
      </c>
      <c r="D472" s="96">
        <v>24</v>
      </c>
      <c r="E472" s="111">
        <v>80324</v>
      </c>
      <c r="F472" s="26">
        <f t="shared" si="17"/>
        <v>1927776</v>
      </c>
      <c r="H472" s="20"/>
      <c r="I472" s="2"/>
      <c r="J472" s="27"/>
    </row>
    <row r="473" spans="1:10" ht="57.75" customHeight="1" x14ac:dyDescent="0.2">
      <c r="A473" s="155" t="s">
        <v>915</v>
      </c>
      <c r="B473" s="99" t="s">
        <v>917</v>
      </c>
      <c r="C473" s="94" t="s">
        <v>93</v>
      </c>
      <c r="D473" s="96">
        <v>1</v>
      </c>
      <c r="E473" s="111">
        <v>32364000</v>
      </c>
      <c r="F473" s="26">
        <f t="shared" si="17"/>
        <v>32364000</v>
      </c>
      <c r="H473" s="20"/>
      <c r="I473" s="2"/>
      <c r="J473" s="27"/>
    </row>
    <row r="474" spans="1:10" ht="12.75" x14ac:dyDescent="0.2">
      <c r="A474" s="155" t="s">
        <v>916</v>
      </c>
      <c r="B474" s="99" t="s">
        <v>422</v>
      </c>
      <c r="C474" s="94" t="s">
        <v>93</v>
      </c>
      <c r="D474" s="96">
        <v>3</v>
      </c>
      <c r="E474" s="111">
        <v>1492288</v>
      </c>
      <c r="F474" s="26">
        <f t="shared" si="17"/>
        <v>4476864</v>
      </c>
      <c r="H474" s="20"/>
      <c r="J474" s="27"/>
    </row>
    <row r="475" spans="1:10" x14ac:dyDescent="0.2">
      <c r="A475" s="161"/>
      <c r="B475" s="162"/>
      <c r="C475" s="105"/>
      <c r="D475" s="106"/>
      <c r="E475" s="107"/>
      <c r="F475" s="163"/>
      <c r="H475" s="20"/>
      <c r="J475" s="27"/>
    </row>
    <row r="476" spans="1:10" ht="12.75" x14ac:dyDescent="0.2">
      <c r="A476" s="214" t="s">
        <v>920</v>
      </c>
      <c r="B476" s="215"/>
      <c r="C476" s="215"/>
      <c r="D476" s="215"/>
      <c r="E476" s="216"/>
      <c r="F476" s="164">
        <f>+ROUND(SUM(F9:F474),0)</f>
        <v>5431332476</v>
      </c>
      <c r="I476" s="165"/>
      <c r="J476" s="27"/>
    </row>
    <row r="477" spans="1:10" ht="12.75" x14ac:dyDescent="0.2">
      <c r="A477" s="230" t="s">
        <v>921</v>
      </c>
      <c r="B477" s="231"/>
      <c r="C477" s="231"/>
      <c r="D477" s="231"/>
      <c r="E477" s="232"/>
      <c r="F477" s="166">
        <v>1585938448</v>
      </c>
      <c r="H477" s="20"/>
    </row>
    <row r="478" spans="1:10" ht="12.75" x14ac:dyDescent="0.2">
      <c r="A478" s="233" t="s">
        <v>922</v>
      </c>
      <c r="B478" s="234"/>
      <c r="C478" s="234"/>
      <c r="D478" s="234"/>
      <c r="E478" s="235"/>
      <c r="F478" s="166">
        <v>43450660</v>
      </c>
      <c r="H478" s="20"/>
    </row>
    <row r="479" spans="1:10" ht="12.75" x14ac:dyDescent="0.2">
      <c r="A479" s="236" t="s">
        <v>923</v>
      </c>
      <c r="B479" s="237"/>
      <c r="C479" s="237"/>
      <c r="D479" s="237"/>
      <c r="E479" s="238"/>
      <c r="F479" s="167">
        <f>+ROUND(SUM(F476:F478),0)</f>
        <v>7060721584</v>
      </c>
      <c r="H479" s="20"/>
    </row>
    <row r="480" spans="1:10" x14ac:dyDescent="0.2">
      <c r="A480" s="220"/>
      <c r="B480" s="221"/>
      <c r="C480" s="221"/>
      <c r="D480" s="221"/>
      <c r="E480" s="221"/>
      <c r="F480" s="222"/>
      <c r="H480" s="168"/>
    </row>
    <row r="481" spans="1:14" ht="12.75" x14ac:dyDescent="0.2">
      <c r="A481" s="224" t="s">
        <v>423</v>
      </c>
      <c r="B481" s="225"/>
      <c r="C481" s="225"/>
      <c r="D481" s="225"/>
      <c r="E481" s="225"/>
      <c r="F481" s="226"/>
      <c r="H481" s="20"/>
    </row>
    <row r="482" spans="1:14" ht="12.75" x14ac:dyDescent="0.2">
      <c r="A482" s="134">
        <v>19</v>
      </c>
      <c r="B482" s="8" t="s">
        <v>424</v>
      </c>
      <c r="C482" s="9"/>
      <c r="D482" s="9"/>
      <c r="E482" s="10"/>
      <c r="F482" s="154"/>
      <c r="H482" s="20"/>
    </row>
    <row r="483" spans="1:14" ht="51" x14ac:dyDescent="0.2">
      <c r="A483" s="109" t="s">
        <v>924</v>
      </c>
      <c r="B483" s="99" t="s">
        <v>425</v>
      </c>
      <c r="C483" s="94" t="s">
        <v>93</v>
      </c>
      <c r="D483" s="96">
        <v>2</v>
      </c>
      <c r="E483" s="25">
        <v>26030400.000000004</v>
      </c>
      <c r="F483" s="26">
        <f t="shared" ref="F483:F519" si="18">+ROUND(E483*D483,0)</f>
        <v>52060800</v>
      </c>
      <c r="H483" s="20"/>
      <c r="I483" s="169"/>
      <c r="J483" s="27"/>
    </row>
    <row r="484" spans="1:14" ht="12.75" x14ac:dyDescent="0.2">
      <c r="A484" s="109" t="s">
        <v>925</v>
      </c>
      <c r="B484" s="99" t="s">
        <v>426</v>
      </c>
      <c r="C484" s="94" t="s">
        <v>93</v>
      </c>
      <c r="D484" s="96">
        <v>2</v>
      </c>
      <c r="E484" s="25">
        <v>4194089</v>
      </c>
      <c r="F484" s="26">
        <f t="shared" si="18"/>
        <v>8388178</v>
      </c>
      <c r="H484" s="20"/>
      <c r="I484" s="170"/>
      <c r="J484" s="27"/>
    </row>
    <row r="485" spans="1:14" ht="12.75" x14ac:dyDescent="0.2">
      <c r="A485" s="109" t="s">
        <v>926</v>
      </c>
      <c r="B485" s="99" t="s">
        <v>427</v>
      </c>
      <c r="C485" s="94" t="s">
        <v>93</v>
      </c>
      <c r="D485" s="96">
        <v>1</v>
      </c>
      <c r="E485" s="25">
        <v>5522000</v>
      </c>
      <c r="F485" s="26">
        <f t="shared" si="18"/>
        <v>5522000</v>
      </c>
      <c r="H485" s="20"/>
      <c r="I485" s="170"/>
      <c r="J485" s="27"/>
    </row>
    <row r="486" spans="1:14" ht="12.75" x14ac:dyDescent="0.2">
      <c r="A486" s="109" t="s">
        <v>927</v>
      </c>
      <c r="B486" s="99" t="s">
        <v>428</v>
      </c>
      <c r="C486" s="94" t="s">
        <v>93</v>
      </c>
      <c r="D486" s="96">
        <v>8</v>
      </c>
      <c r="E486" s="25">
        <v>2104704</v>
      </c>
      <c r="F486" s="26">
        <f t="shared" si="18"/>
        <v>16837632</v>
      </c>
      <c r="H486" s="20"/>
      <c r="I486" s="170"/>
      <c r="J486" s="27"/>
    </row>
    <row r="487" spans="1:14" ht="12.75" x14ac:dyDescent="0.2">
      <c r="A487" s="109" t="s">
        <v>928</v>
      </c>
      <c r="B487" s="99" t="s">
        <v>429</v>
      </c>
      <c r="C487" s="94" t="s">
        <v>93</v>
      </c>
      <c r="D487" s="96">
        <v>1</v>
      </c>
      <c r="E487" s="25">
        <v>7850000</v>
      </c>
      <c r="F487" s="26">
        <f t="shared" si="18"/>
        <v>7850000</v>
      </c>
      <c r="H487" s="20"/>
      <c r="I487" s="170"/>
      <c r="J487" s="27"/>
    </row>
    <row r="488" spans="1:14" ht="25.5" x14ac:dyDescent="0.2">
      <c r="A488" s="109" t="s">
        <v>929</v>
      </c>
      <c r="B488" s="99" t="s">
        <v>430</v>
      </c>
      <c r="C488" s="94" t="s">
        <v>93</v>
      </c>
      <c r="D488" s="96">
        <v>6</v>
      </c>
      <c r="E488" s="25">
        <v>5552108</v>
      </c>
      <c r="F488" s="26">
        <f t="shared" si="18"/>
        <v>33312648</v>
      </c>
      <c r="H488" s="20"/>
      <c r="I488" s="170"/>
      <c r="J488" s="27"/>
    </row>
    <row r="489" spans="1:14" ht="12.75" x14ac:dyDescent="0.2">
      <c r="A489" s="109" t="s">
        <v>930</v>
      </c>
      <c r="B489" s="99" t="s">
        <v>431</v>
      </c>
      <c r="C489" s="94" t="s">
        <v>93</v>
      </c>
      <c r="D489" s="96">
        <v>1</v>
      </c>
      <c r="E489" s="25">
        <v>2834286</v>
      </c>
      <c r="F489" s="26">
        <f t="shared" si="18"/>
        <v>2834286</v>
      </c>
      <c r="H489" s="20"/>
      <c r="I489" s="170"/>
      <c r="J489" s="27"/>
    </row>
    <row r="490" spans="1:14" ht="12.75" x14ac:dyDescent="0.2">
      <c r="A490" s="109" t="s">
        <v>931</v>
      </c>
      <c r="B490" s="99" t="s">
        <v>432</v>
      </c>
      <c r="C490" s="94" t="s">
        <v>93</v>
      </c>
      <c r="D490" s="96">
        <v>1</v>
      </c>
      <c r="E490" s="25">
        <v>13523000</v>
      </c>
      <c r="F490" s="26">
        <f t="shared" si="18"/>
        <v>13523000</v>
      </c>
      <c r="H490" s="20"/>
      <c r="I490" s="170"/>
      <c r="J490" s="27"/>
    </row>
    <row r="491" spans="1:14" ht="12.75" x14ac:dyDescent="0.2">
      <c r="A491" s="109" t="s">
        <v>932</v>
      </c>
      <c r="B491" s="99" t="s">
        <v>433</v>
      </c>
      <c r="C491" s="94" t="s">
        <v>93</v>
      </c>
      <c r="D491" s="96">
        <v>1</v>
      </c>
      <c r="E491" s="25">
        <v>2818000</v>
      </c>
      <c r="F491" s="26">
        <f t="shared" si="18"/>
        <v>2818000</v>
      </c>
      <c r="H491" s="20"/>
      <c r="I491" s="170"/>
      <c r="J491" s="27"/>
    </row>
    <row r="492" spans="1:14" ht="12.75" x14ac:dyDescent="0.2">
      <c r="A492" s="109" t="s">
        <v>933</v>
      </c>
      <c r="B492" s="99" t="s">
        <v>434</v>
      </c>
      <c r="C492" s="94" t="s">
        <v>93</v>
      </c>
      <c r="D492" s="96">
        <v>1</v>
      </c>
      <c r="E492" s="25">
        <v>10197000</v>
      </c>
      <c r="F492" s="26">
        <f t="shared" si="18"/>
        <v>10197000</v>
      </c>
      <c r="H492" s="20"/>
      <c r="I492" s="170"/>
      <c r="J492" s="27"/>
    </row>
    <row r="493" spans="1:14" ht="12.75" x14ac:dyDescent="0.2">
      <c r="A493" s="109" t="s">
        <v>934</v>
      </c>
      <c r="B493" s="99" t="s">
        <v>435</v>
      </c>
      <c r="C493" s="94" t="s">
        <v>93</v>
      </c>
      <c r="D493" s="96">
        <v>3</v>
      </c>
      <c r="E493" s="25">
        <v>1351284</v>
      </c>
      <c r="F493" s="26">
        <f t="shared" si="18"/>
        <v>4053852</v>
      </c>
      <c r="H493" s="20"/>
      <c r="I493" s="170"/>
      <c r="J493" s="27"/>
    </row>
    <row r="494" spans="1:14" s="126" customFormat="1" ht="12.75" x14ac:dyDescent="0.2">
      <c r="A494" s="109" t="s">
        <v>935</v>
      </c>
      <c r="B494" s="99" t="s">
        <v>436</v>
      </c>
      <c r="C494" s="94" t="s">
        <v>93</v>
      </c>
      <c r="D494" s="96">
        <v>2</v>
      </c>
      <c r="E494" s="25">
        <v>8005913.9999999991</v>
      </c>
      <c r="F494" s="26">
        <f t="shared" si="18"/>
        <v>16011828</v>
      </c>
      <c r="H494" s="20"/>
      <c r="I494" s="170"/>
      <c r="J494" s="27"/>
      <c r="M494" s="127"/>
      <c r="N494" s="1"/>
    </row>
    <row r="495" spans="1:14" s="126" customFormat="1" ht="12.75" x14ac:dyDescent="0.2">
      <c r="A495" s="109" t="s">
        <v>936</v>
      </c>
      <c r="B495" s="99" t="s">
        <v>437</v>
      </c>
      <c r="C495" s="94" t="s">
        <v>93</v>
      </c>
      <c r="D495" s="96">
        <v>1</v>
      </c>
      <c r="E495" s="25">
        <v>7563000</v>
      </c>
      <c r="F495" s="26">
        <f t="shared" si="18"/>
        <v>7563000</v>
      </c>
      <c r="H495" s="20"/>
      <c r="I495" s="170"/>
      <c r="J495" s="27"/>
      <c r="M495" s="127"/>
      <c r="N495" s="1"/>
    </row>
    <row r="496" spans="1:14" s="126" customFormat="1" ht="12.75" x14ac:dyDescent="0.2">
      <c r="A496" s="109" t="s">
        <v>937</v>
      </c>
      <c r="B496" s="99" t="s">
        <v>438</v>
      </c>
      <c r="C496" s="94" t="s">
        <v>93</v>
      </c>
      <c r="D496" s="96">
        <v>1</v>
      </c>
      <c r="E496" s="25">
        <v>6785000</v>
      </c>
      <c r="F496" s="26">
        <f t="shared" si="18"/>
        <v>6785000</v>
      </c>
      <c r="H496" s="20"/>
      <c r="I496" s="170"/>
      <c r="J496" s="27"/>
      <c r="M496" s="127"/>
      <c r="N496" s="1"/>
    </row>
    <row r="497" spans="1:14" s="126" customFormat="1" ht="12.75" x14ac:dyDescent="0.2">
      <c r="A497" s="109" t="s">
        <v>938</v>
      </c>
      <c r="B497" s="99" t="s">
        <v>439</v>
      </c>
      <c r="C497" s="94" t="s">
        <v>93</v>
      </c>
      <c r="D497" s="96">
        <v>1</v>
      </c>
      <c r="E497" s="25">
        <v>2130000</v>
      </c>
      <c r="F497" s="26">
        <f t="shared" si="18"/>
        <v>2130000</v>
      </c>
      <c r="H497" s="20"/>
      <c r="I497" s="170"/>
      <c r="J497" s="27"/>
      <c r="M497" s="127"/>
      <c r="N497" s="1"/>
    </row>
    <row r="498" spans="1:14" s="126" customFormat="1" ht="12.75" x14ac:dyDescent="0.2">
      <c r="A498" s="109" t="s">
        <v>939</v>
      </c>
      <c r="B498" s="99" t="s">
        <v>440</v>
      </c>
      <c r="C498" s="94" t="s">
        <v>93</v>
      </c>
      <c r="D498" s="96">
        <v>1</v>
      </c>
      <c r="E498" s="25">
        <v>1352000</v>
      </c>
      <c r="F498" s="26">
        <f t="shared" si="18"/>
        <v>1352000</v>
      </c>
      <c r="H498" s="20"/>
      <c r="I498" s="170"/>
      <c r="J498" s="27"/>
      <c r="M498" s="127"/>
      <c r="N498" s="1"/>
    </row>
    <row r="499" spans="1:14" s="126" customFormat="1" ht="12.75" x14ac:dyDescent="0.2">
      <c r="A499" s="109" t="s">
        <v>940</v>
      </c>
      <c r="B499" s="99" t="s">
        <v>441</v>
      </c>
      <c r="C499" s="94" t="s">
        <v>93</v>
      </c>
      <c r="D499" s="96">
        <v>1</v>
      </c>
      <c r="E499" s="25">
        <v>2890000</v>
      </c>
      <c r="F499" s="26">
        <f t="shared" si="18"/>
        <v>2890000</v>
      </c>
      <c r="H499" s="20"/>
      <c r="I499" s="170"/>
      <c r="J499" s="27"/>
      <c r="M499" s="127"/>
      <c r="N499" s="1"/>
    </row>
    <row r="500" spans="1:14" s="126" customFormat="1" ht="12.75" x14ac:dyDescent="0.2">
      <c r="A500" s="109" t="s">
        <v>941</v>
      </c>
      <c r="B500" s="99" t="s">
        <v>442</v>
      </c>
      <c r="C500" s="94" t="s">
        <v>93</v>
      </c>
      <c r="D500" s="96">
        <v>1</v>
      </c>
      <c r="E500" s="25">
        <v>4678000</v>
      </c>
      <c r="F500" s="26">
        <f t="shared" si="18"/>
        <v>4678000</v>
      </c>
      <c r="H500" s="20"/>
      <c r="I500" s="170"/>
      <c r="J500" s="27"/>
      <c r="M500" s="127"/>
      <c r="N500" s="1"/>
    </row>
    <row r="501" spans="1:14" s="126" customFormat="1" ht="12.75" x14ac:dyDescent="0.2">
      <c r="A501" s="109" t="s">
        <v>942</v>
      </c>
      <c r="B501" s="99" t="s">
        <v>443</v>
      </c>
      <c r="C501" s="94" t="s">
        <v>93</v>
      </c>
      <c r="D501" s="96">
        <v>1</v>
      </c>
      <c r="E501" s="25">
        <v>2294000</v>
      </c>
      <c r="F501" s="26">
        <f t="shared" si="18"/>
        <v>2294000</v>
      </c>
      <c r="H501" s="20"/>
      <c r="I501" s="170"/>
      <c r="J501" s="27"/>
      <c r="M501" s="127"/>
      <c r="N501" s="1"/>
    </row>
    <row r="502" spans="1:14" s="126" customFormat="1" ht="12.75" x14ac:dyDescent="0.2">
      <c r="A502" s="109" t="s">
        <v>943</v>
      </c>
      <c r="B502" s="99" t="s">
        <v>444</v>
      </c>
      <c r="C502" s="94" t="s">
        <v>93</v>
      </c>
      <c r="D502" s="96">
        <v>1</v>
      </c>
      <c r="E502" s="25">
        <v>3196000</v>
      </c>
      <c r="F502" s="26">
        <f t="shared" si="18"/>
        <v>3196000</v>
      </c>
      <c r="H502" s="20"/>
      <c r="I502" s="170"/>
      <c r="J502" s="27"/>
      <c r="M502" s="127"/>
      <c r="N502" s="1"/>
    </row>
    <row r="503" spans="1:14" s="126" customFormat="1" ht="12.75" x14ac:dyDescent="0.2">
      <c r="A503" s="109" t="s">
        <v>944</v>
      </c>
      <c r="B503" s="99" t="s">
        <v>445</v>
      </c>
      <c r="C503" s="94" t="s">
        <v>93</v>
      </c>
      <c r="D503" s="96">
        <v>1</v>
      </c>
      <c r="E503" s="25">
        <v>2044000</v>
      </c>
      <c r="F503" s="26">
        <f t="shared" si="18"/>
        <v>2044000</v>
      </c>
      <c r="H503" s="20"/>
      <c r="I503" s="170"/>
      <c r="J503" s="27"/>
      <c r="M503" s="127"/>
      <c r="N503" s="1"/>
    </row>
    <row r="504" spans="1:14" s="126" customFormat="1" ht="56.25" customHeight="1" x14ac:dyDescent="0.2">
      <c r="A504" s="109" t="s">
        <v>945</v>
      </c>
      <c r="B504" s="99" t="s">
        <v>446</v>
      </c>
      <c r="C504" s="94" t="s">
        <v>93</v>
      </c>
      <c r="D504" s="96">
        <v>2</v>
      </c>
      <c r="E504" s="25">
        <v>12989680.000000002</v>
      </c>
      <c r="F504" s="26">
        <f t="shared" si="18"/>
        <v>25979360</v>
      </c>
      <c r="G504" s="19"/>
      <c r="H504" s="19"/>
      <c r="I504" s="170"/>
      <c r="J504" s="27"/>
      <c r="M504" s="127"/>
      <c r="N504" s="1"/>
    </row>
    <row r="505" spans="1:14" s="126" customFormat="1" ht="12.75" x14ac:dyDescent="0.2">
      <c r="A505" s="109" t="s">
        <v>946</v>
      </c>
      <c r="B505" s="99" t="s">
        <v>447</v>
      </c>
      <c r="C505" s="94" t="s">
        <v>93</v>
      </c>
      <c r="D505" s="96">
        <v>2</v>
      </c>
      <c r="E505" s="25">
        <v>3943487</v>
      </c>
      <c r="F505" s="26">
        <f t="shared" si="18"/>
        <v>7886974</v>
      </c>
      <c r="G505" s="19"/>
      <c r="H505" s="19"/>
      <c r="I505" s="170"/>
      <c r="J505" s="27"/>
      <c r="M505" s="127"/>
      <c r="N505" s="1"/>
    </row>
    <row r="506" spans="1:14" s="126" customFormat="1" ht="12.75" x14ac:dyDescent="0.2">
      <c r="A506" s="109" t="s">
        <v>947</v>
      </c>
      <c r="B506" s="99" t="s">
        <v>448</v>
      </c>
      <c r="C506" s="94" t="s">
        <v>93</v>
      </c>
      <c r="D506" s="96">
        <v>1</v>
      </c>
      <c r="E506" s="25">
        <v>4969800</v>
      </c>
      <c r="F506" s="26">
        <f t="shared" si="18"/>
        <v>4969800</v>
      </c>
      <c r="G506" s="19"/>
      <c r="H506" s="36"/>
      <c r="I506" s="170"/>
      <c r="J506" s="27"/>
      <c r="M506" s="127"/>
      <c r="N506" s="1"/>
    </row>
    <row r="507" spans="1:14" s="126" customFormat="1" ht="12.75" x14ac:dyDescent="0.2">
      <c r="A507" s="109" t="s">
        <v>948</v>
      </c>
      <c r="B507" s="99" t="s">
        <v>449</v>
      </c>
      <c r="C507" s="94" t="s">
        <v>93</v>
      </c>
      <c r="D507" s="96">
        <v>8</v>
      </c>
      <c r="E507" s="25">
        <v>1579746</v>
      </c>
      <c r="F507" s="26">
        <f t="shared" si="18"/>
        <v>12637968</v>
      </c>
      <c r="G507" s="19"/>
      <c r="H507" s="19"/>
      <c r="I507" s="170"/>
      <c r="J507" s="27"/>
      <c r="M507" s="127"/>
      <c r="N507" s="1"/>
    </row>
    <row r="508" spans="1:14" s="126" customFormat="1" ht="12.75" x14ac:dyDescent="0.2">
      <c r="A508" s="109" t="s">
        <v>949</v>
      </c>
      <c r="B508" s="99" t="s">
        <v>450</v>
      </c>
      <c r="C508" s="94" t="s">
        <v>93</v>
      </c>
      <c r="D508" s="96">
        <v>1</v>
      </c>
      <c r="E508" s="25">
        <v>9177300</v>
      </c>
      <c r="F508" s="26">
        <f t="shared" si="18"/>
        <v>9177300</v>
      </c>
      <c r="G508" s="19"/>
      <c r="H508" s="19"/>
      <c r="I508" s="170"/>
      <c r="J508" s="27"/>
      <c r="M508" s="127"/>
      <c r="N508" s="1"/>
    </row>
    <row r="509" spans="1:14" s="126" customFormat="1" ht="25.5" x14ac:dyDescent="0.2">
      <c r="A509" s="109" t="s">
        <v>950</v>
      </c>
      <c r="B509" s="99" t="s">
        <v>451</v>
      </c>
      <c r="C509" s="94" t="s">
        <v>93</v>
      </c>
      <c r="D509" s="96">
        <v>4</v>
      </c>
      <c r="E509" s="25">
        <v>4112780.0000000005</v>
      </c>
      <c r="F509" s="26">
        <f t="shared" si="18"/>
        <v>16451120</v>
      </c>
      <c r="G509" s="19"/>
      <c r="H509" s="19"/>
      <c r="I509" s="170"/>
      <c r="J509" s="27"/>
      <c r="M509" s="127"/>
      <c r="N509" s="1"/>
    </row>
    <row r="510" spans="1:14" s="126" customFormat="1" ht="12.75" x14ac:dyDescent="0.2">
      <c r="A510" s="109" t="s">
        <v>951</v>
      </c>
      <c r="B510" s="99" t="s">
        <v>452</v>
      </c>
      <c r="C510" s="94" t="s">
        <v>93</v>
      </c>
      <c r="D510" s="96">
        <v>1</v>
      </c>
      <c r="E510" s="25">
        <v>2127846</v>
      </c>
      <c r="F510" s="26">
        <f t="shared" si="18"/>
        <v>2127846</v>
      </c>
      <c r="G510" s="19"/>
      <c r="H510" s="19"/>
      <c r="I510" s="170"/>
      <c r="J510" s="27"/>
      <c r="M510" s="127"/>
      <c r="N510" s="1"/>
    </row>
    <row r="511" spans="1:14" s="126" customFormat="1" ht="12.75" x14ac:dyDescent="0.2">
      <c r="A511" s="109" t="s">
        <v>952</v>
      </c>
      <c r="B511" s="99" t="s">
        <v>453</v>
      </c>
      <c r="C511" s="94" t="s">
        <v>93</v>
      </c>
      <c r="D511" s="96">
        <v>1</v>
      </c>
      <c r="E511" s="25">
        <v>6806700</v>
      </c>
      <c r="F511" s="26">
        <f t="shared" si="18"/>
        <v>6806700</v>
      </c>
      <c r="G511" s="19"/>
      <c r="H511" s="19"/>
      <c r="I511" s="170"/>
      <c r="J511" s="27"/>
      <c r="M511" s="127"/>
      <c r="N511" s="1"/>
    </row>
    <row r="512" spans="1:14" s="126" customFormat="1" ht="12.75" x14ac:dyDescent="0.2">
      <c r="A512" s="109" t="s">
        <v>953</v>
      </c>
      <c r="B512" s="99" t="s">
        <v>454</v>
      </c>
      <c r="C512" s="94" t="s">
        <v>93</v>
      </c>
      <c r="D512" s="96">
        <v>1</v>
      </c>
      <c r="E512" s="25">
        <v>1216800</v>
      </c>
      <c r="F512" s="26">
        <f t="shared" si="18"/>
        <v>1216800</v>
      </c>
      <c r="G512" s="19"/>
      <c r="H512" s="19"/>
      <c r="I512" s="170"/>
      <c r="J512" s="27"/>
      <c r="M512" s="127"/>
      <c r="N512" s="1"/>
    </row>
    <row r="513" spans="1:14" s="126" customFormat="1" ht="12.75" x14ac:dyDescent="0.2">
      <c r="A513" s="109" t="s">
        <v>954</v>
      </c>
      <c r="B513" s="99" t="s">
        <v>455</v>
      </c>
      <c r="C513" s="94" t="s">
        <v>93</v>
      </c>
      <c r="D513" s="96">
        <v>1</v>
      </c>
      <c r="E513" s="25">
        <v>1216800</v>
      </c>
      <c r="F513" s="26">
        <f t="shared" si="18"/>
        <v>1216800</v>
      </c>
      <c r="G513" s="19"/>
      <c r="H513" s="19"/>
      <c r="I513" s="170"/>
      <c r="J513" s="27"/>
      <c r="M513" s="127"/>
      <c r="N513" s="1"/>
    </row>
    <row r="514" spans="1:14" s="126" customFormat="1" ht="12.75" x14ac:dyDescent="0.2">
      <c r="A514" s="109" t="s">
        <v>955</v>
      </c>
      <c r="B514" s="99" t="s">
        <v>456</v>
      </c>
      <c r="C514" s="94" t="s">
        <v>93</v>
      </c>
      <c r="D514" s="96">
        <v>2</v>
      </c>
      <c r="E514" s="25">
        <v>1193060</v>
      </c>
      <c r="F514" s="26">
        <f t="shared" si="18"/>
        <v>2386120</v>
      </c>
      <c r="G514" s="19"/>
      <c r="H514" s="19"/>
      <c r="I514" s="170"/>
      <c r="J514" s="27"/>
      <c r="M514" s="127"/>
      <c r="N514" s="1"/>
    </row>
    <row r="515" spans="1:14" s="126" customFormat="1" ht="12.75" x14ac:dyDescent="0.2">
      <c r="A515" s="109" t="s">
        <v>956</v>
      </c>
      <c r="B515" s="99" t="s">
        <v>457</v>
      </c>
      <c r="C515" s="94" t="s">
        <v>93</v>
      </c>
      <c r="D515" s="96">
        <v>2</v>
      </c>
      <c r="E515" s="25">
        <v>6444438</v>
      </c>
      <c r="F515" s="26">
        <f t="shared" si="18"/>
        <v>12888876</v>
      </c>
      <c r="G515" s="19"/>
      <c r="H515" s="19"/>
      <c r="I515" s="170"/>
      <c r="J515" s="27"/>
      <c r="M515" s="127"/>
      <c r="N515" s="1"/>
    </row>
    <row r="516" spans="1:14" s="126" customFormat="1" ht="12.75" x14ac:dyDescent="0.2">
      <c r="A516" s="109" t="s">
        <v>957</v>
      </c>
      <c r="B516" s="99" t="s">
        <v>458</v>
      </c>
      <c r="C516" s="94" t="s">
        <v>9</v>
      </c>
      <c r="D516" s="96">
        <v>1</v>
      </c>
      <c r="E516" s="25">
        <v>3943487</v>
      </c>
      <c r="F516" s="26">
        <f t="shared" si="18"/>
        <v>3943487</v>
      </c>
      <c r="G516" s="19"/>
      <c r="H516" s="171"/>
      <c r="I516" s="170"/>
      <c r="J516" s="27"/>
      <c r="M516" s="127"/>
      <c r="N516" s="1"/>
    </row>
    <row r="517" spans="1:14" s="126" customFormat="1" ht="12.75" x14ac:dyDescent="0.2">
      <c r="A517" s="109" t="s">
        <v>958</v>
      </c>
      <c r="B517" s="99" t="s">
        <v>459</v>
      </c>
      <c r="C517" s="94" t="s">
        <v>93</v>
      </c>
      <c r="D517" s="96">
        <v>1</v>
      </c>
      <c r="E517" s="25">
        <v>4135352</v>
      </c>
      <c r="F517" s="26">
        <f t="shared" si="18"/>
        <v>4135352</v>
      </c>
      <c r="G517" s="19"/>
      <c r="H517" s="19"/>
      <c r="I517" s="170"/>
      <c r="J517" s="27"/>
      <c r="M517" s="127"/>
      <c r="N517" s="1"/>
    </row>
    <row r="518" spans="1:14" s="126" customFormat="1" ht="12.75" x14ac:dyDescent="0.2">
      <c r="A518" s="109" t="s">
        <v>959</v>
      </c>
      <c r="B518" s="99" t="s">
        <v>460</v>
      </c>
      <c r="C518" s="94" t="s">
        <v>93</v>
      </c>
      <c r="D518" s="96">
        <v>1</v>
      </c>
      <c r="E518" s="25">
        <v>3549138</v>
      </c>
      <c r="F518" s="26">
        <f t="shared" si="18"/>
        <v>3549138</v>
      </c>
      <c r="G518" s="19"/>
      <c r="H518" s="19"/>
      <c r="I518" s="170"/>
      <c r="J518" s="27"/>
      <c r="M518" s="127"/>
      <c r="N518" s="1"/>
    </row>
    <row r="519" spans="1:14" s="126" customFormat="1" ht="12.75" x14ac:dyDescent="0.2">
      <c r="A519" s="109" t="s">
        <v>960</v>
      </c>
      <c r="B519" s="99" t="s">
        <v>461</v>
      </c>
      <c r="C519" s="94" t="s">
        <v>93</v>
      </c>
      <c r="D519" s="96">
        <v>1</v>
      </c>
      <c r="E519" s="25">
        <v>3943487</v>
      </c>
      <c r="F519" s="26">
        <f t="shared" si="18"/>
        <v>3943487</v>
      </c>
      <c r="G519" s="19"/>
      <c r="H519" s="19"/>
      <c r="I519" s="170"/>
      <c r="J519" s="27"/>
      <c r="M519" s="127"/>
      <c r="N519" s="1"/>
    </row>
    <row r="520" spans="1:14" x14ac:dyDescent="0.2">
      <c r="A520" s="40"/>
      <c r="B520" s="41"/>
      <c r="C520" s="83"/>
      <c r="D520" s="172"/>
      <c r="E520" s="148"/>
      <c r="F520" s="45"/>
      <c r="H520" s="20"/>
      <c r="I520" s="170"/>
      <c r="J520" s="27"/>
    </row>
    <row r="521" spans="1:14" ht="12.75" x14ac:dyDescent="0.2">
      <c r="A521" s="134">
        <v>20</v>
      </c>
      <c r="B521" s="8" t="s">
        <v>462</v>
      </c>
      <c r="C521" s="9"/>
      <c r="D521" s="173"/>
      <c r="E521" s="174"/>
      <c r="F521" s="154"/>
      <c r="H521" s="175"/>
      <c r="I521" s="170"/>
      <c r="J521" s="27"/>
    </row>
    <row r="522" spans="1:14" ht="12.75" x14ac:dyDescent="0.2">
      <c r="A522" s="134" t="s">
        <v>967</v>
      </c>
      <c r="B522" s="176" t="s">
        <v>463</v>
      </c>
      <c r="C522" s="133"/>
      <c r="D522" s="177"/>
      <c r="E522" s="148"/>
      <c r="F522" s="45"/>
      <c r="H522" s="175"/>
      <c r="I522" s="170"/>
      <c r="J522" s="27"/>
    </row>
    <row r="523" spans="1:14" ht="12.75" x14ac:dyDescent="0.2">
      <c r="A523" s="109" t="s">
        <v>961</v>
      </c>
      <c r="B523" s="99" t="s">
        <v>464</v>
      </c>
      <c r="C523" s="94" t="s">
        <v>93</v>
      </c>
      <c r="D523" s="96">
        <v>51</v>
      </c>
      <c r="E523" s="25">
        <v>74443</v>
      </c>
      <c r="F523" s="26">
        <f t="shared" ref="F523:F528" si="19">+ROUND(E523*D523,0)</f>
        <v>3796593</v>
      </c>
      <c r="H523" s="2"/>
      <c r="I523" s="170"/>
      <c r="J523" s="27"/>
    </row>
    <row r="524" spans="1:14" ht="12.75" x14ac:dyDescent="0.2">
      <c r="A524" s="109" t="s">
        <v>962</v>
      </c>
      <c r="B524" s="99" t="s">
        <v>465</v>
      </c>
      <c r="C524" s="94" t="s">
        <v>93</v>
      </c>
      <c r="D524" s="96">
        <v>82</v>
      </c>
      <c r="E524" s="25">
        <v>241032</v>
      </c>
      <c r="F524" s="26">
        <f t="shared" si="19"/>
        <v>19764624</v>
      </c>
      <c r="H524" s="2"/>
      <c r="I524" s="170"/>
      <c r="J524" s="27"/>
    </row>
    <row r="525" spans="1:14" ht="12.75" x14ac:dyDescent="0.2">
      <c r="A525" s="109" t="s">
        <v>963</v>
      </c>
      <c r="B525" s="99" t="s">
        <v>466</v>
      </c>
      <c r="C525" s="94" t="s">
        <v>93</v>
      </c>
      <c r="D525" s="96">
        <v>43</v>
      </c>
      <c r="E525" s="25">
        <v>430463</v>
      </c>
      <c r="F525" s="26">
        <f t="shared" si="19"/>
        <v>18509909</v>
      </c>
      <c r="H525" s="2"/>
      <c r="I525" s="170"/>
      <c r="J525" s="27"/>
    </row>
    <row r="526" spans="1:14" s="126" customFormat="1" ht="12.75" x14ac:dyDescent="0.2">
      <c r="A526" s="109" t="s">
        <v>964</v>
      </c>
      <c r="B526" s="99" t="s">
        <v>467</v>
      </c>
      <c r="C526" s="94" t="s">
        <v>93</v>
      </c>
      <c r="D526" s="96">
        <v>26</v>
      </c>
      <c r="E526" s="25">
        <v>867683</v>
      </c>
      <c r="F526" s="26">
        <f t="shared" si="19"/>
        <v>22559758</v>
      </c>
      <c r="H526" s="2"/>
      <c r="I526" s="170"/>
      <c r="J526" s="27"/>
      <c r="M526" s="127"/>
      <c r="N526" s="1"/>
    </row>
    <row r="527" spans="1:14" s="126" customFormat="1" ht="12.75" x14ac:dyDescent="0.2">
      <c r="A527" s="109" t="s">
        <v>965</v>
      </c>
      <c r="B527" s="99" t="s">
        <v>468</v>
      </c>
      <c r="C527" s="94" t="s">
        <v>93</v>
      </c>
      <c r="D527" s="96">
        <v>2</v>
      </c>
      <c r="E527" s="25">
        <v>3048604</v>
      </c>
      <c r="F527" s="26">
        <f t="shared" si="19"/>
        <v>6097208</v>
      </c>
      <c r="H527" s="2"/>
      <c r="I527" s="170"/>
      <c r="J527" s="27"/>
      <c r="M527" s="127"/>
      <c r="N527" s="1"/>
    </row>
    <row r="528" spans="1:14" s="126" customFormat="1" ht="12.75" x14ac:dyDescent="0.2">
      <c r="A528" s="109" t="s">
        <v>966</v>
      </c>
      <c r="B528" s="99" t="s">
        <v>469</v>
      </c>
      <c r="C528" s="94" t="s">
        <v>93</v>
      </c>
      <c r="D528" s="96">
        <v>3</v>
      </c>
      <c r="E528" s="25">
        <v>45689</v>
      </c>
      <c r="F528" s="26">
        <f t="shared" si="19"/>
        <v>137067</v>
      </c>
      <c r="H528" s="2"/>
      <c r="I528" s="170"/>
      <c r="J528" s="27"/>
      <c r="M528" s="127"/>
      <c r="N528" s="1"/>
    </row>
    <row r="529" spans="1:14" s="126" customFormat="1" x14ac:dyDescent="0.2">
      <c r="A529" s="81"/>
      <c r="B529" s="178"/>
      <c r="C529" s="179"/>
      <c r="D529" s="84"/>
      <c r="E529" s="180"/>
      <c r="F529" s="45"/>
      <c r="H529" s="20"/>
      <c r="I529" s="170"/>
      <c r="J529" s="27"/>
      <c r="M529" s="127"/>
      <c r="N529" s="1"/>
    </row>
    <row r="530" spans="1:14" s="126" customFormat="1" ht="12.75" x14ac:dyDescent="0.2">
      <c r="A530" s="134" t="s">
        <v>968</v>
      </c>
      <c r="B530" s="176" t="s">
        <v>470</v>
      </c>
      <c r="C530" s="83"/>
      <c r="D530" s="172"/>
      <c r="E530" s="180"/>
      <c r="F530" s="181"/>
      <c r="H530" s="33"/>
      <c r="I530" s="170"/>
      <c r="J530" s="27"/>
      <c r="M530" s="127"/>
      <c r="N530" s="1"/>
    </row>
    <row r="531" spans="1:14" s="126" customFormat="1" ht="12.75" x14ac:dyDescent="0.2">
      <c r="A531" s="67" t="s">
        <v>969</v>
      </c>
      <c r="B531" s="99" t="s">
        <v>471</v>
      </c>
      <c r="C531" s="51" t="s">
        <v>93</v>
      </c>
      <c r="D531" s="96">
        <v>3</v>
      </c>
      <c r="E531" s="25">
        <v>2812952</v>
      </c>
      <c r="F531" s="26">
        <f t="shared" ref="F531:F538" si="20">+ROUND(E531*D531,0)</f>
        <v>8438856</v>
      </c>
      <c r="H531" s="20"/>
      <c r="I531" s="170"/>
      <c r="J531" s="27"/>
      <c r="M531" s="127"/>
      <c r="N531" s="1"/>
    </row>
    <row r="532" spans="1:14" s="126" customFormat="1" ht="12.75" x14ac:dyDescent="0.2">
      <c r="A532" s="67" t="s">
        <v>970</v>
      </c>
      <c r="B532" s="99" t="s">
        <v>472</v>
      </c>
      <c r="C532" s="51" t="s">
        <v>93</v>
      </c>
      <c r="D532" s="96">
        <v>2</v>
      </c>
      <c r="E532" s="25">
        <v>597437</v>
      </c>
      <c r="F532" s="26">
        <f t="shared" si="20"/>
        <v>1194874</v>
      </c>
      <c r="H532" s="33"/>
      <c r="I532" s="170"/>
      <c r="J532" s="27"/>
      <c r="M532" s="127"/>
      <c r="N532" s="1"/>
    </row>
    <row r="533" spans="1:14" s="126" customFormat="1" ht="12.75" x14ac:dyDescent="0.2">
      <c r="A533" s="67" t="s">
        <v>971</v>
      </c>
      <c r="B533" s="99" t="s">
        <v>473</v>
      </c>
      <c r="C533" s="51" t="s">
        <v>93</v>
      </c>
      <c r="D533" s="96">
        <v>2</v>
      </c>
      <c r="E533" s="25">
        <v>123631</v>
      </c>
      <c r="F533" s="26">
        <f t="shared" si="20"/>
        <v>247262</v>
      </c>
      <c r="H533" s="20"/>
      <c r="I533" s="170"/>
      <c r="J533" s="27"/>
      <c r="M533" s="127"/>
      <c r="N533" s="1"/>
    </row>
    <row r="534" spans="1:14" s="126" customFormat="1" ht="12.75" x14ac:dyDescent="0.2">
      <c r="A534" s="67" t="s">
        <v>972</v>
      </c>
      <c r="B534" s="99" t="s">
        <v>474</v>
      </c>
      <c r="C534" s="51" t="s">
        <v>93</v>
      </c>
      <c r="D534" s="96">
        <v>36</v>
      </c>
      <c r="E534" s="25">
        <v>62425</v>
      </c>
      <c r="F534" s="26">
        <f t="shared" si="20"/>
        <v>2247300</v>
      </c>
      <c r="H534" s="33"/>
      <c r="I534" s="170"/>
      <c r="J534" s="27"/>
      <c r="M534" s="127"/>
      <c r="N534" s="1"/>
    </row>
    <row r="535" spans="1:14" s="126" customFormat="1" ht="12.75" x14ac:dyDescent="0.2">
      <c r="A535" s="67" t="s">
        <v>973</v>
      </c>
      <c r="B535" s="99" t="s">
        <v>475</v>
      </c>
      <c r="C535" s="51" t="s">
        <v>93</v>
      </c>
      <c r="D535" s="96">
        <v>8</v>
      </c>
      <c r="E535" s="25">
        <v>41087</v>
      </c>
      <c r="F535" s="26">
        <f t="shared" si="20"/>
        <v>328696</v>
      </c>
      <c r="H535" s="20"/>
      <c r="I535" s="170"/>
      <c r="J535" s="27"/>
      <c r="M535" s="127"/>
      <c r="N535" s="1"/>
    </row>
    <row r="536" spans="1:14" s="126" customFormat="1" ht="12.75" x14ac:dyDescent="0.2">
      <c r="A536" s="67" t="s">
        <v>974</v>
      </c>
      <c r="B536" s="99" t="s">
        <v>476</v>
      </c>
      <c r="C536" s="51" t="s">
        <v>93</v>
      </c>
      <c r="D536" s="96">
        <v>2</v>
      </c>
      <c r="E536" s="25">
        <v>152458</v>
      </c>
      <c r="F536" s="26">
        <f t="shared" si="20"/>
        <v>304916</v>
      </c>
      <c r="H536" s="182"/>
      <c r="I536" s="170"/>
      <c r="J536" s="27"/>
      <c r="M536" s="127"/>
      <c r="N536" s="1"/>
    </row>
    <row r="537" spans="1:14" s="126" customFormat="1" ht="12.75" x14ac:dyDescent="0.2">
      <c r="A537" s="67" t="s">
        <v>975</v>
      </c>
      <c r="B537" s="99" t="s">
        <v>477</v>
      </c>
      <c r="C537" s="51" t="s">
        <v>93</v>
      </c>
      <c r="D537" s="96">
        <v>5</v>
      </c>
      <c r="E537" s="25">
        <v>562631</v>
      </c>
      <c r="F537" s="26">
        <f t="shared" si="20"/>
        <v>2813155</v>
      </c>
      <c r="H537" s="20"/>
      <c r="I537" s="170"/>
      <c r="J537" s="27"/>
      <c r="M537" s="127"/>
      <c r="N537" s="1"/>
    </row>
    <row r="538" spans="1:14" s="126" customFormat="1" ht="12.75" x14ac:dyDescent="0.2">
      <c r="A538" s="67" t="s">
        <v>976</v>
      </c>
      <c r="B538" s="99" t="s">
        <v>478</v>
      </c>
      <c r="C538" s="51" t="s">
        <v>93</v>
      </c>
      <c r="D538" s="96">
        <v>14</v>
      </c>
      <c r="E538" s="25">
        <v>77376</v>
      </c>
      <c r="F538" s="26">
        <f t="shared" si="20"/>
        <v>1083264</v>
      </c>
      <c r="H538" s="33"/>
      <c r="I538" s="170"/>
      <c r="J538" s="27"/>
      <c r="M538" s="127"/>
      <c r="N538" s="1"/>
    </row>
    <row r="539" spans="1:14" s="126" customFormat="1" x14ac:dyDescent="0.2">
      <c r="A539" s="40"/>
      <c r="B539" s="82"/>
      <c r="C539" s="133"/>
      <c r="D539" s="177"/>
      <c r="E539" s="180"/>
      <c r="F539" s="45"/>
      <c r="H539" s="20"/>
      <c r="I539" s="170"/>
      <c r="J539" s="27"/>
      <c r="M539" s="127"/>
      <c r="N539" s="1"/>
    </row>
    <row r="540" spans="1:14" s="126" customFormat="1" ht="12.75" x14ac:dyDescent="0.2">
      <c r="A540" s="134" t="s">
        <v>977</v>
      </c>
      <c r="B540" s="176" t="s">
        <v>479</v>
      </c>
      <c r="C540" s="133"/>
      <c r="D540" s="177"/>
      <c r="E540" s="180"/>
      <c r="F540" s="45"/>
      <c r="H540" s="20"/>
      <c r="I540" s="170"/>
      <c r="J540" s="27"/>
      <c r="M540" s="127"/>
      <c r="N540" s="1"/>
    </row>
    <row r="541" spans="1:14" s="126" customFormat="1" ht="12.75" x14ac:dyDescent="0.2">
      <c r="A541" s="67" t="s">
        <v>978</v>
      </c>
      <c r="B541" s="99" t="s">
        <v>480</v>
      </c>
      <c r="C541" s="51" t="s">
        <v>93</v>
      </c>
      <c r="D541" s="96">
        <v>125</v>
      </c>
      <c r="E541" s="25">
        <v>41356</v>
      </c>
      <c r="F541" s="26">
        <f t="shared" ref="F541:F585" si="21">+ROUND(E541*D541,0)</f>
        <v>5169500</v>
      </c>
      <c r="H541" s="20"/>
      <c r="I541" s="170"/>
      <c r="J541" s="27"/>
      <c r="M541" s="127"/>
      <c r="N541" s="1"/>
    </row>
    <row r="542" spans="1:14" s="126" customFormat="1" ht="12.75" x14ac:dyDescent="0.2">
      <c r="A542" s="67" t="s">
        <v>979</v>
      </c>
      <c r="B542" s="99" t="s">
        <v>481</v>
      </c>
      <c r="C542" s="51" t="s">
        <v>93</v>
      </c>
      <c r="D542" s="96">
        <v>60</v>
      </c>
      <c r="E542" s="25">
        <v>77025</v>
      </c>
      <c r="F542" s="26">
        <f t="shared" si="21"/>
        <v>4621500</v>
      </c>
      <c r="H542" s="20"/>
      <c r="I542" s="170"/>
      <c r="J542" s="27"/>
      <c r="M542" s="127"/>
      <c r="N542" s="1"/>
    </row>
    <row r="543" spans="1:14" s="126" customFormat="1" ht="12.75" x14ac:dyDescent="0.2">
      <c r="A543" s="67" t="s">
        <v>980</v>
      </c>
      <c r="B543" s="99" t="s">
        <v>482</v>
      </c>
      <c r="C543" s="51" t="s">
        <v>93</v>
      </c>
      <c r="D543" s="96">
        <v>60</v>
      </c>
      <c r="E543" s="25">
        <v>96489</v>
      </c>
      <c r="F543" s="26">
        <f t="shared" si="21"/>
        <v>5789340</v>
      </c>
      <c r="H543" s="20"/>
      <c r="I543" s="170"/>
      <c r="J543" s="27"/>
      <c r="M543" s="127"/>
      <c r="N543" s="1"/>
    </row>
    <row r="544" spans="1:14" s="126" customFormat="1" ht="12.75" x14ac:dyDescent="0.2">
      <c r="A544" s="67" t="s">
        <v>981</v>
      </c>
      <c r="B544" s="99" t="s">
        <v>483</v>
      </c>
      <c r="C544" s="51" t="s">
        <v>93</v>
      </c>
      <c r="D544" s="96">
        <v>1</v>
      </c>
      <c r="E544" s="25">
        <v>217349</v>
      </c>
      <c r="F544" s="26">
        <f t="shared" si="21"/>
        <v>217349</v>
      </c>
      <c r="H544" s="20"/>
      <c r="I544" s="170"/>
      <c r="J544" s="27"/>
      <c r="M544" s="127"/>
      <c r="N544" s="1"/>
    </row>
    <row r="545" spans="1:14" s="126" customFormat="1" ht="12.75" x14ac:dyDescent="0.2">
      <c r="A545" s="67" t="s">
        <v>982</v>
      </c>
      <c r="B545" s="99" t="s">
        <v>484</v>
      </c>
      <c r="C545" s="51" t="s">
        <v>93</v>
      </c>
      <c r="D545" s="96">
        <v>34</v>
      </c>
      <c r="E545" s="25">
        <v>217537</v>
      </c>
      <c r="F545" s="26">
        <f t="shared" si="21"/>
        <v>7396258</v>
      </c>
      <c r="H545" s="20"/>
      <c r="I545" s="170"/>
      <c r="J545" s="27"/>
      <c r="M545" s="127"/>
      <c r="N545" s="1"/>
    </row>
    <row r="546" spans="1:14" s="126" customFormat="1" ht="12.75" x14ac:dyDescent="0.2">
      <c r="A546" s="67" t="s">
        <v>983</v>
      </c>
      <c r="B546" s="99" t="s">
        <v>485</v>
      </c>
      <c r="C546" s="51" t="s">
        <v>93</v>
      </c>
      <c r="D546" s="96">
        <v>8</v>
      </c>
      <c r="E546" s="25">
        <v>140324</v>
      </c>
      <c r="F546" s="26">
        <f t="shared" si="21"/>
        <v>1122592</v>
      </c>
      <c r="H546" s="20"/>
      <c r="I546" s="170"/>
      <c r="J546" s="27"/>
      <c r="M546" s="127"/>
      <c r="N546" s="1"/>
    </row>
    <row r="547" spans="1:14" s="126" customFormat="1" ht="12.75" x14ac:dyDescent="0.2">
      <c r="A547" s="67" t="s">
        <v>984</v>
      </c>
      <c r="B547" s="99" t="s">
        <v>486</v>
      </c>
      <c r="C547" s="51" t="s">
        <v>93</v>
      </c>
      <c r="D547" s="96">
        <v>5</v>
      </c>
      <c r="E547" s="25">
        <v>473723</v>
      </c>
      <c r="F547" s="26">
        <f t="shared" si="21"/>
        <v>2368615</v>
      </c>
      <c r="H547" s="20"/>
      <c r="I547" s="170"/>
      <c r="J547" s="27"/>
      <c r="M547" s="127"/>
      <c r="N547" s="1"/>
    </row>
    <row r="548" spans="1:14" s="126" customFormat="1" ht="12.75" x14ac:dyDescent="0.2">
      <c r="A548" s="67" t="s">
        <v>985</v>
      </c>
      <c r="B548" s="99" t="s">
        <v>487</v>
      </c>
      <c r="C548" s="51" t="s">
        <v>93</v>
      </c>
      <c r="D548" s="96">
        <v>2</v>
      </c>
      <c r="E548" s="25">
        <v>338730</v>
      </c>
      <c r="F548" s="26">
        <f t="shared" si="21"/>
        <v>677460</v>
      </c>
      <c r="H548" s="20"/>
      <c r="I548" s="170"/>
      <c r="J548" s="27"/>
      <c r="M548" s="127"/>
      <c r="N548" s="1"/>
    </row>
    <row r="549" spans="1:14" s="126" customFormat="1" ht="12.75" x14ac:dyDescent="0.2">
      <c r="A549" s="67" t="s">
        <v>986</v>
      </c>
      <c r="B549" s="99" t="s">
        <v>488</v>
      </c>
      <c r="C549" s="51" t="s">
        <v>93</v>
      </c>
      <c r="D549" s="96">
        <v>1</v>
      </c>
      <c r="E549" s="25">
        <v>387061</v>
      </c>
      <c r="F549" s="26">
        <f t="shared" si="21"/>
        <v>387061</v>
      </c>
      <c r="H549" s="20"/>
      <c r="I549" s="170"/>
      <c r="J549" s="27"/>
      <c r="M549" s="127"/>
      <c r="N549" s="1"/>
    </row>
    <row r="550" spans="1:14" ht="12.75" x14ac:dyDescent="0.2">
      <c r="A550" s="183"/>
      <c r="B550" s="184"/>
      <c r="C550" s="133"/>
      <c r="D550" s="185"/>
      <c r="E550" s="25"/>
      <c r="F550" s="45"/>
      <c r="H550" s="20"/>
      <c r="I550" s="170"/>
      <c r="J550" s="27"/>
    </row>
    <row r="551" spans="1:14" ht="20.25" customHeight="1" x14ac:dyDescent="0.2">
      <c r="A551" s="134">
        <v>21</v>
      </c>
      <c r="B551" s="176" t="s">
        <v>489</v>
      </c>
      <c r="C551" s="139"/>
      <c r="D551" s="186"/>
      <c r="E551" s="186"/>
      <c r="F551" s="154"/>
      <c r="H551" s="20"/>
      <c r="I551" s="170"/>
      <c r="J551" s="27"/>
    </row>
    <row r="552" spans="1:14" ht="14.25" customHeight="1" x14ac:dyDescent="0.2">
      <c r="A552" s="67" t="s">
        <v>987</v>
      </c>
      <c r="B552" s="99" t="s">
        <v>490</v>
      </c>
      <c r="C552" s="51" t="s">
        <v>9</v>
      </c>
      <c r="D552" s="96">
        <f>5400-3000</f>
        <v>2400</v>
      </c>
      <c r="E552" s="25">
        <v>145903</v>
      </c>
      <c r="F552" s="26">
        <f t="shared" si="21"/>
        <v>350167200</v>
      </c>
      <c r="H552" s="20"/>
      <c r="I552" s="170"/>
      <c r="J552" s="27"/>
    </row>
    <row r="553" spans="1:14" s="126" customFormat="1" ht="12.75" x14ac:dyDescent="0.2">
      <c r="A553" s="67" t="s">
        <v>988</v>
      </c>
      <c r="B553" s="99" t="s">
        <v>491</v>
      </c>
      <c r="C553" s="51" t="s">
        <v>9</v>
      </c>
      <c r="D553" s="96">
        <v>1826</v>
      </c>
      <c r="E553" s="25">
        <v>90793</v>
      </c>
      <c r="F553" s="26">
        <f t="shared" si="21"/>
        <v>165788018</v>
      </c>
      <c r="H553" s="20"/>
      <c r="I553" s="170"/>
      <c r="J553" s="27"/>
      <c r="M553" s="127"/>
      <c r="N553" s="1"/>
    </row>
    <row r="554" spans="1:14" s="126" customFormat="1" ht="12.75" x14ac:dyDescent="0.2">
      <c r="A554" s="67" t="s">
        <v>989</v>
      </c>
      <c r="B554" s="99" t="s">
        <v>492</v>
      </c>
      <c r="C554" s="51" t="s">
        <v>9</v>
      </c>
      <c r="D554" s="96">
        <f>4902</f>
        <v>4902</v>
      </c>
      <c r="E554" s="25">
        <v>57847</v>
      </c>
      <c r="F554" s="26">
        <f t="shared" si="21"/>
        <v>283565994</v>
      </c>
      <c r="G554" s="187"/>
      <c r="H554" s="188"/>
      <c r="I554" s="170"/>
      <c r="J554" s="27"/>
      <c r="M554" s="127"/>
      <c r="N554" s="1"/>
    </row>
    <row r="555" spans="1:14" s="126" customFormat="1" ht="12.75" x14ac:dyDescent="0.2">
      <c r="A555" s="67" t="s">
        <v>990</v>
      </c>
      <c r="B555" s="99" t="s">
        <v>493</v>
      </c>
      <c r="C555" s="51" t="s">
        <v>9</v>
      </c>
      <c r="D555" s="96">
        <v>16880</v>
      </c>
      <c r="E555" s="25">
        <v>27603</v>
      </c>
      <c r="F555" s="26">
        <f t="shared" si="21"/>
        <v>465938640</v>
      </c>
      <c r="H555" s="20"/>
      <c r="I555" s="170"/>
      <c r="J555" s="27"/>
      <c r="M555" s="127"/>
      <c r="N555" s="1"/>
    </row>
    <row r="556" spans="1:14" ht="12.75" x14ac:dyDescent="0.2">
      <c r="A556" s="183"/>
      <c r="B556" s="184"/>
      <c r="C556" s="133"/>
      <c r="D556" s="185"/>
      <c r="E556" s="189"/>
      <c r="F556" s="26"/>
      <c r="H556" s="20"/>
      <c r="I556" s="170"/>
      <c r="J556" s="27"/>
    </row>
    <row r="557" spans="1:14" ht="12.75" x14ac:dyDescent="0.2">
      <c r="A557" s="134">
        <f>+A551+1</f>
        <v>22</v>
      </c>
      <c r="B557" s="176" t="s">
        <v>494</v>
      </c>
      <c r="C557" s="9"/>
      <c r="D557" s="186"/>
      <c r="E557" s="186"/>
      <c r="F557" s="154"/>
      <c r="G557" s="190"/>
      <c r="H557" s="20"/>
      <c r="I557" s="170"/>
      <c r="J557" s="27"/>
    </row>
    <row r="558" spans="1:14" ht="12.75" x14ac:dyDescent="0.2">
      <c r="A558" s="67" t="s">
        <v>991</v>
      </c>
      <c r="B558" s="99" t="s">
        <v>492</v>
      </c>
      <c r="C558" s="51" t="s">
        <v>93</v>
      </c>
      <c r="D558" s="96">
        <v>2276.5100000000002</v>
      </c>
      <c r="E558" s="25">
        <v>57847</v>
      </c>
      <c r="F558" s="26">
        <f t="shared" si="21"/>
        <v>131689274</v>
      </c>
      <c r="H558" s="191"/>
      <c r="I558" s="170"/>
      <c r="J558" s="27"/>
    </row>
    <row r="559" spans="1:14" ht="12.75" x14ac:dyDescent="0.2">
      <c r="A559" s="67" t="s">
        <v>992</v>
      </c>
      <c r="B559" s="99" t="s">
        <v>493</v>
      </c>
      <c r="C559" s="51" t="s">
        <v>93</v>
      </c>
      <c r="D559" s="96">
        <v>7950</v>
      </c>
      <c r="E559" s="25">
        <v>27603</v>
      </c>
      <c r="F559" s="26">
        <f t="shared" si="21"/>
        <v>219443850</v>
      </c>
      <c r="H559" s="20"/>
      <c r="I559" s="170"/>
      <c r="J559" s="27"/>
    </row>
    <row r="560" spans="1:14" ht="12.75" x14ac:dyDescent="0.2">
      <c r="A560" s="67" t="s">
        <v>993</v>
      </c>
      <c r="B560" s="99" t="s">
        <v>495</v>
      </c>
      <c r="C560" s="51" t="s">
        <v>93</v>
      </c>
      <c r="D560" s="96">
        <v>1950</v>
      </c>
      <c r="E560" s="25">
        <v>15700</v>
      </c>
      <c r="F560" s="26">
        <f>+ROUND(E560*D560,0)</f>
        <v>30615000</v>
      </c>
      <c r="H560" s="20"/>
      <c r="I560" s="170"/>
      <c r="J560" s="27"/>
    </row>
    <row r="561" spans="1:14" ht="12.75" x14ac:dyDescent="0.2">
      <c r="A561" s="143"/>
      <c r="B561" s="82"/>
      <c r="C561" s="133"/>
      <c r="D561" s="177"/>
      <c r="E561" s="25"/>
      <c r="F561" s="45"/>
      <c r="H561" s="20"/>
      <c r="I561" s="170"/>
      <c r="J561" s="27"/>
    </row>
    <row r="562" spans="1:14" ht="12.75" x14ac:dyDescent="0.2">
      <c r="A562" s="134">
        <v>23</v>
      </c>
      <c r="B562" s="176" t="s">
        <v>496</v>
      </c>
      <c r="C562" s="9"/>
      <c r="D562" s="186"/>
      <c r="E562" s="192"/>
      <c r="F562" s="154"/>
      <c r="H562" s="20"/>
      <c r="I562" s="170"/>
      <c r="J562" s="27"/>
    </row>
    <row r="563" spans="1:14" ht="12.75" x14ac:dyDescent="0.2">
      <c r="A563" s="63">
        <v>23.1</v>
      </c>
      <c r="B563" s="193" t="s">
        <v>497</v>
      </c>
      <c r="C563" s="133"/>
      <c r="D563" s="194"/>
      <c r="E563" s="195"/>
      <c r="F563" s="45"/>
      <c r="H563" s="20"/>
      <c r="I563" s="170"/>
      <c r="J563" s="27"/>
    </row>
    <row r="564" spans="1:14" ht="12.75" x14ac:dyDescent="0.2">
      <c r="A564" s="67" t="s">
        <v>994</v>
      </c>
      <c r="B564" s="99" t="s">
        <v>498</v>
      </c>
      <c r="C564" s="51" t="s">
        <v>93</v>
      </c>
      <c r="D564" s="96">
        <v>250</v>
      </c>
      <c r="E564" s="25">
        <v>43159</v>
      </c>
      <c r="F564" s="26">
        <f t="shared" si="21"/>
        <v>10789750</v>
      </c>
      <c r="H564" s="20"/>
      <c r="I564" s="170"/>
      <c r="J564" s="27"/>
    </row>
    <row r="565" spans="1:14" ht="12.75" x14ac:dyDescent="0.2">
      <c r="A565" s="67" t="s">
        <v>995</v>
      </c>
      <c r="B565" s="99" t="s">
        <v>499</v>
      </c>
      <c r="C565" s="51" t="s">
        <v>93</v>
      </c>
      <c r="D565" s="96">
        <v>60</v>
      </c>
      <c r="E565" s="25">
        <v>38543</v>
      </c>
      <c r="F565" s="26">
        <f t="shared" si="21"/>
        <v>2312580</v>
      </c>
      <c r="H565" s="20"/>
      <c r="I565" s="170"/>
      <c r="J565" s="27"/>
    </row>
    <row r="566" spans="1:14" x14ac:dyDescent="0.2">
      <c r="A566" s="196"/>
      <c r="B566" s="197"/>
      <c r="C566" s="133"/>
      <c r="D566" s="198"/>
      <c r="E566" s="199"/>
      <c r="F566" s="45"/>
      <c r="H566" s="20"/>
      <c r="I566" s="170"/>
      <c r="J566" s="27"/>
    </row>
    <row r="567" spans="1:14" ht="12.75" x14ac:dyDescent="0.2">
      <c r="A567" s="63">
        <v>23.2</v>
      </c>
      <c r="B567" s="193" t="s">
        <v>479</v>
      </c>
      <c r="C567" s="133"/>
      <c r="D567" s="198"/>
      <c r="E567" s="199"/>
      <c r="F567" s="45"/>
      <c r="H567" s="20"/>
      <c r="I567" s="170"/>
      <c r="J567" s="27"/>
    </row>
    <row r="568" spans="1:14" s="126" customFormat="1" ht="12.75" x14ac:dyDescent="0.2">
      <c r="A568" s="67" t="s">
        <v>996</v>
      </c>
      <c r="B568" s="99" t="s">
        <v>500</v>
      </c>
      <c r="C568" s="51" t="s">
        <v>93</v>
      </c>
      <c r="D568" s="96">
        <f>3</f>
        <v>3</v>
      </c>
      <c r="E568" s="25">
        <v>77025</v>
      </c>
      <c r="F568" s="26">
        <f t="shared" si="21"/>
        <v>231075</v>
      </c>
      <c r="H568" s="20"/>
      <c r="I568" s="170"/>
      <c r="J568" s="27"/>
      <c r="M568" s="127"/>
      <c r="N568" s="1"/>
    </row>
    <row r="569" spans="1:14" s="126" customFormat="1" ht="12.75" x14ac:dyDescent="0.2">
      <c r="A569" s="67" t="s">
        <v>997</v>
      </c>
      <c r="B569" s="99" t="s">
        <v>501</v>
      </c>
      <c r="C569" s="51" t="s">
        <v>93</v>
      </c>
      <c r="D569" s="96">
        <f>3+14</f>
        <v>17</v>
      </c>
      <c r="E569" s="25">
        <v>347925</v>
      </c>
      <c r="F569" s="26">
        <f t="shared" si="21"/>
        <v>5914725</v>
      </c>
      <c r="H569" s="20"/>
      <c r="I569" s="170"/>
      <c r="J569" s="27"/>
      <c r="M569" s="127"/>
      <c r="N569" s="1"/>
    </row>
    <row r="570" spans="1:14" s="126" customFormat="1" ht="12.75" x14ac:dyDescent="0.2">
      <c r="A570" s="67" t="s">
        <v>998</v>
      </c>
      <c r="B570" s="99" t="s">
        <v>502</v>
      </c>
      <c r="C570" s="51" t="s">
        <v>93</v>
      </c>
      <c r="D570" s="96">
        <f>2+14</f>
        <v>16</v>
      </c>
      <c r="E570" s="25">
        <v>96489</v>
      </c>
      <c r="F570" s="26">
        <f t="shared" si="21"/>
        <v>1543824</v>
      </c>
      <c r="H570" s="20"/>
      <c r="I570" s="170"/>
      <c r="J570" s="27"/>
      <c r="M570" s="127"/>
      <c r="N570" s="1"/>
    </row>
    <row r="571" spans="1:14" x14ac:dyDescent="0.2">
      <c r="A571" s="143"/>
      <c r="B571" s="200"/>
      <c r="C571" s="133"/>
      <c r="D571" s="201"/>
      <c r="E571" s="195"/>
      <c r="F571" s="45"/>
      <c r="H571" s="20"/>
      <c r="I571" s="170"/>
      <c r="J571" s="27"/>
    </row>
    <row r="572" spans="1:14" ht="12.75" x14ac:dyDescent="0.2">
      <c r="A572" s="134">
        <v>24</v>
      </c>
      <c r="B572" s="176" t="s">
        <v>503</v>
      </c>
      <c r="C572" s="202"/>
      <c r="D572" s="120"/>
      <c r="E572" s="203"/>
      <c r="F572" s="154"/>
      <c r="H572" s="20"/>
      <c r="I572" s="170"/>
      <c r="J572" s="27"/>
    </row>
    <row r="573" spans="1:14" ht="12.75" x14ac:dyDescent="0.2">
      <c r="A573" s="109" t="s">
        <v>999</v>
      </c>
      <c r="B573" s="99" t="s">
        <v>504</v>
      </c>
      <c r="C573" s="51" t="s">
        <v>93</v>
      </c>
      <c r="D573" s="96">
        <v>19</v>
      </c>
      <c r="E573" s="25">
        <v>3300200</v>
      </c>
      <c r="F573" s="26">
        <f t="shared" ref="F573:F575" si="22">+ROUND(E573*D573,0)</f>
        <v>62703800</v>
      </c>
      <c r="H573" s="20"/>
      <c r="I573" s="170"/>
      <c r="J573" s="27"/>
    </row>
    <row r="574" spans="1:14" ht="12.75" x14ac:dyDescent="0.2">
      <c r="A574" s="109" t="s">
        <v>1000</v>
      </c>
      <c r="B574" s="99" t="s">
        <v>505</v>
      </c>
      <c r="C574" s="51" t="s">
        <v>93</v>
      </c>
      <c r="D574" s="96">
        <v>3</v>
      </c>
      <c r="E574" s="25">
        <v>1991719.9999999998</v>
      </c>
      <c r="F574" s="26">
        <f t="shared" si="22"/>
        <v>5975160</v>
      </c>
      <c r="H574" s="20"/>
      <c r="I574" s="170"/>
      <c r="J574" s="27"/>
    </row>
    <row r="575" spans="1:14" ht="12.75" x14ac:dyDescent="0.2">
      <c r="A575" s="109" t="s">
        <v>1001</v>
      </c>
      <c r="B575" s="99" t="s">
        <v>506</v>
      </c>
      <c r="C575" s="51" t="s">
        <v>93</v>
      </c>
      <c r="D575" s="96">
        <v>17</v>
      </c>
      <c r="E575" s="25">
        <v>1336320</v>
      </c>
      <c r="F575" s="26">
        <f t="shared" si="22"/>
        <v>22717440</v>
      </c>
      <c r="H575" s="20"/>
      <c r="I575" s="170"/>
      <c r="J575" s="27"/>
    </row>
    <row r="576" spans="1:14" ht="12.75" x14ac:dyDescent="0.2">
      <c r="A576" s="109" t="s">
        <v>1002</v>
      </c>
      <c r="B576" s="99" t="s">
        <v>507</v>
      </c>
      <c r="C576" s="51" t="s">
        <v>93</v>
      </c>
      <c r="D576" s="96">
        <v>63</v>
      </c>
      <c r="E576" s="25">
        <v>769080</v>
      </c>
      <c r="F576" s="26">
        <f>+ROUND(E576*D576,0)</f>
        <v>48452040</v>
      </c>
      <c r="H576" s="20"/>
      <c r="I576" s="170"/>
      <c r="J576" s="27"/>
    </row>
    <row r="577" spans="1:14" ht="12.75" x14ac:dyDescent="0.2">
      <c r="A577" s="109" t="s">
        <v>1003</v>
      </c>
      <c r="B577" s="99" t="s">
        <v>508</v>
      </c>
      <c r="C577" s="51" t="s">
        <v>93</v>
      </c>
      <c r="D577" s="96">
        <v>6</v>
      </c>
      <c r="E577" s="25">
        <v>563760</v>
      </c>
      <c r="F577" s="26">
        <f>+ROUND(E577*D577,0)</f>
        <v>3382560</v>
      </c>
      <c r="H577" s="20"/>
      <c r="I577" s="170"/>
      <c r="J577" s="27"/>
    </row>
    <row r="578" spans="1:14" ht="12.75" x14ac:dyDescent="0.2">
      <c r="A578" s="109" t="s">
        <v>1004</v>
      </c>
      <c r="B578" s="99" t="s">
        <v>509</v>
      </c>
      <c r="C578" s="51" t="s">
        <v>93</v>
      </c>
      <c r="D578" s="96">
        <v>4</v>
      </c>
      <c r="E578" s="25">
        <v>2108880</v>
      </c>
      <c r="F578" s="26">
        <f>+ROUND(E578*D578,0)</f>
        <v>8435520</v>
      </c>
      <c r="H578" s="20"/>
      <c r="I578" s="170"/>
      <c r="J578" s="27"/>
    </row>
    <row r="579" spans="1:14" ht="12.75" x14ac:dyDescent="0.2">
      <c r="A579" s="143"/>
      <c r="B579" s="82"/>
      <c r="C579" s="133"/>
      <c r="D579" s="177"/>
      <c r="E579" s="25"/>
      <c r="F579" s="45"/>
      <c r="H579" s="20"/>
      <c r="I579" s="170"/>
      <c r="J579" s="27"/>
    </row>
    <row r="580" spans="1:14" ht="12.75" x14ac:dyDescent="0.2">
      <c r="A580" s="134">
        <f>+A572+1</f>
        <v>25</v>
      </c>
      <c r="B580" s="176" t="s">
        <v>510</v>
      </c>
      <c r="C580" s="202"/>
      <c r="D580" s="120"/>
      <c r="E580" s="203"/>
      <c r="F580" s="154"/>
      <c r="H580" s="20"/>
      <c r="I580" s="170"/>
      <c r="J580" s="27"/>
    </row>
    <row r="581" spans="1:14" ht="12.75" x14ac:dyDescent="0.2">
      <c r="A581" s="109" t="s">
        <v>1005</v>
      </c>
      <c r="B581" s="99" t="s">
        <v>511</v>
      </c>
      <c r="C581" s="51" t="s">
        <v>93</v>
      </c>
      <c r="D581" s="96">
        <v>7</v>
      </c>
      <c r="E581" s="25">
        <v>1608000</v>
      </c>
      <c r="F581" s="26">
        <f t="shared" si="21"/>
        <v>11256000</v>
      </c>
      <c r="H581" s="20"/>
      <c r="I581" s="170"/>
      <c r="J581" s="27"/>
    </row>
    <row r="582" spans="1:14" s="126" customFormat="1" ht="59.25" customHeight="1" x14ac:dyDescent="0.2">
      <c r="A582" s="109" t="s">
        <v>1006</v>
      </c>
      <c r="B582" s="99" t="s">
        <v>512</v>
      </c>
      <c r="C582" s="51" t="s">
        <v>93</v>
      </c>
      <c r="D582" s="96">
        <f>+D47</f>
        <v>4100</v>
      </c>
      <c r="E582" s="25">
        <v>116330</v>
      </c>
      <c r="F582" s="26">
        <f t="shared" si="21"/>
        <v>476953000</v>
      </c>
      <c r="H582" s="20"/>
      <c r="I582" s="170"/>
      <c r="J582" s="27"/>
      <c r="M582" s="127"/>
      <c r="N582" s="1"/>
    </row>
    <row r="583" spans="1:14" x14ac:dyDescent="0.2">
      <c r="A583" s="40"/>
      <c r="B583" s="82"/>
      <c r="C583" s="133"/>
      <c r="D583" s="204"/>
      <c r="E583" s="195"/>
      <c r="F583" s="45"/>
      <c r="H583" s="20"/>
      <c r="I583" s="170"/>
      <c r="J583" s="27"/>
    </row>
    <row r="584" spans="1:14" ht="12.75" x14ac:dyDescent="0.2">
      <c r="A584" s="134">
        <f>+A580+1</f>
        <v>26</v>
      </c>
      <c r="B584" s="176" t="s">
        <v>513</v>
      </c>
      <c r="C584" s="202"/>
      <c r="D584" s="120"/>
      <c r="E584" s="203"/>
      <c r="F584" s="154"/>
      <c r="H584" s="188"/>
      <c r="I584" s="170"/>
      <c r="J584" s="27"/>
    </row>
    <row r="585" spans="1:14" ht="29.25" customHeight="1" x14ac:dyDescent="0.2">
      <c r="A585" s="109" t="s">
        <v>1007</v>
      </c>
      <c r="B585" s="99" t="s">
        <v>514</v>
      </c>
      <c r="C585" s="51" t="s">
        <v>93</v>
      </c>
      <c r="D585" s="96">
        <v>7</v>
      </c>
      <c r="E585" s="25">
        <f>1468000*1.16+100000</f>
        <v>1802879.9999999998</v>
      </c>
      <c r="F585" s="26">
        <f t="shared" si="21"/>
        <v>12620160</v>
      </c>
      <c r="H585" s="20"/>
      <c r="I585" s="170"/>
      <c r="J585" s="27"/>
    </row>
    <row r="586" spans="1:14" x14ac:dyDescent="0.2">
      <c r="A586" s="40"/>
      <c r="B586" s="82"/>
      <c r="C586" s="133"/>
      <c r="D586" s="205"/>
      <c r="E586" s="195"/>
      <c r="F586" s="45"/>
      <c r="H586" s="20"/>
      <c r="I586" s="170"/>
      <c r="J586" s="27"/>
    </row>
    <row r="587" spans="1:14" ht="12.75" x14ac:dyDescent="0.2">
      <c r="A587" s="134">
        <v>27</v>
      </c>
      <c r="B587" s="176" t="s">
        <v>515</v>
      </c>
      <c r="C587" s="9"/>
      <c r="D587" s="173"/>
      <c r="E587" s="192"/>
      <c r="F587" s="154"/>
      <c r="H587" s="20"/>
      <c r="I587" s="170"/>
      <c r="J587" s="27"/>
    </row>
    <row r="588" spans="1:14" ht="12.75" x14ac:dyDescent="0.2">
      <c r="A588" s="109" t="s">
        <v>1008</v>
      </c>
      <c r="B588" s="99" t="s">
        <v>516</v>
      </c>
      <c r="C588" s="51" t="s">
        <v>15</v>
      </c>
      <c r="D588" s="96">
        <v>120</v>
      </c>
      <c r="E588" s="25">
        <v>6959.9999999999991</v>
      </c>
      <c r="F588" s="26">
        <f>+ROUND(E588*D588,0)</f>
        <v>835200</v>
      </c>
      <c r="H588" s="20"/>
      <c r="I588" s="170"/>
      <c r="J588" s="27"/>
    </row>
    <row r="589" spans="1:14" ht="12.75" x14ac:dyDescent="0.2">
      <c r="A589" s="109" t="s">
        <v>1009</v>
      </c>
      <c r="B589" s="99" t="s">
        <v>517</v>
      </c>
      <c r="C589" s="51" t="s">
        <v>15</v>
      </c>
      <c r="D589" s="96">
        <v>120</v>
      </c>
      <c r="E589" s="25">
        <v>3479.9999999999995</v>
      </c>
      <c r="F589" s="26">
        <f>+ROUND(E589*D589,0)</f>
        <v>417600</v>
      </c>
      <c r="H589" s="20"/>
      <c r="I589" s="170"/>
      <c r="J589" s="27"/>
    </row>
    <row r="590" spans="1:14" x14ac:dyDescent="0.2">
      <c r="A590" s="40"/>
      <c r="B590" s="82"/>
      <c r="C590" s="133"/>
      <c r="D590" s="206"/>
      <c r="E590" s="207"/>
      <c r="F590" s="45"/>
      <c r="H590" s="20"/>
      <c r="I590" s="170"/>
    </row>
    <row r="591" spans="1:14" ht="15" customHeight="1" x14ac:dyDescent="0.2">
      <c r="A591" s="214" t="s">
        <v>1010</v>
      </c>
      <c r="B591" s="215"/>
      <c r="C591" s="215"/>
      <c r="D591" s="215"/>
      <c r="E591" s="216"/>
      <c r="F591" s="208">
        <f>+ROUND(SUM(F482:F590),0)</f>
        <v>2762679919</v>
      </c>
      <c r="H591" s="20"/>
      <c r="I591" s="170"/>
      <c r="J591" s="170"/>
    </row>
    <row r="592" spans="1:14" ht="15" customHeight="1" x14ac:dyDescent="0.2">
      <c r="A592" s="217" t="s">
        <v>1011</v>
      </c>
      <c r="B592" s="218"/>
      <c r="C592" s="218"/>
      <c r="D592" s="218"/>
      <c r="E592" s="219"/>
      <c r="F592" s="209">
        <v>276267993</v>
      </c>
      <c r="I592" s="170"/>
    </row>
    <row r="593" spans="1:9" ht="12.75" x14ac:dyDescent="0.2">
      <c r="A593" s="214" t="s">
        <v>1012</v>
      </c>
      <c r="B593" s="215"/>
      <c r="C593" s="215"/>
      <c r="D593" s="215"/>
      <c r="E593" s="216"/>
      <c r="F593" s="208">
        <f>SUM(F591:F592)</f>
        <v>3038947912</v>
      </c>
      <c r="H593" s="2"/>
      <c r="I593" s="170"/>
    </row>
    <row r="594" spans="1:9" x14ac:dyDescent="0.2">
      <c r="A594" s="220"/>
      <c r="B594" s="221"/>
      <c r="C594" s="221"/>
      <c r="D594" s="221"/>
      <c r="E594" s="221"/>
      <c r="F594" s="222"/>
    </row>
    <row r="595" spans="1:9" ht="33" customHeight="1" x14ac:dyDescent="0.2">
      <c r="A595" s="223" t="s">
        <v>1013</v>
      </c>
      <c r="B595" s="223"/>
      <c r="C595" s="223"/>
      <c r="D595" s="223"/>
      <c r="E595" s="223"/>
      <c r="F595" s="210">
        <f>+F479+F593</f>
        <v>10099669496</v>
      </c>
    </row>
    <row r="596" spans="1:9" x14ac:dyDescent="0.2">
      <c r="H596" s="27"/>
    </row>
    <row r="597" spans="1:9" x14ac:dyDescent="0.2">
      <c r="H597" s="27"/>
    </row>
  </sheetData>
  <sheetProtection password="DF72" sheet="1" objects="1" scenarios="1"/>
  <mergeCells count="16">
    <mergeCell ref="A481:F481"/>
    <mergeCell ref="A2:F2"/>
    <mergeCell ref="A3:F3"/>
    <mergeCell ref="A480:F480"/>
    <mergeCell ref="A1:F1"/>
    <mergeCell ref="A476:E476"/>
    <mergeCell ref="A477:E477"/>
    <mergeCell ref="A478:E478"/>
    <mergeCell ref="A479:E479"/>
    <mergeCell ref="A6:F6"/>
    <mergeCell ref="A4:F4"/>
    <mergeCell ref="A591:E591"/>
    <mergeCell ref="A592:E592"/>
    <mergeCell ref="A593:E593"/>
    <mergeCell ref="A594:F594"/>
    <mergeCell ref="A595:E595"/>
  </mergeCells>
  <pageMargins left="0.7" right="0.7" top="0.75" bottom="0.75" header="0.3" footer="0.3"/>
  <pageSetup scale="76" fitToHeight="0" orientation="portrait" horizontalDpi="1200" verticalDpi="1200" r:id="rId1"/>
  <rowBreaks count="6" manualBreakCount="6">
    <brk id="57" max="5" man="1"/>
    <brk id="91" max="5" man="1"/>
    <brk id="152" max="5" man="1"/>
    <brk id="178" max="5" man="1"/>
    <brk id="227" max="5" man="1"/>
    <brk id="30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ESTIMADO FASE III</vt:lpstr>
      <vt:lpstr>'PRESUPUESTO ESTIMADO FASE III'!Área_de_impresión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Eriberto Chacon Tunjo</dc:creator>
  <cp:lastModifiedBy>WALTER EPIFANIO ASPRILLA CACERES</cp:lastModifiedBy>
  <dcterms:created xsi:type="dcterms:W3CDTF">2015-09-24T16:58:52Z</dcterms:created>
  <dcterms:modified xsi:type="dcterms:W3CDTF">2015-10-14T14:17:59Z</dcterms:modified>
</cp:coreProperties>
</file>