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90" windowWidth="12195" windowHeight="9885" tabRatio="818" activeTab="0"/>
  </bookViews>
  <sheets>
    <sheet name="Presupuesto Estimado - Resumen" sheetId="1" r:id="rId1"/>
    <sheet name="EBAP_sum" sheetId="2" r:id="rId2"/>
    <sheet name="EBAP_o civil" sheetId="3" r:id="rId3"/>
    <sheet name="TANQUE_sum" sheetId="4" r:id="rId4"/>
    <sheet name="TANQUE_o civil" sheetId="5" r:id="rId5"/>
    <sheet name="VIA ACCESO_o civil" sheetId="6" r:id="rId6"/>
    <sheet name="ADECUACION LOTE" sheetId="7" r:id="rId7"/>
    <sheet name="Cuarto electrico" sheetId="8" r:id="rId8"/>
    <sheet name="electrico_iluminacion_sum" sheetId="9" r:id="rId9"/>
    <sheet name="electrico_iluminacion_o civil" sheetId="10" r:id="rId10"/>
  </sheets>
  <definedNames>
    <definedName name="_xlnm.Print_Area" localSheetId="6">'ADECUACION LOTE'!$A$1:$F$26</definedName>
    <definedName name="_xlnm.Print_Area" localSheetId="7">'Cuarto electrico'!$A$1:$F$51</definedName>
    <definedName name="_xlnm.Print_Area" localSheetId="2">'EBAP_o civil'!$A$1:$F$162</definedName>
    <definedName name="_xlnm.Print_Area" localSheetId="1">'EBAP_sum'!$A$1:$F$98</definedName>
    <definedName name="_xlnm.Print_Area" localSheetId="9">'electrico_iluminacion_o civil'!$A$1:$F$88</definedName>
    <definedName name="_xlnm.Print_Area" localSheetId="8">'electrico_iluminacion_sum'!$A$1:$F$93</definedName>
    <definedName name="_xlnm.Print_Area" localSheetId="0">'Presupuesto Estimado - Resumen'!#REF!</definedName>
    <definedName name="_xlnm.Print_Area" localSheetId="4">'TANQUE_o civil'!$A$1:$F$30</definedName>
    <definedName name="_xlnm.Print_Area" localSheetId="3">'TANQUE_sum'!$A$1:$F$8</definedName>
    <definedName name="_xlnm.Print_Area" localSheetId="5">'VIA ACCESO_o civil'!$A$1:$F$26</definedName>
    <definedName name="_xlnm.Print_Titles" localSheetId="6">'ADECUACION LOTE'!$2:$4</definedName>
    <definedName name="_xlnm.Print_Titles" localSheetId="7">'Cuarto electrico'!$1:$3</definedName>
    <definedName name="_xlnm.Print_Titles" localSheetId="2">'EBAP_o civil'!$1:$3</definedName>
    <definedName name="_xlnm.Print_Titles" localSheetId="1">'EBAP_sum'!$1:$3</definedName>
    <definedName name="_xlnm.Print_Titles" localSheetId="9">'electrico_iluminacion_o civil'!$1:$3</definedName>
    <definedName name="_xlnm.Print_Titles" localSheetId="8">'electrico_iluminacion_sum'!$1:$3</definedName>
    <definedName name="_xlnm.Print_Titles" localSheetId="5">'VIA ACCESO_o civil'!$1:$3</definedName>
  </definedNames>
  <calcPr fullCalcOnLoad="1"/>
</workbook>
</file>

<file path=xl/sharedStrings.xml><?xml version="1.0" encoding="utf-8"?>
<sst xmlns="http://schemas.openxmlformats.org/spreadsheetml/2006/main" count="1497" uniqueCount="637">
  <si>
    <t>ITEMS</t>
  </si>
  <si>
    <t>DESCRIPCION</t>
  </si>
  <si>
    <t>UNID.</t>
  </si>
  <si>
    <t>CANT.</t>
  </si>
  <si>
    <t>VR. UNIT.</t>
  </si>
  <si>
    <t>VR. PARCIAL</t>
  </si>
  <si>
    <t>3.20</t>
  </si>
  <si>
    <t>SUMINISTRO DE TUBERIAS Y ELEMENTOS DE ACUEDUCTO Y ALCANTARILLADO</t>
  </si>
  <si>
    <t>3.20.1</t>
  </si>
  <si>
    <t>3.20.1.1</t>
  </si>
  <si>
    <t>m</t>
  </si>
  <si>
    <t>3.20.1.2</t>
  </si>
  <si>
    <t>3.20.1.2.1</t>
  </si>
  <si>
    <t>un</t>
  </si>
  <si>
    <t/>
  </si>
  <si>
    <t>COSTO DIRECTO</t>
  </si>
  <si>
    <t>TOTAL SUMINISTRO</t>
  </si>
  <si>
    <t>3.1</t>
  </si>
  <si>
    <t>SEÑALIZACION Y SEGURIDAD EN LA OBRA</t>
  </si>
  <si>
    <t>3.1.1</t>
  </si>
  <si>
    <t>Señalización de la obra</t>
  </si>
  <si>
    <t>3.1.1.1</t>
  </si>
  <si>
    <t>3.1.1.2</t>
  </si>
  <si>
    <t>Cinta demarcadora, sin soportes. Esquema No. 2</t>
  </si>
  <si>
    <t>3.1.1.4</t>
  </si>
  <si>
    <t>m2</t>
  </si>
  <si>
    <t>m3</t>
  </si>
  <si>
    <t>3.3</t>
  </si>
  <si>
    <t>EXCAVACIONES Y ENTIBADOS</t>
  </si>
  <si>
    <t>3.3.2</t>
  </si>
  <si>
    <t>Excavación en zanja para redes de alcantarillado y acueducto</t>
  </si>
  <si>
    <t>3.3.7</t>
  </si>
  <si>
    <t>Entibados y tablestacados</t>
  </si>
  <si>
    <t>3.3.7.3.3</t>
  </si>
  <si>
    <t>3.4</t>
  </si>
  <si>
    <t>3.4.4</t>
  </si>
  <si>
    <t>INSTALACION DE TUBERIAS DE ACUEDUCTO</t>
  </si>
  <si>
    <t>3.4.8</t>
  </si>
  <si>
    <t>3.4.8.2</t>
  </si>
  <si>
    <t>3.5</t>
  </si>
  <si>
    <t>RELLENOS</t>
  </si>
  <si>
    <t xml:space="preserve"> </t>
  </si>
  <si>
    <t>3.5.1</t>
  </si>
  <si>
    <t>Relleno de Zanjas y obras de mampostería</t>
  </si>
  <si>
    <t>3.5.1.1</t>
  </si>
  <si>
    <t>Rellenos de Zanjas y obras de mampostería con material seleccionado de sitio, compactado al 90% del Proctor Modificado</t>
  </si>
  <si>
    <t>3.5.1.2</t>
  </si>
  <si>
    <t>Rellenos de Zanjas y obras de mampostería con material seleccionado de cantera, compactado al 95% del Proctor Modifiicado</t>
  </si>
  <si>
    <t>3.6</t>
  </si>
  <si>
    <t>CONSTRUCCION DE PAVIMENTOS</t>
  </si>
  <si>
    <t>Construcción de Andenes, Bordillos y Cunetas</t>
  </si>
  <si>
    <t>Construcción de bordillos</t>
  </si>
  <si>
    <t>Construcción de cunetas</t>
  </si>
  <si>
    <t>3.7</t>
  </si>
  <si>
    <t>3.7.1</t>
  </si>
  <si>
    <t>3.7.12</t>
  </si>
  <si>
    <t>Concreto para anclajes</t>
  </si>
  <si>
    <t>3.7.12.1</t>
  </si>
  <si>
    <t>3.8</t>
  </si>
  <si>
    <t>INSTALACION DE  ELEMENTOS DE ACUEDUCTO Y ALCANTARILLADO</t>
  </si>
  <si>
    <t>3.8.1</t>
  </si>
  <si>
    <t>ELEMENTOS DE ACUEDUCTO</t>
  </si>
  <si>
    <t>COSTO  DIRECTO</t>
  </si>
  <si>
    <t>ITEM</t>
  </si>
  <si>
    <t>V. PARCIAL</t>
  </si>
  <si>
    <t>3.20.1.1.2</t>
  </si>
  <si>
    <t>TOTAL OBRA CIVIL</t>
  </si>
  <si>
    <t>UNIDAD</t>
  </si>
  <si>
    <t>CANTIDAD</t>
  </si>
  <si>
    <t>3.5.2</t>
  </si>
  <si>
    <t xml:space="preserve">Conformación de terraplenes   </t>
  </si>
  <si>
    <t>3.5.2.2</t>
  </si>
  <si>
    <t>Terraplén compactado al 95% del proctor modificado, con material de cantera tipo B</t>
  </si>
  <si>
    <t>3.7.16</t>
  </si>
  <si>
    <t>Obras de protección</t>
  </si>
  <si>
    <t>3.3.4</t>
  </si>
  <si>
    <t>3.3.4.2</t>
  </si>
  <si>
    <t>3.7.3</t>
  </si>
  <si>
    <t>ESTRUCTURAS DE CONCRETO REFORZADO</t>
  </si>
  <si>
    <t>3.7.3.1.1</t>
  </si>
  <si>
    <t>3.7.3.3</t>
  </si>
  <si>
    <t>ACERO DE REFUERZO</t>
  </si>
  <si>
    <t>3.7.3.3.1</t>
  </si>
  <si>
    <t>kg</t>
  </si>
  <si>
    <t>V. UNITARIO</t>
  </si>
  <si>
    <t>3.7.2</t>
  </si>
  <si>
    <t>OBRAS EN MAMPOSTERIA EN BLOQUE</t>
  </si>
  <si>
    <t>3.7.3.2.1</t>
  </si>
  <si>
    <t>3.7.3.2.1.1</t>
  </si>
  <si>
    <t>3.7.3.2.1.4</t>
  </si>
  <si>
    <t>Suministro,  figurado e instalación  de acero de refuerzo 420 Mpa (60000 Psi) según planos y especificaciones de diseño</t>
  </si>
  <si>
    <t>Excavaciones para estructuras</t>
  </si>
  <si>
    <t>3.7.3.2.1.3</t>
  </si>
  <si>
    <t>gl</t>
  </si>
  <si>
    <t>COSTOS DIRECTOS</t>
  </si>
  <si>
    <t>ADMINISTRACION</t>
  </si>
  <si>
    <t>Excavación a máquina en material común, roca descompuesta a cualquier profundidad y bajo cualquier condición de humedad. Incluye retiro a lugar autorizado.</t>
  </si>
  <si>
    <t>3.7.16.4.6</t>
  </si>
  <si>
    <t>Geotextil Ref 2100 tejido para muro de tierra armada (incuye suministro e instalacion de geotextil, y formaleta para muro de tierra armada)</t>
  </si>
  <si>
    <t>3.11.1</t>
  </si>
  <si>
    <t>Gl</t>
  </si>
  <si>
    <t>TANQUE EN ACERO</t>
  </si>
  <si>
    <t>3.21.1</t>
  </si>
  <si>
    <t>GL</t>
  </si>
  <si>
    <t xml:space="preserve">3.1.1.4.2  </t>
  </si>
  <si>
    <t>Valla Móvil Tipo 2. Barrera  Tubular (Esquema No 5)</t>
  </si>
  <si>
    <t>Vallas Móviles - Barreras.</t>
  </si>
  <si>
    <t>Un</t>
  </si>
  <si>
    <t xml:space="preserve">Relleno de zanjas y obras de mampostería con material seleccionado de sitio, compactado al 90% del proctor modificado </t>
  </si>
  <si>
    <t>Concreto para anclajes f'c=17,5 Mpa (2500 psi) (CENTRAL DE MEZCLAS)</t>
  </si>
  <si>
    <t>Concreto de limpieza f´c = 14,0 Mpa (2000 psi), e=0,05m</t>
  </si>
  <si>
    <t>m²</t>
  </si>
  <si>
    <t>3.6.5.1</t>
  </si>
  <si>
    <t>3.6.5.1.3</t>
  </si>
  <si>
    <t>Construcción de andén de concreto f´c = 21,0 Mpa (3000 psi) e = 0,10 m. Tamaño máximo del agregado: 25 mm (1”) de Central de Mezclas</t>
  </si>
  <si>
    <t>3.6.5.2</t>
  </si>
  <si>
    <t>3.6.5.3</t>
  </si>
  <si>
    <t>3.6.5.3.1</t>
  </si>
  <si>
    <t>Construcción de cuneta de concreto de central de mezclas, f´c = 21,0 MPa (3000 psi)</t>
  </si>
  <si>
    <t>ml</t>
  </si>
  <si>
    <t>Soporte para Cinta demarcadora (Esquema No 1) - Fab en obra</t>
  </si>
  <si>
    <t>Cinta demarcadora, sin soporte (Esquema No 3)</t>
  </si>
  <si>
    <t>3.3.1.1</t>
  </si>
  <si>
    <t>Desmonte y Limpieza</t>
  </si>
  <si>
    <t>3.3.1.2</t>
  </si>
  <si>
    <t>Descapote</t>
  </si>
  <si>
    <t>3.7.2.1.4</t>
  </si>
  <si>
    <t>Mampostería en bloque vibrado de concreto relleno con mortero e = 0,15 m</t>
  </si>
  <si>
    <t>VIGAS, COLUMNAS, ZAPATAS</t>
  </si>
  <si>
    <t>Concreto para vigas de f’ c = 21 Mpa (3000 psi)</t>
  </si>
  <si>
    <t>m³</t>
  </si>
  <si>
    <t>Concreto para zapatas f´c = 21,0 Mpa (3000 psi)</t>
  </si>
  <si>
    <t>Concreto para vigas de amarre f´c = 21,0 Mpa (3000 psi)</t>
  </si>
  <si>
    <t>Acero fy= 420 Mpa (60000 psi)</t>
  </si>
  <si>
    <t>ADECUACION VIA DE ACCESO AL TANQUE</t>
  </si>
  <si>
    <t>3.7.3.3.2</t>
  </si>
  <si>
    <t>TANQUE DE ALMACENAMIENTO 3,000 m3 - SUMINISTRO</t>
  </si>
  <si>
    <t>TANQUE DE ALMACENAMIENTO 3,000 m3 - OBRA CIVIL</t>
  </si>
  <si>
    <t>Ml</t>
  </si>
  <si>
    <t>ESTACION DE BOMBEO - OBRA CIVIL</t>
  </si>
  <si>
    <t>3.21</t>
  </si>
  <si>
    <t>SUMINISTRO DE EQUIPOS MECÁNICOS Y ELÉCTROMECÁNICOS</t>
  </si>
  <si>
    <t>CONDICIONES DE LAS UNIDADES DE OBRA</t>
  </si>
  <si>
    <t>3.1.1.3</t>
  </si>
  <si>
    <t>Excavaciones en zanja  para redes de alcantarillado y acueducto</t>
  </si>
  <si>
    <t>Relleno de zanjas y de obras de mamposteria</t>
  </si>
  <si>
    <t>CONSTRUCCION DE OBRAS ACCESORIAS</t>
  </si>
  <si>
    <t>OBRAS DE MAMPOSTERIA EN LADRILLO</t>
  </si>
  <si>
    <t>3.7.1.3</t>
  </si>
  <si>
    <t>PAÑETES</t>
  </si>
  <si>
    <t>3.7.1.3.2</t>
  </si>
  <si>
    <t>Pañete impermeabilizado de mortero 1 : 4</t>
  </si>
  <si>
    <t>Mamposteria en bloque abusardado vibroprensado estructural, e=0.19</t>
  </si>
  <si>
    <t>3.7.2.1.10</t>
  </si>
  <si>
    <t>Levante con Calados cuadrados 15x20x20</t>
  </si>
  <si>
    <t>3.7.3.2</t>
  </si>
  <si>
    <t>VIGAS, COLUMNAS, ZAPATAS, MUROS, ESCALERAS</t>
  </si>
  <si>
    <t>3.7.3.1</t>
  </si>
  <si>
    <t>3.7.3.1.3</t>
  </si>
  <si>
    <t>Concreto impermeabilizado de 24,5 Mpa (4000 psi) para losas de fondo y cubierta</t>
  </si>
  <si>
    <t>3.13</t>
  </si>
  <si>
    <t>OBRAS ARQUITECTONICAS</t>
  </si>
  <si>
    <t>3.13.2</t>
  </si>
  <si>
    <t>Impermeabilización de cubierta con membrana plástica - Sika Lastic 560</t>
  </si>
  <si>
    <t>3.13.3</t>
  </si>
  <si>
    <t>3.13.4</t>
  </si>
  <si>
    <t>3.13.5</t>
  </si>
  <si>
    <t>Suministro e instalación de Dampers metálico con vano de una sola lámina de 0.8 m de altura, con dimensiones especificadas en planos</t>
  </si>
  <si>
    <t>3.11</t>
  </si>
  <si>
    <t>INSTALACION DE EQUIPOS MECÁNICOS Y ELÉCTROMECÁNICOS</t>
  </si>
  <si>
    <t>Bombas centrífugas</t>
  </si>
  <si>
    <t>10.1</t>
  </si>
  <si>
    <t xml:space="preserve">SUMINISTRO E INSTALACION DE ACCESORIOS LINEA ELECTRICA DE 13.2 KV </t>
  </si>
  <si>
    <t>Poste de concreto de 12 mts -800 dAN, incluida cimentacion</t>
  </si>
  <si>
    <t>Base autosoportada para poste acorde con normas ECA</t>
  </si>
  <si>
    <t>Poste de concreto de 12 mts -500 dAN, incluida cimentacion</t>
  </si>
  <si>
    <t>Acometida primaria en cable de aluminio con nucleo de acero ACSR desnudo 3 x 1/0 - 15 KV</t>
  </si>
  <si>
    <t>Cruceta de galvanizada en caliente de acuerdo a exigencias del operador de red local, incluye silla para soporte en poste.</t>
  </si>
  <si>
    <t>Aislador Line Post polimerico de 4 vueltas 15 KV, homologado incluido alfiler.</t>
  </si>
  <si>
    <t>Aislador de Suspensión Sintetico homologado completo</t>
  </si>
  <si>
    <t>Grapa tipo pistola en aluminio homoligada</t>
  </si>
  <si>
    <t>Pararrayos Tipo Polimericos de 15 KV - 10 KA aterrizados Homologados</t>
  </si>
  <si>
    <t>Cortacircuitos en acero inoxidable buje largo de 18" de fuga MAC-GRAW 15 KV - 100 A Con sus fusibles</t>
  </si>
  <si>
    <t>Herrajes, Amarras y Accesorios galvanizados</t>
  </si>
  <si>
    <t>Puentes primarios en caliente incluido conector bimetalico de pistola.</t>
  </si>
  <si>
    <t>Polo a Tierra en poste terminal</t>
  </si>
  <si>
    <t>Cable Monopolar de Cu XLPE (3 x No 2) con pantalla en cinta 15 KV 100% aislamiento</t>
  </si>
  <si>
    <t xml:space="preserve">Juego de premoldeados trifasicos, tipo exterior  3M - 15KV para cable No 2 con pantalla de cinta </t>
  </si>
  <si>
    <t>jgo</t>
  </si>
  <si>
    <t>Bajante en tuberia galvanizada de 3" incluido capacete, cinta bandit y accesirios</t>
  </si>
  <si>
    <t>Tuberia conduit PVC de 3" incluidos excavación relleno y compactación con material del sitio, incluye accesorios.</t>
  </si>
  <si>
    <t>Registro electrico de 1 x 1 x 1 mts en concreto con su tapa, marco em perfil metalico, debidamente impermeabilizado y ductso sellados en Polierutano expandible marca 3M</t>
  </si>
  <si>
    <t>SUMINISTRO E INSTALACION DE ACCESORIOS SUBESTACION ELECTRICA</t>
  </si>
  <si>
    <t>Celda de medida de tres elementos ref GBC-B (750 mm), incluye celda de remonte GAM 2 (375 mm).Gama SM6 de Schneider Electric. Incluye cerificados de Tp y Tc</t>
  </si>
  <si>
    <t>Transformador Trifasico 30 KVA. 460/220 V SIEMENS</t>
  </si>
  <si>
    <t>Juego de premoldeados tipo interior 3M 15 KV cable monopolar No 2 con pantalla de cinta</t>
  </si>
  <si>
    <t>Contador de Energia trifasico Tipo Fulkrum - 3 elementos incluido bloque de pruebas y modem.</t>
  </si>
  <si>
    <t>Malla de tierra conformada por ocho varillas Cu copperweld de 2.4 mts inmersas en hidrosolta unidas entre con cable de Cu desnudo No 2 empleando soldadura caldweld de de acuerdo a especificaciones</t>
  </si>
  <si>
    <t xml:space="preserve">Bandeja Portacable de 40 cm tipo pesada, con su tapa, incluye perfiles, mensulas, tuercas mordazas, platinas de union y demas accesorios para fijacion </t>
  </si>
  <si>
    <t>10.2</t>
  </si>
  <si>
    <t>SUMINISTRO E INSTALACION DE EQUIPOS Y ACCESORIOS CENTRO DE CONTROL DE MOTORES</t>
  </si>
  <si>
    <t>Tablero de distribucion trifasico para empotrar de 32 ctos, con sus breakers termomagneticos. Incluye barras de fase, neutro y tierra en Cu.</t>
  </si>
  <si>
    <t>Tablero con controlador horario para encendido automatico de la iluminacion, incluye contactores e interuptores.</t>
  </si>
  <si>
    <t>Tablero Tipo Interperie IP 68 con pulsadores para encender y apagar bombas remotamente, gabinete en acero inoxidable incluye acometidas de fuerza y control al CCM.</t>
  </si>
  <si>
    <t>Registro electrico de 0,6 x 0,6 x 1,0 mts en concreto con su tapa, marco em perfil metalico, debidamente impermeabilizado y ductso sellados en Polierutano expandible marca 3M</t>
  </si>
  <si>
    <t>Poste de concreto para alumbrado publico de 500 daN x 9 mts</t>
  </si>
  <si>
    <t>Acometida electrica parailuminacion en cable encauchetado 3 x No 10 marca centelsa o procables, incluye tuberia conduit IMC de 1" accesorios etc</t>
  </si>
  <si>
    <t>Luminaria Wall Pack 150 W 220 V,Metal Halide incluye bombillo y fotocelda.</t>
  </si>
  <si>
    <t>Acometida trifasica en cable THHN 4 x No 12 -600 V, incluye tuberia conduit PVC de 3/4"</t>
  </si>
  <si>
    <t>Toma bifasica de tres elementos 30A</t>
  </si>
  <si>
    <t>Toma monofasica de tres elementos</t>
  </si>
  <si>
    <t>10.3</t>
  </si>
  <si>
    <t>Grupo Electrogeno</t>
  </si>
  <si>
    <t>Juego de baterias libres de mantenimiento</t>
  </si>
  <si>
    <t>Jgo</t>
  </si>
  <si>
    <t>SUMINISTRO E INSTALACION DEL SISTEMA DE TELEMANDO Y TELECONTROL</t>
  </si>
  <si>
    <t>Gabinete en acero inoxidable, doble fondo con puerta en vidrio de 60 x 60 x 50 cm</t>
  </si>
  <si>
    <t>Fuente Telemecanique 24Vdc ref ABL7RE2403</t>
  </si>
  <si>
    <t>PLC TWIDO Modular referencia TWDLMDA40DTK incluye prgramacion en ladder de acuerdo a requerimientos de la AAA</t>
  </si>
  <si>
    <t>Programación PLC para operación de estación de acuerdo a indicaciones de la AAA</t>
  </si>
  <si>
    <t xml:space="preserve">UPS respaldo ausencia de energia libre de mantenimiento </t>
  </si>
  <si>
    <t>Regulador de 1000 W 12 V ac</t>
  </si>
  <si>
    <t>Protección contra sobretensión 120 V ac marca Sime Timer</t>
  </si>
  <si>
    <t>Boya de Mercurio Mrca Helber 220  - 110 V ac</t>
  </si>
  <si>
    <t xml:space="preserve">Mini Relevo de 24 V dc Omron o Telemecanique con su base </t>
  </si>
  <si>
    <t>Borna Phoenix ContactRef UK5N</t>
  </si>
  <si>
    <t>Cable vehicular No 16 color azul</t>
  </si>
  <si>
    <t xml:space="preserve">Tendido de tuberia conduit PVC 3/4" para señales del telemando </t>
  </si>
  <si>
    <t>10.4</t>
  </si>
  <si>
    <t>DERECHOS DE CONECCION</t>
  </si>
  <si>
    <t>Pagos derechos conexión y tramites ante operador de red electrica local, pago de descargos para legalizacion del proyecto.</t>
  </si>
  <si>
    <t>Elaboración y o actualización de planos, descripción de calculos y memorias electricas y mecanicas para presentar ante ECA.</t>
  </si>
  <si>
    <t xml:space="preserve">Inspección RETILAP por ente avalado por la SIC </t>
  </si>
  <si>
    <t xml:space="preserve">Inspección RETIE por ente avalado por la SIC </t>
  </si>
  <si>
    <t xml:space="preserve">Celda con Interruptor primario automatico en vacio gama SM6 referencia DM1-A (750 mm) de Schneider Electric. </t>
  </si>
  <si>
    <t>Controlador de nivel tecnologia tipo radar para una altura de 20 mts, salida 4-20 mA. Incluye un visualizador adicional para lectura remota. Preteccion IP68 Mraca VEGA equipo modular.</t>
  </si>
  <si>
    <t>Interfase de programacion del controlador de nivel tipo radar VEGA</t>
  </si>
  <si>
    <t>ESTACION DE BOMBEO - SUMINISTRO</t>
  </si>
  <si>
    <t>Diseño, Suministro e Instalacion de Tanque de vidro fusionado al acero galvanizado, sistema de láminas pernadas (RTP), Volumen de 3000 m3 y construccion de la cimentacion del tanque para una capacidad portante minima de 1.5kg/cm2/3,000psf, incluyendo herramientas y mano de obra. Dimensiones de: Diametro 21,31m, Altura nominal 8,66m, Material de Diseño y Construccion del Tanque: Acero Fusionado con Epoxico en polvo o con vidrio de acuerdo con la sección 12.6 del estandar AWWA D-103 "Revestimientos de polvos termofijos". Diseño y fabricación según AWWA D103-09. El Tanque incluye, techo en domo de aluminio autoportante, Escotilla de acceso en el techo, registro de Inspeccion de 24" lateral Bridado; salida superior bridada  para rebose en 18" y salida lateral para desagüe y lavado en 24" según planos de diseño. Incluye también Juego de capuchones plásticos de pernos para el exterior del tanque y el techo, Ventilador de 20” de diámetro con una malla de aluminio, contra pájaros, Baranda por todo el perímetro de la cubierta para mantenimiento, de H=1,52m norma OSHA - HDG (Construcción Estándar de TC)., Escalera vertical externa con puerta de seguridad – OSHA – HDG (Construcción Estándar de TC) y Sistema de protección de caídas diseñada para 5,000# de carga lateral.</t>
  </si>
  <si>
    <t>3.6.5</t>
  </si>
  <si>
    <t>CONSTRUCCION DE ANDENES, BORDILLOS Y CUNETAS</t>
  </si>
  <si>
    <t>3.6.5.2.1</t>
  </si>
  <si>
    <t xml:space="preserve">Construcción de bordillo de concreto de central de mezcla de f´c = 21,0 Mpa (3000 psi) sobre losa de pavimento </t>
  </si>
  <si>
    <t>3.6.5.2.1.1</t>
  </si>
  <si>
    <t>De 0,15 m x 0,15 m</t>
  </si>
  <si>
    <t>3.3.1</t>
  </si>
  <si>
    <t>Desmonte limpieza y descapote</t>
  </si>
  <si>
    <t>Excavaciones para extructuras</t>
  </si>
  <si>
    <t>3.3.4.1</t>
  </si>
  <si>
    <t>Excavación a mano en material común, roca descompuesta, a cualquier profundidad y bajo cualquier condición de humedad. Incluye retiro a lugar autorizado.</t>
  </si>
  <si>
    <t>Relleno de zanjas y obras de mamposteria con material seleccionado de cantera al 95% del proctor modificado.</t>
  </si>
  <si>
    <t>Relleno de zanjas y obras de mamposteria</t>
  </si>
  <si>
    <t>Construcción de andenes</t>
  </si>
  <si>
    <t>3.7.2.1</t>
  </si>
  <si>
    <t>Mampostería reforzada en bloque vibrado de concreto relleno con mortero</t>
  </si>
  <si>
    <t>CONCRETO PARA LOSAS DE FONDO, SUPERIORES (INCLUYE INSTALACION DE LA TAPA), MUROS EN ESTRUCTURAS HIDRAULICAS Y CAJAS DE VALVULAS, INCLUYE FORMALETAS  (CONCRETO PROCEDENTE DE CENTRAL DE MEZCLAS)</t>
  </si>
  <si>
    <t>CONCRETO PARA ESTRUCTURAS TIPO EDIFICACIONES. INCLUYE FORMALETAS (CONCRETO PROCEDENTE DE CENTRAL DE MEZCLAS)</t>
  </si>
  <si>
    <t>3.9.12</t>
  </si>
  <si>
    <t>PINTURA</t>
  </si>
  <si>
    <t>3.9.12.3</t>
  </si>
  <si>
    <t>Pintura exterior  repelente de aguas para mamposteria a la vista (Hidrofugo)</t>
  </si>
  <si>
    <t>4.1.1</t>
  </si>
  <si>
    <t>OBRAS ACCESORIOS</t>
  </si>
  <si>
    <t>4.1.1.1</t>
  </si>
  <si>
    <t>4.1.1.2</t>
  </si>
  <si>
    <t>Suministro e aplicación de recubrimiento epoxico antideslizante en SIKAFLOOR - 264 exterder T, con imprimacion en SIKAFLOOR 156/161. Texturizado y con arena de cuarzo.</t>
  </si>
  <si>
    <t>5.1.1</t>
  </si>
  <si>
    <t xml:space="preserve">OBRAS CIVILES DE INSONORIZACION </t>
  </si>
  <si>
    <t>5.1.1.1</t>
  </si>
  <si>
    <t>Aislamiento acustico para paredes y techo en Lamina de Black-theater 1,22x2,44m ,e= 2 pulg. Para instalar en paredes y cielo razo.Elementos metalicos de fijacion de laminas</t>
  </si>
  <si>
    <t>5.1.1.2</t>
  </si>
  <si>
    <t>Puerta acustica aislante</t>
  </si>
  <si>
    <t>5.1.1.3</t>
  </si>
  <si>
    <t>Entrada de aire  frio</t>
  </si>
  <si>
    <t>5.1.1.4</t>
  </si>
  <si>
    <t>Salida de aire caliente</t>
  </si>
  <si>
    <t>3.20.1.3</t>
  </si>
  <si>
    <t>Suministro de Tee BxBxB HD. Norma ISO PN16</t>
  </si>
  <si>
    <t>Suministro Codo 45° BxB HD Norma ISO PN16</t>
  </si>
  <si>
    <t>3.20.1.4</t>
  </si>
  <si>
    <t>Suministro Codo 90° BxB HD Norma ISO PN16</t>
  </si>
  <si>
    <t>3.20.1.5</t>
  </si>
  <si>
    <t>Suministro Codo 22.5° BxB HD Norma ISO PN16</t>
  </si>
  <si>
    <t>3.20.1.6</t>
  </si>
  <si>
    <t>3.20.1.7</t>
  </si>
  <si>
    <t>Suministro Reducción Concentrica BxB, HD, Norma ISO PN16</t>
  </si>
  <si>
    <t>3.20.1.8</t>
  </si>
  <si>
    <t>Suministro de brida ciega  BxB Norma ISO PN 16</t>
  </si>
  <si>
    <t>3.20.1.10</t>
  </si>
  <si>
    <t>Suministro de actuadores eléctricos para válvulas mariposas</t>
  </si>
  <si>
    <t>3.20.1.11</t>
  </si>
  <si>
    <t>3.20.1.12</t>
  </si>
  <si>
    <t>Suministro de valvula de ventosa  doble camara doble accion  BxB Norma ISO PN 16, roscada</t>
  </si>
  <si>
    <t>3.20.1.13</t>
  </si>
  <si>
    <t>Suministro de Yee BxBxB HD. Norma ISO PN16</t>
  </si>
  <si>
    <t>3.20.1.9</t>
  </si>
  <si>
    <t xml:space="preserve">Suministro de válvula de cheque BxB Norma ISO PN 16 </t>
  </si>
  <si>
    <t>Suministro de válvula mariposa BxB Norma ISO PN 16</t>
  </si>
  <si>
    <t>3.20.1.20</t>
  </si>
  <si>
    <t xml:space="preserve">Suministro de válvula de altitud BxB Norma ISO PN 10 </t>
  </si>
  <si>
    <t>3.20.1.14</t>
  </si>
  <si>
    <t>3.20.1.15</t>
  </si>
  <si>
    <t>3.20.1.16</t>
  </si>
  <si>
    <t>Suministro Niple HD Norma ISO PN 16 (Brida, espido y lisos)</t>
  </si>
  <si>
    <t>3.20.1.20.1</t>
  </si>
  <si>
    <t>L &lt;= 1 m</t>
  </si>
  <si>
    <t>1 m &lt; L &lt;= 2 m</t>
  </si>
  <si>
    <t>3.20.1.20.2</t>
  </si>
  <si>
    <t>2 m &lt; L &lt;= 6 m</t>
  </si>
  <si>
    <t>3.20.1.20.3</t>
  </si>
  <si>
    <t>3.20.1.17</t>
  </si>
  <si>
    <t>Suministro Niple Acero SCHD40. Norma ISO PN16</t>
  </si>
  <si>
    <t xml:space="preserve">Suministro de válvula filtro en yee BxB Norma ISO PN 10 </t>
  </si>
  <si>
    <t>3.20.1.18</t>
  </si>
  <si>
    <t>d = Ø450 mm (18")</t>
  </si>
  <si>
    <t>d = Ø300 mm (12")</t>
  </si>
  <si>
    <t>3.20.1.6.1</t>
  </si>
  <si>
    <t>3.20.1.6.2</t>
  </si>
  <si>
    <t>3.20.1.5.2</t>
  </si>
  <si>
    <t>3.20.1.4.1</t>
  </si>
  <si>
    <t>d = Ø450 mm (18") L = 2m</t>
  </si>
  <si>
    <t>3.20.1.16.1</t>
  </si>
  <si>
    <t>3.20.1.15.1</t>
  </si>
  <si>
    <t>d = Ø450 mm (18") L = 1.5m</t>
  </si>
  <si>
    <t>3.20.1.11.1</t>
  </si>
  <si>
    <t>d = Ø450 mm (18") L = 0.5m</t>
  </si>
  <si>
    <t>d = Ø450 mm (18") L = 1m</t>
  </si>
  <si>
    <t>d = Ø450 x Ø300 mm</t>
  </si>
  <si>
    <t>3.20.1.8.1</t>
  </si>
  <si>
    <t>d = Ø300 mm (12") L = 1m</t>
  </si>
  <si>
    <t>d = Ø300 mm (12") L = 2m</t>
  </si>
  <si>
    <t>d = Ø300 mm (12") L = 1.5m</t>
  </si>
  <si>
    <t>d = Ø300 x Ø150 mm</t>
  </si>
  <si>
    <t>d = Ø300 x Ø100 mm</t>
  </si>
  <si>
    <t>3.20.1.7.1</t>
  </si>
  <si>
    <t>3.20.1.7.2</t>
  </si>
  <si>
    <t>d = Ø100 mm (4")</t>
  </si>
  <si>
    <t>d = Ø150 mm (6")</t>
  </si>
  <si>
    <t>d = Ø300 mm (12") L =0.5m</t>
  </si>
  <si>
    <t>3.20.1.20.1.1</t>
  </si>
  <si>
    <t>3.20.1.14.1</t>
  </si>
  <si>
    <t>3.20.1.12.1</t>
  </si>
  <si>
    <t>Suministro actuador eléctrico limitorque MX con caja reductora PTC para ser instalado sobre válvula mariposa de 12” x 300 con las siguientes características:  Control STD (cableado en duro),  Encerramiento: Water Proof,  Voltaje: Trifásico 220 VAC , Torque: 240 ft – lb</t>
  </si>
  <si>
    <t>d = 50 mm (2")</t>
  </si>
  <si>
    <t>3.20.1.13.1</t>
  </si>
  <si>
    <t>Bombas carcasa partida</t>
  </si>
  <si>
    <t>Suministro  de bomba de carcasa partida, para 85 LPS (1347GPM) @105 m (344pie), NPSH req 16.7 pie (5 metros), succion de 6" flanchada clase 125 ANSI, Descarga en 4" flanchada clase 125 ANSI, eficiencia minima del 75.5%, tazones en fundición de hierro, impulsor en bronce. Motor eléctrico de 200HP, 3 fases, 60 hz, 460 VAC.</t>
  </si>
  <si>
    <t>3.20.1.10.1</t>
  </si>
  <si>
    <t>3.20.1.9.1</t>
  </si>
  <si>
    <t>3.20.1.5.1</t>
  </si>
  <si>
    <t>3.20.1.3.1</t>
  </si>
  <si>
    <t>3.20.1.21</t>
  </si>
  <si>
    <t>3.20.1.21.1</t>
  </si>
  <si>
    <t>3.20.1.21.2</t>
  </si>
  <si>
    <t>3.20.1.21.3</t>
  </si>
  <si>
    <t>Suministro de presostato</t>
  </si>
  <si>
    <t>Tee 450 x 450 x 450 mm</t>
  </si>
  <si>
    <t>Yee 450 x 300 x 450 mm</t>
  </si>
  <si>
    <t>3.20.1.21.2.1</t>
  </si>
  <si>
    <t>d = Ø450 mm (18") L =2.3m</t>
  </si>
  <si>
    <t>d = Ø450 mm (18") L =1.5m</t>
  </si>
  <si>
    <t>Suministro de válvula Anticipadora de Onda para el control de golpe de ariete. Cuerpo en HD, Extremos Brida ANSI 150 (PN 16). Actuador Doble
Cámara.</t>
  </si>
  <si>
    <t>3.20.1.17.1</t>
  </si>
  <si>
    <t>Tee 450 x 300 x 450 mm</t>
  </si>
  <si>
    <t>3.20.1.22</t>
  </si>
  <si>
    <t>3.20.1.22.1</t>
  </si>
  <si>
    <t>Suministro Codo 45° BxB Acero SCHD40. Norma ISO PN16</t>
  </si>
  <si>
    <t>Suministro actuador eléctrico limitorque MX con caja reductora PTC para ser instalado sobre válvula mariposa de 6” x 150 con las siguientes características:  Control STD (cableado en duro),  Encerramiento: Water Proof,  Voltaje: Trifásico 220 VAC , Torque: 240 ft – lb</t>
  </si>
  <si>
    <t>3.20.1.20.3.1</t>
  </si>
  <si>
    <t>Traslado de Euqipo de Medida Existente Media Tension Red Bifasica, incluye permisos con Electricaribe.</t>
  </si>
  <si>
    <t>Suministro e Instalacion de Pararrayos Tipo Polimericos de 15 KV - 10 KA aterrizados Homologados para equipo de medida existente</t>
  </si>
  <si>
    <t>Polo a Tierra en poste terminal, para traslado del equipo de medida</t>
  </si>
  <si>
    <t>Retenida a tierra primaria completa incluye ancla en concreto, aislador de bola, grapa de tres pernos, cable super gx acuerdo norma ECA</t>
  </si>
  <si>
    <t>Desmonte y deshincada de poste de concreto existente</t>
  </si>
  <si>
    <t>Desmonte de Red Electrica de media y baja tension existente</t>
  </si>
  <si>
    <t>Desmonte y reinstalacion de luminaria alumbrado existente</t>
  </si>
  <si>
    <t>Reinstalacion de red de baja tension existente</t>
  </si>
  <si>
    <t xml:space="preserve">Maniobra en caliente para trabajos en red de media tension </t>
  </si>
  <si>
    <t>mts 2</t>
  </si>
  <si>
    <t>Puerta Corta fuego de 2.50 x 2.50 doble hoja con chapa antipanico, abatible de acuerdo a la exigencia RETIE, incluye marco con sellos antifuego, protocolo de certificacion</t>
  </si>
  <si>
    <t>Damper de 1.0 x 1.0 mts, para aireacion cuarto de transformadores de acuerdo a RETIE, incluye fuisible termico para cierre automatico.</t>
  </si>
  <si>
    <t>Luminaria tipo proyector RRA 250 W - 220 V Metal HalideRoy Alpha , incluye bandas galvanizadas de dos salidas para fijacion en poste de concreto, bombillo y fotocelda.</t>
  </si>
  <si>
    <t>Salida electrica monofasica para toma 110 - 220, incluye linea neutro y tierra en cable THHN no 12, tuberia coduit de 3/4"</t>
  </si>
  <si>
    <t>Transferencia automatica con interruptores motorizados para planta de emergencia tipo stand by de 500 KVA,  460 v ac trifasicos 60 Hz Serie Schneider Electric</t>
  </si>
  <si>
    <t>Cargador de Baterias tipo industrial</t>
  </si>
  <si>
    <t>Tuberia de Combustible para alimentacion desde el tanque de combustible externo hasta la planta de emeregencia. Incluye tuberia de llenado y descarga, valvulas de cierre de entrada y salida</t>
  </si>
  <si>
    <t xml:space="preserve">Prolongacion tuberia exhosto de descarga planta de emergencia. </t>
  </si>
  <si>
    <t>Sistema de Descarga al exterior de aire caliente de la planta de emergencia, autosoportado. Sistema tipo Damper en materiales sinteticos tipo acordeon de acuerdo a la medida del radiador de la planta a suministrar. Incluye accesorios de soporte y fijacion.</t>
  </si>
  <si>
    <t>Suministro Unión desmontaje autoportante Bridada. Norma ISO PN16</t>
  </si>
  <si>
    <t xml:space="preserve">d = 150 mm (6") </t>
  </si>
  <si>
    <t xml:space="preserve">d = 300 mm (12") </t>
  </si>
  <si>
    <t xml:space="preserve">d = 450 mm (18") </t>
  </si>
  <si>
    <t>Suministro de Tuberias y Accesorios varios HD. Norma ISO PN16</t>
  </si>
  <si>
    <t>Valla Móvil Tipo 3. Valla doble cara (Esquema No 6)</t>
  </si>
  <si>
    <t xml:space="preserve">3.1.1.4.3 </t>
  </si>
  <si>
    <t>Entibado tipo 6. continuo Metálico</t>
  </si>
  <si>
    <t>3.7.3.2.1.8</t>
  </si>
  <si>
    <t>Concreto para columnas f´c = 28,0 Mpa (4000 psi)</t>
  </si>
  <si>
    <t>3.7.3.2.1.7</t>
  </si>
  <si>
    <t>Concreto para vigas f´c = 28,0 Mpa (4000 psi)</t>
  </si>
  <si>
    <t>Concreto para vigas f´c = 28,0 Mpa (4000 psi) N+4.40</t>
  </si>
  <si>
    <t>3.7.3.2.2</t>
  </si>
  <si>
    <t>LOSAS MACIZAS</t>
  </si>
  <si>
    <t>3.7.3.2.2.3</t>
  </si>
  <si>
    <t>Losa maciza de concreto de f´c = 28,0 Mpa (4000 psi) e = 0,15 m</t>
  </si>
  <si>
    <t>3.7.3.5</t>
  </si>
  <si>
    <t>SELLOS Y JUNTAS</t>
  </si>
  <si>
    <t>3.7.3.5.2</t>
  </si>
  <si>
    <t>Suministro e instalación de cinta flexible para sellar juntas de construcción y dilatación SIKA PVC O-22 o similar según planos y especificaciones de diseño</t>
  </si>
  <si>
    <t>3.7.3.5.3</t>
  </si>
  <si>
    <t>Suministro y aplicación de sello expandible contra el paso de agua en juntas de construcción y pases de tuberia SikaSwell S o similar según planos y especificaciones de diseño</t>
  </si>
  <si>
    <t>Sistema de apantallamiento para tanque de acero, incluye estructura de soporte sobre el tanque de 3 mts de altura en diametro minimo de 4", pararrayos Franklin tipo Blunt, cable de Cu desnudo No 2/0, 4 varillas e Cu de 2,4 mts soldadas al cable de Cu empleando soldadura caldweld, tuberia de 1" galvanizada con sus accesorios para defleccion de de acuerdo a especificaciones</t>
  </si>
  <si>
    <t>Acometida electrica para equipo de izaje de 2 Ton en cable encauchetado 4 x No 10 marca centelsa o procables, incluye tuberia conduit IMC de 1" accesorios etc</t>
  </si>
  <si>
    <t>Salida electrica bifasica para Toma o  iluminacion, incluye lineas neutro y tierra en cable THHN no 12, tuberia coduit de 3/4"</t>
  </si>
  <si>
    <t>Acometida de fuerza en Cable encauchetado 4x12 de Cu y cableado de comunicación para  controlador de nivel. Todo en tuberia conduit galvanizada de 3/4" y flexiconduit tipo coraza de 3/4</t>
  </si>
  <si>
    <t xml:space="preserve">Swiche de presion o presostato de relacion 115-140 psi aprobados UL y CSA dos polos de conexión de 1/4" NPT incluye dos cauchos proteccion IP44, </t>
  </si>
  <si>
    <t>3.21.2</t>
  </si>
  <si>
    <t>Puente Grua de 2.000 kg. Caracteristicas: Capacidad=2ton, Altura bajo viga puente=3.5m, Recorrido=12m, Luz=10m, Riel de rodadura=si, Vigas recorrido=si, Voltaje=220, 3 fases y tierra.</t>
  </si>
  <si>
    <t>Acero fy= 280 Mpa (40000 psi)</t>
  </si>
  <si>
    <t>Suministro adaptador BxE Norma ISO PN 16</t>
  </si>
  <si>
    <t>Instalación de válvula de cheque BxB Norma ISO PN 16 , Incluye el suministro e instalación de tornilleria y empaquetadura para el montaje</t>
  </si>
  <si>
    <t>Instalaciónde actuadores eléctricos para válvulas mariposas</t>
  </si>
  <si>
    <t>Instalación adaptador BxE Norma ISO PN 16</t>
  </si>
  <si>
    <t>Instalación de Yee BxBxB HD. Norma ISO PN16</t>
  </si>
  <si>
    <t>Instalación de presostato</t>
  </si>
  <si>
    <t>Instalación Niple HD Norma ISO PN 16 (Brida, espido y lisos)</t>
  </si>
  <si>
    <t>Instalación Niple Acero SCHD40. Norma ISO PN16</t>
  </si>
  <si>
    <t>Instalación Codo 45° BxB Acero SCHD40. Norma ISO PN16</t>
  </si>
  <si>
    <t>3.4.4.2</t>
  </si>
  <si>
    <t xml:space="preserve">INSTALACIÓN DE TUBERÍA DE HIERRO DÚCTIL (HD) </t>
  </si>
  <si>
    <t>3.4.4.2.8</t>
  </si>
  <si>
    <t>Tubería HD de 450 mm</t>
  </si>
  <si>
    <t>3.4.5</t>
  </si>
  <si>
    <t>CRUCE CON EQUIPO MECÁNICO DE PERFORACIÓN HORIZONTAL (TOPO)</t>
  </si>
  <si>
    <t>3.4.5.9</t>
  </si>
  <si>
    <t>Cruce con equipo mecánico, percusión o rotación,  D = 500   mm</t>
  </si>
  <si>
    <t>CIMENTACIÓN DE TUBERÍA</t>
  </si>
  <si>
    <t>Cimentación de tubería con arena compactada al  70% de la densidad relativa máxima</t>
  </si>
  <si>
    <t xml:space="preserve">INSTALACION Y CIMENTACION DE TUBERIAS </t>
  </si>
  <si>
    <t>Instalación de elementos de acueducto</t>
  </si>
  <si>
    <t>3.8.1.4</t>
  </si>
  <si>
    <t>Instalación de válvula de mariposa  brida x brida norma ISO PN 16, Incluye el suministro e instalación de tornillería y empaquetadura para el montaje</t>
  </si>
  <si>
    <t>3.8.1.4.1</t>
  </si>
  <si>
    <t>3.8.1.4.2</t>
  </si>
  <si>
    <t>3.8.1.4.5</t>
  </si>
  <si>
    <t>3.8.1.7</t>
  </si>
  <si>
    <t>Instalación de ventosa de doble acción norma ISO PN 16, Incluye el suministro e instalación de tornillería y empaquetadura para el montaje</t>
  </si>
  <si>
    <t>3.8.1.7.1</t>
  </si>
  <si>
    <t>d = 450 mm (18")</t>
  </si>
  <si>
    <t>3.8.1.18</t>
  </si>
  <si>
    <t>Instalación de filtro en Yee. Brida x Brida  Norma ISO PN 16, Incluye el suministro e instalación de tornillería y empaquetadura para el montaje</t>
  </si>
  <si>
    <t>3.8.1.18.9</t>
  </si>
  <si>
    <t>3.8.1.19</t>
  </si>
  <si>
    <t>Instalación de brida ciega HD norma ISO PN 16, Incluye el suministro e instalación de tornillería y empaquetadura para el montaje</t>
  </si>
  <si>
    <t>3.8.1.19.9</t>
  </si>
  <si>
    <t>3.8.1.25</t>
  </si>
  <si>
    <t>3.8.1.25.1</t>
  </si>
  <si>
    <t>Niple B x B</t>
  </si>
  <si>
    <t>3.8.1.25.1.1</t>
  </si>
  <si>
    <t>3.8.1.25.1.2</t>
  </si>
  <si>
    <t>3.8.1.25.1.3</t>
  </si>
  <si>
    <t>3.8.1.27</t>
  </si>
  <si>
    <t>Instalación de unión de  desmontaje Norma ISO PN 16</t>
  </si>
  <si>
    <t>3.8.1.27.5</t>
  </si>
  <si>
    <t>3.8.1.27.1</t>
  </si>
  <si>
    <t>3.8.1.27.2</t>
  </si>
  <si>
    <t>3.8.1.39</t>
  </si>
  <si>
    <t>Instalación Codo 90° BxB HD Norma ISO PN 16</t>
  </si>
  <si>
    <t>3.8.1.39.3</t>
  </si>
  <si>
    <t>3.8.1.39.6</t>
  </si>
  <si>
    <t>3.8.1.39.9</t>
  </si>
  <si>
    <t>3.8.1.41</t>
  </si>
  <si>
    <t>3.8.1.41.6</t>
  </si>
  <si>
    <t>3.8.1.41.9</t>
  </si>
  <si>
    <t>3.8.1.45</t>
  </si>
  <si>
    <t>3.8.1.45.9</t>
  </si>
  <si>
    <t>3.8.1.69</t>
  </si>
  <si>
    <t>3.8.1.69.9</t>
  </si>
  <si>
    <t>3.8.1.71</t>
  </si>
  <si>
    <t>Instalación Reducción B x B HD. Norma ISO. PN 16</t>
  </si>
  <si>
    <t>3.8.1.71.8</t>
  </si>
  <si>
    <t>3.8.1.71.17</t>
  </si>
  <si>
    <t>3.8.1.75</t>
  </si>
  <si>
    <t>Instalación de Tee B x B x B HD. Norma ISO PN 16</t>
  </si>
  <si>
    <t>3.8.1.75.38</t>
  </si>
  <si>
    <t>3.8.1.75.40</t>
  </si>
  <si>
    <t>3.8.1.90</t>
  </si>
  <si>
    <t>3.8.1.91</t>
  </si>
  <si>
    <t>3.8.1.90.1</t>
  </si>
  <si>
    <t>3.8.1.91.1</t>
  </si>
  <si>
    <t>3.8.1.91.2</t>
  </si>
  <si>
    <t xml:space="preserve">Instalación de válvula de altitud BxB Norma ISO PN 16, Incluye el suministro e instalación de tornilleria y empaquetadura para el montaje </t>
  </si>
  <si>
    <t>3.8.1.92</t>
  </si>
  <si>
    <t>3.8.1.93</t>
  </si>
  <si>
    <t>3.8.1.92.1</t>
  </si>
  <si>
    <t>3.8.1.93.1</t>
  </si>
  <si>
    <t>3.8.1.94</t>
  </si>
  <si>
    <t>3.8.1.94.1</t>
  </si>
  <si>
    <t>3.8.1.95</t>
  </si>
  <si>
    <t>3.8.1.95.1</t>
  </si>
  <si>
    <t>3.8.1.96</t>
  </si>
  <si>
    <t>3.8.1.96.1</t>
  </si>
  <si>
    <t>3.8.1.96.2</t>
  </si>
  <si>
    <t>3.8.1.96.3</t>
  </si>
  <si>
    <t>3.8.1.97</t>
  </si>
  <si>
    <t>3.8.1.97.1</t>
  </si>
  <si>
    <t>Instalación de válvula Anticipadora de Onda para el control de golpe de ariete. Cuerpo en HD, Extremos Brida ANSI 150 (PN 16). Actuador Doble Cámara, Incluye el suministro e instalación de tornillería y empaquetadura para el montaje, por fuera de la linea de conducción,</t>
  </si>
  <si>
    <t>Puente Grua</t>
  </si>
  <si>
    <t>Instalación de equipos de bombeo Qn=85 LPS y HDT= 105 m, en la estación incluye sus accesorios, uniones y tornillería, dimensiones y distribución según plano. incluye Motor eléctrico de 200HP, 3 fases, 60 hz, 460 VAC.</t>
  </si>
  <si>
    <t>Instalación de equipos de bombeo Qn=110 LPS y HDT= 40 m, en la estación incluye sus accesorios, uniones y tornillería, dimensiones y distribución según plano. incluye Motor eléctrico de 75HP, 3 fases, 60 hz, 460 VAC, 1800 rpm.</t>
  </si>
  <si>
    <t>3.11.2</t>
  </si>
  <si>
    <t>Instalación Puente Grua de 2.000 kg. Caracteristicas: Capacidad=2ton, Altura bajo viga puente=3.5m, Recorrido=12m, Luz=10m, Riel de rodadura=si, Vigas recorrido=si, Voltaje=220, 3 fases y tierra</t>
  </si>
  <si>
    <t>Glb</t>
  </si>
  <si>
    <t>Relleno de zanjas y obras de mamposteria con material seleccionado de cantera al 90% del proctor modificado.</t>
  </si>
  <si>
    <t>3.7.3.2.1.10</t>
  </si>
  <si>
    <t>Concreto para pedestales f´c = 21,0 Mpa (3000 psi)</t>
  </si>
  <si>
    <t>3.7.3.2.1.6</t>
  </si>
  <si>
    <t>Concreto para columnas f´c = 24.5 Mpa (3500 psi)</t>
  </si>
  <si>
    <t>3.7.3.2.1.11</t>
  </si>
  <si>
    <t>Piso en concreto f´c = 21,0 Mpa (3000 psi) e=0.10 m</t>
  </si>
  <si>
    <t>Losa maciza de concreto de f´c = 24.5 Mpa (3500 psi) e = 0,2 m</t>
  </si>
  <si>
    <t>3.7.3.1.10</t>
  </si>
  <si>
    <t>Muro de concreto impermeabilizado de 24,5 Mpa (3500 psi) e = 0,20 m</t>
  </si>
  <si>
    <t>3.7.3.2.2.2</t>
  </si>
  <si>
    <t>3.11.1.1</t>
  </si>
  <si>
    <t>3.11.1.2</t>
  </si>
  <si>
    <t>3.11.2.1</t>
  </si>
  <si>
    <t>3.8.1.25.1.1.1</t>
  </si>
  <si>
    <t>3.8.1.25.1.1.2</t>
  </si>
  <si>
    <t>3.8.1.25.1.1.3</t>
  </si>
  <si>
    <t>3.8.1.25.1.1.4</t>
  </si>
  <si>
    <t>3.8.1.25.1.2.1</t>
  </si>
  <si>
    <t>3.8.1.25.1.2.2</t>
  </si>
  <si>
    <t>3.8.1.25.1.2.3</t>
  </si>
  <si>
    <t>3.8.1.25.1.2.4</t>
  </si>
  <si>
    <t>3.8.1.25.1.3.1</t>
  </si>
  <si>
    <t>3.8.1.25.1.3.2</t>
  </si>
  <si>
    <t>3.8.1.96.1.1</t>
  </si>
  <si>
    <t>3.8.1.96.2.1</t>
  </si>
  <si>
    <t>3.8.1.96.3.1</t>
  </si>
  <si>
    <t>ADECUACION LOTE</t>
  </si>
  <si>
    <t>3.20.1.21.2.2</t>
  </si>
  <si>
    <t>3.20.1.21.2.3</t>
  </si>
  <si>
    <t>3.20.1.21.1.1</t>
  </si>
  <si>
    <t>3.20.1.21.1.2</t>
  </si>
  <si>
    <t>d = Ø300 mm (12") L =1.0m</t>
  </si>
  <si>
    <t>d = Ø300 mm (12") L = 2.0m</t>
  </si>
  <si>
    <t>3.20.1.21.2.4</t>
  </si>
  <si>
    <t>d = Ø150 mm (6") L = 3.0m</t>
  </si>
  <si>
    <t>3.20.1.21.1.3</t>
  </si>
  <si>
    <t>d = Ø450 mm (18") L =1.0m</t>
  </si>
  <si>
    <t>d = Ø450 mm (18") L = 0.8m</t>
  </si>
  <si>
    <t>d = Ø450 mm (18") L = 2.5m</t>
  </si>
  <si>
    <t>d = Ø450 mm (18") L = 3m</t>
  </si>
  <si>
    <t>3.20.1.18.1</t>
  </si>
  <si>
    <t>Suministro de tuberías de acueducto (PVC) PN10</t>
  </si>
  <si>
    <t>INSTALACIÓN DE TUBERÍA DE PVC</t>
  </si>
  <si>
    <t>Tubería PVC de 450 mm</t>
  </si>
  <si>
    <t>3.8.1.96.1.2</t>
  </si>
  <si>
    <t>3.8.1.96.1.3</t>
  </si>
  <si>
    <t>3.4.4.3</t>
  </si>
  <si>
    <t>3.4.4.3.8</t>
  </si>
  <si>
    <t>3.20.1.19</t>
  </si>
  <si>
    <t>3.20.1.19.1</t>
  </si>
  <si>
    <t>Tuberías PVC   450mm PN 10 PE 100</t>
  </si>
  <si>
    <t>3.20.1.5.1.1</t>
  </si>
  <si>
    <t>Suministro Codo 45° ExE HD Norma ISO PN16</t>
  </si>
  <si>
    <t>Instalación Codo 45° BxB HD. Norma ISO. PN 16</t>
  </si>
  <si>
    <t>Instalación Codo 45° ExE HD. Norma ISO. PN 16</t>
  </si>
  <si>
    <t>d = Ø450 mm (18") L =2.0m</t>
  </si>
  <si>
    <t>3.20.1.21.2.5</t>
  </si>
  <si>
    <t>d = Ø450 mm (18") L = 1.8m</t>
  </si>
  <si>
    <t>Suministro Codo 22.5° ExE HD Norma ISO PN16</t>
  </si>
  <si>
    <t>3.20.1.4.1.1</t>
  </si>
  <si>
    <t>Suministro Codo 90° ExE HD Norma ISO PN16</t>
  </si>
  <si>
    <t>3.20.1.6.1.1</t>
  </si>
  <si>
    <t>Instalación Codo 90° ExE HD Norma ISO PN 16</t>
  </si>
  <si>
    <t>CUARTO ELECTRICO - OBRA CIVIL</t>
  </si>
  <si>
    <t>ELECTRICO - SUMINISTRO</t>
  </si>
  <si>
    <t>ELECTRICO - OBRA CIVIL</t>
  </si>
  <si>
    <t xml:space="preserve">SUMINISTRO DE ACCESORIOS LINEA ELECTRICA DE 13.2 KV </t>
  </si>
  <si>
    <t>SUMINISTRO DE ACCESORIOS SUBESTACION ELECTRICA</t>
  </si>
  <si>
    <t>SUMINISTRO DE EQUIPOS Y ACCESORIOS CENTRO DE CONTROL DE MOTORES</t>
  </si>
  <si>
    <t>SUMINISTRO DEL SISTEMA DE TELEMANDO Y TELECONTROL</t>
  </si>
  <si>
    <t>3.20.1.2.2</t>
  </si>
  <si>
    <t>3.20.1.6.3</t>
  </si>
  <si>
    <t>3.20.1.7.3</t>
  </si>
  <si>
    <t>3.20.1.8.2</t>
  </si>
  <si>
    <t>3.20.1.8.3</t>
  </si>
  <si>
    <t>3.20.1.11.2</t>
  </si>
  <si>
    <t>3.20.1.11.3</t>
  </si>
  <si>
    <t>3.20.1.12.2</t>
  </si>
  <si>
    <t>3.20.1.20.1.2</t>
  </si>
  <si>
    <t>3.20.1.20.1.3</t>
  </si>
  <si>
    <t>3.20.1.20.1.4</t>
  </si>
  <si>
    <t>3.20.1.20.2.1</t>
  </si>
  <si>
    <t>3.20.1.20.2.2</t>
  </si>
  <si>
    <t>3.20.1.20.2.3</t>
  </si>
  <si>
    <t>3.20.1.20.2.4</t>
  </si>
  <si>
    <t>3.20.1.20.2.5</t>
  </si>
  <si>
    <t>3.20.1.20.3.2</t>
  </si>
  <si>
    <t>3.20.1.21.3.1</t>
  </si>
  <si>
    <t>3.21.1.1</t>
  </si>
  <si>
    <t>3.21.2.1</t>
  </si>
  <si>
    <t>3.8.1.25.1.2.5</t>
  </si>
  <si>
    <t>3.8.1.96.2.2</t>
  </si>
  <si>
    <t>3.8.1.96.2.3</t>
  </si>
  <si>
    <t>3.8.1.96.2.4</t>
  </si>
  <si>
    <t>3.8.1.96.2.5</t>
  </si>
  <si>
    <t>ESTACIÓN DE REBOMBEO ACUEDUCTO REGIONAL COSTERO II - MUNICIPIO DE TUBARA DEPARTAMENTO DEL ATLÁNTICO</t>
  </si>
  <si>
    <t>Aplicación de Pintura Señalizacion COLOR GRIS, epoxica de alta resistencia mecanica para acabado del piso de la subestacion. Pintura de alta resistencia a la abrasion, alta resistencia mecanica y excelente adherencia al concreto, Durafloor 2000</t>
  </si>
  <si>
    <t>Aplicación de Pintura Señalizacion COLOR AMARILLO, epoxica de alta resistencia mecanica para acabado del piso de la subestacion. Pintura de alta resistencia a la abrasion, alta resistencia mecanica y excelente adherencia al concreto, Durafloor 2000</t>
  </si>
  <si>
    <t>Suministro de Pintura Señalizacion COLOR GRIS, epoxica de alta resistencia mecanica para acabado del piso de la subestacion. Pintura de alta resistencia a la abrasion, alta resistencia mecanica y excelente adherencia al concreto, Durafloor 2000</t>
  </si>
  <si>
    <t>Suministro de Pintura Señalizacion COLOR AMARILLO, epoxica de alta resistencia mecanica para acabado del piso de la subestacion. Pintura de alta resistencia a la abrasion, alta resistencia mecanica y excelente adherencia al concreto, Durafloor 2000</t>
  </si>
  <si>
    <t>PLC TWIDO Modular referencia TWDLMDA40DTK incluye programacion en ladder de acuerdo a requerimientos de la AAA</t>
  </si>
  <si>
    <t>Acometida de fuerza en Cable encauchetado 4x12 de Cu y cableado de comunicación para cada actuador electrico. Todo en tuberia conduit galvanizada de 3/4" y flexiconduit tipo coraza de 3/4</t>
  </si>
  <si>
    <t>Suministro de flexiconduit acorazado de 3/4" con conectores</t>
  </si>
  <si>
    <t>Transformador Trifasico Seco 500 KVA. 13200/460 V Encapsulado en Resina Clase F 15KV. Transformador libre de mantenimiento, amigable con el medio ambiente. Incluye Celda de aislamiento acorde a RETIE.</t>
  </si>
  <si>
    <t>Centro de Control de Motores tableros tipo Blokset, incluye seccionador secundario tipo Masterpack extraible de 800 A, Un analizador de redes con comunicacion modbus a la entrada del CCM, 3 cubiculos con interruptores y  arancadores suaves tipo altistar 46 de 200 Hp - 250 A, cada arrancador debe llevar un banco de condesadores automatico asociado, selectores, pulsadores con luz piloto, medidor de variables electricas por equipo de bombeo, Un cubiculo con cuatro interruptores caja moldeada de 100 A, Un cubiculo con un banco de condensadore fijo para el transforador en vacio.</t>
  </si>
  <si>
    <t>Acometidas desde transformador de alimentación a barraje de entrada del CCM. en cable monopolar de Cu AWG 6x500 MCM + 2x400 MCM a 1000 V aislamiento, incluye conectores terminal bimetalicos 3M, cintas 23 y 33 3M, accesorios para fijación , baquelita</t>
  </si>
  <si>
    <t>Acometidas de la Planta a la transferencia automatica. en cable monopolar  de Cu AWG 6x500 MCM + 2x400 MCM  1000 V aislamiento, incluye conectores terminal bimetalicos 3M, cintas 23 y 33 3M, accesorios para fijación, baquelita para aislamiento.</t>
  </si>
  <si>
    <t>Acometida Electrica desde el Centro de control de motores a cada unidad de bombeo de 200 hp en cable THHN (3 x No 4/0 ) + (1 x No 4/0 ) - 75°C -600 V de aislamiento.Incluye tuberia conduit PVC de 2" , flexiconduit tipo coraza de 2" y accesorios. Sellos en extremos con poliuretano.</t>
  </si>
  <si>
    <t>Banco de ductos conduit PVC 6 x 3", incluye excavacion, relleno, atraque en concreto de 2500 psi  alo largo de todo el banco de ductos, colocacion de cinta señalizadora y marcacion con polvo rojo</t>
  </si>
  <si>
    <t>Banco de ductos conduit PVC 6 x 3", incluye excavacion, relleno, atraque en concreto de 2500 psi  alo largo de todo el banco de ductos, colocacion de cinta señalizadora y marcacion con polvo rojo.</t>
  </si>
  <si>
    <t>Instalación Codo 22.5° BxB HD. Norma ISO. PN 16</t>
  </si>
  <si>
    <t>Instalación Codo 22.5° ExE HD. Norma ISO. PN 16</t>
  </si>
  <si>
    <t xml:space="preserve">Suministro e instalación de puerta  en aluminio con marco  metálico  ancho 0.15 m (incluye  marco aluminio, cerradura, pintura y demas elementos necesarios para su correcto funcionamiento de 0.90m de ancho x 2.10m de alto. </t>
  </si>
  <si>
    <t xml:space="preserve">Suministro e instalacion de porton de acceso en lamina de acero galvanizado calibre 20  y tubos acero galvanizado (diametro de tubos 2"), de doble Ala batiente  Ancho total : 6,0 m Alto : 2,20 m. Incluye,bisagras, cerraduras. Acabado con pintura tipo esmalte 3 capas: anticorrosivo, base y acabado. (según planos) </t>
  </si>
  <si>
    <t>IVA SOBRE LA UTILIDAD</t>
  </si>
  <si>
    <t>A.I.U</t>
  </si>
  <si>
    <t>A.I.U.</t>
  </si>
  <si>
    <t xml:space="preserve">ADMINISTRACION </t>
  </si>
  <si>
    <t>DESCRIPCIÓN</t>
  </si>
  <si>
    <t xml:space="preserve">VALOR </t>
  </si>
  <si>
    <t>RESUMEN PRESUPUESTO ESTIMADO (PE)</t>
  </si>
  <si>
    <t>10.5</t>
  </si>
  <si>
    <t xml:space="preserve"> TOTAL PRESUPUESTO ESTIMADO - PE</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</si>
</sst>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_(&quot;$&quot;* \(#,##0.00\);_(&quot;$&quot;* &quot;-&quot;??_);_(@_)"/>
    <numFmt numFmtId="165" formatCode="_-* #,##0_-;\-* #,##0_-;_-* &quot;-&quot;??_-;_-@_-"/>
    <numFmt numFmtId="166" formatCode="#,##0;[Red]#,##0"/>
    <numFmt numFmtId="167" formatCode="0.0"/>
    <numFmt numFmtId="168" formatCode="_(* #,##0_);_(* \(#,##0\);_(* &quot;-&quot;??_);_(@_)"/>
    <numFmt numFmtId="169" formatCode="_-* #,##0\ _$_-;\-* #,##0\ _$_-;_-* &quot;-&quot;\ _$_-;_-@_-"/>
    <numFmt numFmtId="170" formatCode="\$#.00"/>
    <numFmt numFmtId="171" formatCode="#.00"/>
    <numFmt numFmtId="172" formatCode="_(&quot;$&quot;\ * #,##0_);_(&quot;$&quot;\ * \(#,##0\);_(&quot;$&quot;\ * &quot;-&quot;??_);_(@_)"/>
    <numFmt numFmtId="173" formatCode="0.0000"/>
    <numFmt numFmtId="174" formatCode="_(* #,##0.0_);_(* \(#,##0.0\);_(* &quot;-&quot;??_);_(@_)"/>
    <numFmt numFmtId="175" formatCode="%#.00"/>
    <numFmt numFmtId="176" formatCode="#,##0.0"/>
    <numFmt numFmtId="177" formatCode="_ * #,##0.00_ ;_ * \-#,##0.00_ ;_ * &quot;-&quot;??_ ;_ @_ "/>
    <numFmt numFmtId="178" formatCode="_-* #,##0.0\ _$_-;\-* #,##0.0\ _$_-;_-* &quot;-&quot;\ _$_-;_-@_-"/>
    <numFmt numFmtId="179" formatCode="#,##0.00;[Red]#,##0.00"/>
    <numFmt numFmtId="180" formatCode="0.000"/>
    <numFmt numFmtId="181" formatCode="_(* #,##0.000_);_(* \(#,##0.000\);_(* &quot;-&quot;??_);_(@_)"/>
    <numFmt numFmtId="182" formatCode="_-* #,##0.00\ _$_-;\-* #,##0.00\ _$_-;_-* &quot;-&quot;\ _$_-;_-@_-"/>
    <numFmt numFmtId="183" formatCode="0.00000"/>
    <numFmt numFmtId="184" formatCode="#,##0.0;[Red]#,##0.0"/>
    <numFmt numFmtId="185" formatCode="0.000000"/>
    <numFmt numFmtId="186" formatCode="0.0000000"/>
    <numFmt numFmtId="187" formatCode="_(&quot;$&quot;\ * #,##0.0_);_(&quot;$&quot;\ * \(#,##0.0\);_(&quot;$&quot;\ * &quot;-&quot;??_);_(@_)"/>
    <numFmt numFmtId="188" formatCode="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_(&quot;$&quot;\ * #,##0.000_);_(&quot;$&quot;\ * \(#,##0.000\);_(&quot;$&quot;\ * &quot;-&quot;??_);_(@_)"/>
    <numFmt numFmtId="202" formatCode="_(&quot;$&quot;\ * #,##0.0000_);_(&quot;$&quot;\ * \(#,##0.0000\);_(&quot;$&quot;\ * &quot;-&quot;??_);_(@_)"/>
    <numFmt numFmtId="203" formatCode="_(&quot;$&quot;\ * #,##0.00000_);_(&quot;$&quot;\ * \(#,##0.00000\);_(&quot;$&quot;\ * &quot;-&quot;??_);_(@_)"/>
    <numFmt numFmtId="204" formatCode="_(&quot;$&quot;\ * #,##0.000000_);_(&quot;$&quot;\ * \(#,##0.000000\);_(&quot;$&quot;\ * &quot;-&quot;??_);_(@_)"/>
    <numFmt numFmtId="205" formatCode="_(&quot;$&quot;\ * #,##0.0000000_);_(&quot;$&quot;\ * \(#,##0.0000000\);_(&quot;$&quot;\ * &quot;-&quot;??_);_(@_)"/>
    <numFmt numFmtId="206" formatCode="[$-240A]dddd\,\ dd&quot; de &quot;mmmm&quot; de &quot;yyyy"/>
    <numFmt numFmtId="207" formatCode="[$-240A]hh:mm:ss\ AM/PM"/>
  </numFmts>
  <fonts count="64">
    <font>
      <sz val="11"/>
      <color theme="1"/>
      <name val="Calibri"/>
      <family val="2"/>
    </font>
    <font>
      <sz val="11"/>
      <color indexed="8"/>
      <name val="Calibri"/>
      <family val="2"/>
    </font>
    <font>
      <sz val="10"/>
      <name val="Arial"/>
      <family val="2"/>
    </font>
    <font>
      <sz val="10"/>
      <name val="Helvetica"/>
      <family val="0"/>
    </font>
    <font>
      <b/>
      <sz val="9"/>
      <name val="Arial"/>
      <family val="2"/>
    </font>
    <font>
      <b/>
      <sz val="9"/>
      <color indexed="8"/>
      <name val="Arial"/>
      <family val="2"/>
    </font>
    <font>
      <sz val="9"/>
      <name val="Arial"/>
      <family val="2"/>
    </font>
    <font>
      <sz val="8"/>
      <name val="HandelGotDLig"/>
      <family val="2"/>
    </font>
    <font>
      <sz val="9"/>
      <name val="HandelGotDLig"/>
      <family val="2"/>
    </font>
    <font>
      <sz val="10"/>
      <name val="SWISS"/>
      <family val="0"/>
    </font>
    <font>
      <sz val="1"/>
      <color indexed="8"/>
      <name val="Courier"/>
      <family val="3"/>
    </font>
    <font>
      <i/>
      <sz val="1"/>
      <color indexed="8"/>
      <name val="Courier"/>
      <family val="3"/>
    </font>
    <font>
      <b/>
      <sz val="1"/>
      <color indexed="8"/>
      <name val="Courier"/>
      <family val="3"/>
    </font>
    <font>
      <u val="single"/>
      <sz val="8"/>
      <color indexed="12"/>
      <name val="Arial"/>
      <family val="2"/>
    </font>
    <font>
      <b/>
      <sz val="8"/>
      <color indexed="8"/>
      <name val="HandelGotDLig"/>
      <family val="2"/>
    </font>
    <font>
      <sz val="8"/>
      <color indexed="8"/>
      <name val="HandelGotDLig"/>
      <family val="2"/>
    </font>
    <font>
      <b/>
      <sz val="8"/>
      <name val="HandelGotDLig"/>
      <family val="2"/>
    </font>
    <font>
      <sz val="10"/>
      <name val="HandelGotDLig"/>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9"/>
      <color indexed="8"/>
      <name val="Calibri"/>
      <family val="2"/>
    </font>
    <font>
      <sz val="9"/>
      <color indexed="10"/>
      <name val="Calibri"/>
      <family val="2"/>
    </font>
    <font>
      <sz val="9"/>
      <color indexed="13"/>
      <name val="Arial"/>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theme="1"/>
      <name val="Calibri"/>
      <family val="2"/>
    </font>
    <font>
      <sz val="9"/>
      <color rgb="FFFF0000"/>
      <name val="Calibri"/>
      <family val="2"/>
    </font>
    <font>
      <sz val="9"/>
      <color rgb="FFFFFF00"/>
      <name val="Arial"/>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style="medium"/>
      <top/>
      <bottom/>
    </border>
    <border>
      <left style="medium"/>
      <right/>
      <top/>
      <bottom/>
    </border>
    <border>
      <left style="medium"/>
      <right style="medium"/>
      <top/>
      <bottom style="medium"/>
    </border>
    <border>
      <left style="medium"/>
      <right/>
      <top/>
      <bottom style="medium"/>
    </border>
    <border>
      <left/>
      <right/>
      <top/>
      <bottom style="medium"/>
    </border>
    <border>
      <left/>
      <right style="medium"/>
      <top/>
      <bottom style="medium"/>
    </border>
    <border>
      <left/>
      <right style="medium"/>
      <top/>
      <bottom/>
    </border>
    <border>
      <left style="medium"/>
      <right/>
      <top style="medium"/>
      <bottom style="medium"/>
    </border>
    <border>
      <left/>
      <right/>
      <top style="medium"/>
      <bottom style="medium"/>
    </border>
    <border>
      <left style="medium"/>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thin"/>
      <bottom/>
    </border>
    <border>
      <left style="medium"/>
      <right>
        <color indexed="63"/>
      </right>
      <top style="medium"/>
      <bottom style="thin"/>
    </border>
    <border>
      <left style="medium"/>
      <right>
        <color indexed="63"/>
      </right>
      <top>
        <color indexed="63"/>
      </top>
      <bottom style="thin"/>
    </border>
    <border>
      <left>
        <color indexed="63"/>
      </left>
      <right style="medium"/>
      <top style="medium"/>
      <bottom style="thin"/>
    </border>
    <border>
      <left>
        <color indexed="63"/>
      </left>
      <right style="medium"/>
      <top/>
      <bottom style="thin"/>
    </border>
    <border>
      <left style="thin"/>
      <right style="medium"/>
      <top style="medium"/>
      <bottom style="medium"/>
    </border>
    <border>
      <left style="thin"/>
      <right style="medium"/>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9" fillId="8" borderId="0">
      <alignment/>
      <protection/>
    </xf>
    <xf numFmtId="0" fontId="9" fillId="8" borderId="0">
      <alignment/>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9" fillId="8" borderId="0">
      <alignment/>
      <protection/>
    </xf>
    <xf numFmtId="0" fontId="9" fillId="8" borderId="0">
      <alignment/>
      <protection/>
    </xf>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4" fontId="10" fillId="0" borderId="0">
      <alignment/>
      <protection locked="0"/>
    </xf>
    <xf numFmtId="170" fontId="10" fillId="0" borderId="0">
      <alignment/>
      <protection locked="0"/>
    </xf>
    <xf numFmtId="0" fontId="10" fillId="0" borderId="0">
      <alignment/>
      <protection locked="0"/>
    </xf>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7" fillId="30" borderId="1" applyNumberFormat="0" applyAlignment="0" applyProtection="0"/>
    <xf numFmtId="0" fontId="2" fillId="0" borderId="0" applyFont="0" applyFill="0" applyBorder="0" applyAlignment="0" applyProtection="0"/>
    <xf numFmtId="0" fontId="10" fillId="0" borderId="0">
      <alignment/>
      <protection locked="0"/>
    </xf>
    <xf numFmtId="0" fontId="10" fillId="0" borderId="0">
      <alignment/>
      <protection locked="0"/>
    </xf>
    <xf numFmtId="0" fontId="11"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1" fillId="0" borderId="0">
      <alignment/>
      <protection locked="0"/>
    </xf>
    <xf numFmtId="171" fontId="10" fillId="0" borderId="0">
      <alignment/>
      <protection locked="0"/>
    </xf>
    <xf numFmtId="0" fontId="12" fillId="0" borderId="0">
      <alignment/>
      <protection locked="0"/>
    </xf>
    <xf numFmtId="0" fontId="12" fillId="0" borderId="0">
      <alignment/>
      <protection locked="0"/>
    </xf>
    <xf numFmtId="0" fontId="48"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5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0" fontId="3" fillId="0" borderId="0" applyFont="0" applyFill="0" applyBorder="0" applyAlignment="0" applyProtection="0"/>
    <xf numFmtId="43" fontId="2" fillId="0" borderId="0" applyFont="0" applyFill="0" applyBorder="0" applyAlignment="0" applyProtection="0"/>
    <xf numFmtId="0"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4"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2"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51" fillId="32"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4" applyNumberFormat="0" applyFont="0" applyAlignment="0" applyProtection="0"/>
    <xf numFmtId="175" fontId="10" fillId="0" borderId="0">
      <alignment/>
      <protection locked="0"/>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22" borderId="5" applyNumberFormat="0" applyAlignment="0" applyProtection="0"/>
    <xf numFmtId="0" fontId="9" fillId="8"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391">
    <xf numFmtId="0" fontId="0" fillId="0" borderId="0" xfId="0" applyFont="1"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65" fontId="4" fillId="0" borderId="10" xfId="69" applyNumberFormat="1"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wrapText="1"/>
    </xf>
    <xf numFmtId="0" fontId="4" fillId="0" borderId="12" xfId="0" applyFont="1" applyBorder="1" applyAlignment="1">
      <alignment horizontal="left" wrapText="1"/>
    </xf>
    <xf numFmtId="4" fontId="6" fillId="0" borderId="13" xfId="0" applyNumberFormat="1" applyFont="1" applyBorder="1" applyAlignment="1">
      <alignment horizontal="center" wrapText="1"/>
    </xf>
    <xf numFmtId="165" fontId="6" fillId="0" borderId="14" xfId="69" applyNumberFormat="1" applyFont="1" applyFill="1" applyBorder="1" applyAlignment="1">
      <alignment horizontal="center" wrapText="1"/>
    </xf>
    <xf numFmtId="0" fontId="4" fillId="0" borderId="15" xfId="0" applyFont="1" applyFill="1" applyBorder="1" applyAlignment="1">
      <alignment horizontal="left" wrapText="1"/>
    </xf>
    <xf numFmtId="0" fontId="6" fillId="0" borderId="16" xfId="0" applyFont="1" applyBorder="1" applyAlignment="1">
      <alignment horizontal="left" wrapText="1"/>
    </xf>
    <xf numFmtId="0" fontId="4" fillId="0" borderId="17" xfId="0" applyFont="1" applyFill="1" applyBorder="1" applyAlignment="1">
      <alignment horizontal="left" wrapText="1"/>
    </xf>
    <xf numFmtId="0" fontId="4" fillId="0" borderId="18" xfId="0" applyFont="1" applyBorder="1" applyAlignment="1">
      <alignment horizontal="left" wrapText="1"/>
    </xf>
    <xf numFmtId="4" fontId="6" fillId="0" borderId="19" xfId="0" applyNumberFormat="1" applyFont="1" applyBorder="1" applyAlignment="1">
      <alignment horizontal="center" wrapText="1"/>
    </xf>
    <xf numFmtId="165" fontId="6" fillId="0" borderId="20" xfId="69" applyNumberFormat="1" applyFont="1" applyBorder="1" applyAlignment="1">
      <alignment horizontal="center" wrapText="1"/>
    </xf>
    <xf numFmtId="0" fontId="59" fillId="0" borderId="0" xfId="0" applyFont="1" applyFill="1" applyAlignment="1">
      <alignment/>
    </xf>
    <xf numFmtId="4" fontId="4" fillId="0" borderId="12" xfId="0" applyNumberFormat="1" applyFont="1" applyFill="1" applyBorder="1" applyAlignment="1">
      <alignment wrapText="1"/>
    </xf>
    <xf numFmtId="0" fontId="6" fillId="0" borderId="13" xfId="0" applyFont="1" applyBorder="1" applyAlignment="1">
      <alignment horizontal="center" wrapText="1"/>
    </xf>
    <xf numFmtId="4" fontId="6" fillId="0" borderId="16" xfId="0" applyNumberFormat="1" applyFont="1" applyFill="1" applyBorder="1" applyAlignment="1">
      <alignment wrapText="1"/>
    </xf>
    <xf numFmtId="0" fontId="6" fillId="0" borderId="0" xfId="0" applyFont="1" applyBorder="1" applyAlignment="1">
      <alignment horizontal="center" wrapText="1"/>
    </xf>
    <xf numFmtId="9" fontId="6" fillId="0" borderId="0" xfId="131" applyFont="1" applyBorder="1" applyAlignment="1">
      <alignment horizontal="center" wrapText="1"/>
    </xf>
    <xf numFmtId="4" fontId="4" fillId="0" borderId="18" xfId="0" applyNumberFormat="1" applyFont="1" applyFill="1" applyBorder="1" applyAlignment="1">
      <alignment wrapText="1"/>
    </xf>
    <xf numFmtId="0" fontId="6" fillId="0" borderId="19" xfId="0" applyFont="1" applyBorder="1" applyAlignment="1">
      <alignment horizontal="center" wrapText="1"/>
    </xf>
    <xf numFmtId="0" fontId="59" fillId="0" borderId="0" xfId="0" applyFont="1" applyAlignment="1">
      <alignment/>
    </xf>
    <xf numFmtId="0" fontId="4" fillId="0" borderId="15" xfId="125" applyFont="1" applyFill="1" applyBorder="1" applyAlignment="1">
      <alignment horizontal="left"/>
      <protection/>
    </xf>
    <xf numFmtId="0" fontId="4" fillId="0" borderId="16" xfId="125" applyFont="1" applyFill="1" applyBorder="1">
      <alignment/>
      <protection/>
    </xf>
    <xf numFmtId="9" fontId="6" fillId="0" borderId="0" xfId="131" applyFont="1" applyFill="1" applyBorder="1" applyAlignment="1">
      <alignment horizontal="center"/>
    </xf>
    <xf numFmtId="4" fontId="6" fillId="0" borderId="0" xfId="125" applyNumberFormat="1" applyFont="1" applyFill="1" applyBorder="1" applyAlignment="1">
      <alignment/>
      <protection/>
    </xf>
    <xf numFmtId="4" fontId="6" fillId="0" borderId="21" xfId="125" applyNumberFormat="1" applyFont="1" applyFill="1" applyBorder="1" applyAlignment="1">
      <alignment/>
      <protection/>
    </xf>
    <xf numFmtId="0" fontId="4" fillId="0" borderId="17" xfId="125" applyFont="1" applyFill="1" applyBorder="1" applyAlignment="1">
      <alignment horizontal="left"/>
      <protection/>
    </xf>
    <xf numFmtId="0" fontId="6" fillId="0" borderId="19" xfId="125" applyFont="1" applyFill="1" applyBorder="1" applyAlignment="1">
      <alignment horizontal="center"/>
      <protection/>
    </xf>
    <xf numFmtId="4" fontId="6" fillId="0" borderId="20" xfId="125" applyNumberFormat="1" applyFont="1" applyFill="1" applyBorder="1" applyAlignment="1">
      <alignment/>
      <protection/>
    </xf>
    <xf numFmtId="0" fontId="4" fillId="0" borderId="0" xfId="125" applyFont="1" applyFill="1" applyBorder="1" applyAlignment="1">
      <alignment horizontal="left"/>
      <protection/>
    </xf>
    <xf numFmtId="0" fontId="4" fillId="0" borderId="0" xfId="125" applyFont="1" applyFill="1" applyBorder="1">
      <alignment/>
      <protection/>
    </xf>
    <xf numFmtId="0" fontId="6" fillId="0" borderId="0" xfId="125" applyFont="1" applyFill="1" applyBorder="1" applyAlignment="1">
      <alignment horizontal="center"/>
      <protection/>
    </xf>
    <xf numFmtId="4" fontId="4" fillId="0" borderId="0" xfId="85" applyNumberFormat="1" applyFont="1" applyFill="1" applyBorder="1" applyAlignment="1">
      <alignment/>
    </xf>
    <xf numFmtId="169" fontId="59" fillId="0" borderId="0" xfId="0" applyNumberFormat="1" applyFont="1" applyAlignment="1">
      <alignment/>
    </xf>
    <xf numFmtId="4" fontId="6" fillId="0" borderId="0" xfId="125" applyNumberFormat="1" applyFont="1" applyFill="1" applyBorder="1" applyAlignment="1">
      <alignment horizontal="center"/>
      <protection/>
    </xf>
    <xf numFmtId="0" fontId="7" fillId="0" borderId="0" xfId="117" applyFont="1" applyBorder="1" applyAlignment="1">
      <alignment vertical="center"/>
      <protection/>
    </xf>
    <xf numFmtId="0" fontId="7" fillId="0" borderId="0" xfId="117" applyFont="1" applyAlignment="1">
      <alignment vertical="center"/>
      <protection/>
    </xf>
    <xf numFmtId="0" fontId="7" fillId="0" borderId="0" xfId="117" applyFont="1" applyBorder="1">
      <alignment/>
      <protection/>
    </xf>
    <xf numFmtId="0" fontId="7" fillId="0" borderId="0" xfId="117" applyFont="1">
      <alignment/>
      <protection/>
    </xf>
    <xf numFmtId="0" fontId="7" fillId="0" borderId="0" xfId="127" applyFont="1" applyFill="1" applyBorder="1" applyAlignment="1">
      <alignment horizontal="left" vertical="justify" wrapText="1"/>
      <protection/>
    </xf>
    <xf numFmtId="0" fontId="8" fillId="0" borderId="0" xfId="128" applyFont="1" applyFill="1" applyBorder="1" applyAlignment="1">
      <alignment horizontal="justify" vertical="center"/>
      <protection/>
    </xf>
    <xf numFmtId="0" fontId="8" fillId="0" borderId="0" xfId="128" applyFont="1" applyFill="1" applyBorder="1" applyAlignment="1">
      <alignment horizontal="center" vertical="center"/>
      <protection/>
    </xf>
    <xf numFmtId="3" fontId="8" fillId="0" borderId="0" xfId="85" applyNumberFormat="1" applyFont="1" applyFill="1" applyBorder="1" applyAlignment="1">
      <alignment vertical="center"/>
    </xf>
    <xf numFmtId="166" fontId="8" fillId="0" borderId="0" xfId="85" applyNumberFormat="1" applyFont="1" applyFill="1" applyBorder="1" applyAlignment="1">
      <alignment vertical="center"/>
    </xf>
    <xf numFmtId="0" fontId="6" fillId="0" borderId="17" xfId="128" applyFont="1" applyFill="1" applyBorder="1" applyAlignment="1">
      <alignment horizontal="center" vertical="center"/>
      <protection/>
    </xf>
    <xf numFmtId="0" fontId="4" fillId="0" borderId="11" xfId="117" applyFont="1" applyFill="1" applyBorder="1" applyAlignment="1">
      <alignment horizontal="center" vertical="center" wrapText="1"/>
      <protection/>
    </xf>
    <xf numFmtId="43" fontId="4" fillId="0" borderId="11" xfId="73" applyNumberFormat="1" applyFont="1" applyFill="1" applyBorder="1" applyAlignment="1">
      <alignment horizontal="center" vertical="center" wrapText="1"/>
    </xf>
    <xf numFmtId="0" fontId="6" fillId="0" borderId="0" xfId="117" applyFont="1" applyAlignment="1">
      <alignment vertical="center"/>
      <protection/>
    </xf>
    <xf numFmtId="0" fontId="6" fillId="0" borderId="0" xfId="117" applyFont="1" applyBorder="1" applyAlignment="1">
      <alignment vertical="center"/>
      <protection/>
    </xf>
    <xf numFmtId="0" fontId="6" fillId="0" borderId="17" xfId="117" applyFont="1" applyFill="1" applyBorder="1" applyAlignment="1">
      <alignment horizontal="left" vertical="center"/>
      <protection/>
    </xf>
    <xf numFmtId="0" fontId="6" fillId="0" borderId="17" xfId="127" applyFont="1" applyFill="1" applyBorder="1" applyAlignment="1">
      <alignment horizontal="justify" vertical="center" wrapText="1"/>
      <protection/>
    </xf>
    <xf numFmtId="4" fontId="6" fillId="0" borderId="13" xfId="0" applyNumberFormat="1" applyFont="1" applyFill="1" applyBorder="1" applyAlignment="1">
      <alignment horizontal="center" wrapText="1"/>
    </xf>
    <xf numFmtId="0" fontId="59" fillId="0" borderId="0" xfId="0" applyFont="1" applyFill="1" applyAlignment="1">
      <alignment horizontal="center"/>
    </xf>
    <xf numFmtId="0" fontId="59" fillId="0" borderId="0" xfId="0" applyFont="1" applyAlignment="1">
      <alignment horizontal="center"/>
    </xf>
    <xf numFmtId="4" fontId="6" fillId="0" borderId="17" xfId="128" applyNumberFormat="1" applyFont="1" applyFill="1" applyBorder="1" applyAlignment="1">
      <alignment horizontal="center" vertical="center"/>
      <protection/>
    </xf>
    <xf numFmtId="4" fontId="6" fillId="0" borderId="19" xfId="125" applyNumberFormat="1" applyFont="1" applyFill="1" applyBorder="1" applyAlignment="1">
      <alignment horizontal="center"/>
      <protection/>
    </xf>
    <xf numFmtId="4" fontId="8" fillId="0" borderId="0" xfId="128" applyNumberFormat="1" applyFont="1" applyFill="1" applyBorder="1" applyAlignment="1">
      <alignment horizontal="center" vertical="center"/>
      <protection/>
    </xf>
    <xf numFmtId="176" fontId="6" fillId="0" borderId="14" xfId="69" applyNumberFormat="1" applyFont="1" applyBorder="1" applyAlignment="1">
      <alignment wrapText="1"/>
    </xf>
    <xf numFmtId="4" fontId="6" fillId="0" borderId="0" xfId="0" applyNumberFormat="1" applyFont="1" applyFill="1" applyBorder="1" applyAlignment="1">
      <alignment horizontal="center" wrapText="1"/>
    </xf>
    <xf numFmtId="165" fontId="6" fillId="0" borderId="21" xfId="69" applyNumberFormat="1" applyFont="1" applyFill="1" applyBorder="1" applyAlignment="1">
      <alignment horizontal="center" wrapText="1"/>
    </xf>
    <xf numFmtId="0" fontId="6" fillId="0" borderId="15" xfId="115" applyFont="1" applyFill="1" applyBorder="1" applyAlignment="1">
      <alignment horizontal="left" vertical="center" wrapText="1"/>
      <protection/>
    </xf>
    <xf numFmtId="0" fontId="6" fillId="0" borderId="15" xfId="115" applyFont="1" applyFill="1" applyBorder="1" applyAlignment="1">
      <alignment vertical="center" wrapText="1"/>
      <protection/>
    </xf>
    <xf numFmtId="43" fontId="4" fillId="0" borderId="22" xfId="72" applyFont="1" applyFill="1" applyBorder="1" applyAlignment="1">
      <alignment horizontal="center" vertical="center" wrapText="1"/>
    </xf>
    <xf numFmtId="43" fontId="4" fillId="0" borderId="10" xfId="72" applyFont="1" applyFill="1" applyBorder="1" applyAlignment="1">
      <alignment horizontal="center" vertical="center" wrapText="1"/>
    </xf>
    <xf numFmtId="43" fontId="4" fillId="0" borderId="23" xfId="72" applyFont="1" applyFill="1" applyBorder="1" applyAlignment="1">
      <alignment horizontal="center" vertical="center" wrapText="1"/>
    </xf>
    <xf numFmtId="0" fontId="6" fillId="0" borderId="24" xfId="108" applyFont="1" applyFill="1" applyBorder="1" applyAlignment="1">
      <alignment horizontal="right" vertical="center"/>
      <protection/>
    </xf>
    <xf numFmtId="0" fontId="4" fillId="0" borderId="24" xfId="108" applyFont="1" applyFill="1" applyBorder="1" applyAlignment="1">
      <alignment horizontal="right" vertical="center"/>
      <protection/>
    </xf>
    <xf numFmtId="43" fontId="4" fillId="0" borderId="10" xfId="73" applyFont="1" applyFill="1" applyBorder="1" applyAlignment="1">
      <alignment horizontal="center" vertical="center" wrapText="1"/>
    </xf>
    <xf numFmtId="0" fontId="60" fillId="0" borderId="0" xfId="0" applyFont="1" applyFill="1" applyAlignment="1">
      <alignment/>
    </xf>
    <xf numFmtId="0" fontId="5" fillId="0" borderId="10" xfId="0" applyFont="1" applyFill="1" applyBorder="1" applyAlignment="1">
      <alignment horizontal="center" vertical="center" wrapText="1"/>
    </xf>
    <xf numFmtId="165" fontId="4" fillId="0" borderId="10" xfId="69" applyNumberFormat="1" applyFont="1" applyFill="1" applyBorder="1" applyAlignment="1">
      <alignment horizontal="center" vertical="center" wrapText="1"/>
    </xf>
    <xf numFmtId="10" fontId="61" fillId="0" borderId="0" xfId="131" applyNumberFormat="1" applyFont="1" applyFill="1" applyAlignment="1">
      <alignment horizontal="left"/>
    </xf>
    <xf numFmtId="0" fontId="6" fillId="0" borderId="13" xfId="0" applyFont="1" applyFill="1" applyBorder="1" applyAlignment="1">
      <alignment horizontal="center" wrapText="1"/>
    </xf>
    <xf numFmtId="176" fontId="6" fillId="0" borderId="14" xfId="69" applyNumberFormat="1" applyFont="1" applyFill="1" applyBorder="1" applyAlignment="1">
      <alignment wrapText="1"/>
    </xf>
    <xf numFmtId="0" fontId="6" fillId="0" borderId="0" xfId="0" applyFont="1" applyFill="1" applyBorder="1" applyAlignment="1">
      <alignment horizontal="center" wrapText="1"/>
    </xf>
    <xf numFmtId="9" fontId="6" fillId="0" borderId="0" xfId="131" applyFont="1" applyFill="1" applyBorder="1" applyAlignment="1">
      <alignment horizontal="center" wrapText="1"/>
    </xf>
    <xf numFmtId="176" fontId="6" fillId="0" borderId="21" xfId="69" applyNumberFormat="1" applyFont="1" applyFill="1" applyBorder="1" applyAlignment="1">
      <alignment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176" fontId="6" fillId="0" borderId="20" xfId="69" applyNumberFormat="1" applyFont="1" applyFill="1" applyBorder="1" applyAlignment="1">
      <alignment wrapText="1"/>
    </xf>
    <xf numFmtId="169" fontId="59" fillId="0" borderId="0" xfId="0" applyNumberFormat="1" applyFont="1" applyFill="1" applyAlignment="1">
      <alignment/>
    </xf>
    <xf numFmtId="4" fontId="6" fillId="0" borderId="15" xfId="69" applyNumberFormat="1" applyFont="1" applyFill="1" applyBorder="1" applyAlignment="1">
      <alignment horizontal="center" wrapText="1"/>
    </xf>
    <xf numFmtId="0" fontId="6" fillId="0" borderId="15" xfId="125" applyFont="1" applyFill="1" applyBorder="1" applyAlignment="1">
      <alignment horizontal="center" wrapText="1"/>
      <protection/>
    </xf>
    <xf numFmtId="44" fontId="4" fillId="0" borderId="11" xfId="85" applyFont="1" applyBorder="1" applyAlignment="1">
      <alignment wrapText="1"/>
    </xf>
    <xf numFmtId="44" fontId="6" fillId="0" borderId="15" xfId="85" applyFont="1" applyBorder="1" applyAlignment="1">
      <alignment wrapText="1"/>
    </xf>
    <xf numFmtId="44" fontId="4" fillId="0" borderId="17" xfId="85" applyFont="1" applyBorder="1" applyAlignment="1">
      <alignment wrapText="1"/>
    </xf>
    <xf numFmtId="44" fontId="6" fillId="0" borderId="15" xfId="85" applyFont="1" applyFill="1" applyBorder="1" applyAlignment="1">
      <alignment/>
    </xf>
    <xf numFmtId="44" fontId="4" fillId="0" borderId="15" xfId="85" applyFont="1" applyFill="1" applyBorder="1" applyAlignment="1">
      <alignment/>
    </xf>
    <xf numFmtId="44" fontId="4" fillId="0" borderId="17" xfId="85" applyFont="1" applyFill="1" applyBorder="1" applyAlignment="1">
      <alignment/>
    </xf>
    <xf numFmtId="44" fontId="4" fillId="0" borderId="11" xfId="85" applyFont="1" applyFill="1" applyBorder="1" applyAlignment="1">
      <alignment wrapText="1"/>
    </xf>
    <xf numFmtId="44" fontId="6" fillId="0" borderId="15" xfId="85" applyFont="1" applyFill="1" applyBorder="1" applyAlignment="1">
      <alignment wrapText="1"/>
    </xf>
    <xf numFmtId="44" fontId="4" fillId="0" borderId="17" xfId="85" applyFont="1" applyFill="1" applyBorder="1" applyAlignment="1">
      <alignment wrapText="1"/>
    </xf>
    <xf numFmtId="172" fontId="4" fillId="0" borderId="11" xfId="85" applyNumberFormat="1" applyFont="1" applyFill="1" applyBorder="1" applyAlignment="1">
      <alignment wrapText="1"/>
    </xf>
    <xf numFmtId="172" fontId="6" fillId="0" borderId="15" xfId="85" applyNumberFormat="1" applyFont="1" applyFill="1" applyBorder="1" applyAlignment="1">
      <alignment wrapText="1"/>
    </xf>
    <xf numFmtId="172" fontId="4" fillId="0" borderId="17" xfId="85" applyNumberFormat="1" applyFont="1" applyFill="1" applyBorder="1" applyAlignment="1">
      <alignment wrapText="1"/>
    </xf>
    <xf numFmtId="44" fontId="0" fillId="0" borderId="0" xfId="0" applyNumberFormat="1" applyAlignment="1">
      <alignment/>
    </xf>
    <xf numFmtId="44" fontId="59" fillId="0" borderId="0" xfId="0" applyNumberFormat="1" applyFont="1" applyFill="1" applyAlignment="1">
      <alignment/>
    </xf>
    <xf numFmtId="0" fontId="0" fillId="0" borderId="0" xfId="0" applyBorder="1" applyAlignment="1">
      <alignment/>
    </xf>
    <xf numFmtId="44" fontId="4" fillId="0" borderId="0" xfId="85" applyFont="1" applyBorder="1" applyAlignment="1">
      <alignment wrapText="1"/>
    </xf>
    <xf numFmtId="43" fontId="4" fillId="0" borderId="10" xfId="72" applyNumberFormat="1" applyFont="1" applyFill="1" applyBorder="1" applyAlignment="1">
      <alignment horizontal="center" vertical="center"/>
    </xf>
    <xf numFmtId="43" fontId="6" fillId="0" borderId="13" xfId="0" applyNumberFormat="1" applyFont="1" applyFill="1" applyBorder="1" applyAlignment="1">
      <alignment horizontal="center" wrapText="1"/>
    </xf>
    <xf numFmtId="43" fontId="6" fillId="0" borderId="0" xfId="0" applyNumberFormat="1" applyFont="1" applyFill="1" applyBorder="1" applyAlignment="1">
      <alignment horizontal="center" wrapText="1"/>
    </xf>
    <xf numFmtId="43" fontId="6" fillId="0" borderId="19" xfId="0" applyNumberFormat="1" applyFont="1" applyBorder="1" applyAlignment="1">
      <alignment horizontal="center" wrapText="1"/>
    </xf>
    <xf numFmtId="43" fontId="59" fillId="0" borderId="0" xfId="0" applyNumberFormat="1" applyFont="1" applyFill="1" applyAlignment="1">
      <alignment horizontal="center"/>
    </xf>
    <xf numFmtId="43" fontId="59" fillId="0" borderId="0" xfId="0" applyNumberFormat="1" applyFont="1" applyAlignment="1">
      <alignment horizontal="center"/>
    </xf>
    <xf numFmtId="44" fontId="4" fillId="0" borderId="23" xfId="85" applyFont="1" applyFill="1" applyBorder="1" applyAlignment="1">
      <alignment horizontal="center" vertical="center" wrapText="1"/>
    </xf>
    <xf numFmtId="44" fontId="6" fillId="0" borderId="14" xfId="85" applyFont="1" applyFill="1" applyBorder="1" applyAlignment="1">
      <alignment horizontal="center" wrapText="1"/>
    </xf>
    <xf numFmtId="44" fontId="6" fillId="0" borderId="21" xfId="85" applyFont="1" applyFill="1" applyBorder="1" applyAlignment="1">
      <alignment horizontal="center" wrapText="1"/>
    </xf>
    <xf numFmtId="44" fontId="6" fillId="0" borderId="20" xfId="85" applyFont="1" applyBorder="1" applyAlignment="1">
      <alignment horizontal="center" wrapText="1"/>
    </xf>
    <xf numFmtId="44" fontId="59" fillId="0" borderId="0" xfId="85" applyFont="1" applyFill="1" applyAlignment="1">
      <alignment/>
    </xf>
    <xf numFmtId="44" fontId="59" fillId="0" borderId="0" xfId="85" applyFont="1" applyAlignment="1">
      <alignment/>
    </xf>
    <xf numFmtId="44" fontId="4" fillId="0" borderId="10" xfId="85" applyFont="1" applyFill="1" applyBorder="1" applyAlignment="1">
      <alignment horizontal="center" vertical="center" wrapText="1"/>
    </xf>
    <xf numFmtId="44" fontId="6" fillId="0" borderId="17" xfId="85" applyFont="1" applyFill="1" applyBorder="1" applyAlignment="1">
      <alignment vertical="center"/>
    </xf>
    <xf numFmtId="0" fontId="4" fillId="0" borderId="25" xfId="0" applyFont="1" applyFill="1" applyBorder="1" applyAlignment="1">
      <alignment horizontal="left" vertical="center" wrapText="1"/>
    </xf>
    <xf numFmtId="43" fontId="4" fillId="0" borderId="25" xfId="73"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26" xfId="0" applyFont="1" applyBorder="1" applyAlignment="1">
      <alignment horizontal="left" vertical="center" wrapText="1"/>
    </xf>
    <xf numFmtId="0" fontId="6" fillId="0" borderId="26" xfId="0" applyFont="1" applyBorder="1" applyAlignment="1">
      <alignment horizontal="center" vertical="center" wrapText="1"/>
    </xf>
    <xf numFmtId="4" fontId="6" fillId="0" borderId="26" xfId="0" applyNumberFormat="1" applyFont="1" applyBorder="1" applyAlignment="1">
      <alignment horizontal="center" vertical="center" wrapText="1"/>
    </xf>
    <xf numFmtId="4" fontId="6" fillId="0" borderId="26" xfId="69" applyNumberFormat="1" applyFont="1" applyBorder="1" applyAlignment="1">
      <alignment vertical="center"/>
    </xf>
    <xf numFmtId="43" fontId="4" fillId="0" borderId="26" xfId="73"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26" xfId="0" applyFont="1" applyFill="1" applyBorder="1" applyAlignment="1">
      <alignment horizontal="center" wrapText="1"/>
    </xf>
    <xf numFmtId="4" fontId="6" fillId="0" borderId="26" xfId="0" applyNumberFormat="1" applyFont="1" applyFill="1" applyBorder="1" applyAlignment="1">
      <alignment horizontal="center" wrapText="1"/>
    </xf>
    <xf numFmtId="44" fontId="6" fillId="0" borderId="26" xfId="85" applyFont="1" applyFill="1" applyBorder="1" applyAlignment="1">
      <alignment horizontal="right"/>
    </xf>
    <xf numFmtId="44" fontId="6" fillId="0" borderId="26" xfId="85" applyNumberFormat="1" applyFont="1" applyFill="1" applyBorder="1" applyAlignment="1">
      <alignment horizontal="right"/>
    </xf>
    <xf numFmtId="172" fontId="6" fillId="0" borderId="26" xfId="85" applyNumberFormat="1" applyFont="1" applyFill="1" applyBorder="1" applyAlignment="1">
      <alignment horizontal="right"/>
    </xf>
    <xf numFmtId="0" fontId="4" fillId="0" borderId="26" xfId="117" applyFont="1" applyFill="1" applyBorder="1" applyAlignment="1">
      <alignment horizontal="left" vertical="center"/>
      <protection/>
    </xf>
    <xf numFmtId="0" fontId="4" fillId="0" borderId="26" xfId="117" applyFont="1" applyFill="1" applyBorder="1" applyAlignment="1">
      <alignment vertical="center" wrapText="1"/>
      <protection/>
    </xf>
    <xf numFmtId="0" fontId="4" fillId="0" borderId="26" xfId="117" applyFont="1" applyFill="1" applyBorder="1" applyAlignment="1">
      <alignment horizontal="center"/>
      <protection/>
    </xf>
    <xf numFmtId="4" fontId="6" fillId="0" borderId="26" xfId="117" applyNumberFormat="1" applyFont="1" applyFill="1" applyBorder="1" applyAlignment="1">
      <alignment horizontal="center"/>
      <protection/>
    </xf>
    <xf numFmtId="0" fontId="4" fillId="0" borderId="26" xfId="117" applyFont="1" applyFill="1" applyBorder="1" applyAlignment="1">
      <alignment horizontal="left" vertical="center" wrapText="1"/>
      <protection/>
    </xf>
    <xf numFmtId="0" fontId="4" fillId="0" borderId="26" xfId="117" applyFont="1" applyFill="1" applyBorder="1" applyAlignment="1">
      <alignment horizontal="center" wrapText="1"/>
      <protection/>
    </xf>
    <xf numFmtId="44" fontId="4" fillId="0" borderId="26" xfId="85" applyFont="1" applyFill="1" applyBorder="1" applyAlignment="1">
      <alignment horizontal="right" wrapText="1"/>
    </xf>
    <xf numFmtId="0" fontId="6" fillId="0" borderId="26" xfId="117" applyFont="1" applyFill="1" applyBorder="1" applyAlignment="1">
      <alignment horizontal="left" vertical="center" wrapText="1"/>
      <protection/>
    </xf>
    <xf numFmtId="0" fontId="6" fillId="0" borderId="26" xfId="117" applyFont="1" applyFill="1" applyBorder="1" applyAlignment="1">
      <alignment vertical="center" wrapText="1"/>
      <protection/>
    </xf>
    <xf numFmtId="0" fontId="6" fillId="0" borderId="26" xfId="117" applyFont="1" applyFill="1" applyBorder="1" applyAlignment="1">
      <alignment horizontal="center"/>
      <protection/>
    </xf>
    <xf numFmtId="44" fontId="4" fillId="0" borderId="26" xfId="85" applyFont="1" applyFill="1" applyBorder="1" applyAlignment="1">
      <alignment horizontal="right"/>
    </xf>
    <xf numFmtId="0" fontId="6" fillId="0" borderId="27" xfId="127" applyFont="1" applyFill="1" applyBorder="1" applyAlignment="1">
      <alignment horizontal="left" vertical="justify" wrapText="1"/>
      <protection/>
    </xf>
    <xf numFmtId="0" fontId="6" fillId="0" borderId="27" xfId="128" applyFont="1" applyFill="1" applyBorder="1" applyAlignment="1">
      <alignment horizontal="justify" vertical="center"/>
      <protection/>
    </xf>
    <xf numFmtId="0" fontId="6" fillId="0" borderId="27" xfId="128" applyFont="1" applyFill="1" applyBorder="1" applyAlignment="1">
      <alignment horizontal="center"/>
      <protection/>
    </xf>
    <xf numFmtId="44" fontId="6" fillId="0" borderId="27" xfId="85" applyFont="1" applyFill="1" applyBorder="1" applyAlignment="1">
      <alignment horizontal="right"/>
    </xf>
    <xf numFmtId="4" fontId="6" fillId="0" borderId="27" xfId="0" applyNumberFormat="1" applyFont="1" applyFill="1" applyBorder="1" applyAlignment="1">
      <alignment horizontal="center" wrapText="1"/>
    </xf>
    <xf numFmtId="44" fontId="6" fillId="0" borderId="27" xfId="85" applyNumberFormat="1" applyFont="1" applyFill="1" applyBorder="1" applyAlignment="1">
      <alignment horizontal="right"/>
    </xf>
    <xf numFmtId="0" fontId="4" fillId="0" borderId="10" xfId="117" applyFont="1" applyFill="1" applyBorder="1" applyAlignment="1">
      <alignment horizontal="center" vertical="center" wrapText="1"/>
      <protection/>
    </xf>
    <xf numFmtId="0" fontId="0" fillId="0" borderId="0" xfId="0" applyAlignment="1">
      <alignment vertical="center"/>
    </xf>
    <xf numFmtId="4" fontId="6" fillId="0" borderId="26" xfId="0" applyNumberFormat="1" applyFont="1" applyBorder="1" applyAlignment="1">
      <alignment vertical="center"/>
    </xf>
    <xf numFmtId="0" fontId="6" fillId="0" borderId="26" xfId="0" applyFont="1" applyBorder="1" applyAlignment="1">
      <alignment horizontal="left" vertical="center" wrapText="1"/>
    </xf>
    <xf numFmtId="44" fontId="6" fillId="0" borderId="26" xfId="85" applyFont="1" applyFill="1" applyBorder="1" applyAlignment="1">
      <alignment/>
    </xf>
    <xf numFmtId="44" fontId="6" fillId="0" borderId="26" xfId="85" applyNumberFormat="1" applyFont="1" applyFill="1" applyBorder="1" applyAlignment="1">
      <alignment/>
    </xf>
    <xf numFmtId="0" fontId="6" fillId="0" borderId="27"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7" xfId="0" applyFont="1" applyFill="1" applyBorder="1" applyAlignment="1">
      <alignment horizontal="center" wrapText="1"/>
    </xf>
    <xf numFmtId="44" fontId="6" fillId="0" borderId="27" xfId="85" applyFont="1" applyFill="1" applyBorder="1" applyAlignment="1">
      <alignment/>
    </xf>
    <xf numFmtId="44" fontId="6" fillId="0" borderId="27" xfId="85" applyNumberFormat="1" applyFont="1" applyFill="1" applyBorder="1" applyAlignment="1">
      <alignment/>
    </xf>
    <xf numFmtId="0" fontId="60" fillId="0" borderId="0" xfId="0" applyFont="1" applyFill="1" applyAlignment="1">
      <alignment vertical="center"/>
    </xf>
    <xf numFmtId="0" fontId="0" fillId="0" borderId="0" xfId="0" applyFill="1" applyAlignment="1">
      <alignment vertical="center"/>
    </xf>
    <xf numFmtId="0" fontId="4" fillId="0" borderId="28" xfId="0" applyFont="1" applyFill="1" applyBorder="1" applyAlignment="1">
      <alignment horizontal="left" vertical="center" wrapText="1"/>
    </xf>
    <xf numFmtId="0" fontId="6" fillId="0" borderId="28" xfId="0"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4" fontId="6" fillId="0" borderId="28" xfId="69" applyNumberFormat="1" applyFont="1" applyFill="1" applyBorder="1" applyAlignment="1">
      <alignment vertical="center"/>
    </xf>
    <xf numFmtId="4" fontId="6" fillId="0" borderId="28" xfId="0" applyNumberFormat="1" applyFont="1" applyFill="1" applyBorder="1" applyAlignment="1">
      <alignment vertical="center"/>
    </xf>
    <xf numFmtId="3" fontId="6" fillId="0" borderId="26" xfId="0" applyNumberFormat="1" applyFont="1" applyFill="1" applyBorder="1" applyAlignment="1">
      <alignment horizontal="center" wrapText="1"/>
    </xf>
    <xf numFmtId="0" fontId="6" fillId="0" borderId="26" xfId="115" applyFont="1" applyFill="1" applyBorder="1" applyAlignment="1">
      <alignment horizontal="center"/>
      <protection/>
    </xf>
    <xf numFmtId="0" fontId="4" fillId="0" borderId="26" xfId="115" applyFont="1" applyFill="1" applyBorder="1" applyAlignment="1">
      <alignment horizontal="left" vertical="center"/>
      <protection/>
    </xf>
    <xf numFmtId="0" fontId="4" fillId="0" borderId="26" xfId="115" applyFont="1" applyFill="1" applyBorder="1" applyAlignment="1">
      <alignment vertical="center" wrapText="1"/>
      <protection/>
    </xf>
    <xf numFmtId="0" fontId="4" fillId="0" borderId="26" xfId="115" applyFont="1" applyFill="1" applyBorder="1" applyAlignment="1">
      <alignment horizontal="center"/>
      <protection/>
    </xf>
    <xf numFmtId="0" fontId="4" fillId="0" borderId="26" xfId="115" applyFont="1" applyFill="1" applyBorder="1" applyAlignment="1">
      <alignment horizontal="center" wrapText="1"/>
      <protection/>
    </xf>
    <xf numFmtId="0" fontId="6" fillId="0" borderId="26" xfId="115" applyFont="1" applyFill="1" applyBorder="1" applyAlignment="1">
      <alignment horizontal="left" vertical="center" wrapText="1"/>
      <protection/>
    </xf>
    <xf numFmtId="0" fontId="6" fillId="0" borderId="26" xfId="115" applyFont="1" applyFill="1" applyBorder="1" applyAlignment="1">
      <alignment vertical="center" wrapText="1"/>
      <protection/>
    </xf>
    <xf numFmtId="3" fontId="6" fillId="0" borderId="27" xfId="0" applyNumberFormat="1" applyFont="1" applyFill="1" applyBorder="1" applyAlignment="1">
      <alignment horizontal="center" wrapText="1"/>
    </xf>
    <xf numFmtId="4" fontId="4" fillId="0" borderId="26" xfId="115" applyNumberFormat="1" applyFont="1" applyFill="1" applyBorder="1" applyAlignment="1">
      <alignment horizontal="center"/>
      <protection/>
    </xf>
    <xf numFmtId="4" fontId="4" fillId="0" borderId="26" xfId="115" applyNumberFormat="1" applyFont="1" applyFill="1" applyBorder="1" applyAlignment="1">
      <alignment horizontal="center" wrapText="1"/>
      <protection/>
    </xf>
    <xf numFmtId="0" fontId="4" fillId="0" borderId="26" xfId="125" applyFont="1" applyFill="1" applyBorder="1" applyAlignment="1">
      <alignment horizontal="left" vertical="center" wrapText="1"/>
      <protection/>
    </xf>
    <xf numFmtId="0" fontId="4" fillId="0" borderId="26" xfId="125" applyFont="1" applyFill="1" applyBorder="1" applyAlignment="1">
      <alignment vertical="center" wrapText="1"/>
      <protection/>
    </xf>
    <xf numFmtId="4" fontId="6" fillId="0" borderId="26" xfId="69" applyNumberFormat="1" applyFont="1" applyFill="1" applyBorder="1" applyAlignment="1">
      <alignment horizontal="center" wrapText="1"/>
    </xf>
    <xf numFmtId="0" fontId="6" fillId="0" borderId="26" xfId="125" applyFont="1" applyFill="1" applyBorder="1" applyAlignment="1">
      <alignment horizontal="center" wrapText="1"/>
      <protection/>
    </xf>
    <xf numFmtId="0" fontId="6" fillId="0" borderId="26" xfId="125" applyFont="1" applyFill="1" applyBorder="1" applyAlignment="1">
      <alignment vertical="center" wrapText="1"/>
      <protection/>
    </xf>
    <xf numFmtId="0" fontId="6" fillId="0" borderId="26" xfId="125" applyFont="1" applyFill="1" applyBorder="1" applyAlignment="1">
      <alignment horizontal="justify" vertical="center" wrapText="1"/>
      <protection/>
    </xf>
    <xf numFmtId="0" fontId="4" fillId="0" borderId="26" xfId="125" applyFont="1" applyFill="1" applyBorder="1" applyAlignment="1">
      <alignment horizontal="justify" vertical="center" wrapText="1"/>
      <protection/>
    </xf>
    <xf numFmtId="0" fontId="4" fillId="0" borderId="26" xfId="122" applyFont="1" applyFill="1" applyBorder="1" applyAlignment="1">
      <alignment vertical="center"/>
      <protection/>
    </xf>
    <xf numFmtId="0" fontId="4" fillId="0" borderId="26" xfId="122" applyFont="1" applyFill="1" applyBorder="1" applyAlignment="1">
      <alignment horizontal="justify" vertical="center"/>
      <protection/>
    </xf>
    <xf numFmtId="0" fontId="6" fillId="0" borderId="26" xfId="122" applyFont="1" applyFill="1" applyBorder="1" applyAlignment="1">
      <alignment horizontal="center"/>
      <protection/>
    </xf>
    <xf numFmtId="0" fontId="6" fillId="0" borderId="26" xfId="125" applyFont="1" applyFill="1" applyBorder="1" applyAlignment="1">
      <alignment horizontal="left" vertical="center" wrapText="1"/>
      <protection/>
    </xf>
    <xf numFmtId="0" fontId="6" fillId="0" borderId="29" xfId="115" applyFont="1" applyFill="1" applyBorder="1" applyAlignment="1">
      <alignment horizontal="left" vertical="center" wrapText="1"/>
      <protection/>
    </xf>
    <xf numFmtId="0" fontId="6" fillId="0" borderId="29" xfId="115" applyFont="1" applyFill="1" applyBorder="1" applyAlignment="1">
      <alignment vertical="center" wrapText="1"/>
      <protection/>
    </xf>
    <xf numFmtId="0" fontId="6" fillId="0" borderId="29" xfId="125" applyFont="1" applyFill="1" applyBorder="1" applyAlignment="1">
      <alignment horizontal="center" wrapText="1"/>
      <protection/>
    </xf>
    <xf numFmtId="4" fontId="6" fillId="0" borderId="29" xfId="69" applyNumberFormat="1" applyFont="1" applyFill="1" applyBorder="1" applyAlignment="1">
      <alignment horizontal="center" wrapText="1"/>
    </xf>
    <xf numFmtId="44" fontId="6" fillId="0" borderId="29" xfId="85" applyFont="1" applyFill="1" applyBorder="1" applyAlignment="1">
      <alignment/>
    </xf>
    <xf numFmtId="1" fontId="14" fillId="0" borderId="11" xfId="110" applyNumberFormat="1" applyFont="1" applyFill="1" applyBorder="1" applyAlignment="1">
      <alignment horizontal="center" vertical="center" wrapText="1"/>
      <protection/>
    </xf>
    <xf numFmtId="4" fontId="14" fillId="0" borderId="11" xfId="110" applyNumberFormat="1" applyFont="1" applyFill="1" applyBorder="1" applyAlignment="1">
      <alignment vertical="center" wrapText="1"/>
      <protection/>
    </xf>
    <xf numFmtId="4" fontId="15" fillId="0" borderId="11" xfId="110" applyNumberFormat="1" applyFont="1" applyFill="1" applyBorder="1" applyAlignment="1">
      <alignment horizontal="center" vertical="center" wrapText="1"/>
      <protection/>
    </xf>
    <xf numFmtId="168" fontId="15" fillId="0" borderId="11" xfId="71" applyNumberFormat="1" applyFont="1" applyFill="1" applyBorder="1" applyAlignment="1">
      <alignment vertical="center" wrapText="1"/>
    </xf>
    <xf numFmtId="43" fontId="15" fillId="0" borderId="11" xfId="71" applyFont="1" applyFill="1" applyBorder="1" applyAlignment="1">
      <alignment vertical="center" wrapText="1"/>
    </xf>
    <xf numFmtId="1" fontId="15" fillId="0" borderId="26" xfId="110" applyNumberFormat="1" applyFont="1" applyFill="1" applyBorder="1" applyAlignment="1">
      <alignment horizontal="center" vertical="center" wrapText="1"/>
      <protection/>
    </xf>
    <xf numFmtId="4" fontId="15" fillId="0" borderId="26" xfId="110" applyNumberFormat="1" applyFont="1" applyFill="1" applyBorder="1" applyAlignment="1">
      <alignment vertical="center" wrapText="1"/>
      <protection/>
    </xf>
    <xf numFmtId="4" fontId="15" fillId="0" borderId="26" xfId="110" applyNumberFormat="1" applyFont="1" applyFill="1" applyBorder="1" applyAlignment="1">
      <alignment horizontal="center" vertical="center" wrapText="1"/>
      <protection/>
    </xf>
    <xf numFmtId="4" fontId="7" fillId="0" borderId="26" xfId="110" applyNumberFormat="1" applyFont="1" applyFill="1" applyBorder="1" applyAlignment="1">
      <alignment vertical="center" wrapText="1"/>
      <protection/>
    </xf>
    <xf numFmtId="4" fontId="15" fillId="0" borderId="26" xfId="110" applyNumberFormat="1" applyFont="1" applyFill="1" applyBorder="1" applyAlignment="1">
      <alignment horizontal="left" vertical="center" wrapText="1"/>
      <protection/>
    </xf>
    <xf numFmtId="1" fontId="14" fillId="0" borderId="26" xfId="110" applyNumberFormat="1" applyFont="1" applyFill="1" applyBorder="1" applyAlignment="1">
      <alignment horizontal="center" vertical="center" wrapText="1"/>
      <protection/>
    </xf>
    <xf numFmtId="4" fontId="14" fillId="0" borderId="26" xfId="110" applyNumberFormat="1" applyFont="1" applyFill="1" applyBorder="1" applyAlignment="1">
      <alignment vertical="center" wrapText="1"/>
      <protection/>
    </xf>
    <xf numFmtId="4" fontId="7" fillId="0" borderId="26" xfId="110" applyNumberFormat="1" applyFont="1" applyFill="1" applyBorder="1" applyAlignment="1">
      <alignment horizontal="left" vertical="center" wrapText="1"/>
      <protection/>
    </xf>
    <xf numFmtId="1" fontId="16" fillId="0" borderId="26" xfId="110" applyNumberFormat="1" applyFont="1" applyFill="1" applyBorder="1" applyAlignment="1">
      <alignment horizontal="center" vertical="center"/>
      <protection/>
    </xf>
    <xf numFmtId="0" fontId="16" fillId="0" borderId="26" xfId="124" applyFont="1" applyFill="1" applyBorder="1" applyAlignment="1">
      <alignment wrapText="1"/>
      <protection/>
    </xf>
    <xf numFmtId="0" fontId="7" fillId="0" borderId="26" xfId="124" applyFont="1" applyFill="1" applyBorder="1" applyAlignment="1">
      <alignment horizontal="center"/>
      <protection/>
    </xf>
    <xf numFmtId="4" fontId="7" fillId="0" borderId="26" xfId="110" applyNumberFormat="1" applyFont="1" applyFill="1" applyBorder="1" applyAlignment="1">
      <alignment horizontal="center" vertical="center" wrapText="1"/>
      <protection/>
    </xf>
    <xf numFmtId="1" fontId="7" fillId="0" borderId="26" xfId="110" applyNumberFormat="1" applyFont="1" applyFill="1" applyBorder="1" applyAlignment="1">
      <alignment horizontal="center" vertical="center"/>
      <protection/>
    </xf>
    <xf numFmtId="0" fontId="7" fillId="0" borderId="26" xfId="124" applyFont="1" applyFill="1" applyBorder="1" applyAlignment="1">
      <alignment wrapText="1"/>
      <protection/>
    </xf>
    <xf numFmtId="0" fontId="7" fillId="0" borderId="26" xfId="121" applyFont="1" applyFill="1" applyBorder="1" applyAlignment="1">
      <alignment wrapText="1"/>
      <protection/>
    </xf>
    <xf numFmtId="0" fontId="7" fillId="0" borderId="26" xfId="121" applyFont="1" applyFill="1" applyBorder="1" applyAlignment="1">
      <alignment horizontal="center"/>
      <protection/>
    </xf>
    <xf numFmtId="0" fontId="7" fillId="0" borderId="26" xfId="121" applyFont="1" applyFill="1" applyBorder="1" applyAlignment="1">
      <alignment horizontal="justify" vertical="center" wrapText="1"/>
      <protection/>
    </xf>
    <xf numFmtId="1" fontId="7" fillId="0" borderId="26" xfId="110" applyNumberFormat="1" applyFont="1" applyFill="1" applyBorder="1" applyAlignment="1">
      <alignment horizontal="center"/>
      <protection/>
    </xf>
    <xf numFmtId="0" fontId="7" fillId="0" borderId="26" xfId="110" applyFont="1" applyFill="1" applyBorder="1" applyAlignment="1">
      <alignment wrapText="1"/>
      <protection/>
    </xf>
    <xf numFmtId="0" fontId="7" fillId="0" borderId="26" xfId="110" applyFont="1" applyFill="1" applyBorder="1" applyAlignment="1">
      <alignment horizontal="center"/>
      <protection/>
    </xf>
    <xf numFmtId="1" fontId="15" fillId="0" borderId="17" xfId="110" applyNumberFormat="1" applyFont="1" applyFill="1" applyBorder="1" applyAlignment="1">
      <alignment horizontal="center" vertical="center" wrapText="1"/>
      <protection/>
    </xf>
    <xf numFmtId="4" fontId="15" fillId="0" borderId="17" xfId="110" applyNumberFormat="1" applyFont="1" applyFill="1" applyBorder="1" applyAlignment="1">
      <alignment vertical="center" wrapText="1"/>
      <protection/>
    </xf>
    <xf numFmtId="4" fontId="15" fillId="0" borderId="17" xfId="110" applyNumberFormat="1" applyFont="1" applyFill="1" applyBorder="1" applyAlignment="1">
      <alignment horizontal="center" vertical="center" wrapText="1"/>
      <protection/>
    </xf>
    <xf numFmtId="1" fontId="14" fillId="0" borderId="25" xfId="110" applyNumberFormat="1" applyFont="1" applyFill="1" applyBorder="1" applyAlignment="1">
      <alignment horizontal="center" vertical="center" wrapText="1"/>
      <protection/>
    </xf>
    <xf numFmtId="4" fontId="14" fillId="0" borderId="25" xfId="110" applyNumberFormat="1" applyFont="1" applyFill="1" applyBorder="1" applyAlignment="1">
      <alignment vertical="center" wrapText="1"/>
      <protection/>
    </xf>
    <xf numFmtId="4" fontId="15" fillId="0" borderId="25" xfId="110" applyNumberFormat="1" applyFont="1" applyFill="1" applyBorder="1" applyAlignment="1">
      <alignment horizontal="center" vertical="center" wrapText="1"/>
      <protection/>
    </xf>
    <xf numFmtId="43" fontId="15" fillId="0" borderId="25" xfId="71" applyFont="1" applyFill="1" applyBorder="1" applyAlignment="1">
      <alignment vertical="center" wrapText="1"/>
    </xf>
    <xf numFmtId="1" fontId="7" fillId="0" borderId="27" xfId="110" applyNumberFormat="1" applyFont="1" applyFill="1" applyBorder="1" applyAlignment="1">
      <alignment horizontal="center" vertical="center"/>
      <protection/>
    </xf>
    <xf numFmtId="0" fontId="7" fillId="0" borderId="27" xfId="121" applyFont="1" applyFill="1" applyBorder="1" applyAlignment="1">
      <alignment wrapText="1"/>
      <protection/>
    </xf>
    <xf numFmtId="0" fontId="7" fillId="0" borderId="27" xfId="121" applyFont="1" applyFill="1" applyBorder="1" applyAlignment="1">
      <alignment horizontal="center"/>
      <protection/>
    </xf>
    <xf numFmtId="4" fontId="7" fillId="0" borderId="27" xfId="110" applyNumberFormat="1" applyFont="1" applyFill="1" applyBorder="1" applyAlignment="1">
      <alignment horizontal="center" vertical="center" wrapText="1"/>
      <protection/>
    </xf>
    <xf numFmtId="166" fontId="6" fillId="0" borderId="25" xfId="85" applyNumberFormat="1" applyFont="1" applyFill="1" applyBorder="1" applyAlignment="1">
      <alignment vertical="center"/>
    </xf>
    <xf numFmtId="0" fontId="4" fillId="0" borderId="25" xfId="117" applyFont="1" applyFill="1" applyBorder="1" applyAlignment="1">
      <alignment horizontal="center" vertical="center"/>
      <protection/>
    </xf>
    <xf numFmtId="2" fontId="4" fillId="0" borderId="30" xfId="108" applyNumberFormat="1" applyFont="1" applyFill="1" applyBorder="1" applyAlignment="1">
      <alignment horizontal="right" vertical="center" wrapText="1"/>
      <protection/>
    </xf>
    <xf numFmtId="2" fontId="4" fillId="0" borderId="31" xfId="108" applyNumberFormat="1" applyFont="1" applyFill="1" applyBorder="1" applyAlignment="1">
      <alignment horizontal="right" vertical="center" wrapText="1"/>
      <protection/>
    </xf>
    <xf numFmtId="2" fontId="6" fillId="0" borderId="31" xfId="108" applyNumberFormat="1" applyFont="1" applyFill="1" applyBorder="1" applyAlignment="1">
      <alignment horizontal="right" vertical="center" wrapText="1"/>
      <protection/>
    </xf>
    <xf numFmtId="2" fontId="6" fillId="0" borderId="24" xfId="108" applyNumberFormat="1" applyFont="1" applyFill="1" applyBorder="1" applyAlignment="1">
      <alignment horizontal="right" vertical="center" wrapText="1"/>
      <protection/>
    </xf>
    <xf numFmtId="2" fontId="4" fillId="0" borderId="24" xfId="108" applyNumberFormat="1" applyFont="1" applyFill="1" applyBorder="1" applyAlignment="1">
      <alignment horizontal="right" vertical="center" wrapText="1"/>
      <protection/>
    </xf>
    <xf numFmtId="44" fontId="4" fillId="0" borderId="32" xfId="85" applyFont="1" applyFill="1" applyBorder="1" applyAlignment="1" applyProtection="1">
      <alignment horizontal="center" vertical="center" wrapText="1"/>
      <protection locked="0"/>
    </xf>
    <xf numFmtId="44" fontId="4" fillId="0" borderId="33" xfId="85" applyFont="1" applyFill="1" applyBorder="1" applyAlignment="1" applyProtection="1">
      <alignment horizontal="center" vertical="center" wrapText="1"/>
      <protection locked="0"/>
    </xf>
    <xf numFmtId="44" fontId="6" fillId="0" borderId="33" xfId="85" applyFont="1" applyFill="1" applyBorder="1" applyAlignment="1" applyProtection="1">
      <alignment horizontal="center" wrapText="1"/>
      <protection locked="0"/>
    </xf>
    <xf numFmtId="0" fontId="4" fillId="0" borderId="25" xfId="108" applyFont="1" applyFill="1" applyBorder="1" applyAlignment="1">
      <alignment horizontal="left" vertical="center" wrapText="1"/>
      <protection/>
    </xf>
    <xf numFmtId="0" fontId="6" fillId="0" borderId="25" xfId="108" applyFont="1" applyFill="1" applyBorder="1" applyAlignment="1">
      <alignment horizontal="center" vertical="center"/>
      <protection/>
    </xf>
    <xf numFmtId="43" fontId="6" fillId="0" borderId="25" xfId="108" applyNumberFormat="1" applyFont="1" applyFill="1" applyBorder="1" applyAlignment="1">
      <alignment horizontal="center" vertical="center"/>
      <protection/>
    </xf>
    <xf numFmtId="44" fontId="6" fillId="0" borderId="25" xfId="85" applyFont="1" applyFill="1" applyBorder="1" applyAlignment="1">
      <alignment horizontal="center" vertical="center"/>
    </xf>
    <xf numFmtId="0" fontId="4" fillId="0" borderId="28" xfId="108" applyFont="1" applyFill="1" applyBorder="1" applyAlignment="1">
      <alignment horizontal="left" vertical="center" wrapText="1"/>
      <protection/>
    </xf>
    <xf numFmtId="0" fontId="6" fillId="0" borderId="28" xfId="108" applyFont="1" applyFill="1" applyBorder="1" applyAlignment="1">
      <alignment horizontal="center" vertical="center"/>
      <protection/>
    </xf>
    <xf numFmtId="43" fontId="6" fillId="0" borderId="28" xfId="108" applyNumberFormat="1" applyFont="1" applyFill="1" applyBorder="1" applyAlignment="1">
      <alignment horizontal="center" vertical="center"/>
      <protection/>
    </xf>
    <xf numFmtId="44" fontId="6" fillId="0" borderId="28" xfId="85" applyFont="1" applyFill="1" applyBorder="1" applyAlignment="1">
      <alignment horizontal="center" vertical="center"/>
    </xf>
    <xf numFmtId="44" fontId="6" fillId="0" borderId="28" xfId="85" applyFont="1" applyFill="1" applyBorder="1" applyAlignment="1">
      <alignment horizontal="center"/>
    </xf>
    <xf numFmtId="0" fontId="6" fillId="0" borderId="28" xfId="108" applyFont="1" applyFill="1" applyBorder="1" applyAlignment="1">
      <alignment horizontal="left" vertical="center" wrapText="1"/>
      <protection/>
    </xf>
    <xf numFmtId="0" fontId="6" fillId="0" borderId="28" xfId="108" applyFont="1" applyFill="1" applyBorder="1" applyAlignment="1">
      <alignment horizontal="center"/>
      <protection/>
    </xf>
    <xf numFmtId="43" fontId="6" fillId="0" borderId="28" xfId="108" applyNumberFormat="1" applyFont="1" applyFill="1" applyBorder="1" applyAlignment="1">
      <alignment horizontal="center"/>
      <protection/>
    </xf>
    <xf numFmtId="0" fontId="6" fillId="0" borderId="26" xfId="108" applyFont="1" applyFill="1" applyBorder="1" applyAlignment="1">
      <alignment horizontal="left" vertical="center" wrapText="1"/>
      <protection/>
    </xf>
    <xf numFmtId="0" fontId="6" fillId="0" borderId="26" xfId="108" applyFont="1" applyFill="1" applyBorder="1" applyAlignment="1">
      <alignment horizontal="center"/>
      <protection/>
    </xf>
    <xf numFmtId="43" fontId="6" fillId="0" borderId="26" xfId="108" applyNumberFormat="1" applyFont="1" applyFill="1" applyBorder="1" applyAlignment="1">
      <alignment horizontal="center"/>
      <protection/>
    </xf>
    <xf numFmtId="0" fontId="4" fillId="0" borderId="26" xfId="108" applyFont="1" applyFill="1" applyBorder="1" applyAlignment="1">
      <alignment horizontal="left" vertical="center" wrapText="1"/>
      <protection/>
    </xf>
    <xf numFmtId="0" fontId="6" fillId="0" borderId="17" xfId="108" applyFont="1" applyFill="1" applyBorder="1" applyAlignment="1">
      <alignment horizontal="left" vertical="center" wrapText="1"/>
      <protection/>
    </xf>
    <xf numFmtId="0" fontId="6" fillId="0" borderId="17" xfId="108" applyFont="1" applyFill="1" applyBorder="1" applyAlignment="1">
      <alignment horizontal="center"/>
      <protection/>
    </xf>
    <xf numFmtId="43" fontId="6" fillId="0" borderId="17" xfId="108" applyNumberFormat="1" applyFont="1" applyFill="1" applyBorder="1" applyAlignment="1">
      <alignment horizontal="center"/>
      <protection/>
    </xf>
    <xf numFmtId="44" fontId="6" fillId="0" borderId="17" xfId="85" applyFont="1" applyFill="1" applyBorder="1" applyAlignment="1">
      <alignment horizontal="center"/>
    </xf>
    <xf numFmtId="169" fontId="4" fillId="0" borderId="25" xfId="108" applyNumberFormat="1" applyFont="1" applyFill="1" applyBorder="1" applyAlignment="1" applyProtection="1">
      <alignment horizontal="center" vertical="center" wrapText="1"/>
      <protection/>
    </xf>
    <xf numFmtId="169" fontId="4" fillId="0" borderId="26" xfId="108" applyNumberFormat="1" applyFont="1" applyFill="1" applyBorder="1" applyAlignment="1" applyProtection="1">
      <alignment horizontal="center" vertical="center" wrapText="1"/>
      <protection/>
    </xf>
    <xf numFmtId="44" fontId="6" fillId="0" borderId="26" xfId="85" applyFont="1" applyFill="1" applyBorder="1" applyAlignment="1" applyProtection="1">
      <alignment horizontal="center" vertical="center" wrapText="1"/>
      <protection/>
    </xf>
    <xf numFmtId="0" fontId="6" fillId="0" borderId="26" xfId="0" applyFont="1" applyFill="1" applyBorder="1" applyAlignment="1" applyProtection="1">
      <alignment vertical="top" wrapText="1"/>
      <protection hidden="1"/>
    </xf>
    <xf numFmtId="0" fontId="6" fillId="0" borderId="26" xfId="0" applyFont="1" applyFill="1" applyBorder="1" applyAlignment="1" applyProtection="1">
      <alignment horizontal="justify" vertical="top" wrapText="1"/>
      <protection hidden="1"/>
    </xf>
    <xf numFmtId="0" fontId="4" fillId="0" borderId="28" xfId="0" applyFont="1" applyFill="1" applyBorder="1" applyAlignment="1" applyProtection="1">
      <alignment horizontal="justify" vertical="top" wrapText="1"/>
      <protection hidden="1"/>
    </xf>
    <xf numFmtId="0" fontId="6" fillId="0" borderId="28" xfId="0" applyFont="1" applyFill="1" applyBorder="1" applyAlignment="1" applyProtection="1">
      <alignment horizontal="justify" vertical="top" wrapText="1"/>
      <protection hidden="1"/>
    </xf>
    <xf numFmtId="0" fontId="4" fillId="0" borderId="26" xfId="0" applyFont="1" applyFill="1" applyBorder="1" applyAlignment="1" applyProtection="1">
      <alignment horizontal="justify" vertical="top" wrapText="1"/>
      <protection hidden="1"/>
    </xf>
    <xf numFmtId="44" fontId="6" fillId="0" borderId="27" xfId="85" applyFont="1" applyFill="1" applyBorder="1" applyAlignment="1" applyProtection="1">
      <alignment horizontal="center" vertical="center" wrapText="1"/>
      <protection/>
    </xf>
    <xf numFmtId="0" fontId="0" fillId="0" borderId="0" xfId="0" applyAlignment="1" applyProtection="1">
      <alignment/>
      <protection/>
    </xf>
    <xf numFmtId="0" fontId="58" fillId="34" borderId="22" xfId="109" applyFont="1" applyFill="1" applyBorder="1" applyAlignment="1" applyProtection="1">
      <alignment horizontal="center" vertical="center" wrapText="1"/>
      <protection/>
    </xf>
    <xf numFmtId="0" fontId="58" fillId="34" borderId="34" xfId="109" applyFont="1" applyFill="1" applyBorder="1" applyAlignment="1" applyProtection="1">
      <alignment horizontal="center" vertical="center" wrapText="1"/>
      <protection/>
    </xf>
    <xf numFmtId="0" fontId="0" fillId="0" borderId="31" xfId="109" applyFont="1" applyFill="1" applyBorder="1" applyAlignment="1" applyProtection="1">
      <alignment horizontal="left" vertical="center" wrapText="1"/>
      <protection/>
    </xf>
    <xf numFmtId="44" fontId="0" fillId="0" borderId="35" xfId="109" applyNumberFormat="1" applyFill="1" applyBorder="1" applyAlignment="1" applyProtection="1">
      <alignment horizontal="center" vertical="center"/>
      <protection/>
    </xf>
    <xf numFmtId="49" fontId="58" fillId="34" borderId="22" xfId="109" applyNumberFormat="1" applyFont="1" applyFill="1" applyBorder="1" applyAlignment="1" applyProtection="1" quotePrefix="1">
      <alignment horizontal="center" vertical="center"/>
      <protection/>
    </xf>
    <xf numFmtId="44" fontId="58" fillId="34" borderId="34" xfId="109" applyNumberFormat="1" applyFont="1" applyFill="1" applyBorder="1" applyAlignment="1" applyProtection="1">
      <alignment horizontal="center" vertical="center"/>
      <protection/>
    </xf>
    <xf numFmtId="172" fontId="0" fillId="0" borderId="0" xfId="0" applyNumberFormat="1" applyAlignment="1" applyProtection="1">
      <alignment/>
      <protection/>
    </xf>
    <xf numFmtId="44" fontId="15" fillId="0" borderId="26" xfId="85" applyFont="1" applyFill="1" applyBorder="1" applyAlignment="1">
      <alignment vertical="center" wrapText="1"/>
    </xf>
    <xf numFmtId="44" fontId="15" fillId="0" borderId="17" xfId="85" applyFont="1" applyFill="1" applyBorder="1" applyAlignment="1">
      <alignment vertical="center" wrapText="1"/>
    </xf>
    <xf numFmtId="44" fontId="7" fillId="0" borderId="26" xfId="85" applyFont="1" applyFill="1" applyBorder="1" applyAlignment="1">
      <alignment vertical="center" wrapText="1"/>
    </xf>
    <xf numFmtId="44" fontId="7" fillId="0" borderId="27" xfId="85" applyFont="1" applyFill="1" applyBorder="1" applyAlignment="1">
      <alignment vertical="center" wrapText="1"/>
    </xf>
    <xf numFmtId="44" fontId="15" fillId="0" borderId="27" xfId="85" applyFont="1" applyFill="1" applyBorder="1" applyAlignment="1">
      <alignment vertical="center" wrapText="1"/>
    </xf>
    <xf numFmtId="0" fontId="4" fillId="0" borderId="25" xfId="128" applyFont="1" applyFill="1" applyBorder="1" applyAlignment="1">
      <alignment horizontal="justify" vertical="center"/>
      <protection/>
    </xf>
    <xf numFmtId="0" fontId="6" fillId="0" borderId="25" xfId="128" applyFont="1" applyFill="1" applyBorder="1" applyAlignment="1">
      <alignment horizontal="center" vertical="center"/>
      <protection/>
    </xf>
    <xf numFmtId="4" fontId="6" fillId="0" borderId="25" xfId="128" applyNumberFormat="1" applyFont="1" applyFill="1" applyBorder="1" applyAlignment="1">
      <alignment horizontal="center" vertical="center"/>
      <protection/>
    </xf>
    <xf numFmtId="4" fontId="62" fillId="0" borderId="25" xfId="85" applyNumberFormat="1" applyFont="1" applyFill="1" applyBorder="1" applyAlignment="1">
      <alignment vertical="center"/>
    </xf>
    <xf numFmtId="0" fontId="6" fillId="0" borderId="0" xfId="117" applyFont="1" applyFill="1" applyBorder="1" applyAlignment="1">
      <alignment vertical="center"/>
      <protection/>
    </xf>
    <xf numFmtId="0" fontId="6" fillId="0" borderId="0" xfId="117" applyFont="1" applyFill="1" applyAlignment="1">
      <alignment vertical="center"/>
      <protection/>
    </xf>
    <xf numFmtId="0" fontId="60" fillId="0" borderId="0" xfId="0" applyFont="1" applyAlignment="1" applyProtection="1">
      <alignment/>
      <protection/>
    </xf>
    <xf numFmtId="43" fontId="4" fillId="0" borderId="11" xfId="72" applyFont="1" applyFill="1" applyBorder="1" applyAlignment="1" applyProtection="1">
      <alignment horizontal="center" vertical="center" wrapText="1"/>
      <protection/>
    </xf>
    <xf numFmtId="43" fontId="4" fillId="0" borderId="11" xfId="72" applyFont="1" applyFill="1" applyBorder="1" applyAlignment="1" applyProtection="1">
      <alignment horizontal="center" wrapText="1"/>
      <protection/>
    </xf>
    <xf numFmtId="0" fontId="4" fillId="0" borderId="25" xfId="108" applyFont="1" applyFill="1" applyBorder="1" applyAlignment="1" applyProtection="1">
      <alignment horizontal="left" vertical="center"/>
      <protection/>
    </xf>
    <xf numFmtId="0" fontId="4" fillId="0" borderId="25" xfId="108" applyFont="1" applyFill="1" applyBorder="1" applyAlignment="1" applyProtection="1">
      <alignment vertical="center" wrapText="1"/>
      <protection/>
    </xf>
    <xf numFmtId="0" fontId="4" fillId="0" borderId="25" xfId="108" applyFont="1" applyFill="1" applyBorder="1" applyAlignment="1" applyProtection="1">
      <alignment horizontal="center" vertical="center" wrapText="1"/>
      <protection/>
    </xf>
    <xf numFmtId="0" fontId="4" fillId="0" borderId="26" xfId="108" applyFont="1" applyFill="1" applyBorder="1" applyAlignment="1" applyProtection="1">
      <alignment vertical="center"/>
      <protection/>
    </xf>
    <xf numFmtId="0" fontId="4" fillId="0" borderId="26" xfId="108" applyFont="1" applyFill="1" applyBorder="1" applyAlignment="1" applyProtection="1">
      <alignment vertical="center" wrapText="1"/>
      <protection/>
    </xf>
    <xf numFmtId="0" fontId="4" fillId="0" borderId="26" xfId="108" applyFont="1" applyFill="1" applyBorder="1" applyAlignment="1" applyProtection="1">
      <alignment horizontal="center" vertical="center" wrapText="1"/>
      <protection/>
    </xf>
    <xf numFmtId="0" fontId="6" fillId="0" borderId="26" xfId="108" applyFont="1" applyFill="1" applyBorder="1" applyAlignment="1" applyProtection="1">
      <alignment vertical="center" wrapText="1"/>
      <protection/>
    </xf>
    <xf numFmtId="0" fontId="6" fillId="0" borderId="26" xfId="108" applyFont="1" applyFill="1" applyBorder="1" applyAlignment="1" applyProtection="1">
      <alignment horizontal="justify" vertical="center" wrapText="1"/>
      <protection/>
    </xf>
    <xf numFmtId="0" fontId="6" fillId="0" borderId="26" xfId="108" applyFont="1" applyFill="1" applyBorder="1" applyAlignment="1" applyProtection="1">
      <alignment horizontal="center" vertical="center" wrapText="1"/>
      <protection/>
    </xf>
    <xf numFmtId="2" fontId="6" fillId="0" borderId="26" xfId="108" applyNumberFormat="1" applyFont="1" applyFill="1" applyBorder="1" applyAlignment="1" applyProtection="1">
      <alignment horizontal="center" vertical="center" wrapText="1"/>
      <protection/>
    </xf>
    <xf numFmtId="44" fontId="6" fillId="0" borderId="28" xfId="85" applyFont="1" applyFill="1" applyBorder="1" applyAlignment="1" applyProtection="1">
      <alignment horizontal="center" vertical="center" wrapText="1"/>
      <protection/>
    </xf>
    <xf numFmtId="2" fontId="6" fillId="0" borderId="26" xfId="108" applyNumberFormat="1" applyFont="1" applyFill="1" applyBorder="1" applyAlignment="1" applyProtection="1">
      <alignment horizontal="center" vertical="center"/>
      <protection/>
    </xf>
    <xf numFmtId="0" fontId="4" fillId="0" borderId="26" xfId="122" applyFont="1" applyFill="1" applyBorder="1" applyAlignment="1" applyProtection="1">
      <alignment horizontal="left" vertical="center"/>
      <protection/>
    </xf>
    <xf numFmtId="0" fontId="4" fillId="0" borderId="26" xfId="122" applyFont="1" applyFill="1" applyBorder="1" applyAlignment="1" applyProtection="1">
      <alignment horizontal="justify" vertical="center"/>
      <protection/>
    </xf>
    <xf numFmtId="0" fontId="6" fillId="0" borderId="26" xfId="122" applyFont="1" applyFill="1" applyBorder="1" applyAlignment="1" applyProtection="1">
      <alignment horizontal="center" vertical="center"/>
      <protection/>
    </xf>
    <xf numFmtId="2" fontId="6" fillId="0" borderId="26" xfId="74" applyNumberFormat="1" applyFont="1" applyFill="1" applyBorder="1" applyAlignment="1" applyProtection="1">
      <alignment horizontal="center" vertical="center"/>
      <protection/>
    </xf>
    <xf numFmtId="0" fontId="4" fillId="0" borderId="26" xfId="122"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26" xfId="0" applyFont="1" applyFill="1" applyBorder="1" applyAlignment="1" applyProtection="1">
      <alignment vertical="center" wrapText="1"/>
      <protection/>
    </xf>
    <xf numFmtId="0" fontId="6" fillId="0" borderId="26" xfId="0" applyFont="1" applyFill="1" applyBorder="1" applyAlignment="1" applyProtection="1">
      <alignment horizontal="center" vertical="center"/>
      <protection/>
    </xf>
    <xf numFmtId="0" fontId="4" fillId="0" borderId="26" xfId="127" applyFont="1" applyFill="1" applyBorder="1" applyAlignment="1" applyProtection="1">
      <alignment vertical="center" wrapText="1"/>
      <protection/>
    </xf>
    <xf numFmtId="0" fontId="4" fillId="0" borderId="26" xfId="127" applyFont="1" applyFill="1" applyBorder="1" applyAlignment="1" applyProtection="1">
      <alignment horizontal="justify" vertical="center" wrapText="1"/>
      <protection/>
    </xf>
    <xf numFmtId="0" fontId="6" fillId="0" borderId="26" xfId="127" applyFont="1" applyFill="1" applyBorder="1" applyAlignment="1" applyProtection="1">
      <alignment horizontal="center" vertical="center" wrapText="1"/>
      <protection/>
    </xf>
    <xf numFmtId="0" fontId="4" fillId="0" borderId="26" xfId="126" applyFont="1" applyFill="1" applyBorder="1" applyAlignment="1" applyProtection="1">
      <alignment vertical="center" wrapText="1"/>
      <protection/>
    </xf>
    <xf numFmtId="0" fontId="4" fillId="0" borderId="26" xfId="126" applyFont="1" applyFill="1" applyBorder="1" applyAlignment="1" applyProtection="1">
      <alignment horizontal="justify" vertical="center" wrapText="1"/>
      <protection/>
    </xf>
    <xf numFmtId="0" fontId="6" fillId="0" borderId="26" xfId="126" applyFont="1" applyFill="1" applyBorder="1" applyAlignment="1" applyProtection="1">
      <alignment horizontal="center" vertical="center" wrapText="1"/>
      <protection/>
    </xf>
    <xf numFmtId="0" fontId="6" fillId="0" borderId="26" xfId="126" applyFont="1" applyFill="1" applyBorder="1" applyAlignment="1" applyProtection="1">
      <alignment vertical="center" wrapText="1"/>
      <protection/>
    </xf>
    <xf numFmtId="0" fontId="6" fillId="0" borderId="26" xfId="126" applyFont="1" applyFill="1" applyBorder="1" applyAlignment="1" applyProtection="1">
      <alignment horizontal="justify" vertical="center" wrapText="1"/>
      <protection/>
    </xf>
    <xf numFmtId="0" fontId="6" fillId="0" borderId="26" xfId="126" applyFont="1" applyFill="1" applyBorder="1" applyAlignment="1" applyProtection="1">
      <alignment horizontal="center" vertical="center"/>
      <protection/>
    </xf>
    <xf numFmtId="0" fontId="6" fillId="0" borderId="26" xfId="122" applyFont="1" applyFill="1" applyBorder="1" applyAlignment="1" applyProtection="1">
      <alignment vertical="center"/>
      <protection/>
    </xf>
    <xf numFmtId="0" fontId="6" fillId="0" borderId="26" xfId="122" applyFont="1" applyFill="1" applyBorder="1" applyAlignment="1" applyProtection="1">
      <alignment horizontal="justify" vertical="center"/>
      <protection/>
    </xf>
    <xf numFmtId="0" fontId="4" fillId="0" borderId="26" xfId="0" applyFont="1" applyFill="1" applyBorder="1" applyAlignment="1" applyProtection="1">
      <alignment vertical="center"/>
      <protection/>
    </xf>
    <xf numFmtId="0" fontId="4" fillId="0" borderId="26" xfId="0" applyFont="1" applyFill="1" applyBorder="1" applyAlignment="1" applyProtection="1">
      <alignment vertical="center" wrapText="1"/>
      <protection/>
    </xf>
    <xf numFmtId="0" fontId="63" fillId="0" borderId="26" xfId="119" applyFont="1" applyFill="1" applyBorder="1" applyAlignment="1" applyProtection="1">
      <alignment horizontal="left"/>
      <protection/>
    </xf>
    <xf numFmtId="0" fontId="4" fillId="0" borderId="26" xfId="116" applyFont="1" applyFill="1" applyBorder="1" applyAlignment="1" applyProtection="1">
      <alignment vertical="center" wrapText="1"/>
      <protection/>
    </xf>
    <xf numFmtId="0" fontId="6" fillId="0" borderId="26" xfId="126" applyFont="1" applyFill="1" applyBorder="1" applyAlignment="1" applyProtection="1">
      <alignment horizontal="left" vertical="center" wrapText="1"/>
      <protection/>
    </xf>
    <xf numFmtId="0" fontId="6" fillId="0" borderId="26" xfId="123" applyFont="1" applyFill="1" applyBorder="1" applyAlignment="1" applyProtection="1">
      <alignment horizontal="center" vertical="center" wrapText="1"/>
      <protection/>
    </xf>
    <xf numFmtId="0" fontId="6" fillId="0" borderId="28" xfId="108" applyFont="1" applyFill="1" applyBorder="1" applyAlignment="1" applyProtection="1">
      <alignment horizontal="left" vertical="center" wrapText="1"/>
      <protection/>
    </xf>
    <xf numFmtId="0" fontId="4" fillId="0" borderId="26" xfId="126" applyFont="1" applyFill="1" applyBorder="1" applyAlignment="1" applyProtection="1">
      <alignment horizontal="left" vertical="center" wrapText="1"/>
      <protection/>
    </xf>
    <xf numFmtId="0" fontId="4" fillId="0" borderId="28" xfId="108" applyFont="1" applyFill="1" applyBorder="1" applyAlignment="1" applyProtection="1">
      <alignment horizontal="left" vertical="center" wrapText="1"/>
      <protection/>
    </xf>
    <xf numFmtId="2" fontId="4" fillId="0" borderId="26" xfId="108" applyNumberFormat="1" applyFont="1" applyFill="1" applyBorder="1" applyAlignment="1" applyProtection="1">
      <alignment horizontal="left" vertical="center" wrapText="1"/>
      <protection/>
    </xf>
    <xf numFmtId="0" fontId="4" fillId="0" borderId="26" xfId="108" applyFont="1" applyFill="1" applyBorder="1" applyAlignment="1" applyProtection="1">
      <alignment horizontal="left" vertical="center" wrapText="1"/>
      <protection/>
    </xf>
    <xf numFmtId="0" fontId="59" fillId="0" borderId="26" xfId="0" applyFont="1" applyBorder="1" applyAlignment="1" applyProtection="1">
      <alignment horizontal="center" vertical="center" wrapText="1"/>
      <protection hidden="1"/>
    </xf>
    <xf numFmtId="2" fontId="6" fillId="0" borderId="26" xfId="108" applyNumberFormat="1" applyFont="1" applyFill="1" applyBorder="1" applyAlignment="1" applyProtection="1">
      <alignment horizontal="left" vertical="center" wrapText="1"/>
      <protection/>
    </xf>
    <xf numFmtId="0" fontId="6" fillId="0" borderId="26" xfId="108" applyFont="1" applyFill="1" applyBorder="1" applyAlignment="1" applyProtection="1">
      <alignment horizontal="left" vertical="center" wrapText="1"/>
      <protection/>
    </xf>
    <xf numFmtId="0" fontId="59" fillId="0" borderId="29" xfId="0" applyFont="1" applyBorder="1" applyAlignment="1" applyProtection="1">
      <alignment horizontal="center" vertical="center" wrapText="1"/>
      <protection hidden="1"/>
    </xf>
    <xf numFmtId="2" fontId="6" fillId="0" borderId="27" xfId="108" applyNumberFormat="1" applyFont="1" applyFill="1" applyBorder="1" applyAlignment="1" applyProtection="1">
      <alignment horizontal="left" vertical="center" wrapText="1"/>
      <protection/>
    </xf>
    <xf numFmtId="0" fontId="6" fillId="0" borderId="27" xfId="108" applyFont="1" applyFill="1" applyBorder="1" applyAlignment="1" applyProtection="1">
      <alignment horizontal="left" vertical="center" wrapText="1"/>
      <protection/>
    </xf>
    <xf numFmtId="0" fontId="6" fillId="0" borderId="27" xfId="123" applyFont="1" applyFill="1" applyBorder="1" applyAlignment="1" applyProtection="1">
      <alignment horizontal="center" vertical="center" wrapText="1"/>
      <protection/>
    </xf>
    <xf numFmtId="2" fontId="6" fillId="0" borderId="27" xfId="108" applyNumberFormat="1" applyFont="1" applyFill="1" applyBorder="1" applyAlignment="1" applyProtection="1">
      <alignment horizontal="center" vertical="center" wrapText="1"/>
      <protection/>
    </xf>
    <xf numFmtId="44" fontId="6" fillId="0" borderId="17" xfId="85" applyFont="1" applyFill="1" applyBorder="1" applyAlignment="1" applyProtection="1">
      <alignment horizontal="center" vertical="center" wrapText="1"/>
      <protection/>
    </xf>
    <xf numFmtId="0" fontId="4" fillId="0" borderId="11" xfId="0" applyFont="1" applyFill="1" applyBorder="1" applyAlignment="1" applyProtection="1">
      <alignment horizontal="left" wrapText="1"/>
      <protection/>
    </xf>
    <xf numFmtId="4" fontId="4" fillId="0" borderId="12" xfId="0" applyNumberFormat="1" applyFont="1" applyFill="1" applyBorder="1" applyAlignment="1" applyProtection="1">
      <alignment wrapText="1"/>
      <protection/>
    </xf>
    <xf numFmtId="0" fontId="6" fillId="0" borderId="13" xfId="0" applyFont="1" applyBorder="1" applyAlignment="1" applyProtection="1">
      <alignment horizontal="center" wrapText="1"/>
      <protection/>
    </xf>
    <xf numFmtId="4" fontId="6" fillId="0" borderId="13" xfId="0" applyNumberFormat="1" applyFont="1" applyBorder="1" applyAlignment="1" applyProtection="1">
      <alignment horizontal="center" wrapText="1"/>
      <protection/>
    </xf>
    <xf numFmtId="176" fontId="6" fillId="0" borderId="14" xfId="69" applyNumberFormat="1" applyFont="1" applyBorder="1" applyAlignment="1" applyProtection="1">
      <alignment wrapText="1"/>
      <protection/>
    </xf>
    <xf numFmtId="44" fontId="4" fillId="0" borderId="11" xfId="85" applyFont="1" applyBorder="1" applyAlignment="1" applyProtection="1">
      <alignment wrapText="1"/>
      <protection/>
    </xf>
    <xf numFmtId="0" fontId="4" fillId="0" borderId="15" xfId="0" applyFont="1" applyFill="1" applyBorder="1" applyAlignment="1" applyProtection="1">
      <alignment horizontal="left" wrapText="1"/>
      <protection/>
    </xf>
    <xf numFmtId="4" fontId="6" fillId="0" borderId="16" xfId="0" applyNumberFormat="1" applyFont="1" applyFill="1" applyBorder="1" applyAlignment="1" applyProtection="1">
      <alignment wrapText="1"/>
      <protection/>
    </xf>
    <xf numFmtId="0" fontId="6" fillId="0" borderId="0" xfId="0" applyFont="1" applyBorder="1" applyAlignment="1" applyProtection="1">
      <alignment horizontal="center" wrapText="1"/>
      <protection/>
    </xf>
    <xf numFmtId="9" fontId="6" fillId="0" borderId="0" xfId="131" applyFont="1" applyFill="1" applyBorder="1" applyAlignment="1" applyProtection="1">
      <alignment horizontal="center" wrapText="1"/>
      <protection/>
    </xf>
    <xf numFmtId="176" fontId="6" fillId="0" borderId="21" xfId="69" applyNumberFormat="1" applyFont="1" applyFill="1" applyBorder="1" applyAlignment="1" applyProtection="1">
      <alignment wrapText="1"/>
      <protection/>
    </xf>
    <xf numFmtId="44" fontId="6" fillId="0" borderId="15" xfId="85" applyFont="1" applyFill="1" applyBorder="1" applyAlignment="1" applyProtection="1">
      <alignment wrapText="1"/>
      <protection/>
    </xf>
    <xf numFmtId="0" fontId="4" fillId="0" borderId="17" xfId="0" applyFont="1" applyFill="1" applyBorder="1" applyAlignment="1" applyProtection="1">
      <alignment horizontal="left" wrapText="1"/>
      <protection/>
    </xf>
    <xf numFmtId="4" fontId="4" fillId="0" borderId="18" xfId="0" applyNumberFormat="1" applyFont="1" applyFill="1" applyBorder="1" applyAlignment="1" applyProtection="1">
      <alignment wrapText="1"/>
      <protection/>
    </xf>
    <xf numFmtId="0" fontId="6" fillId="0" borderId="19" xfId="0" applyFont="1" applyBorder="1" applyAlignment="1" applyProtection="1">
      <alignment horizontal="center" wrapText="1"/>
      <protection/>
    </xf>
    <xf numFmtId="4" fontId="6" fillId="0" borderId="19" xfId="0" applyNumberFormat="1" applyFont="1" applyFill="1" applyBorder="1" applyAlignment="1" applyProtection="1">
      <alignment horizontal="center" wrapText="1"/>
      <protection/>
    </xf>
    <xf numFmtId="176" fontId="6" fillId="0" borderId="20" xfId="69" applyNumberFormat="1" applyFont="1" applyFill="1" applyBorder="1" applyAlignment="1" applyProtection="1">
      <alignment wrapText="1"/>
      <protection/>
    </xf>
    <xf numFmtId="44" fontId="4" fillId="0" borderId="17" xfId="85" applyFont="1" applyFill="1" applyBorder="1" applyAlignment="1" applyProtection="1">
      <alignment wrapText="1"/>
      <protection/>
    </xf>
    <xf numFmtId="0" fontId="59" fillId="0" borderId="0" xfId="0" applyFont="1" applyAlignment="1" applyProtection="1">
      <alignment/>
      <protection/>
    </xf>
    <xf numFmtId="0" fontId="59" fillId="0" borderId="0" xfId="0" applyFont="1" applyAlignment="1" applyProtection="1">
      <alignment horizontal="center"/>
      <protection/>
    </xf>
    <xf numFmtId="205" fontId="6" fillId="0" borderId="0" xfId="85" applyNumberFormat="1" applyFont="1" applyBorder="1" applyAlignment="1">
      <alignment wrapText="1"/>
    </xf>
    <xf numFmtId="44" fontId="7" fillId="0" borderId="0" xfId="117" applyNumberFormat="1" applyFont="1" applyBorder="1">
      <alignment/>
      <protection/>
    </xf>
    <xf numFmtId="44" fontId="0" fillId="0" borderId="0" xfId="85" applyFont="1" applyAlignment="1" applyProtection="1">
      <alignment/>
      <protection/>
    </xf>
    <xf numFmtId="44" fontId="0" fillId="0" borderId="0" xfId="0" applyNumberFormat="1" applyAlignment="1" applyProtection="1">
      <alignment/>
      <protection/>
    </xf>
    <xf numFmtId="0" fontId="58" fillId="0" borderId="19" xfId="0" applyFont="1" applyBorder="1" applyAlignment="1" applyProtection="1">
      <alignment horizontal="center" vertical="center"/>
      <protection/>
    </xf>
    <xf numFmtId="0" fontId="58" fillId="0" borderId="0" xfId="0" applyFont="1" applyAlignment="1" applyProtection="1">
      <alignment horizontal="center" wrapText="1"/>
      <protection/>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6"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6" xfId="128" applyFont="1" applyBorder="1" applyAlignment="1">
      <alignment horizontal="center"/>
      <protection/>
    </xf>
    <xf numFmtId="0" fontId="4" fillId="0" borderId="0" xfId="128" applyFont="1" applyBorder="1" applyAlignment="1">
      <alignment horizontal="center"/>
      <protection/>
    </xf>
    <xf numFmtId="0" fontId="4" fillId="0" borderId="21" xfId="128" applyFont="1" applyBorder="1" applyAlignment="1">
      <alignment horizont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xf>
    <xf numFmtId="0" fontId="4" fillId="0" borderId="0" xfId="0" applyFont="1" applyFill="1" applyBorder="1" applyAlignment="1">
      <alignment horizontal="center"/>
    </xf>
    <xf numFmtId="0" fontId="4" fillId="0" borderId="21" xfId="0" applyFont="1" applyFill="1" applyBorder="1" applyAlignment="1">
      <alignment horizontal="center"/>
    </xf>
  </cellXfs>
  <cellStyles count="129">
    <cellStyle name="Normal" xfId="0"/>
    <cellStyle name="%" xfId="15"/>
    <cellStyle name="%_Acta parcial No 4 -DS_VR" xfId="16"/>
    <cellStyle name="20% - Énfasis1" xfId="17"/>
    <cellStyle name="20% - Énfasis2" xfId="18"/>
    <cellStyle name="20% - Énfasis3" xfId="19"/>
    <cellStyle name="20% - Énfasis4" xfId="20"/>
    <cellStyle name="20% - Énfasis5" xfId="21"/>
    <cellStyle name="20% - Énfasis6" xfId="22"/>
    <cellStyle name="4" xfId="23"/>
    <cellStyle name="4_B" xfId="24"/>
    <cellStyle name="40% - Énfasis1" xfId="25"/>
    <cellStyle name="40% - Énfasis2" xfId="26"/>
    <cellStyle name="40% - Énfasis3" xfId="27"/>
    <cellStyle name="40% - Énfasis4" xfId="28"/>
    <cellStyle name="40% - Énfasis5" xfId="29"/>
    <cellStyle name="40% - Énfasis6" xfId="30"/>
    <cellStyle name="60% - Énfasis1" xfId="31"/>
    <cellStyle name="60% - Énfasis2" xfId="32"/>
    <cellStyle name="60% - Énfasis3" xfId="33"/>
    <cellStyle name="60% - Énfasis4" xfId="34"/>
    <cellStyle name="60% - Énfasis5" xfId="35"/>
    <cellStyle name="60% - Énfasis6" xfId="36"/>
    <cellStyle name="Buena" xfId="37"/>
    <cellStyle name="c2" xfId="38"/>
    <cellStyle name="c50" xfId="39"/>
    <cellStyle name="Cálculo" xfId="40"/>
    <cellStyle name="Celda de comprobación" xfId="41"/>
    <cellStyle name="Celda vinculada" xfId="42"/>
    <cellStyle name="Comma" xfId="43"/>
    <cellStyle name="Currency" xfId="44"/>
    <cellStyle name="Date" xfId="45"/>
    <cellStyle name="Encabezado 4" xfId="46"/>
    <cellStyle name="Énfasis1" xfId="47"/>
    <cellStyle name="Énfasis2" xfId="48"/>
    <cellStyle name="Énfasis3" xfId="49"/>
    <cellStyle name="Énfasis4" xfId="50"/>
    <cellStyle name="Énfasis5" xfId="51"/>
    <cellStyle name="Énfasis6" xfId="52"/>
    <cellStyle name="Entrada" xfId="53"/>
    <cellStyle name="Euro" xfId="54"/>
    <cellStyle name="F2" xfId="55"/>
    <cellStyle name="F3" xfId="56"/>
    <cellStyle name="F4" xfId="57"/>
    <cellStyle name="F5" xfId="58"/>
    <cellStyle name="F6" xfId="59"/>
    <cellStyle name="F7" xfId="60"/>
    <cellStyle name="F8" xfId="61"/>
    <cellStyle name="Fixed" xfId="62"/>
    <cellStyle name="Heading1" xfId="63"/>
    <cellStyle name="Heading2" xfId="64"/>
    <cellStyle name="Hyperlink" xfId="65"/>
    <cellStyle name="Hipervínculo 2" xfId="66"/>
    <cellStyle name="Followed Hyperlink" xfId="67"/>
    <cellStyle name="Incorrecto" xfId="68"/>
    <cellStyle name="Comma" xfId="69"/>
    <cellStyle name="Comma [0]" xfId="70"/>
    <cellStyle name="Millares 10" xfId="71"/>
    <cellStyle name="Millares 11" xfId="72"/>
    <cellStyle name="Millares 2" xfId="73"/>
    <cellStyle name="Millares 2 3" xfId="74"/>
    <cellStyle name="Millares 3" xfId="75"/>
    <cellStyle name="Millares 3 2" xfId="76"/>
    <cellStyle name="Millares 4" xfId="77"/>
    <cellStyle name="Millares 4 2" xfId="78"/>
    <cellStyle name="Millares 4 2 2" xfId="79"/>
    <cellStyle name="Millares 5" xfId="80"/>
    <cellStyle name="Millares 6" xfId="81"/>
    <cellStyle name="Millares 7" xfId="82"/>
    <cellStyle name="Millares 8" xfId="83"/>
    <cellStyle name="Millares 9" xfId="84"/>
    <cellStyle name="Currency" xfId="85"/>
    <cellStyle name="Currency [0]" xfId="86"/>
    <cellStyle name="Moneda 10" xfId="87"/>
    <cellStyle name="Moneda 10 2" xfId="88"/>
    <cellStyle name="Moneda 10 2 2" xfId="89"/>
    <cellStyle name="Moneda 11" xfId="90"/>
    <cellStyle name="Moneda 12" xfId="91"/>
    <cellStyle name="Moneda 13" xfId="92"/>
    <cellStyle name="Moneda 14" xfId="93"/>
    <cellStyle name="Moneda 15" xfId="94"/>
    <cellStyle name="Moneda 16" xfId="95"/>
    <cellStyle name="Moneda 17" xfId="96"/>
    <cellStyle name="Moneda 18" xfId="97"/>
    <cellStyle name="Moneda 19" xfId="98"/>
    <cellStyle name="Moneda 2" xfId="99"/>
    <cellStyle name="Moneda 3" xfId="100"/>
    <cellStyle name="Moneda 4" xfId="101"/>
    <cellStyle name="Moneda 5" xfId="102"/>
    <cellStyle name="Moneda 6" xfId="103"/>
    <cellStyle name="Moneda 7" xfId="104"/>
    <cellStyle name="Moneda 8" xfId="105"/>
    <cellStyle name="Moneda 9" xfId="106"/>
    <cellStyle name="Neutral" xfId="107"/>
    <cellStyle name="Normal 10" xfId="108"/>
    <cellStyle name="Normal 10 4" xfId="109"/>
    <cellStyle name="Normal 12" xfId="110"/>
    <cellStyle name="Normal 2" xfId="111"/>
    <cellStyle name="Normal 2 2" xfId="112"/>
    <cellStyle name="Normal 2 3" xfId="113"/>
    <cellStyle name="Normal 3" xfId="114"/>
    <cellStyle name="Normal 3 2" xfId="115"/>
    <cellStyle name="Normal 3 3" xfId="116"/>
    <cellStyle name="Normal 4" xfId="117"/>
    <cellStyle name="Normal 4 2" xfId="118"/>
    <cellStyle name="Normal 5" xfId="119"/>
    <cellStyle name="Normal 6" xfId="120"/>
    <cellStyle name="Normal_Actualización Estaciones Genoveva" xfId="121"/>
    <cellStyle name="Normal_DISEÑO TANQUE SANBORONDON" xfId="122"/>
    <cellStyle name="Normal_EB_Montoya_LCDD_Marzo 2004" xfId="123"/>
    <cellStyle name="Normal_electricoVilla del Rey" xfId="124"/>
    <cellStyle name="Normal_presupuesto amagua" xfId="125"/>
    <cellStyle name="Normal_presupuesto amagua 11 2" xfId="126"/>
    <cellStyle name="Normal_presupuesto amagua 2" xfId="127"/>
    <cellStyle name="Normal_presupuesto vis" xfId="128"/>
    <cellStyle name="Notas" xfId="129"/>
    <cellStyle name="Percent" xfId="130"/>
    <cellStyle name="Percent" xfId="131"/>
    <cellStyle name="Porcentual 2" xfId="132"/>
    <cellStyle name="Porcentual 3" xfId="133"/>
    <cellStyle name="Salida" xfId="134"/>
    <cellStyle name="t3" xfId="135"/>
    <cellStyle name="Texto de advertencia" xfId="136"/>
    <cellStyle name="Texto explicativo" xfId="137"/>
    <cellStyle name="Título" xfId="138"/>
    <cellStyle name="Título 1" xfId="139"/>
    <cellStyle name="Título 2" xfId="140"/>
    <cellStyle name="Título 3" xfId="141"/>
    <cellStyle name="Total"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5"/>
  <sheetViews>
    <sheetView showGridLines="0" tabSelected="1" zoomScale="80" zoomScaleNormal="80" zoomScaleSheetLayoutView="80" zoomScalePageLayoutView="0" workbookViewId="0" topLeftCell="A1">
      <selection activeCell="B13" sqref="B13"/>
    </sheetView>
  </sheetViews>
  <sheetFormatPr defaultColWidth="11.421875" defaultRowHeight="15"/>
  <cols>
    <col min="1" max="1" width="66.00390625" style="269" customWidth="1"/>
    <col min="2" max="2" width="30.57421875" style="269" customWidth="1"/>
    <col min="3" max="3" width="27.7109375" style="269" customWidth="1"/>
    <col min="4" max="4" width="11.421875" style="269" customWidth="1"/>
    <col min="5" max="5" width="19.421875" style="269" bestFit="1" customWidth="1"/>
    <col min="6" max="16384" width="11.421875" style="269" customWidth="1"/>
  </cols>
  <sheetData>
    <row r="1" spans="1:2" ht="33.75" customHeight="1">
      <c r="A1" s="367" t="s">
        <v>609</v>
      </c>
      <c r="B1" s="367"/>
    </row>
    <row r="2" spans="1:2" ht="31.5" customHeight="1" thickBot="1">
      <c r="A2" s="366" t="s">
        <v>634</v>
      </c>
      <c r="B2" s="366"/>
    </row>
    <row r="3" spans="1:2" ht="27.75" customHeight="1" thickBot="1">
      <c r="A3" s="270" t="s">
        <v>632</v>
      </c>
      <c r="B3" s="271" t="s">
        <v>633</v>
      </c>
    </row>
    <row r="4" spans="1:2" ht="15">
      <c r="A4" s="272" t="s">
        <v>237</v>
      </c>
      <c r="B4" s="273">
        <f>+EBAP_sum!F98</f>
        <v>1366693222</v>
      </c>
    </row>
    <row r="5" spans="1:2" ht="15">
      <c r="A5" s="272" t="s">
        <v>139</v>
      </c>
      <c r="B5" s="273">
        <f>+'EBAP_o civil'!F162</f>
        <v>269072340</v>
      </c>
    </row>
    <row r="6" spans="1:2" ht="15">
      <c r="A6" s="272" t="s">
        <v>136</v>
      </c>
      <c r="B6" s="273">
        <f>+TANQUE_sum!F8</f>
        <v>2165659365</v>
      </c>
    </row>
    <row r="7" spans="1:2" ht="15">
      <c r="A7" s="272" t="s">
        <v>137</v>
      </c>
      <c r="B7" s="273">
        <f>+'TANQUE_o civil'!F30</f>
        <v>93051036</v>
      </c>
    </row>
    <row r="8" spans="1:2" ht="15">
      <c r="A8" s="272" t="s">
        <v>134</v>
      </c>
      <c r="B8" s="273">
        <f>+'VIA ACCESO_o civil'!F26</f>
        <v>16972641</v>
      </c>
    </row>
    <row r="9" spans="1:2" ht="15">
      <c r="A9" s="272" t="s">
        <v>540</v>
      </c>
      <c r="B9" s="273">
        <f>+'ADECUACION LOTE'!F26</f>
        <v>43845442</v>
      </c>
    </row>
    <row r="10" spans="1:2" ht="15">
      <c r="A10" s="272" t="s">
        <v>577</v>
      </c>
      <c r="B10" s="273">
        <f>+'Cuarto electrico'!F51</f>
        <v>166498952</v>
      </c>
    </row>
    <row r="11" spans="1:2" ht="15">
      <c r="A11" s="272" t="s">
        <v>578</v>
      </c>
      <c r="B11" s="273">
        <f>+electrico_iluminacion_sum!F93</f>
        <v>1109687092</v>
      </c>
    </row>
    <row r="12" spans="1:2" ht="15.75" thickBot="1">
      <c r="A12" s="272" t="s">
        <v>579</v>
      </c>
      <c r="B12" s="273">
        <f>+'electrico_iluminacion_o civil'!F88</f>
        <v>127186551</v>
      </c>
    </row>
    <row r="13" spans="1:5" ht="29.25" customHeight="1" thickBot="1">
      <c r="A13" s="274" t="s">
        <v>636</v>
      </c>
      <c r="B13" s="275">
        <f>SUM(B4:B12)</f>
        <v>5358666641</v>
      </c>
      <c r="C13" s="364"/>
      <c r="E13" s="364"/>
    </row>
    <row r="15" ht="15">
      <c r="C15" s="365"/>
    </row>
    <row r="16" ht="42" customHeight="1"/>
    <row r="18" ht="15" customHeight="1"/>
    <row r="20" ht="15">
      <c r="A20" s="276"/>
    </row>
    <row r="21" ht="15">
      <c r="A21" s="276"/>
    </row>
    <row r="22" ht="15">
      <c r="A22" s="276"/>
    </row>
    <row r="23" ht="15">
      <c r="A23" s="276"/>
    </row>
    <row r="24" ht="15">
      <c r="A24" s="276"/>
    </row>
    <row r="25" ht="15">
      <c r="A25" s="276"/>
    </row>
    <row r="26" ht="15">
      <c r="A26" s="276"/>
    </row>
    <row r="27" ht="15">
      <c r="A27" s="276"/>
    </row>
    <row r="28" ht="15">
      <c r="A28" s="276"/>
    </row>
    <row r="29" ht="15">
      <c r="A29" s="276"/>
    </row>
    <row r="30" ht="15">
      <c r="A30" s="276"/>
    </row>
    <row r="31" ht="15">
      <c r="A31" s="276"/>
    </row>
    <row r="32" ht="15">
      <c r="A32" s="276"/>
    </row>
    <row r="33" ht="15">
      <c r="A33" s="276"/>
    </row>
    <row r="34" ht="15">
      <c r="A34" s="276"/>
    </row>
    <row r="35" ht="15">
      <c r="A35" s="276"/>
    </row>
  </sheetData>
  <sheetProtection password="DF72" sheet="1"/>
  <mergeCells count="2">
    <mergeCell ref="A2:B2"/>
    <mergeCell ref="A1:B1"/>
  </mergeCells>
  <printOptions horizontalCentered="1"/>
  <pageMargins left="0.7086614173228347" right="0.7086614173228347" top="0.7480314960629921" bottom="0.7480314960629921" header="0.31496062992125984" footer="0.31496062992125984"/>
  <pageSetup orientation="portrait" scale="74" r:id="rId1"/>
</worksheet>
</file>

<file path=xl/worksheets/sheet10.xml><?xml version="1.0" encoding="utf-8"?>
<worksheet xmlns="http://schemas.openxmlformats.org/spreadsheetml/2006/main" xmlns:r="http://schemas.openxmlformats.org/officeDocument/2006/relationships">
  <sheetPr>
    <tabColor rgb="FF7030A0"/>
  </sheetPr>
  <dimension ref="A1:G91"/>
  <sheetViews>
    <sheetView zoomScale="80" zoomScaleNormal="80" zoomScaleSheetLayoutView="80" zoomScalePageLayoutView="0" workbookViewId="0" topLeftCell="A1">
      <selection activeCell="H24" sqref="H24"/>
    </sheetView>
  </sheetViews>
  <sheetFormatPr defaultColWidth="11.421875" defaultRowHeight="15"/>
  <cols>
    <col min="1" max="1" width="7.7109375" style="17" bestFit="1" customWidth="1"/>
    <col min="2" max="2" width="64.57421875" style="17" customWidth="1"/>
    <col min="3" max="3" width="9.421875" style="17" customWidth="1"/>
    <col min="4" max="4" width="9.140625" style="57" customWidth="1"/>
    <col min="5" max="5" width="15.140625" style="17" bestFit="1" customWidth="1"/>
    <col min="6" max="6" width="21.7109375" style="17" bestFit="1" customWidth="1"/>
    <col min="7" max="7" width="8.421875" style="73" bestFit="1" customWidth="1"/>
    <col min="8" max="16384" width="11.421875" style="1" customWidth="1"/>
  </cols>
  <sheetData>
    <row r="1" spans="1:7" s="161" customFormat="1" ht="39" customHeight="1">
      <c r="A1" s="385" t="s">
        <v>609</v>
      </c>
      <c r="B1" s="386"/>
      <c r="C1" s="386"/>
      <c r="D1" s="386"/>
      <c r="E1" s="386"/>
      <c r="F1" s="387"/>
      <c r="G1" s="160"/>
    </row>
    <row r="2" spans="1:6" ht="15.75" thickBot="1">
      <c r="A2" s="388" t="s">
        <v>579</v>
      </c>
      <c r="B2" s="389"/>
      <c r="C2" s="389"/>
      <c r="D2" s="389"/>
      <c r="E2" s="389"/>
      <c r="F2" s="390"/>
    </row>
    <row r="3" spans="1:7" ht="38.25" customHeight="1" thickBot="1">
      <c r="A3" s="2" t="s">
        <v>0</v>
      </c>
      <c r="B3" s="2" t="s">
        <v>1</v>
      </c>
      <c r="C3" s="2" t="s">
        <v>2</v>
      </c>
      <c r="D3" s="74" t="s">
        <v>3</v>
      </c>
      <c r="E3" s="75" t="s">
        <v>4</v>
      </c>
      <c r="F3" s="2" t="s">
        <v>5</v>
      </c>
      <c r="G3" s="76"/>
    </row>
    <row r="4" spans="1:7" ht="22.5" customHeight="1">
      <c r="A4" s="222" t="s">
        <v>171</v>
      </c>
      <c r="B4" s="223" t="s">
        <v>172</v>
      </c>
      <c r="C4" s="224"/>
      <c r="D4" s="224"/>
      <c r="E4" s="225"/>
      <c r="F4" s="225"/>
      <c r="G4" s="76"/>
    </row>
    <row r="5" spans="1:7" ht="22.5">
      <c r="A5" s="199"/>
      <c r="B5" s="200" t="s">
        <v>369</v>
      </c>
      <c r="C5" s="201" t="s">
        <v>100</v>
      </c>
      <c r="D5" s="201">
        <v>1</v>
      </c>
      <c r="E5" s="279">
        <v>658000</v>
      </c>
      <c r="F5" s="277">
        <f>+ROUND(D5*E5,0)</f>
        <v>658000</v>
      </c>
      <c r="G5" s="76"/>
    </row>
    <row r="6" spans="1:7" ht="22.5">
      <c r="A6" s="199"/>
      <c r="B6" s="200" t="s">
        <v>370</v>
      </c>
      <c r="C6" s="201" t="s">
        <v>107</v>
      </c>
      <c r="D6" s="201">
        <v>4</v>
      </c>
      <c r="E6" s="279">
        <v>151970</v>
      </c>
      <c r="F6" s="277">
        <f aca="true" t="shared" si="0" ref="F6:F67">+ROUND(D6*E6,0)</f>
        <v>607880</v>
      </c>
      <c r="G6" s="76"/>
    </row>
    <row r="7" spans="1:7" ht="15">
      <c r="A7" s="199"/>
      <c r="B7" s="200" t="s">
        <v>371</v>
      </c>
      <c r="C7" s="201" t="s">
        <v>13</v>
      </c>
      <c r="D7" s="201">
        <v>1</v>
      </c>
      <c r="E7" s="279">
        <v>84667</v>
      </c>
      <c r="F7" s="277">
        <f t="shared" si="0"/>
        <v>84667</v>
      </c>
      <c r="G7" s="76"/>
    </row>
    <row r="8" spans="1:7" ht="15">
      <c r="A8" s="199"/>
      <c r="B8" s="200" t="s">
        <v>173</v>
      </c>
      <c r="C8" s="201" t="s">
        <v>13</v>
      </c>
      <c r="D8" s="201">
        <v>4</v>
      </c>
      <c r="E8" s="279">
        <v>377000</v>
      </c>
      <c r="F8" s="277">
        <f t="shared" si="0"/>
        <v>1508000</v>
      </c>
      <c r="G8" s="76"/>
    </row>
    <row r="9" spans="1:7" ht="15">
      <c r="A9" s="199"/>
      <c r="B9" s="200" t="s">
        <v>174</v>
      </c>
      <c r="C9" s="201" t="s">
        <v>13</v>
      </c>
      <c r="D9" s="201">
        <v>2</v>
      </c>
      <c r="E9" s="279">
        <v>140000</v>
      </c>
      <c r="F9" s="277">
        <f t="shared" si="0"/>
        <v>280000</v>
      </c>
      <c r="G9" s="76"/>
    </row>
    <row r="10" spans="1:7" ht="15">
      <c r="A10" s="199"/>
      <c r="B10" s="200" t="s">
        <v>175</v>
      </c>
      <c r="C10" s="201" t="s">
        <v>13</v>
      </c>
      <c r="D10" s="201">
        <v>2</v>
      </c>
      <c r="E10" s="279">
        <v>317000</v>
      </c>
      <c r="F10" s="277">
        <f t="shared" si="0"/>
        <v>634000</v>
      </c>
      <c r="G10" s="76"/>
    </row>
    <row r="11" spans="1:7" ht="22.5">
      <c r="A11" s="199"/>
      <c r="B11" s="200" t="s">
        <v>176</v>
      </c>
      <c r="C11" s="201" t="s">
        <v>119</v>
      </c>
      <c r="D11" s="201">
        <v>200</v>
      </c>
      <c r="E11" s="279">
        <v>16113</v>
      </c>
      <c r="F11" s="277">
        <f t="shared" si="0"/>
        <v>3222600</v>
      </c>
      <c r="G11" s="76"/>
    </row>
    <row r="12" spans="1:7" ht="22.5">
      <c r="A12" s="199"/>
      <c r="B12" s="200" t="s">
        <v>177</v>
      </c>
      <c r="C12" s="201" t="s">
        <v>13</v>
      </c>
      <c r="D12" s="201">
        <v>7</v>
      </c>
      <c r="E12" s="279">
        <v>73400</v>
      </c>
      <c r="F12" s="277">
        <f t="shared" si="0"/>
        <v>513800</v>
      </c>
      <c r="G12" s="76"/>
    </row>
    <row r="13" spans="1:7" ht="15">
      <c r="A13" s="199"/>
      <c r="B13" s="200" t="s">
        <v>178</v>
      </c>
      <c r="C13" s="201" t="s">
        <v>13</v>
      </c>
      <c r="D13" s="201">
        <v>10</v>
      </c>
      <c r="E13" s="279">
        <v>52600</v>
      </c>
      <c r="F13" s="277">
        <f t="shared" si="0"/>
        <v>526000</v>
      </c>
      <c r="G13" s="76"/>
    </row>
    <row r="14" spans="1:7" ht="15">
      <c r="A14" s="199"/>
      <c r="B14" s="200" t="s">
        <v>179</v>
      </c>
      <c r="C14" s="201" t="s">
        <v>13</v>
      </c>
      <c r="D14" s="201">
        <v>14</v>
      </c>
      <c r="E14" s="279">
        <v>55250</v>
      </c>
      <c r="F14" s="277">
        <f t="shared" si="0"/>
        <v>773500</v>
      </c>
      <c r="G14" s="76"/>
    </row>
    <row r="15" spans="1:7" ht="15">
      <c r="A15" s="199"/>
      <c r="B15" s="200" t="s">
        <v>180</v>
      </c>
      <c r="C15" s="201" t="s">
        <v>13</v>
      </c>
      <c r="D15" s="201">
        <v>6</v>
      </c>
      <c r="E15" s="279">
        <v>34500</v>
      </c>
      <c r="F15" s="277">
        <f t="shared" si="0"/>
        <v>207000</v>
      </c>
      <c r="G15" s="76"/>
    </row>
    <row r="16" spans="1:7" ht="15">
      <c r="A16" s="199"/>
      <c r="B16" s="200" t="s">
        <v>181</v>
      </c>
      <c r="C16" s="201" t="s">
        <v>13</v>
      </c>
      <c r="D16" s="201">
        <v>3</v>
      </c>
      <c r="E16" s="279">
        <v>137000</v>
      </c>
      <c r="F16" s="277">
        <f t="shared" si="0"/>
        <v>411000</v>
      </c>
      <c r="G16" s="76"/>
    </row>
    <row r="17" spans="1:7" ht="22.5">
      <c r="A17" s="199"/>
      <c r="B17" s="200" t="s">
        <v>182</v>
      </c>
      <c r="C17" s="201" t="s">
        <v>13</v>
      </c>
      <c r="D17" s="201">
        <v>3</v>
      </c>
      <c r="E17" s="279">
        <v>157000</v>
      </c>
      <c r="F17" s="277">
        <f t="shared" si="0"/>
        <v>471000</v>
      </c>
      <c r="G17" s="76"/>
    </row>
    <row r="18" spans="1:7" ht="15">
      <c r="A18" s="199"/>
      <c r="B18" s="200" t="s">
        <v>183</v>
      </c>
      <c r="C18" s="201" t="s">
        <v>93</v>
      </c>
      <c r="D18" s="201">
        <v>1</v>
      </c>
      <c r="E18" s="279">
        <v>77667</v>
      </c>
      <c r="F18" s="277">
        <f t="shared" si="0"/>
        <v>77667</v>
      </c>
      <c r="G18" s="76"/>
    </row>
    <row r="19" spans="1:7" ht="15">
      <c r="A19" s="199"/>
      <c r="B19" s="200" t="s">
        <v>184</v>
      </c>
      <c r="C19" s="201" t="s">
        <v>13</v>
      </c>
      <c r="D19" s="201">
        <v>3</v>
      </c>
      <c r="E19" s="279">
        <v>108833</v>
      </c>
      <c r="F19" s="277">
        <f t="shared" si="0"/>
        <v>326499</v>
      </c>
      <c r="G19" s="76"/>
    </row>
    <row r="20" spans="1:7" ht="15">
      <c r="A20" s="199"/>
      <c r="B20" s="200" t="s">
        <v>185</v>
      </c>
      <c r="C20" s="201" t="s">
        <v>13</v>
      </c>
      <c r="D20" s="201">
        <v>1</v>
      </c>
      <c r="E20" s="279">
        <v>57600</v>
      </c>
      <c r="F20" s="277">
        <f t="shared" si="0"/>
        <v>57600</v>
      </c>
      <c r="G20" s="76"/>
    </row>
    <row r="21" spans="1:7" ht="22.5">
      <c r="A21" s="199"/>
      <c r="B21" s="200" t="s">
        <v>372</v>
      </c>
      <c r="C21" s="201" t="s">
        <v>93</v>
      </c>
      <c r="D21" s="201">
        <v>5</v>
      </c>
      <c r="E21" s="279">
        <v>73500</v>
      </c>
      <c r="F21" s="277">
        <f t="shared" si="0"/>
        <v>367500</v>
      </c>
      <c r="G21" s="76"/>
    </row>
    <row r="22" spans="1:7" ht="15">
      <c r="A22" s="199"/>
      <c r="B22" s="202" t="s">
        <v>186</v>
      </c>
      <c r="C22" s="201" t="s">
        <v>119</v>
      </c>
      <c r="D22" s="201">
        <v>100</v>
      </c>
      <c r="E22" s="279">
        <v>39200</v>
      </c>
      <c r="F22" s="277">
        <f t="shared" si="0"/>
        <v>3920000</v>
      </c>
      <c r="G22" s="76"/>
    </row>
    <row r="23" spans="1:7" ht="22.5">
      <c r="A23" s="199"/>
      <c r="B23" s="200" t="s">
        <v>187</v>
      </c>
      <c r="C23" s="201" t="s">
        <v>188</v>
      </c>
      <c r="D23" s="201">
        <v>1</v>
      </c>
      <c r="E23" s="279">
        <v>280000</v>
      </c>
      <c r="F23" s="277">
        <f t="shared" si="0"/>
        <v>280000</v>
      </c>
      <c r="G23" s="76"/>
    </row>
    <row r="24" spans="1:7" ht="15">
      <c r="A24" s="199"/>
      <c r="B24" s="200" t="s">
        <v>189</v>
      </c>
      <c r="C24" s="201" t="s">
        <v>119</v>
      </c>
      <c r="D24" s="201">
        <v>10</v>
      </c>
      <c r="E24" s="279">
        <v>21100</v>
      </c>
      <c r="F24" s="277">
        <f t="shared" si="0"/>
        <v>211000</v>
      </c>
      <c r="G24" s="76"/>
    </row>
    <row r="25" spans="1:7" ht="22.5">
      <c r="A25" s="199"/>
      <c r="B25" s="200" t="s">
        <v>190</v>
      </c>
      <c r="C25" s="201" t="s">
        <v>119</v>
      </c>
      <c r="D25" s="201">
        <v>15</v>
      </c>
      <c r="E25" s="279">
        <v>9320</v>
      </c>
      <c r="F25" s="277">
        <f t="shared" si="0"/>
        <v>139800</v>
      </c>
      <c r="G25" s="76"/>
    </row>
    <row r="26" spans="1:7" ht="22.5">
      <c r="A26" s="199"/>
      <c r="B26" s="203" t="s">
        <v>191</v>
      </c>
      <c r="C26" s="201" t="s">
        <v>13</v>
      </c>
      <c r="D26" s="201">
        <v>4</v>
      </c>
      <c r="E26" s="279">
        <v>86400</v>
      </c>
      <c r="F26" s="277">
        <f t="shared" si="0"/>
        <v>345600</v>
      </c>
      <c r="G26" s="76"/>
    </row>
    <row r="27" spans="1:7" ht="15">
      <c r="A27" s="199"/>
      <c r="B27" s="200" t="s">
        <v>373</v>
      </c>
      <c r="C27" s="201" t="s">
        <v>13</v>
      </c>
      <c r="D27" s="201">
        <v>1</v>
      </c>
      <c r="E27" s="279">
        <v>145600</v>
      </c>
      <c r="F27" s="277">
        <f t="shared" si="0"/>
        <v>145600</v>
      </c>
      <c r="G27" s="76"/>
    </row>
    <row r="28" spans="1:7" ht="15">
      <c r="A28" s="199"/>
      <c r="B28" s="200" t="s">
        <v>374</v>
      </c>
      <c r="C28" s="201" t="s">
        <v>93</v>
      </c>
      <c r="D28" s="201">
        <v>1</v>
      </c>
      <c r="E28" s="279">
        <v>680000</v>
      </c>
      <c r="F28" s="277">
        <f t="shared" si="0"/>
        <v>680000</v>
      </c>
      <c r="G28" s="76"/>
    </row>
    <row r="29" spans="1:7" ht="15">
      <c r="A29" s="199"/>
      <c r="B29" s="200" t="s">
        <v>375</v>
      </c>
      <c r="C29" s="201" t="s">
        <v>13</v>
      </c>
      <c r="D29" s="201">
        <v>1</v>
      </c>
      <c r="E29" s="279">
        <v>86000</v>
      </c>
      <c r="F29" s="277">
        <f t="shared" si="0"/>
        <v>86000</v>
      </c>
      <c r="G29" s="76"/>
    </row>
    <row r="30" spans="1:7" ht="15">
      <c r="A30" s="199"/>
      <c r="B30" s="200" t="s">
        <v>376</v>
      </c>
      <c r="C30" s="201" t="s">
        <v>93</v>
      </c>
      <c r="D30" s="201">
        <v>1</v>
      </c>
      <c r="E30" s="279">
        <v>250000</v>
      </c>
      <c r="F30" s="277">
        <f t="shared" si="0"/>
        <v>250000</v>
      </c>
      <c r="G30" s="76"/>
    </row>
    <row r="31" spans="1:7" ht="15">
      <c r="A31" s="199"/>
      <c r="B31" s="200" t="s">
        <v>377</v>
      </c>
      <c r="C31" s="201" t="s">
        <v>93</v>
      </c>
      <c r="D31" s="201">
        <v>1</v>
      </c>
      <c r="E31" s="279">
        <v>4800000</v>
      </c>
      <c r="F31" s="277">
        <f t="shared" si="0"/>
        <v>4800000</v>
      </c>
      <c r="G31" s="76"/>
    </row>
    <row r="32" spans="1:7" ht="27" customHeight="1">
      <c r="A32" s="204" t="s">
        <v>199</v>
      </c>
      <c r="B32" s="205" t="s">
        <v>192</v>
      </c>
      <c r="C32" s="201"/>
      <c r="D32" s="201"/>
      <c r="E32" s="279"/>
      <c r="F32" s="277"/>
      <c r="G32" s="76"/>
    </row>
    <row r="33" spans="1:7" ht="22.5">
      <c r="A33" s="199"/>
      <c r="B33" s="202" t="s">
        <v>193</v>
      </c>
      <c r="C33" s="201" t="s">
        <v>13</v>
      </c>
      <c r="D33" s="201">
        <v>1</v>
      </c>
      <c r="E33" s="279">
        <v>5400000</v>
      </c>
      <c r="F33" s="277">
        <f t="shared" si="0"/>
        <v>5400000</v>
      </c>
      <c r="G33" s="76"/>
    </row>
    <row r="34" spans="1:7" ht="22.5">
      <c r="A34" s="199"/>
      <c r="B34" s="202" t="s">
        <v>234</v>
      </c>
      <c r="C34" s="201" t="s">
        <v>13</v>
      </c>
      <c r="D34" s="201">
        <v>1</v>
      </c>
      <c r="E34" s="279">
        <v>6400000</v>
      </c>
      <c r="F34" s="277">
        <f t="shared" si="0"/>
        <v>6400000</v>
      </c>
      <c r="G34" s="76"/>
    </row>
    <row r="35" spans="1:7" ht="33.75">
      <c r="A35" s="199"/>
      <c r="B35" s="206" t="s">
        <v>617</v>
      </c>
      <c r="C35" s="201" t="s">
        <v>13</v>
      </c>
      <c r="D35" s="201">
        <v>1</v>
      </c>
      <c r="E35" s="279">
        <v>5903571</v>
      </c>
      <c r="F35" s="277">
        <f t="shared" si="0"/>
        <v>5903571</v>
      </c>
      <c r="G35" s="76"/>
    </row>
    <row r="36" spans="1:7" ht="15">
      <c r="A36" s="199"/>
      <c r="B36" s="200" t="s">
        <v>194</v>
      </c>
      <c r="C36" s="201" t="s">
        <v>13</v>
      </c>
      <c r="D36" s="201">
        <v>1</v>
      </c>
      <c r="E36" s="279">
        <v>692000</v>
      </c>
      <c r="F36" s="277">
        <f t="shared" si="0"/>
        <v>692000</v>
      </c>
      <c r="G36" s="76"/>
    </row>
    <row r="37" spans="1:7" ht="86.25" customHeight="1">
      <c r="A37" s="199"/>
      <c r="B37" s="202" t="s">
        <v>618</v>
      </c>
      <c r="C37" s="201" t="s">
        <v>13</v>
      </c>
      <c r="D37" s="201">
        <v>1</v>
      </c>
      <c r="E37" s="279">
        <v>17611128</v>
      </c>
      <c r="F37" s="277">
        <f t="shared" si="0"/>
        <v>17611128</v>
      </c>
      <c r="G37" s="76"/>
    </row>
    <row r="38" spans="1:7" ht="33.75">
      <c r="A38" s="199"/>
      <c r="B38" s="200" t="s">
        <v>610</v>
      </c>
      <c r="C38" s="201" t="s">
        <v>378</v>
      </c>
      <c r="D38" s="201">
        <v>80</v>
      </c>
      <c r="E38" s="279">
        <v>34100</v>
      </c>
      <c r="F38" s="277">
        <f t="shared" si="0"/>
        <v>2728000</v>
      </c>
      <c r="G38" s="76"/>
    </row>
    <row r="39" spans="1:7" ht="45" customHeight="1">
      <c r="A39" s="199"/>
      <c r="B39" s="200" t="s">
        <v>611</v>
      </c>
      <c r="C39" s="201" t="s">
        <v>378</v>
      </c>
      <c r="D39" s="201">
        <v>19</v>
      </c>
      <c r="E39" s="279">
        <v>34100</v>
      </c>
      <c r="F39" s="277">
        <f t="shared" si="0"/>
        <v>647900</v>
      </c>
      <c r="G39" s="76"/>
    </row>
    <row r="40" spans="1:7" ht="33" customHeight="1">
      <c r="A40" s="199"/>
      <c r="B40" s="200" t="s">
        <v>379</v>
      </c>
      <c r="C40" s="201" t="s">
        <v>13</v>
      </c>
      <c r="D40" s="201">
        <v>2</v>
      </c>
      <c r="E40" s="279">
        <v>1002857</v>
      </c>
      <c r="F40" s="277">
        <f t="shared" si="0"/>
        <v>2005714</v>
      </c>
      <c r="G40" s="76"/>
    </row>
    <row r="41" spans="1:7" ht="30.75" customHeight="1">
      <c r="A41" s="199"/>
      <c r="B41" s="200" t="s">
        <v>380</v>
      </c>
      <c r="C41" s="201" t="s">
        <v>13</v>
      </c>
      <c r="D41" s="201">
        <v>2</v>
      </c>
      <c r="E41" s="279">
        <v>582000</v>
      </c>
      <c r="F41" s="277">
        <f t="shared" si="0"/>
        <v>1164000</v>
      </c>
      <c r="G41" s="76"/>
    </row>
    <row r="42" spans="1:7" ht="30" customHeight="1">
      <c r="A42" s="199"/>
      <c r="B42" s="200" t="s">
        <v>195</v>
      </c>
      <c r="C42" s="201" t="s">
        <v>188</v>
      </c>
      <c r="D42" s="201">
        <v>3</v>
      </c>
      <c r="E42" s="279">
        <v>109000</v>
      </c>
      <c r="F42" s="277">
        <f t="shared" si="0"/>
        <v>327000</v>
      </c>
      <c r="G42" s="76"/>
    </row>
    <row r="43" spans="1:7" ht="22.5">
      <c r="A43" s="199"/>
      <c r="B43" s="203" t="s">
        <v>196</v>
      </c>
      <c r="C43" s="201" t="s">
        <v>13</v>
      </c>
      <c r="D43" s="201">
        <v>1</v>
      </c>
      <c r="E43" s="279">
        <v>388000</v>
      </c>
      <c r="F43" s="277">
        <f t="shared" si="0"/>
        <v>388000</v>
      </c>
      <c r="G43" s="76"/>
    </row>
    <row r="44" spans="1:7" ht="33.75">
      <c r="A44" s="199"/>
      <c r="B44" s="200" t="s">
        <v>197</v>
      </c>
      <c r="C44" s="201" t="s">
        <v>13</v>
      </c>
      <c r="D44" s="201">
        <v>1</v>
      </c>
      <c r="E44" s="279">
        <v>482000</v>
      </c>
      <c r="F44" s="277">
        <f t="shared" si="0"/>
        <v>482000</v>
      </c>
      <c r="G44" s="76"/>
    </row>
    <row r="45" spans="1:7" ht="56.25">
      <c r="A45" s="199"/>
      <c r="B45" s="200" t="s">
        <v>411</v>
      </c>
      <c r="C45" s="201" t="s">
        <v>13</v>
      </c>
      <c r="D45" s="201">
        <v>1</v>
      </c>
      <c r="E45" s="279">
        <v>1026667</v>
      </c>
      <c r="F45" s="277">
        <f t="shared" si="0"/>
        <v>1026667</v>
      </c>
      <c r="G45" s="76"/>
    </row>
    <row r="46" spans="1:7" ht="29.25" customHeight="1">
      <c r="A46" s="199"/>
      <c r="B46" s="203" t="s">
        <v>198</v>
      </c>
      <c r="C46" s="201" t="s">
        <v>119</v>
      </c>
      <c r="D46" s="201">
        <v>50</v>
      </c>
      <c r="E46" s="279">
        <v>28805</v>
      </c>
      <c r="F46" s="277">
        <f t="shared" si="0"/>
        <v>1440250</v>
      </c>
      <c r="G46" s="76"/>
    </row>
    <row r="47" spans="1:7" ht="28.5" customHeight="1">
      <c r="A47" s="204" t="s">
        <v>211</v>
      </c>
      <c r="B47" s="205" t="s">
        <v>200</v>
      </c>
      <c r="C47" s="201"/>
      <c r="D47" s="201"/>
      <c r="E47" s="279"/>
      <c r="F47" s="277"/>
      <c r="G47" s="76"/>
    </row>
    <row r="48" spans="1:7" ht="60" customHeight="1">
      <c r="A48" s="199"/>
      <c r="B48" s="202" t="s">
        <v>619</v>
      </c>
      <c r="C48" s="201" t="s">
        <v>119</v>
      </c>
      <c r="D48" s="201">
        <v>20</v>
      </c>
      <c r="E48" s="279">
        <v>223000</v>
      </c>
      <c r="F48" s="277">
        <f t="shared" si="0"/>
        <v>4460000</v>
      </c>
      <c r="G48" s="76"/>
    </row>
    <row r="49" spans="1:7" ht="49.5" customHeight="1">
      <c r="A49" s="199"/>
      <c r="B49" s="202" t="s">
        <v>620</v>
      </c>
      <c r="C49" s="201" t="s">
        <v>119</v>
      </c>
      <c r="D49" s="201">
        <v>21</v>
      </c>
      <c r="E49" s="279">
        <v>223000</v>
      </c>
      <c r="F49" s="277">
        <f t="shared" si="0"/>
        <v>4683000</v>
      </c>
      <c r="G49" s="76"/>
    </row>
    <row r="50" spans="1:7" ht="45">
      <c r="A50" s="199"/>
      <c r="B50" s="202" t="s">
        <v>621</v>
      </c>
      <c r="C50" s="201" t="s">
        <v>119</v>
      </c>
      <c r="D50" s="201">
        <v>30</v>
      </c>
      <c r="E50" s="279">
        <v>38800</v>
      </c>
      <c r="F50" s="277">
        <f t="shared" si="0"/>
        <v>1164000</v>
      </c>
      <c r="G50" s="76"/>
    </row>
    <row r="51" spans="1:7" ht="33.75">
      <c r="A51" s="199"/>
      <c r="B51" s="202" t="s">
        <v>623</v>
      </c>
      <c r="C51" s="201" t="s">
        <v>119</v>
      </c>
      <c r="D51" s="201">
        <v>50</v>
      </c>
      <c r="E51" s="279">
        <v>29527</v>
      </c>
      <c r="F51" s="277">
        <f t="shared" si="0"/>
        <v>1476350</v>
      </c>
      <c r="G51" s="76"/>
    </row>
    <row r="52" spans="1:7" ht="22.5">
      <c r="A52" s="199"/>
      <c r="B52" s="200" t="s">
        <v>201</v>
      </c>
      <c r="C52" s="201" t="s">
        <v>13</v>
      </c>
      <c r="D52" s="201">
        <v>2</v>
      </c>
      <c r="E52" s="279">
        <v>156400</v>
      </c>
      <c r="F52" s="277">
        <f t="shared" si="0"/>
        <v>312800</v>
      </c>
      <c r="G52" s="76"/>
    </row>
    <row r="53" spans="1:7" ht="22.5">
      <c r="A53" s="199"/>
      <c r="B53" s="200" t="s">
        <v>202</v>
      </c>
      <c r="C53" s="201" t="s">
        <v>13</v>
      </c>
      <c r="D53" s="201">
        <v>2</v>
      </c>
      <c r="E53" s="279">
        <v>154000</v>
      </c>
      <c r="F53" s="277">
        <f t="shared" si="0"/>
        <v>308000</v>
      </c>
      <c r="G53" s="76"/>
    </row>
    <row r="54" spans="1:7" ht="33.75">
      <c r="A54" s="199"/>
      <c r="B54" s="200" t="s">
        <v>203</v>
      </c>
      <c r="C54" s="201" t="s">
        <v>13</v>
      </c>
      <c r="D54" s="201">
        <v>1</v>
      </c>
      <c r="E54" s="279">
        <v>196133</v>
      </c>
      <c r="F54" s="277">
        <f t="shared" si="0"/>
        <v>196133</v>
      </c>
      <c r="G54" s="76"/>
    </row>
    <row r="55" spans="1:7" ht="22.5">
      <c r="A55" s="199"/>
      <c r="B55" s="202" t="s">
        <v>412</v>
      </c>
      <c r="C55" s="201" t="s">
        <v>138</v>
      </c>
      <c r="D55" s="201">
        <v>20</v>
      </c>
      <c r="E55" s="279">
        <v>4380</v>
      </c>
      <c r="F55" s="277">
        <f t="shared" si="0"/>
        <v>87600</v>
      </c>
      <c r="G55" s="76"/>
    </row>
    <row r="56" spans="1:7" ht="33.75">
      <c r="A56" s="199"/>
      <c r="B56" s="203" t="s">
        <v>204</v>
      </c>
      <c r="C56" s="201" t="s">
        <v>13</v>
      </c>
      <c r="D56" s="201">
        <v>4</v>
      </c>
      <c r="E56" s="279">
        <v>21400</v>
      </c>
      <c r="F56" s="277">
        <f t="shared" si="0"/>
        <v>85600</v>
      </c>
      <c r="G56" s="76"/>
    </row>
    <row r="57" spans="1:7" ht="15">
      <c r="A57" s="199"/>
      <c r="B57" s="202" t="s">
        <v>205</v>
      </c>
      <c r="C57" s="201" t="s">
        <v>107</v>
      </c>
      <c r="D57" s="201">
        <v>10</v>
      </c>
      <c r="E57" s="279">
        <v>89800</v>
      </c>
      <c r="F57" s="277">
        <f t="shared" si="0"/>
        <v>898000</v>
      </c>
      <c r="G57" s="76"/>
    </row>
    <row r="58" spans="1:7" ht="22.5">
      <c r="A58" s="199"/>
      <c r="B58" s="202" t="s">
        <v>381</v>
      </c>
      <c r="C58" s="201" t="s">
        <v>107</v>
      </c>
      <c r="D58" s="201">
        <v>20</v>
      </c>
      <c r="E58" s="279">
        <v>60800</v>
      </c>
      <c r="F58" s="277">
        <f t="shared" si="0"/>
        <v>1216000</v>
      </c>
      <c r="G58" s="76"/>
    </row>
    <row r="59" spans="1:7" ht="22.5">
      <c r="A59" s="199"/>
      <c r="B59" s="202" t="s">
        <v>206</v>
      </c>
      <c r="C59" s="201" t="s">
        <v>138</v>
      </c>
      <c r="D59" s="201">
        <v>600</v>
      </c>
      <c r="E59" s="279">
        <v>3380</v>
      </c>
      <c r="F59" s="277">
        <f t="shared" si="0"/>
        <v>2028000</v>
      </c>
      <c r="G59" s="76"/>
    </row>
    <row r="60" spans="1:7" ht="15">
      <c r="A60" s="199"/>
      <c r="B60" s="200" t="s">
        <v>207</v>
      </c>
      <c r="C60" s="201" t="s">
        <v>13</v>
      </c>
      <c r="D60" s="201">
        <v>30</v>
      </c>
      <c r="E60" s="279">
        <v>38500</v>
      </c>
      <c r="F60" s="277">
        <f t="shared" si="0"/>
        <v>1155000</v>
      </c>
      <c r="G60" s="76"/>
    </row>
    <row r="61" spans="1:7" ht="29.25" customHeight="1">
      <c r="A61" s="199"/>
      <c r="B61" s="200" t="s">
        <v>208</v>
      </c>
      <c r="C61" s="201" t="s">
        <v>119</v>
      </c>
      <c r="D61" s="201">
        <v>80</v>
      </c>
      <c r="E61" s="279">
        <v>2880</v>
      </c>
      <c r="F61" s="277">
        <f t="shared" si="0"/>
        <v>230400</v>
      </c>
      <c r="G61" s="76"/>
    </row>
    <row r="62" spans="1:7" ht="15">
      <c r="A62" s="199"/>
      <c r="B62" s="200" t="s">
        <v>209</v>
      </c>
      <c r="C62" s="201" t="s">
        <v>13</v>
      </c>
      <c r="D62" s="201">
        <v>3</v>
      </c>
      <c r="E62" s="279">
        <v>10900</v>
      </c>
      <c r="F62" s="277">
        <f t="shared" si="0"/>
        <v>32700</v>
      </c>
      <c r="G62" s="76"/>
    </row>
    <row r="63" spans="1:7" ht="15">
      <c r="A63" s="199"/>
      <c r="B63" s="200" t="s">
        <v>210</v>
      </c>
      <c r="C63" s="201" t="s">
        <v>13</v>
      </c>
      <c r="D63" s="201">
        <v>17</v>
      </c>
      <c r="E63" s="279">
        <v>3850</v>
      </c>
      <c r="F63" s="277">
        <f t="shared" si="0"/>
        <v>65450</v>
      </c>
      <c r="G63" s="76"/>
    </row>
    <row r="64" spans="1:7" ht="22.5">
      <c r="A64" s="199"/>
      <c r="B64" s="200" t="s">
        <v>382</v>
      </c>
      <c r="C64" s="201" t="s">
        <v>13</v>
      </c>
      <c r="D64" s="201">
        <v>17</v>
      </c>
      <c r="E64" s="279">
        <v>11640</v>
      </c>
      <c r="F64" s="277">
        <f t="shared" si="0"/>
        <v>197880</v>
      </c>
      <c r="G64" s="76"/>
    </row>
    <row r="65" spans="1:7" ht="22.5">
      <c r="A65" s="199"/>
      <c r="B65" s="200" t="s">
        <v>413</v>
      </c>
      <c r="C65" s="201" t="s">
        <v>13</v>
      </c>
      <c r="D65" s="201">
        <v>50</v>
      </c>
      <c r="E65" s="279">
        <v>15600</v>
      </c>
      <c r="F65" s="277">
        <f t="shared" si="0"/>
        <v>780000</v>
      </c>
      <c r="G65" s="76"/>
    </row>
    <row r="66" spans="1:7" ht="15">
      <c r="A66" s="207"/>
      <c r="B66" s="208" t="s">
        <v>212</v>
      </c>
      <c r="C66" s="209"/>
      <c r="D66" s="209"/>
      <c r="E66" s="279"/>
      <c r="F66" s="277"/>
      <c r="G66" s="76"/>
    </row>
    <row r="67" spans="1:7" ht="22.5">
      <c r="A67" s="199"/>
      <c r="B67" s="202" t="s">
        <v>383</v>
      </c>
      <c r="C67" s="210" t="s">
        <v>107</v>
      </c>
      <c r="D67" s="210">
        <v>1</v>
      </c>
      <c r="E67" s="279">
        <v>7390000</v>
      </c>
      <c r="F67" s="277">
        <f t="shared" si="0"/>
        <v>7390000</v>
      </c>
      <c r="G67" s="76"/>
    </row>
    <row r="68" spans="1:7" ht="15">
      <c r="A68" s="199"/>
      <c r="B68" s="202" t="s">
        <v>384</v>
      </c>
      <c r="C68" s="210" t="s">
        <v>107</v>
      </c>
      <c r="D68" s="210">
        <v>1</v>
      </c>
      <c r="E68" s="279">
        <v>101000</v>
      </c>
      <c r="F68" s="277">
        <f aca="true" t="shared" si="1" ref="F68:F84">+ROUND(D68*E68,0)</f>
        <v>101000</v>
      </c>
      <c r="G68" s="76"/>
    </row>
    <row r="69" spans="1:7" ht="40.5" customHeight="1">
      <c r="A69" s="199"/>
      <c r="B69" s="202" t="s">
        <v>385</v>
      </c>
      <c r="C69" s="210" t="s">
        <v>100</v>
      </c>
      <c r="D69" s="210">
        <v>1</v>
      </c>
      <c r="E69" s="279">
        <v>91400</v>
      </c>
      <c r="F69" s="277">
        <f t="shared" si="1"/>
        <v>91400</v>
      </c>
      <c r="G69" s="76"/>
    </row>
    <row r="70" spans="1:7" ht="15">
      <c r="A70" s="199"/>
      <c r="B70" s="202" t="s">
        <v>386</v>
      </c>
      <c r="C70" s="210" t="s">
        <v>100</v>
      </c>
      <c r="D70" s="210">
        <v>1</v>
      </c>
      <c r="E70" s="279">
        <v>223000</v>
      </c>
      <c r="F70" s="277">
        <f t="shared" si="1"/>
        <v>223000</v>
      </c>
      <c r="G70" s="76"/>
    </row>
    <row r="71" spans="1:7" ht="51" customHeight="1">
      <c r="A71" s="199"/>
      <c r="B71" s="202" t="s">
        <v>387</v>
      </c>
      <c r="C71" s="210" t="s">
        <v>100</v>
      </c>
      <c r="D71" s="210">
        <v>1</v>
      </c>
      <c r="E71" s="279">
        <v>382000</v>
      </c>
      <c r="F71" s="277">
        <f t="shared" si="1"/>
        <v>382000</v>
      </c>
      <c r="G71" s="76"/>
    </row>
    <row r="72" spans="1:7" ht="15">
      <c r="A72" s="207" t="s">
        <v>228</v>
      </c>
      <c r="B72" s="208" t="s">
        <v>215</v>
      </c>
      <c r="C72" s="209"/>
      <c r="D72" s="209"/>
      <c r="E72" s="279"/>
      <c r="F72" s="277"/>
      <c r="G72" s="76"/>
    </row>
    <row r="73" spans="1:7" ht="15">
      <c r="A73" s="211"/>
      <c r="B73" s="212" t="s">
        <v>216</v>
      </c>
      <c r="C73" s="209" t="s">
        <v>107</v>
      </c>
      <c r="D73" s="210">
        <v>1</v>
      </c>
      <c r="E73" s="279">
        <v>225280</v>
      </c>
      <c r="F73" s="277">
        <f t="shared" si="1"/>
        <v>225280</v>
      </c>
      <c r="G73" s="76"/>
    </row>
    <row r="74" spans="1:7" ht="15">
      <c r="A74" s="211"/>
      <c r="B74" s="213" t="s">
        <v>217</v>
      </c>
      <c r="C74" s="214" t="s">
        <v>107</v>
      </c>
      <c r="D74" s="210">
        <v>1</v>
      </c>
      <c r="E74" s="279">
        <v>72800</v>
      </c>
      <c r="F74" s="277">
        <f t="shared" si="1"/>
        <v>72800</v>
      </c>
      <c r="G74" s="76"/>
    </row>
    <row r="75" spans="1:7" ht="22.5">
      <c r="A75" s="211"/>
      <c r="B75" s="215" t="s">
        <v>218</v>
      </c>
      <c r="C75" s="214" t="s">
        <v>107</v>
      </c>
      <c r="D75" s="210">
        <v>1</v>
      </c>
      <c r="E75" s="279">
        <v>246587</v>
      </c>
      <c r="F75" s="277">
        <f t="shared" si="1"/>
        <v>246587</v>
      </c>
      <c r="G75" s="76"/>
    </row>
    <row r="76" spans="1:7" ht="34.5">
      <c r="A76" s="211"/>
      <c r="B76" s="213" t="s">
        <v>615</v>
      </c>
      <c r="C76" s="214" t="s">
        <v>138</v>
      </c>
      <c r="D76" s="210">
        <v>50</v>
      </c>
      <c r="E76" s="279">
        <v>11050</v>
      </c>
      <c r="F76" s="277">
        <f t="shared" si="1"/>
        <v>552500</v>
      </c>
      <c r="G76" s="76"/>
    </row>
    <row r="77" spans="1:7" ht="34.5">
      <c r="A77" s="211"/>
      <c r="B77" s="213" t="s">
        <v>235</v>
      </c>
      <c r="C77" s="214" t="s">
        <v>107</v>
      </c>
      <c r="D77" s="210">
        <v>1</v>
      </c>
      <c r="E77" s="279">
        <v>451080</v>
      </c>
      <c r="F77" s="277">
        <f t="shared" si="1"/>
        <v>451080</v>
      </c>
      <c r="G77" s="76"/>
    </row>
    <row r="78" spans="1:7" ht="34.5">
      <c r="A78" s="211"/>
      <c r="B78" s="213" t="s">
        <v>414</v>
      </c>
      <c r="C78" s="214" t="s">
        <v>138</v>
      </c>
      <c r="D78" s="210">
        <v>18</v>
      </c>
      <c r="E78" s="279">
        <v>11050</v>
      </c>
      <c r="F78" s="277">
        <f t="shared" si="1"/>
        <v>198900</v>
      </c>
      <c r="G78" s="76"/>
    </row>
    <row r="79" spans="1:7" ht="15">
      <c r="A79" s="211"/>
      <c r="B79" s="213" t="s">
        <v>236</v>
      </c>
      <c r="C79" s="214" t="s">
        <v>107</v>
      </c>
      <c r="D79" s="210">
        <v>1</v>
      </c>
      <c r="E79" s="279">
        <v>100800</v>
      </c>
      <c r="F79" s="277">
        <f t="shared" si="1"/>
        <v>100800</v>
      </c>
      <c r="G79" s="76"/>
    </row>
    <row r="80" spans="1:7" ht="15">
      <c r="A80" s="211"/>
      <c r="B80" s="213" t="s">
        <v>220</v>
      </c>
      <c r="C80" s="214" t="s">
        <v>107</v>
      </c>
      <c r="D80" s="210">
        <v>2</v>
      </c>
      <c r="E80" s="279">
        <v>165280</v>
      </c>
      <c r="F80" s="277">
        <f t="shared" si="1"/>
        <v>330560</v>
      </c>
      <c r="G80" s="76"/>
    </row>
    <row r="81" spans="1:7" ht="15">
      <c r="A81" s="211"/>
      <c r="B81" s="213" t="s">
        <v>221</v>
      </c>
      <c r="C81" s="214" t="s">
        <v>107</v>
      </c>
      <c r="D81" s="210">
        <v>1</v>
      </c>
      <c r="E81" s="279">
        <v>13028</v>
      </c>
      <c r="F81" s="277">
        <f t="shared" si="1"/>
        <v>13028</v>
      </c>
      <c r="G81" s="76"/>
    </row>
    <row r="82" spans="1:7" ht="15">
      <c r="A82" s="211"/>
      <c r="B82" s="213" t="s">
        <v>222</v>
      </c>
      <c r="C82" s="214" t="s">
        <v>107</v>
      </c>
      <c r="D82" s="210">
        <v>1</v>
      </c>
      <c r="E82" s="279">
        <v>122760</v>
      </c>
      <c r="F82" s="277">
        <f t="shared" si="1"/>
        <v>122760</v>
      </c>
      <c r="G82" s="76"/>
    </row>
    <row r="83" spans="1:7" ht="15">
      <c r="A83" s="211"/>
      <c r="B83" s="213" t="s">
        <v>223</v>
      </c>
      <c r="C83" s="214" t="s">
        <v>107</v>
      </c>
      <c r="D83" s="210">
        <v>4</v>
      </c>
      <c r="E83" s="279">
        <v>25800</v>
      </c>
      <c r="F83" s="277">
        <f t="shared" si="1"/>
        <v>103200</v>
      </c>
      <c r="G83" s="76"/>
    </row>
    <row r="84" spans="1:7" ht="15.75" thickBot="1">
      <c r="A84" s="226"/>
      <c r="B84" s="227" t="s">
        <v>224</v>
      </c>
      <c r="C84" s="228" t="s">
        <v>107</v>
      </c>
      <c r="D84" s="229">
        <v>10</v>
      </c>
      <c r="E84" s="280">
        <v>8317</v>
      </c>
      <c r="F84" s="281">
        <f t="shared" si="1"/>
        <v>83170</v>
      </c>
      <c r="G84" s="76"/>
    </row>
    <row r="85" spans="1:7" ht="15">
      <c r="A85" s="7" t="s">
        <v>14</v>
      </c>
      <c r="B85" s="18" t="s">
        <v>62</v>
      </c>
      <c r="C85" s="77" t="s">
        <v>14</v>
      </c>
      <c r="D85" s="56"/>
      <c r="E85" s="78"/>
      <c r="F85" s="94">
        <f>SUM(F5:F84)</f>
        <v>97865921</v>
      </c>
      <c r="G85" s="76"/>
    </row>
    <row r="86" spans="1:7" ht="15">
      <c r="A86" s="11"/>
      <c r="B86" s="20" t="s">
        <v>629</v>
      </c>
      <c r="C86" s="21" t="s">
        <v>14</v>
      </c>
      <c r="D86" s="22"/>
      <c r="E86" s="81"/>
      <c r="F86" s="95">
        <v>28381117</v>
      </c>
      <c r="G86" s="76"/>
    </row>
    <row r="87" spans="1:7" ht="15">
      <c r="A87" s="11"/>
      <c r="B87" s="20" t="s">
        <v>628</v>
      </c>
      <c r="C87" s="21" t="s">
        <v>14</v>
      </c>
      <c r="D87" s="22">
        <v>0.16</v>
      </c>
      <c r="E87" s="81"/>
      <c r="F87" s="95">
        <v>939513</v>
      </c>
      <c r="G87" s="76"/>
    </row>
    <row r="88" spans="1:7" ht="15.75" thickBot="1">
      <c r="A88" s="13" t="s">
        <v>14</v>
      </c>
      <c r="B88" s="23" t="s">
        <v>66</v>
      </c>
      <c r="C88" s="82" t="s">
        <v>14</v>
      </c>
      <c r="D88" s="83"/>
      <c r="E88" s="84"/>
      <c r="F88" s="96">
        <f>+F85+F86+F87</f>
        <v>127186551</v>
      </c>
      <c r="G88" s="76"/>
    </row>
    <row r="91" spans="1:6" s="73" customFormat="1" ht="12">
      <c r="A91" s="17"/>
      <c r="B91" s="17"/>
      <c r="C91" s="17"/>
      <c r="D91" s="57"/>
      <c r="E91" s="17"/>
      <c r="F91" s="85"/>
    </row>
  </sheetData>
  <sheetProtection password="DF72" sheet="1" formatCells="0" formatColumns="0" formatRows="0" insertColumns="0" insertRows="0" deleteColumns="0" deleteRows="0"/>
  <mergeCells count="2">
    <mergeCell ref="A1:F1"/>
    <mergeCell ref="A2:F2"/>
  </mergeCells>
  <printOptions horizontalCentered="1"/>
  <pageMargins left="0.7086614173228347" right="0.7086614173228347" top="0.7480314960629921" bottom="0.7480314960629921" header="0.31496062992125984" footer="0.31496062992125984"/>
  <pageSetup orientation="portrait" scale="70" r:id="rId1"/>
  <rowBreaks count="4" manualBreakCount="4">
    <brk id="31" max="5" man="1"/>
    <brk id="46" max="5" man="1"/>
    <brk id="71" max="5" man="1"/>
    <brk id="88" max="5" man="1"/>
  </rowBreaks>
</worksheet>
</file>

<file path=xl/worksheets/sheet2.xml><?xml version="1.0" encoding="utf-8"?>
<worksheet xmlns="http://schemas.openxmlformats.org/spreadsheetml/2006/main" xmlns:r="http://schemas.openxmlformats.org/officeDocument/2006/relationships">
  <sheetPr>
    <tabColor rgb="FF00B050"/>
  </sheetPr>
  <dimension ref="A1:H99"/>
  <sheetViews>
    <sheetView zoomScale="80" zoomScaleNormal="80" zoomScaleSheetLayoutView="80" zoomScalePageLayoutView="0" workbookViewId="0" topLeftCell="A66">
      <selection activeCell="C93" sqref="C93"/>
    </sheetView>
  </sheetViews>
  <sheetFormatPr defaultColWidth="11.421875" defaultRowHeight="15"/>
  <cols>
    <col min="1" max="1" width="14.57421875" style="25" bestFit="1" customWidth="1"/>
    <col min="2" max="2" width="65.28125" style="25" customWidth="1"/>
    <col min="3" max="3" width="9.421875" style="25" customWidth="1"/>
    <col min="4" max="4" width="12.00390625" style="109" customWidth="1"/>
    <col min="5" max="5" width="16.7109375" style="115" bestFit="1" customWidth="1"/>
    <col min="6" max="6" width="21.421875" style="115" bestFit="1" customWidth="1"/>
  </cols>
  <sheetData>
    <row r="1" spans="1:6" ht="30.75" customHeight="1">
      <c r="A1" s="368" t="s">
        <v>609</v>
      </c>
      <c r="B1" s="369"/>
      <c r="C1" s="369"/>
      <c r="D1" s="369"/>
      <c r="E1" s="369"/>
      <c r="F1" s="370"/>
    </row>
    <row r="2" spans="1:6" ht="15.75" thickBot="1">
      <c r="A2" s="371" t="s">
        <v>237</v>
      </c>
      <c r="B2" s="372"/>
      <c r="C2" s="372"/>
      <c r="D2" s="372"/>
      <c r="E2" s="372"/>
      <c r="F2" s="373"/>
    </row>
    <row r="3" spans="1:6" ht="42" customHeight="1" thickBot="1">
      <c r="A3" s="67" t="s">
        <v>63</v>
      </c>
      <c r="B3" s="68" t="s">
        <v>1</v>
      </c>
      <c r="C3" s="69" t="s">
        <v>67</v>
      </c>
      <c r="D3" s="104" t="s">
        <v>68</v>
      </c>
      <c r="E3" s="110" t="s">
        <v>84</v>
      </c>
      <c r="F3" s="116" t="s">
        <v>64</v>
      </c>
    </row>
    <row r="4" spans="1:6" ht="24">
      <c r="A4" s="232" t="s">
        <v>6</v>
      </c>
      <c r="B4" s="240" t="s">
        <v>7</v>
      </c>
      <c r="C4" s="241"/>
      <c r="D4" s="242"/>
      <c r="E4" s="243"/>
      <c r="F4" s="237"/>
    </row>
    <row r="5" spans="1:6" ht="15">
      <c r="A5" s="233" t="s">
        <v>8</v>
      </c>
      <c r="B5" s="244" t="s">
        <v>61</v>
      </c>
      <c r="C5" s="245"/>
      <c r="D5" s="246"/>
      <c r="E5" s="247"/>
      <c r="F5" s="238"/>
    </row>
    <row r="6" spans="1:6" ht="15">
      <c r="A6" s="233" t="s">
        <v>9</v>
      </c>
      <c r="B6" s="244" t="s">
        <v>392</v>
      </c>
      <c r="C6" s="245"/>
      <c r="D6" s="246"/>
      <c r="E6" s="248"/>
      <c r="F6" s="238"/>
    </row>
    <row r="7" spans="1:6" ht="15">
      <c r="A7" s="234" t="s">
        <v>65</v>
      </c>
      <c r="B7" s="249" t="s">
        <v>314</v>
      </c>
      <c r="C7" s="250" t="s">
        <v>10</v>
      </c>
      <c r="D7" s="251">
        <v>151</v>
      </c>
      <c r="E7" s="248">
        <v>986341</v>
      </c>
      <c r="F7" s="239">
        <f>+ROUND(D7*E7,0)</f>
        <v>148937491</v>
      </c>
    </row>
    <row r="8" spans="1:6" ht="15">
      <c r="A8" s="233" t="s">
        <v>11</v>
      </c>
      <c r="B8" s="244" t="s">
        <v>277</v>
      </c>
      <c r="C8" s="250"/>
      <c r="D8" s="251"/>
      <c r="E8" s="248"/>
      <c r="F8" s="239"/>
    </row>
    <row r="9" spans="1:6" ht="15">
      <c r="A9" s="234" t="s">
        <v>12</v>
      </c>
      <c r="B9" s="249" t="s">
        <v>363</v>
      </c>
      <c r="C9" s="250" t="s">
        <v>13</v>
      </c>
      <c r="D9" s="251">
        <v>1</v>
      </c>
      <c r="E9" s="248">
        <v>5734999</v>
      </c>
      <c r="F9" s="239">
        <f aca="true" t="shared" si="0" ref="F9:F71">+ROUND(D9*E9,0)</f>
        <v>5734999</v>
      </c>
    </row>
    <row r="10" spans="1:6" ht="15">
      <c r="A10" s="234" t="s">
        <v>584</v>
      </c>
      <c r="B10" s="249" t="s">
        <v>356</v>
      </c>
      <c r="C10" s="250" t="s">
        <v>13</v>
      </c>
      <c r="D10" s="251">
        <v>7</v>
      </c>
      <c r="E10" s="248">
        <v>7335258</v>
      </c>
      <c r="F10" s="239">
        <f t="shared" si="0"/>
        <v>51346806</v>
      </c>
    </row>
    <row r="11" spans="1:6" ht="15">
      <c r="A11" s="233" t="s">
        <v>276</v>
      </c>
      <c r="B11" s="244" t="s">
        <v>294</v>
      </c>
      <c r="C11" s="250"/>
      <c r="D11" s="251"/>
      <c r="E11" s="248"/>
      <c r="F11" s="239"/>
    </row>
    <row r="12" spans="1:6" ht="15">
      <c r="A12" s="234" t="s">
        <v>350</v>
      </c>
      <c r="B12" s="249" t="s">
        <v>357</v>
      </c>
      <c r="C12" s="250" t="s">
        <v>13</v>
      </c>
      <c r="D12" s="251">
        <v>3</v>
      </c>
      <c r="E12" s="248">
        <v>8224822</v>
      </c>
      <c r="F12" s="239">
        <f t="shared" si="0"/>
        <v>24674466</v>
      </c>
    </row>
    <row r="13" spans="1:6" ht="15">
      <c r="A13" s="233" t="s">
        <v>279</v>
      </c>
      <c r="B13" s="244" t="s">
        <v>282</v>
      </c>
      <c r="C13" s="250"/>
      <c r="D13" s="251"/>
      <c r="E13" s="248"/>
      <c r="F13" s="239"/>
    </row>
    <row r="14" spans="1:6" ht="15">
      <c r="A14" s="234" t="s">
        <v>319</v>
      </c>
      <c r="B14" s="249" t="s">
        <v>314</v>
      </c>
      <c r="C14" s="250" t="s">
        <v>13</v>
      </c>
      <c r="D14" s="251">
        <v>2</v>
      </c>
      <c r="E14" s="248">
        <v>3920991</v>
      </c>
      <c r="F14" s="239">
        <f t="shared" si="0"/>
        <v>7841982</v>
      </c>
    </row>
    <row r="15" spans="1:6" ht="15">
      <c r="A15" s="233" t="s">
        <v>319</v>
      </c>
      <c r="B15" s="244" t="s">
        <v>572</v>
      </c>
      <c r="C15" s="250"/>
      <c r="D15" s="251"/>
      <c r="E15" s="248"/>
      <c r="F15" s="239"/>
    </row>
    <row r="16" spans="1:6" ht="15">
      <c r="A16" s="234" t="s">
        <v>573</v>
      </c>
      <c r="B16" s="249" t="s">
        <v>314</v>
      </c>
      <c r="C16" s="250" t="s">
        <v>13</v>
      </c>
      <c r="D16" s="251">
        <v>2</v>
      </c>
      <c r="E16" s="248">
        <v>2128378</v>
      </c>
      <c r="F16" s="239">
        <f t="shared" si="0"/>
        <v>4256756</v>
      </c>
    </row>
    <row r="17" spans="1:6" ht="15">
      <c r="A17" s="233" t="s">
        <v>281</v>
      </c>
      <c r="B17" s="244" t="s">
        <v>278</v>
      </c>
      <c r="C17" s="250"/>
      <c r="D17" s="251"/>
      <c r="E17" s="248"/>
      <c r="F17" s="239"/>
    </row>
    <row r="18" spans="1:6" ht="15">
      <c r="A18" s="234" t="s">
        <v>349</v>
      </c>
      <c r="B18" s="249" t="s">
        <v>315</v>
      </c>
      <c r="C18" s="250" t="s">
        <v>13</v>
      </c>
      <c r="D18" s="251">
        <v>3</v>
      </c>
      <c r="E18" s="248">
        <v>1423893</v>
      </c>
      <c r="F18" s="239">
        <f t="shared" si="0"/>
        <v>4271679</v>
      </c>
    </row>
    <row r="19" spans="1:6" ht="15">
      <c r="A19" s="234" t="s">
        <v>318</v>
      </c>
      <c r="B19" s="249" t="s">
        <v>314</v>
      </c>
      <c r="C19" s="250" t="s">
        <v>13</v>
      </c>
      <c r="D19" s="251">
        <v>2</v>
      </c>
      <c r="E19" s="248">
        <v>3837011</v>
      </c>
      <c r="F19" s="239">
        <f t="shared" si="0"/>
        <v>7674022</v>
      </c>
    </row>
    <row r="20" spans="1:6" ht="15">
      <c r="A20" s="233" t="s">
        <v>349</v>
      </c>
      <c r="B20" s="244" t="s">
        <v>566</v>
      </c>
      <c r="C20" s="250"/>
      <c r="D20" s="251"/>
      <c r="E20" s="248"/>
      <c r="F20" s="239"/>
    </row>
    <row r="21" spans="1:6" ht="15">
      <c r="A21" s="234" t="s">
        <v>565</v>
      </c>
      <c r="B21" s="249" t="s">
        <v>314</v>
      </c>
      <c r="C21" s="250" t="s">
        <v>13</v>
      </c>
      <c r="D21" s="251">
        <v>1</v>
      </c>
      <c r="E21" s="248">
        <v>2702451</v>
      </c>
      <c r="F21" s="239">
        <f t="shared" si="0"/>
        <v>2702451</v>
      </c>
    </row>
    <row r="22" spans="1:6" ht="15">
      <c r="A22" s="233" t="s">
        <v>283</v>
      </c>
      <c r="B22" s="244" t="s">
        <v>280</v>
      </c>
      <c r="C22" s="250"/>
      <c r="D22" s="251"/>
      <c r="E22" s="248"/>
      <c r="F22" s="239"/>
    </row>
    <row r="23" spans="1:6" ht="15">
      <c r="A23" s="234" t="s">
        <v>316</v>
      </c>
      <c r="B23" s="249" t="s">
        <v>337</v>
      </c>
      <c r="C23" s="250" t="s">
        <v>13</v>
      </c>
      <c r="D23" s="251">
        <v>3</v>
      </c>
      <c r="E23" s="248">
        <v>380770</v>
      </c>
      <c r="F23" s="239">
        <f t="shared" si="0"/>
        <v>1142310</v>
      </c>
    </row>
    <row r="24" spans="1:6" ht="15">
      <c r="A24" s="234" t="s">
        <v>317</v>
      </c>
      <c r="B24" s="249" t="s">
        <v>315</v>
      </c>
      <c r="C24" s="250" t="s">
        <v>13</v>
      </c>
      <c r="D24" s="251">
        <v>2</v>
      </c>
      <c r="E24" s="248">
        <v>1500352</v>
      </c>
      <c r="F24" s="239">
        <f t="shared" si="0"/>
        <v>3000704</v>
      </c>
    </row>
    <row r="25" spans="1:6" ht="15">
      <c r="A25" s="234" t="s">
        <v>585</v>
      </c>
      <c r="B25" s="249" t="s">
        <v>314</v>
      </c>
      <c r="C25" s="250" t="s">
        <v>13</v>
      </c>
      <c r="D25" s="251">
        <v>9</v>
      </c>
      <c r="E25" s="248">
        <v>4031293</v>
      </c>
      <c r="F25" s="239">
        <f t="shared" si="0"/>
        <v>36281637</v>
      </c>
    </row>
    <row r="26" spans="1:6" ht="15">
      <c r="A26" s="233" t="s">
        <v>316</v>
      </c>
      <c r="B26" s="244" t="s">
        <v>574</v>
      </c>
      <c r="C26" s="250"/>
      <c r="D26" s="251"/>
      <c r="E26" s="248"/>
      <c r="F26" s="239"/>
    </row>
    <row r="27" spans="1:6" ht="15">
      <c r="A27" s="234" t="s">
        <v>575</v>
      </c>
      <c r="B27" s="249" t="s">
        <v>314</v>
      </c>
      <c r="C27" s="250" t="s">
        <v>13</v>
      </c>
      <c r="D27" s="251">
        <v>1</v>
      </c>
      <c r="E27" s="248">
        <v>3132630</v>
      </c>
      <c r="F27" s="239">
        <f t="shared" si="0"/>
        <v>3132630</v>
      </c>
    </row>
    <row r="28" spans="1:6" ht="33.75" customHeight="1">
      <c r="A28" s="233" t="s">
        <v>284</v>
      </c>
      <c r="B28" s="244" t="s">
        <v>388</v>
      </c>
      <c r="C28" s="250"/>
      <c r="D28" s="251"/>
      <c r="E28" s="248"/>
      <c r="F28" s="239"/>
    </row>
    <row r="29" spans="1:6" ht="15">
      <c r="A29" s="234" t="s">
        <v>334</v>
      </c>
      <c r="B29" s="249" t="s">
        <v>336</v>
      </c>
      <c r="C29" s="250" t="s">
        <v>13</v>
      </c>
      <c r="D29" s="251">
        <v>3</v>
      </c>
      <c r="E29" s="248">
        <v>292086</v>
      </c>
      <c r="F29" s="239">
        <f t="shared" si="0"/>
        <v>876258</v>
      </c>
    </row>
    <row r="30" spans="1:6" ht="15">
      <c r="A30" s="234" t="s">
        <v>335</v>
      </c>
      <c r="B30" s="249" t="s">
        <v>337</v>
      </c>
      <c r="C30" s="250" t="s">
        <v>13</v>
      </c>
      <c r="D30" s="251">
        <v>4</v>
      </c>
      <c r="E30" s="248">
        <v>507146</v>
      </c>
      <c r="F30" s="239">
        <f t="shared" si="0"/>
        <v>2028584</v>
      </c>
    </row>
    <row r="31" spans="1:6" ht="15">
      <c r="A31" s="234" t="s">
        <v>586</v>
      </c>
      <c r="B31" s="249" t="s">
        <v>314</v>
      </c>
      <c r="C31" s="250" t="s">
        <v>13</v>
      </c>
      <c r="D31" s="251">
        <v>1</v>
      </c>
      <c r="E31" s="248">
        <v>3263606</v>
      </c>
      <c r="F31" s="239">
        <f t="shared" si="0"/>
        <v>3263606</v>
      </c>
    </row>
    <row r="32" spans="1:6" ht="15">
      <c r="A32" s="233" t="s">
        <v>286</v>
      </c>
      <c r="B32" s="244" t="s">
        <v>285</v>
      </c>
      <c r="C32" s="250"/>
      <c r="D32" s="251"/>
      <c r="E32" s="248"/>
      <c r="F32" s="239"/>
    </row>
    <row r="33" spans="1:6" ht="15">
      <c r="A33" s="234" t="s">
        <v>328</v>
      </c>
      <c r="B33" s="249" t="s">
        <v>333</v>
      </c>
      <c r="C33" s="250" t="s">
        <v>13</v>
      </c>
      <c r="D33" s="251">
        <v>3</v>
      </c>
      <c r="E33" s="248">
        <v>690208</v>
      </c>
      <c r="F33" s="239">
        <f t="shared" si="0"/>
        <v>2070624</v>
      </c>
    </row>
    <row r="34" spans="1:6" ht="15">
      <c r="A34" s="234" t="s">
        <v>587</v>
      </c>
      <c r="B34" s="249" t="s">
        <v>332</v>
      </c>
      <c r="C34" s="250" t="s">
        <v>13</v>
      </c>
      <c r="D34" s="251">
        <v>4</v>
      </c>
      <c r="E34" s="248">
        <v>774658</v>
      </c>
      <c r="F34" s="239">
        <f t="shared" si="0"/>
        <v>3098632</v>
      </c>
    </row>
    <row r="35" spans="1:6" ht="15">
      <c r="A35" s="234" t="s">
        <v>588</v>
      </c>
      <c r="B35" s="249" t="s">
        <v>327</v>
      </c>
      <c r="C35" s="250" t="s">
        <v>13</v>
      </c>
      <c r="D35" s="251">
        <v>3</v>
      </c>
      <c r="E35" s="248">
        <v>2606098</v>
      </c>
      <c r="F35" s="239">
        <f t="shared" si="0"/>
        <v>7818294</v>
      </c>
    </row>
    <row r="36" spans="1:6" ht="15">
      <c r="A36" s="233" t="s">
        <v>295</v>
      </c>
      <c r="B36" s="244" t="s">
        <v>287</v>
      </c>
      <c r="C36" s="250"/>
      <c r="D36" s="251"/>
      <c r="E36" s="248"/>
      <c r="F36" s="239"/>
    </row>
    <row r="37" spans="1:6" ht="15">
      <c r="A37" s="234" t="s">
        <v>348</v>
      </c>
      <c r="B37" s="249" t="s">
        <v>314</v>
      </c>
      <c r="C37" s="250" t="s">
        <v>13</v>
      </c>
      <c r="D37" s="251">
        <v>2</v>
      </c>
      <c r="E37" s="248">
        <v>1928343</v>
      </c>
      <c r="F37" s="239">
        <f t="shared" si="0"/>
        <v>3856686</v>
      </c>
    </row>
    <row r="38" spans="1:6" ht="15">
      <c r="A38" s="233" t="s">
        <v>288</v>
      </c>
      <c r="B38" s="244" t="s">
        <v>419</v>
      </c>
      <c r="C38" s="250"/>
      <c r="D38" s="251"/>
      <c r="E38" s="248"/>
      <c r="F38" s="239"/>
    </row>
    <row r="39" spans="1:6" ht="15">
      <c r="A39" s="234" t="s">
        <v>347</v>
      </c>
      <c r="B39" s="249" t="s">
        <v>314</v>
      </c>
      <c r="C39" s="250" t="s">
        <v>13</v>
      </c>
      <c r="D39" s="251">
        <v>7</v>
      </c>
      <c r="E39" s="248">
        <v>1423833</v>
      </c>
      <c r="F39" s="239">
        <f t="shared" si="0"/>
        <v>9966831</v>
      </c>
    </row>
    <row r="40" spans="1:6" ht="15">
      <c r="A40" s="233" t="s">
        <v>290</v>
      </c>
      <c r="B40" s="244" t="s">
        <v>297</v>
      </c>
      <c r="C40" s="250"/>
      <c r="D40" s="251"/>
      <c r="E40" s="248"/>
      <c r="F40" s="239"/>
    </row>
    <row r="41" spans="1:6" ht="15">
      <c r="A41" s="234" t="s">
        <v>324</v>
      </c>
      <c r="B41" s="249" t="s">
        <v>389</v>
      </c>
      <c r="C41" s="250" t="s">
        <v>13</v>
      </c>
      <c r="D41" s="251">
        <v>1</v>
      </c>
      <c r="E41" s="248">
        <v>1231698</v>
      </c>
      <c r="F41" s="239">
        <f t="shared" si="0"/>
        <v>1231698</v>
      </c>
    </row>
    <row r="42" spans="1:6" ht="15">
      <c r="A42" s="234" t="s">
        <v>589</v>
      </c>
      <c r="B42" s="249" t="s">
        <v>390</v>
      </c>
      <c r="C42" s="250" t="s">
        <v>13</v>
      </c>
      <c r="D42" s="251">
        <v>3</v>
      </c>
      <c r="E42" s="248">
        <v>5477469</v>
      </c>
      <c r="F42" s="239">
        <f t="shared" si="0"/>
        <v>16432407</v>
      </c>
    </row>
    <row r="43" spans="1:6" ht="15">
      <c r="A43" s="234" t="s">
        <v>590</v>
      </c>
      <c r="B43" s="249" t="s">
        <v>391</v>
      </c>
      <c r="C43" s="250" t="s">
        <v>13</v>
      </c>
      <c r="D43" s="251">
        <v>6</v>
      </c>
      <c r="E43" s="248">
        <v>12184315</v>
      </c>
      <c r="F43" s="239">
        <f t="shared" si="0"/>
        <v>73105890</v>
      </c>
    </row>
    <row r="44" spans="1:6" ht="15">
      <c r="A44" s="233" t="s">
        <v>291</v>
      </c>
      <c r="B44" s="244" t="s">
        <v>289</v>
      </c>
      <c r="C44" s="250"/>
      <c r="D44" s="251"/>
      <c r="E44" s="248"/>
      <c r="F44" s="239"/>
    </row>
    <row r="45" spans="1:6" ht="61.5" customHeight="1">
      <c r="A45" s="234" t="s">
        <v>341</v>
      </c>
      <c r="B45" s="249" t="s">
        <v>367</v>
      </c>
      <c r="C45" s="250" t="s">
        <v>13</v>
      </c>
      <c r="D45" s="251">
        <v>1</v>
      </c>
      <c r="E45" s="248">
        <v>11507200</v>
      </c>
      <c r="F45" s="239">
        <f t="shared" si="0"/>
        <v>11507200</v>
      </c>
    </row>
    <row r="46" spans="1:6" ht="65.25" customHeight="1">
      <c r="A46" s="235" t="s">
        <v>591</v>
      </c>
      <c r="B46" s="252" t="s">
        <v>342</v>
      </c>
      <c r="C46" s="253" t="s">
        <v>13</v>
      </c>
      <c r="D46" s="254">
        <v>3</v>
      </c>
      <c r="E46" s="248">
        <v>11669600</v>
      </c>
      <c r="F46" s="239">
        <f t="shared" si="0"/>
        <v>35008800</v>
      </c>
    </row>
    <row r="47" spans="1:6" ht="24">
      <c r="A47" s="236" t="s">
        <v>293</v>
      </c>
      <c r="B47" s="255" t="s">
        <v>292</v>
      </c>
      <c r="C47" s="253"/>
      <c r="D47" s="254"/>
      <c r="E47" s="248"/>
      <c r="F47" s="239"/>
    </row>
    <row r="48" spans="1:6" ht="15">
      <c r="A48" s="234" t="s">
        <v>344</v>
      </c>
      <c r="B48" s="249" t="s">
        <v>343</v>
      </c>
      <c r="C48" s="250" t="s">
        <v>13</v>
      </c>
      <c r="D48" s="251">
        <v>3</v>
      </c>
      <c r="E48" s="248">
        <v>794187</v>
      </c>
      <c r="F48" s="239">
        <f t="shared" si="0"/>
        <v>2382561</v>
      </c>
    </row>
    <row r="49" spans="1:6" ht="15">
      <c r="A49" s="233" t="s">
        <v>300</v>
      </c>
      <c r="B49" s="244" t="s">
        <v>296</v>
      </c>
      <c r="C49" s="250"/>
      <c r="D49" s="251"/>
      <c r="E49" s="248"/>
      <c r="F49" s="239"/>
    </row>
    <row r="50" spans="1:6" ht="15">
      <c r="A50" s="234" t="s">
        <v>340</v>
      </c>
      <c r="B50" s="249" t="s">
        <v>315</v>
      </c>
      <c r="C50" s="250" t="s">
        <v>13</v>
      </c>
      <c r="D50" s="251">
        <v>3</v>
      </c>
      <c r="E50" s="248">
        <v>6420052</v>
      </c>
      <c r="F50" s="239">
        <f t="shared" si="0"/>
        <v>19260156</v>
      </c>
    </row>
    <row r="51" spans="1:6" ht="15">
      <c r="A51" s="233" t="s">
        <v>301</v>
      </c>
      <c r="B51" s="244" t="s">
        <v>299</v>
      </c>
      <c r="C51" s="250"/>
      <c r="D51" s="251"/>
      <c r="E51" s="248"/>
      <c r="F51" s="239"/>
    </row>
    <row r="52" spans="1:6" ht="15">
      <c r="A52" s="234" t="s">
        <v>322</v>
      </c>
      <c r="B52" s="249" t="s">
        <v>314</v>
      </c>
      <c r="C52" s="250" t="s">
        <v>13</v>
      </c>
      <c r="D52" s="251">
        <v>1</v>
      </c>
      <c r="E52" s="248">
        <v>12593835</v>
      </c>
      <c r="F52" s="239">
        <f t="shared" si="0"/>
        <v>12593835</v>
      </c>
    </row>
    <row r="53" spans="1:6" ht="15">
      <c r="A53" s="233" t="s">
        <v>302</v>
      </c>
      <c r="B53" s="244" t="s">
        <v>312</v>
      </c>
      <c r="C53" s="250"/>
      <c r="D53" s="251"/>
      <c r="E53" s="248"/>
      <c r="F53" s="239"/>
    </row>
    <row r="54" spans="1:6" ht="15">
      <c r="A54" s="234" t="s">
        <v>321</v>
      </c>
      <c r="B54" s="249" t="s">
        <v>314</v>
      </c>
      <c r="C54" s="250" t="s">
        <v>13</v>
      </c>
      <c r="D54" s="251">
        <v>1</v>
      </c>
      <c r="E54" s="248">
        <v>11960129</v>
      </c>
      <c r="F54" s="239">
        <f t="shared" si="0"/>
        <v>11960129</v>
      </c>
    </row>
    <row r="55" spans="1:6" ht="36">
      <c r="A55" s="233" t="s">
        <v>310</v>
      </c>
      <c r="B55" s="244" t="s">
        <v>361</v>
      </c>
      <c r="C55" s="250"/>
      <c r="D55" s="251"/>
      <c r="E55" s="248"/>
      <c r="F55" s="239"/>
    </row>
    <row r="56" spans="1:6" ht="15">
      <c r="A56" s="234" t="s">
        <v>362</v>
      </c>
      <c r="B56" s="249" t="s">
        <v>337</v>
      </c>
      <c r="C56" s="250" t="s">
        <v>13</v>
      </c>
      <c r="D56" s="251">
        <v>1</v>
      </c>
      <c r="E56" s="248">
        <v>7836831</v>
      </c>
      <c r="F56" s="239">
        <f t="shared" si="0"/>
        <v>7836831</v>
      </c>
    </row>
    <row r="57" spans="1:6" ht="15">
      <c r="A57" s="233" t="s">
        <v>313</v>
      </c>
      <c r="B57" s="244" t="s">
        <v>355</v>
      </c>
      <c r="C57" s="250"/>
      <c r="D57" s="251"/>
      <c r="E57" s="248"/>
      <c r="F57" s="239"/>
    </row>
    <row r="58" spans="1:6" ht="35.25" customHeight="1">
      <c r="A58" s="234" t="s">
        <v>554</v>
      </c>
      <c r="B58" s="249" t="s">
        <v>415</v>
      </c>
      <c r="C58" s="250" t="s">
        <v>13</v>
      </c>
      <c r="D58" s="251">
        <v>3</v>
      </c>
      <c r="E58" s="248">
        <v>284915</v>
      </c>
      <c r="F58" s="239">
        <f t="shared" si="0"/>
        <v>854745</v>
      </c>
    </row>
    <row r="59" spans="1:6" ht="15">
      <c r="A59" s="233" t="s">
        <v>562</v>
      </c>
      <c r="B59" s="244" t="s">
        <v>555</v>
      </c>
      <c r="C59" s="250"/>
      <c r="D59" s="251"/>
      <c r="E59" s="248"/>
      <c r="F59" s="239"/>
    </row>
    <row r="60" spans="1:6" ht="15">
      <c r="A60" s="234" t="s">
        <v>563</v>
      </c>
      <c r="B60" s="249" t="s">
        <v>564</v>
      </c>
      <c r="C60" s="250" t="s">
        <v>10</v>
      </c>
      <c r="D60" s="251">
        <v>44</v>
      </c>
      <c r="E60" s="248">
        <v>293633</v>
      </c>
      <c r="F60" s="239">
        <f t="shared" si="0"/>
        <v>12919852</v>
      </c>
    </row>
    <row r="61" spans="1:6" ht="15">
      <c r="A61" s="233" t="s">
        <v>298</v>
      </c>
      <c r="B61" s="244" t="s">
        <v>303</v>
      </c>
      <c r="C61" s="250"/>
      <c r="D61" s="251"/>
      <c r="E61" s="248"/>
      <c r="F61" s="239"/>
    </row>
    <row r="62" spans="1:6" ht="15">
      <c r="A62" s="233" t="s">
        <v>304</v>
      </c>
      <c r="B62" s="244" t="s">
        <v>305</v>
      </c>
      <c r="C62" s="250"/>
      <c r="D62" s="251"/>
      <c r="E62" s="248"/>
      <c r="F62" s="239"/>
    </row>
    <row r="63" spans="1:6" ht="15">
      <c r="A63" s="234" t="s">
        <v>339</v>
      </c>
      <c r="B63" s="249" t="s">
        <v>329</v>
      </c>
      <c r="C63" s="250" t="s">
        <v>13</v>
      </c>
      <c r="D63" s="251">
        <v>1</v>
      </c>
      <c r="E63" s="248">
        <v>1263819</v>
      </c>
      <c r="F63" s="239">
        <f t="shared" si="0"/>
        <v>1263819</v>
      </c>
    </row>
    <row r="64" spans="1:6" ht="15">
      <c r="A64" s="234" t="s">
        <v>592</v>
      </c>
      <c r="B64" s="249" t="s">
        <v>325</v>
      </c>
      <c r="C64" s="250" t="s">
        <v>13</v>
      </c>
      <c r="D64" s="251">
        <v>1</v>
      </c>
      <c r="E64" s="248">
        <v>1416230</v>
      </c>
      <c r="F64" s="239">
        <f t="shared" si="0"/>
        <v>1416230</v>
      </c>
    </row>
    <row r="65" spans="1:6" ht="15">
      <c r="A65" s="234" t="s">
        <v>593</v>
      </c>
      <c r="B65" s="249" t="s">
        <v>551</v>
      </c>
      <c r="C65" s="250" t="s">
        <v>13</v>
      </c>
      <c r="D65" s="251">
        <v>1</v>
      </c>
      <c r="E65" s="248">
        <v>1932155</v>
      </c>
      <c r="F65" s="239">
        <f t="shared" si="0"/>
        <v>1932155</v>
      </c>
    </row>
    <row r="66" spans="1:6" ht="15">
      <c r="A66" s="234" t="s">
        <v>594</v>
      </c>
      <c r="B66" s="249" t="s">
        <v>326</v>
      </c>
      <c r="C66" s="250" t="s">
        <v>13</v>
      </c>
      <c r="D66" s="251">
        <v>2</v>
      </c>
      <c r="E66" s="248">
        <v>2276105</v>
      </c>
      <c r="F66" s="239">
        <f t="shared" si="0"/>
        <v>4552210</v>
      </c>
    </row>
    <row r="67" spans="1:6" ht="15">
      <c r="A67" s="233" t="s">
        <v>307</v>
      </c>
      <c r="B67" s="244" t="s">
        <v>306</v>
      </c>
      <c r="C67" s="250"/>
      <c r="D67" s="251"/>
      <c r="E67" s="248"/>
      <c r="F67" s="239"/>
    </row>
    <row r="68" spans="1:6" ht="15">
      <c r="A68" s="234" t="s">
        <v>595</v>
      </c>
      <c r="B68" s="249" t="s">
        <v>331</v>
      </c>
      <c r="C68" s="250" t="s">
        <v>13</v>
      </c>
      <c r="D68" s="251">
        <v>1</v>
      </c>
      <c r="E68" s="248">
        <v>1728007</v>
      </c>
      <c r="F68" s="239">
        <f t="shared" si="0"/>
        <v>1728007</v>
      </c>
    </row>
    <row r="69" spans="1:6" ht="15">
      <c r="A69" s="234" t="s">
        <v>596</v>
      </c>
      <c r="B69" s="249" t="s">
        <v>330</v>
      </c>
      <c r="C69" s="250" t="s">
        <v>13</v>
      </c>
      <c r="D69" s="251">
        <v>2</v>
      </c>
      <c r="E69" s="248">
        <v>2192194</v>
      </c>
      <c r="F69" s="239">
        <f t="shared" si="0"/>
        <v>4384388</v>
      </c>
    </row>
    <row r="70" spans="1:6" ht="15">
      <c r="A70" s="234" t="s">
        <v>597</v>
      </c>
      <c r="B70" s="249" t="s">
        <v>323</v>
      </c>
      <c r="C70" s="250" t="s">
        <v>13</v>
      </c>
      <c r="D70" s="251">
        <v>3</v>
      </c>
      <c r="E70" s="248">
        <v>3135980</v>
      </c>
      <c r="F70" s="239">
        <f t="shared" si="0"/>
        <v>9407940</v>
      </c>
    </row>
    <row r="71" spans="1:6" ht="15">
      <c r="A71" s="234" t="s">
        <v>598</v>
      </c>
      <c r="B71" s="249" t="s">
        <v>571</v>
      </c>
      <c r="C71" s="250" t="s">
        <v>13</v>
      </c>
      <c r="D71" s="251">
        <v>1</v>
      </c>
      <c r="E71" s="248">
        <v>3651905</v>
      </c>
      <c r="F71" s="239">
        <f t="shared" si="0"/>
        <v>3651905</v>
      </c>
    </row>
    <row r="72" spans="1:6" ht="15">
      <c r="A72" s="234" t="s">
        <v>599</v>
      </c>
      <c r="B72" s="249" t="s">
        <v>320</v>
      </c>
      <c r="C72" s="250" t="s">
        <v>13</v>
      </c>
      <c r="D72" s="251">
        <v>3</v>
      </c>
      <c r="E72" s="248">
        <v>3995856</v>
      </c>
      <c r="F72" s="239">
        <f aca="true" t="shared" si="1" ref="F72:F95">+ROUND(D72*E72,0)</f>
        <v>11987568</v>
      </c>
    </row>
    <row r="73" spans="1:6" ht="15">
      <c r="A73" s="233" t="s">
        <v>309</v>
      </c>
      <c r="B73" s="244" t="s">
        <v>308</v>
      </c>
      <c r="C73" s="250"/>
      <c r="D73" s="251"/>
      <c r="E73" s="248"/>
      <c r="F73" s="239"/>
    </row>
    <row r="74" spans="1:6" ht="15">
      <c r="A74" s="234" t="s">
        <v>368</v>
      </c>
      <c r="B74" s="249" t="s">
        <v>552</v>
      </c>
      <c r="C74" s="250" t="s">
        <v>13</v>
      </c>
      <c r="D74" s="251">
        <v>1</v>
      </c>
      <c r="E74" s="248">
        <v>4824018</v>
      </c>
      <c r="F74" s="239">
        <f t="shared" si="1"/>
        <v>4824018</v>
      </c>
    </row>
    <row r="75" spans="1:6" ht="15">
      <c r="A75" s="234" t="s">
        <v>600</v>
      </c>
      <c r="B75" s="249" t="s">
        <v>553</v>
      </c>
      <c r="C75" s="250" t="s">
        <v>13</v>
      </c>
      <c r="D75" s="251">
        <v>37</v>
      </c>
      <c r="E75" s="248">
        <v>5208424</v>
      </c>
      <c r="F75" s="239">
        <f t="shared" si="1"/>
        <v>192711688</v>
      </c>
    </row>
    <row r="76" spans="1:6" ht="15">
      <c r="A76" s="233" t="s">
        <v>351</v>
      </c>
      <c r="B76" s="244" t="s">
        <v>311</v>
      </c>
      <c r="C76" s="250"/>
      <c r="D76" s="251"/>
      <c r="E76" s="248"/>
      <c r="F76" s="239"/>
    </row>
    <row r="77" spans="1:6" ht="15">
      <c r="A77" s="233" t="s">
        <v>352</v>
      </c>
      <c r="B77" s="244" t="s">
        <v>305</v>
      </c>
      <c r="C77" s="250"/>
      <c r="D77" s="251"/>
      <c r="E77" s="248"/>
      <c r="F77" s="239"/>
    </row>
    <row r="78" spans="1:6" ht="15">
      <c r="A78" s="234" t="s">
        <v>543</v>
      </c>
      <c r="B78" s="249" t="s">
        <v>338</v>
      </c>
      <c r="C78" s="250" t="s">
        <v>13</v>
      </c>
      <c r="D78" s="251">
        <v>3</v>
      </c>
      <c r="E78" s="248">
        <v>349181</v>
      </c>
      <c r="F78" s="239">
        <f t="shared" si="1"/>
        <v>1047543</v>
      </c>
    </row>
    <row r="79" spans="1:6" ht="15">
      <c r="A79" s="234" t="s">
        <v>544</v>
      </c>
      <c r="B79" s="249" t="s">
        <v>545</v>
      </c>
      <c r="C79" s="250" t="s">
        <v>13</v>
      </c>
      <c r="D79" s="251">
        <v>1</v>
      </c>
      <c r="E79" s="248">
        <v>561934</v>
      </c>
      <c r="F79" s="239">
        <f t="shared" si="1"/>
        <v>561934</v>
      </c>
    </row>
    <row r="80" spans="1:6" ht="15">
      <c r="A80" s="234" t="s">
        <v>549</v>
      </c>
      <c r="B80" s="249" t="s">
        <v>550</v>
      </c>
      <c r="C80" s="250" t="s">
        <v>13</v>
      </c>
      <c r="D80" s="251">
        <v>1</v>
      </c>
      <c r="E80" s="248">
        <v>1046932</v>
      </c>
      <c r="F80" s="239">
        <f t="shared" si="1"/>
        <v>1046932</v>
      </c>
    </row>
    <row r="81" spans="1:6" ht="15">
      <c r="A81" s="233" t="s">
        <v>353</v>
      </c>
      <c r="B81" s="244" t="s">
        <v>306</v>
      </c>
      <c r="C81" s="250"/>
      <c r="D81" s="251"/>
      <c r="E81" s="248"/>
      <c r="F81" s="239"/>
    </row>
    <row r="82" spans="1:6" ht="15">
      <c r="A82" s="234" t="s">
        <v>358</v>
      </c>
      <c r="B82" s="249" t="s">
        <v>548</v>
      </c>
      <c r="C82" s="250" t="s">
        <v>13</v>
      </c>
      <c r="D82" s="251">
        <v>6</v>
      </c>
      <c r="E82" s="248">
        <v>606359</v>
      </c>
      <c r="F82" s="239">
        <f t="shared" si="1"/>
        <v>3638154</v>
      </c>
    </row>
    <row r="83" spans="1:6" ht="15">
      <c r="A83" s="234" t="s">
        <v>541</v>
      </c>
      <c r="B83" s="249" t="s">
        <v>331</v>
      </c>
      <c r="C83" s="250" t="s">
        <v>13</v>
      </c>
      <c r="D83" s="251">
        <v>1</v>
      </c>
      <c r="E83" s="248">
        <v>774686</v>
      </c>
      <c r="F83" s="239">
        <f t="shared" si="1"/>
        <v>774686</v>
      </c>
    </row>
    <row r="84" spans="1:6" ht="15">
      <c r="A84" s="234" t="s">
        <v>542</v>
      </c>
      <c r="B84" s="249" t="s">
        <v>546</v>
      </c>
      <c r="C84" s="250" t="s">
        <v>13</v>
      </c>
      <c r="D84" s="251">
        <v>2</v>
      </c>
      <c r="E84" s="248">
        <v>987439</v>
      </c>
      <c r="F84" s="239">
        <f t="shared" si="1"/>
        <v>1974878</v>
      </c>
    </row>
    <row r="85" spans="1:6" ht="15">
      <c r="A85" s="234" t="s">
        <v>547</v>
      </c>
      <c r="B85" s="249" t="s">
        <v>360</v>
      </c>
      <c r="C85" s="250" t="s">
        <v>13</v>
      </c>
      <c r="D85" s="251">
        <v>1</v>
      </c>
      <c r="E85" s="248">
        <v>1441042</v>
      </c>
      <c r="F85" s="239">
        <f t="shared" si="1"/>
        <v>1441042</v>
      </c>
    </row>
    <row r="86" spans="1:6" ht="15">
      <c r="A86" s="234" t="s">
        <v>570</v>
      </c>
      <c r="B86" s="249" t="s">
        <v>569</v>
      </c>
      <c r="C86" s="250" t="s">
        <v>13</v>
      </c>
      <c r="D86" s="251">
        <v>1</v>
      </c>
      <c r="E86" s="248">
        <v>1835151</v>
      </c>
      <c r="F86" s="239">
        <f t="shared" si="1"/>
        <v>1835151</v>
      </c>
    </row>
    <row r="87" spans="1:6" ht="15">
      <c r="A87" s="233" t="s">
        <v>354</v>
      </c>
      <c r="B87" s="244" t="s">
        <v>308</v>
      </c>
      <c r="C87" s="250"/>
      <c r="D87" s="251"/>
      <c r="E87" s="248"/>
      <c r="F87" s="239"/>
    </row>
    <row r="88" spans="1:6" ht="15">
      <c r="A88" s="234" t="s">
        <v>601</v>
      </c>
      <c r="B88" s="249" t="s">
        <v>359</v>
      </c>
      <c r="C88" s="250" t="s">
        <v>13</v>
      </c>
      <c r="D88" s="251">
        <v>2</v>
      </c>
      <c r="E88" s="248">
        <v>2071617</v>
      </c>
      <c r="F88" s="239">
        <f t="shared" si="1"/>
        <v>4143234</v>
      </c>
    </row>
    <row r="89" spans="1:6" ht="15">
      <c r="A89" s="233" t="s">
        <v>364</v>
      </c>
      <c r="B89" s="244" t="s">
        <v>366</v>
      </c>
      <c r="C89" s="250"/>
      <c r="D89" s="251"/>
      <c r="E89" s="248"/>
      <c r="F89" s="239"/>
    </row>
    <row r="90" spans="1:6" ht="15">
      <c r="A90" s="234" t="s">
        <v>365</v>
      </c>
      <c r="B90" s="249" t="s">
        <v>314</v>
      </c>
      <c r="C90" s="250" t="s">
        <v>13</v>
      </c>
      <c r="D90" s="251">
        <v>2</v>
      </c>
      <c r="E90" s="248">
        <v>3860666</v>
      </c>
      <c r="F90" s="239">
        <f t="shared" si="1"/>
        <v>7721332</v>
      </c>
    </row>
    <row r="91" spans="1:6" ht="30" customHeight="1">
      <c r="A91" s="71" t="s">
        <v>140</v>
      </c>
      <c r="B91" s="255" t="s">
        <v>141</v>
      </c>
      <c r="C91" s="250"/>
      <c r="D91" s="251"/>
      <c r="E91" s="248"/>
      <c r="F91" s="239"/>
    </row>
    <row r="92" spans="1:6" ht="15">
      <c r="A92" s="71" t="s">
        <v>102</v>
      </c>
      <c r="B92" s="255" t="s">
        <v>345</v>
      </c>
      <c r="C92" s="250"/>
      <c r="D92" s="251"/>
      <c r="E92" s="248"/>
      <c r="F92" s="239"/>
    </row>
    <row r="93" spans="1:6" ht="67.5" customHeight="1">
      <c r="A93" s="70" t="s">
        <v>602</v>
      </c>
      <c r="B93" s="249" t="s">
        <v>346</v>
      </c>
      <c r="C93" s="250" t="s">
        <v>13</v>
      </c>
      <c r="D93" s="251">
        <v>3</v>
      </c>
      <c r="E93" s="248">
        <v>82430760</v>
      </c>
      <c r="F93" s="239">
        <f t="shared" si="1"/>
        <v>247292280</v>
      </c>
    </row>
    <row r="94" spans="1:6" ht="15">
      <c r="A94" s="71" t="s">
        <v>416</v>
      </c>
      <c r="B94" s="255" t="s">
        <v>507</v>
      </c>
      <c r="C94" s="250"/>
      <c r="D94" s="251"/>
      <c r="E94" s="248"/>
      <c r="F94" s="239"/>
    </row>
    <row r="95" spans="1:6" ht="36.75" thickBot="1">
      <c r="A95" s="70" t="s">
        <v>603</v>
      </c>
      <c r="B95" s="256" t="s">
        <v>417</v>
      </c>
      <c r="C95" s="257" t="s">
        <v>13</v>
      </c>
      <c r="D95" s="258">
        <v>1</v>
      </c>
      <c r="E95" s="259">
        <v>109805949</v>
      </c>
      <c r="F95" s="239">
        <f t="shared" si="1"/>
        <v>109805949</v>
      </c>
    </row>
    <row r="96" spans="1:6" ht="15">
      <c r="A96" s="7" t="s">
        <v>14</v>
      </c>
      <c r="B96" s="8" t="s">
        <v>15</v>
      </c>
      <c r="C96" s="9"/>
      <c r="D96" s="105"/>
      <c r="E96" s="111"/>
      <c r="F96" s="88">
        <f>SUM(F7:F95)</f>
        <v>1158214595</v>
      </c>
    </row>
    <row r="97" spans="1:8" ht="15">
      <c r="A97" s="11"/>
      <c r="B97" s="12" t="s">
        <v>95</v>
      </c>
      <c r="C97" s="22"/>
      <c r="D97" s="106"/>
      <c r="E97" s="112"/>
      <c r="F97" s="89">
        <v>208478627</v>
      </c>
      <c r="H97" s="100"/>
    </row>
    <row r="98" spans="1:6" ht="15.75" thickBot="1">
      <c r="A98" s="13" t="s">
        <v>14</v>
      </c>
      <c r="B98" s="14" t="s">
        <v>16</v>
      </c>
      <c r="C98" s="15"/>
      <c r="D98" s="107"/>
      <c r="E98" s="113"/>
      <c r="F98" s="96">
        <f>+F96+F97</f>
        <v>1366693222</v>
      </c>
    </row>
    <row r="99" spans="1:6" ht="15">
      <c r="A99" s="17"/>
      <c r="B99" s="17"/>
      <c r="C99" s="17"/>
      <c r="D99" s="108"/>
      <c r="E99" s="114"/>
      <c r="F99" s="114"/>
    </row>
  </sheetData>
  <sheetProtection password="DF72" sheet="1" formatCells="0" formatColumns="0" formatRows="0" insertColumns="0" insertRows="0" deleteColumns="0" deleteRows="0"/>
  <mergeCells count="2">
    <mergeCell ref="A1:F1"/>
    <mergeCell ref="A2:F2"/>
  </mergeCells>
  <printOptions horizontalCentered="1"/>
  <pageMargins left="0.1968503937007874" right="0.1968503937007874" top="0.7480314960629921" bottom="0.15748031496062992" header="0.31496062992125984" footer="0.31496062992125984"/>
  <pageSetup orientation="portrait" scale="65" r:id="rId1"/>
  <rowBreaks count="1" manualBreakCount="1">
    <brk id="46" max="5" man="1"/>
  </rowBreaks>
  <ignoredErrors>
    <ignoredError sqref="F7 F9:F93 F94:F95" unlockedFormula="1"/>
  </ignoredErrors>
</worksheet>
</file>

<file path=xl/worksheets/sheet3.xml><?xml version="1.0" encoding="utf-8"?>
<worksheet xmlns="http://schemas.openxmlformats.org/spreadsheetml/2006/main" xmlns:r="http://schemas.openxmlformats.org/officeDocument/2006/relationships">
  <sheetPr>
    <tabColor rgb="FF00B050"/>
  </sheetPr>
  <dimension ref="A1:F162"/>
  <sheetViews>
    <sheetView zoomScale="90" zoomScaleNormal="90" zoomScaleSheetLayoutView="90" zoomScalePageLayoutView="0" workbookViewId="0" topLeftCell="A1">
      <selection activeCell="C15" sqref="C15"/>
    </sheetView>
  </sheetViews>
  <sheetFormatPr defaultColWidth="11.421875" defaultRowHeight="15"/>
  <cols>
    <col min="1" max="1" width="13.00390625" style="360" customWidth="1"/>
    <col min="2" max="2" width="54.8515625" style="360" customWidth="1"/>
    <col min="3" max="3" width="9.421875" style="360" customWidth="1"/>
    <col min="4" max="4" width="11.421875" style="361" customWidth="1"/>
    <col min="5" max="5" width="14.57421875" style="360" customWidth="1"/>
    <col min="6" max="6" width="19.8515625" style="360" bestFit="1" customWidth="1"/>
    <col min="7" max="16384" width="11.421875" style="288" customWidth="1"/>
  </cols>
  <sheetData>
    <row r="1" spans="1:6" ht="28.5" customHeight="1">
      <c r="A1" s="374" t="s">
        <v>609</v>
      </c>
      <c r="B1" s="375"/>
      <c r="C1" s="375"/>
      <c r="D1" s="375"/>
      <c r="E1" s="375"/>
      <c r="F1" s="376"/>
    </row>
    <row r="2" spans="1:6" ht="12.75" thickBot="1">
      <c r="A2" s="377" t="s">
        <v>139</v>
      </c>
      <c r="B2" s="378"/>
      <c r="C2" s="378"/>
      <c r="D2" s="378"/>
      <c r="E2" s="378"/>
      <c r="F2" s="379"/>
    </row>
    <row r="3" spans="1:6" ht="27" customHeight="1" thickBot="1">
      <c r="A3" s="289" t="s">
        <v>63</v>
      </c>
      <c r="B3" s="289" t="s">
        <v>1</v>
      </c>
      <c r="C3" s="290" t="s">
        <v>67</v>
      </c>
      <c r="D3" s="290" t="s">
        <v>68</v>
      </c>
      <c r="E3" s="290" t="s">
        <v>84</v>
      </c>
      <c r="F3" s="290" t="s">
        <v>64</v>
      </c>
    </row>
    <row r="4" spans="1:6" ht="12">
      <c r="A4" s="291">
        <v>3</v>
      </c>
      <c r="B4" s="292" t="s">
        <v>142</v>
      </c>
      <c r="C4" s="293"/>
      <c r="D4" s="293"/>
      <c r="E4" s="260"/>
      <c r="F4" s="260"/>
    </row>
    <row r="5" spans="1:6" ht="12">
      <c r="A5" s="294" t="s">
        <v>17</v>
      </c>
      <c r="B5" s="295" t="s">
        <v>18</v>
      </c>
      <c r="C5" s="296"/>
      <c r="D5" s="296"/>
      <c r="E5" s="261"/>
      <c r="F5" s="261"/>
    </row>
    <row r="6" spans="1:6" ht="12">
      <c r="A6" s="295" t="s">
        <v>19</v>
      </c>
      <c r="B6" s="295" t="s">
        <v>20</v>
      </c>
      <c r="C6" s="296"/>
      <c r="D6" s="296"/>
      <c r="E6" s="261"/>
      <c r="F6" s="261"/>
    </row>
    <row r="7" spans="1:6" ht="12">
      <c r="A7" s="297" t="s">
        <v>21</v>
      </c>
      <c r="B7" s="298" t="s">
        <v>120</v>
      </c>
      <c r="C7" s="299" t="s">
        <v>107</v>
      </c>
      <c r="D7" s="300">
        <v>8</v>
      </c>
      <c r="E7" s="262">
        <v>19714</v>
      </c>
      <c r="F7" s="301">
        <f>+ROUND(D7*E7,0)</f>
        <v>157712</v>
      </c>
    </row>
    <row r="8" spans="1:6" ht="12">
      <c r="A8" s="297" t="s">
        <v>143</v>
      </c>
      <c r="B8" s="298" t="s">
        <v>121</v>
      </c>
      <c r="C8" s="299" t="s">
        <v>10</v>
      </c>
      <c r="D8" s="300">
        <v>36</v>
      </c>
      <c r="E8" s="262">
        <v>1176</v>
      </c>
      <c r="F8" s="301">
        <f>+ROUND(D8*E8,0)</f>
        <v>42336</v>
      </c>
    </row>
    <row r="9" spans="1:6" ht="12">
      <c r="A9" s="297" t="s">
        <v>24</v>
      </c>
      <c r="B9" s="298" t="s">
        <v>106</v>
      </c>
      <c r="C9" s="299"/>
      <c r="D9" s="300"/>
      <c r="E9" s="262"/>
      <c r="F9" s="301" t="s">
        <v>14</v>
      </c>
    </row>
    <row r="10" spans="1:6" ht="12">
      <c r="A10" s="297" t="s">
        <v>394</v>
      </c>
      <c r="B10" s="298" t="s">
        <v>393</v>
      </c>
      <c r="C10" s="299" t="s">
        <v>107</v>
      </c>
      <c r="D10" s="300">
        <v>1</v>
      </c>
      <c r="E10" s="262">
        <v>234995</v>
      </c>
      <c r="F10" s="301">
        <f>+ROUND(D10*E10,0)</f>
        <v>234995</v>
      </c>
    </row>
    <row r="11" spans="1:6" ht="12">
      <c r="A11" s="295" t="s">
        <v>27</v>
      </c>
      <c r="B11" s="295" t="s">
        <v>28</v>
      </c>
      <c r="C11" s="299"/>
      <c r="D11" s="300"/>
      <c r="E11" s="262"/>
      <c r="F11" s="301" t="s">
        <v>14</v>
      </c>
    </row>
    <row r="12" spans="1:6" ht="29.25" customHeight="1">
      <c r="A12" s="295" t="s">
        <v>29</v>
      </c>
      <c r="B12" s="295" t="s">
        <v>144</v>
      </c>
      <c r="C12" s="299"/>
      <c r="D12" s="302"/>
      <c r="E12" s="262"/>
      <c r="F12" s="301" t="s">
        <v>14</v>
      </c>
    </row>
    <row r="13" spans="1:6" ht="36">
      <c r="A13" s="297" t="s">
        <v>76</v>
      </c>
      <c r="B13" s="297" t="s">
        <v>96</v>
      </c>
      <c r="C13" s="299" t="s">
        <v>26</v>
      </c>
      <c r="D13" s="300">
        <v>168</v>
      </c>
      <c r="E13" s="262">
        <v>12279</v>
      </c>
      <c r="F13" s="301">
        <f>+ROUND(D13*E13,0)</f>
        <v>2062872</v>
      </c>
    </row>
    <row r="14" spans="1:6" ht="12">
      <c r="A14" s="295" t="s">
        <v>31</v>
      </c>
      <c r="B14" s="295" t="s">
        <v>32</v>
      </c>
      <c r="C14" s="299"/>
      <c r="D14" s="300"/>
      <c r="E14" s="262"/>
      <c r="F14" s="301" t="s">
        <v>14</v>
      </c>
    </row>
    <row r="15" spans="1:6" ht="12">
      <c r="A15" s="297" t="s">
        <v>33</v>
      </c>
      <c r="B15" s="297" t="s">
        <v>395</v>
      </c>
      <c r="C15" s="299" t="s">
        <v>25</v>
      </c>
      <c r="D15" s="300">
        <v>20</v>
      </c>
      <c r="E15" s="262">
        <v>31854</v>
      </c>
      <c r="F15" s="301">
        <f>+ROUND(D15*E15,0)</f>
        <v>637080</v>
      </c>
    </row>
    <row r="16" spans="1:6" ht="12">
      <c r="A16" s="295" t="s">
        <v>39</v>
      </c>
      <c r="B16" s="295" t="s">
        <v>40</v>
      </c>
      <c r="C16" s="299"/>
      <c r="D16" s="300"/>
      <c r="E16" s="262"/>
      <c r="F16" s="301" t="s">
        <v>14</v>
      </c>
    </row>
    <row r="17" spans="1:6" ht="12">
      <c r="A17" s="295" t="s">
        <v>42</v>
      </c>
      <c r="B17" s="295" t="s">
        <v>145</v>
      </c>
      <c r="C17" s="299"/>
      <c r="D17" s="300"/>
      <c r="E17" s="262"/>
      <c r="F17" s="301" t="s">
        <v>14</v>
      </c>
    </row>
    <row r="18" spans="1:6" ht="24">
      <c r="A18" s="297" t="s">
        <v>44</v>
      </c>
      <c r="B18" s="297" t="s">
        <v>108</v>
      </c>
      <c r="C18" s="299" t="s">
        <v>26</v>
      </c>
      <c r="D18" s="300">
        <v>174.16</v>
      </c>
      <c r="E18" s="262">
        <v>12465</v>
      </c>
      <c r="F18" s="301">
        <f>+ROUND(D18*E18,0)</f>
        <v>2170904</v>
      </c>
    </row>
    <row r="19" spans="1:6" ht="36">
      <c r="A19" s="297" t="s">
        <v>46</v>
      </c>
      <c r="B19" s="297" t="s">
        <v>47</v>
      </c>
      <c r="C19" s="299" t="s">
        <v>26</v>
      </c>
      <c r="D19" s="300">
        <v>145.6</v>
      </c>
      <c r="E19" s="262">
        <v>47981</v>
      </c>
      <c r="F19" s="301">
        <f>+ROUND(D19*E19,0)</f>
        <v>6986034</v>
      </c>
    </row>
    <row r="20" spans="1:6" ht="12">
      <c r="A20" s="295" t="s">
        <v>48</v>
      </c>
      <c r="B20" s="295" t="s">
        <v>49</v>
      </c>
      <c r="C20" s="299" t="s">
        <v>41</v>
      </c>
      <c r="D20" s="300"/>
      <c r="E20" s="262"/>
      <c r="F20" s="301"/>
    </row>
    <row r="21" spans="1:6" ht="12">
      <c r="A21" s="295" t="s">
        <v>239</v>
      </c>
      <c r="B21" s="295" t="s">
        <v>50</v>
      </c>
      <c r="C21" s="299"/>
      <c r="D21" s="300"/>
      <c r="E21" s="262"/>
      <c r="F21" s="301" t="s">
        <v>14</v>
      </c>
    </row>
    <row r="22" spans="1:6" ht="12">
      <c r="A22" s="295" t="s">
        <v>112</v>
      </c>
      <c r="B22" s="295" t="s">
        <v>252</v>
      </c>
      <c r="C22" s="299"/>
      <c r="D22" s="300"/>
      <c r="E22" s="262"/>
      <c r="F22" s="301" t="s">
        <v>14</v>
      </c>
    </row>
    <row r="23" spans="1:6" ht="36">
      <c r="A23" s="297" t="s">
        <v>113</v>
      </c>
      <c r="B23" s="297" t="s">
        <v>114</v>
      </c>
      <c r="C23" s="299" t="s">
        <v>25</v>
      </c>
      <c r="D23" s="300">
        <v>30</v>
      </c>
      <c r="E23" s="262">
        <v>55352</v>
      </c>
      <c r="F23" s="301">
        <f>+ROUND(D23*E23,0)</f>
        <v>1660560</v>
      </c>
    </row>
    <row r="24" spans="1:6" ht="12">
      <c r="A24" s="295" t="s">
        <v>115</v>
      </c>
      <c r="B24" s="295" t="s">
        <v>51</v>
      </c>
      <c r="C24" s="299"/>
      <c r="D24" s="300"/>
      <c r="E24" s="262"/>
      <c r="F24" s="301" t="s">
        <v>14</v>
      </c>
    </row>
    <row r="25" spans="1:6" ht="24">
      <c r="A25" s="297" t="s">
        <v>241</v>
      </c>
      <c r="B25" s="297" t="s">
        <v>242</v>
      </c>
      <c r="C25" s="299"/>
      <c r="D25" s="300"/>
      <c r="E25" s="262"/>
      <c r="F25" s="301" t="s">
        <v>14</v>
      </c>
    </row>
    <row r="26" spans="1:6" ht="12" customHeight="1">
      <c r="A26" s="297" t="s">
        <v>243</v>
      </c>
      <c r="B26" s="297" t="s">
        <v>244</v>
      </c>
      <c r="C26" s="299" t="s">
        <v>10</v>
      </c>
      <c r="D26" s="300">
        <v>30</v>
      </c>
      <c r="E26" s="262">
        <v>27351</v>
      </c>
      <c r="F26" s="301">
        <f>+ROUND(D26*E26,0)</f>
        <v>820530</v>
      </c>
    </row>
    <row r="27" spans="1:6" ht="12">
      <c r="A27" s="303" t="s">
        <v>53</v>
      </c>
      <c r="B27" s="304" t="s">
        <v>146</v>
      </c>
      <c r="C27" s="305"/>
      <c r="D27" s="306"/>
      <c r="E27" s="262"/>
      <c r="F27" s="301" t="s">
        <v>14</v>
      </c>
    </row>
    <row r="28" spans="1:6" ht="12">
      <c r="A28" s="307" t="s">
        <v>54</v>
      </c>
      <c r="B28" s="304" t="s">
        <v>147</v>
      </c>
      <c r="C28" s="305"/>
      <c r="D28" s="306"/>
      <c r="E28" s="262"/>
      <c r="F28" s="301" t="s">
        <v>14</v>
      </c>
    </row>
    <row r="29" spans="1:6" ht="12">
      <c r="A29" s="307" t="s">
        <v>148</v>
      </c>
      <c r="B29" s="304" t="s">
        <v>149</v>
      </c>
      <c r="C29" s="305"/>
      <c r="D29" s="306"/>
      <c r="E29" s="262"/>
      <c r="F29" s="301" t="s">
        <v>14</v>
      </c>
    </row>
    <row r="30" spans="1:6" ht="12">
      <c r="A30" s="308" t="s">
        <v>150</v>
      </c>
      <c r="B30" s="309" t="s">
        <v>151</v>
      </c>
      <c r="C30" s="310" t="s">
        <v>111</v>
      </c>
      <c r="D30" s="300">
        <v>132</v>
      </c>
      <c r="E30" s="262">
        <v>11571</v>
      </c>
      <c r="F30" s="301">
        <f>+ROUND(D30*E30,0)</f>
        <v>1527372</v>
      </c>
    </row>
    <row r="31" spans="1:6" ht="12">
      <c r="A31" s="311" t="s">
        <v>85</v>
      </c>
      <c r="B31" s="312" t="s">
        <v>86</v>
      </c>
      <c r="C31" s="313"/>
      <c r="D31" s="300"/>
      <c r="E31" s="262"/>
      <c r="F31" s="301" t="s">
        <v>14</v>
      </c>
    </row>
    <row r="32" spans="1:6" ht="24">
      <c r="A32" s="311" t="s">
        <v>253</v>
      </c>
      <c r="B32" s="312" t="s">
        <v>254</v>
      </c>
      <c r="C32" s="313"/>
      <c r="D32" s="300"/>
      <c r="E32" s="262"/>
      <c r="F32" s="301" t="s">
        <v>14</v>
      </c>
    </row>
    <row r="33" spans="1:6" ht="24">
      <c r="A33" s="308" t="s">
        <v>126</v>
      </c>
      <c r="B33" s="309" t="s">
        <v>152</v>
      </c>
      <c r="C33" s="310" t="s">
        <v>111</v>
      </c>
      <c r="D33" s="300">
        <v>132</v>
      </c>
      <c r="E33" s="262">
        <v>50442</v>
      </c>
      <c r="F33" s="301">
        <f>+ROUND(D33*E33,0)</f>
        <v>6658344</v>
      </c>
    </row>
    <row r="34" spans="1:6" ht="12">
      <c r="A34" s="308" t="s">
        <v>153</v>
      </c>
      <c r="B34" s="309" t="s">
        <v>154</v>
      </c>
      <c r="C34" s="310" t="s">
        <v>111</v>
      </c>
      <c r="D34" s="300">
        <v>20</v>
      </c>
      <c r="E34" s="262">
        <v>29749</v>
      </c>
      <c r="F34" s="301">
        <f>+ROUND(D34*E34,0)</f>
        <v>594980</v>
      </c>
    </row>
    <row r="35" spans="1:6" ht="12">
      <c r="A35" s="311" t="s">
        <v>77</v>
      </c>
      <c r="B35" s="312" t="s">
        <v>78</v>
      </c>
      <c r="C35" s="313"/>
      <c r="D35" s="300"/>
      <c r="E35" s="262"/>
      <c r="F35" s="301" t="s">
        <v>14</v>
      </c>
    </row>
    <row r="36" spans="1:6" ht="48">
      <c r="A36" s="314" t="s">
        <v>157</v>
      </c>
      <c r="B36" s="315" t="s">
        <v>255</v>
      </c>
      <c r="C36" s="316"/>
      <c r="D36" s="300"/>
      <c r="E36" s="262"/>
      <c r="F36" s="301" t="s">
        <v>14</v>
      </c>
    </row>
    <row r="37" spans="1:6" ht="12">
      <c r="A37" s="317" t="s">
        <v>79</v>
      </c>
      <c r="B37" s="318" t="s">
        <v>110</v>
      </c>
      <c r="C37" s="316" t="s">
        <v>111</v>
      </c>
      <c r="D37" s="300">
        <v>112</v>
      </c>
      <c r="E37" s="262">
        <v>16398</v>
      </c>
      <c r="F37" s="301">
        <f>+ROUND(D37*E37,0)</f>
        <v>1836576</v>
      </c>
    </row>
    <row r="38" spans="1:6" ht="24">
      <c r="A38" s="308" t="s">
        <v>158</v>
      </c>
      <c r="B38" s="309" t="s">
        <v>159</v>
      </c>
      <c r="C38" s="319" t="s">
        <v>26</v>
      </c>
      <c r="D38" s="300">
        <v>18</v>
      </c>
      <c r="E38" s="262">
        <v>669100</v>
      </c>
      <c r="F38" s="301">
        <f>+ROUND(D38*E38,0)</f>
        <v>12043800</v>
      </c>
    </row>
    <row r="39" spans="1:6" ht="36">
      <c r="A39" s="307" t="s">
        <v>155</v>
      </c>
      <c r="B39" s="304" t="s">
        <v>256</v>
      </c>
      <c r="C39" s="305"/>
      <c r="D39" s="300"/>
      <c r="E39" s="262"/>
      <c r="F39" s="301" t="s">
        <v>14</v>
      </c>
    </row>
    <row r="40" spans="1:6" ht="12">
      <c r="A40" s="307" t="s">
        <v>87</v>
      </c>
      <c r="B40" s="304" t="s">
        <v>156</v>
      </c>
      <c r="C40" s="305"/>
      <c r="D40" s="300"/>
      <c r="E40" s="262"/>
      <c r="F40" s="301" t="s">
        <v>14</v>
      </c>
    </row>
    <row r="41" spans="1:6" ht="12">
      <c r="A41" s="320" t="s">
        <v>398</v>
      </c>
      <c r="B41" s="321" t="s">
        <v>399</v>
      </c>
      <c r="C41" s="305" t="s">
        <v>130</v>
      </c>
      <c r="D41" s="300">
        <v>4.5</v>
      </c>
      <c r="E41" s="262">
        <v>701298</v>
      </c>
      <c r="F41" s="301">
        <f>+ROUND(D41*E41,0)</f>
        <v>3155841</v>
      </c>
    </row>
    <row r="42" spans="1:6" ht="12">
      <c r="A42" s="320" t="s">
        <v>398</v>
      </c>
      <c r="B42" s="321" t="s">
        <v>400</v>
      </c>
      <c r="C42" s="305" t="s">
        <v>130</v>
      </c>
      <c r="D42" s="300">
        <v>5.2</v>
      </c>
      <c r="E42" s="262">
        <v>701298</v>
      </c>
      <c r="F42" s="301">
        <f>+ROUND(D42*E42,0)</f>
        <v>3646750</v>
      </c>
    </row>
    <row r="43" spans="1:6" ht="12">
      <c r="A43" s="308" t="s">
        <v>396</v>
      </c>
      <c r="B43" s="309" t="s">
        <v>397</v>
      </c>
      <c r="C43" s="310" t="s">
        <v>130</v>
      </c>
      <c r="D43" s="300">
        <v>3</v>
      </c>
      <c r="E43" s="262">
        <v>753405</v>
      </c>
      <c r="F43" s="301">
        <f>+ROUND(D43*E43,0)</f>
        <v>2260215</v>
      </c>
    </row>
    <row r="44" spans="1:6" ht="12">
      <c r="A44" s="322" t="s">
        <v>401</v>
      </c>
      <c r="B44" s="323" t="s">
        <v>402</v>
      </c>
      <c r="C44" s="310"/>
      <c r="D44" s="300"/>
      <c r="E44" s="262"/>
      <c r="F44" s="301" t="s">
        <v>14</v>
      </c>
    </row>
    <row r="45" spans="1:6" ht="12">
      <c r="A45" s="308" t="s">
        <v>403</v>
      </c>
      <c r="B45" s="309" t="s">
        <v>404</v>
      </c>
      <c r="C45" s="310" t="s">
        <v>111</v>
      </c>
      <c r="D45" s="300">
        <v>91</v>
      </c>
      <c r="E45" s="262">
        <v>110496</v>
      </c>
      <c r="F45" s="301">
        <f>+ROUND(D45*E45,0)</f>
        <v>10055136</v>
      </c>
    </row>
    <row r="46" spans="1:6" ht="12">
      <c r="A46" s="311" t="s">
        <v>80</v>
      </c>
      <c r="B46" s="312" t="s">
        <v>81</v>
      </c>
      <c r="C46" s="313"/>
      <c r="D46" s="300"/>
      <c r="E46" s="262"/>
      <c r="F46" s="301" t="s">
        <v>14</v>
      </c>
    </row>
    <row r="47" spans="1:6" ht="12">
      <c r="A47" s="317" t="s">
        <v>82</v>
      </c>
      <c r="B47" s="318" t="s">
        <v>133</v>
      </c>
      <c r="C47" s="316" t="s">
        <v>83</v>
      </c>
      <c r="D47" s="300">
        <v>7300</v>
      </c>
      <c r="E47" s="262">
        <v>3454</v>
      </c>
      <c r="F47" s="301">
        <f>+ROUND(D47*E47,0)</f>
        <v>25214200</v>
      </c>
    </row>
    <row r="48" spans="1:6" ht="12">
      <c r="A48" s="317" t="s">
        <v>135</v>
      </c>
      <c r="B48" s="318" t="s">
        <v>418</v>
      </c>
      <c r="C48" s="316" t="s">
        <v>83</v>
      </c>
      <c r="D48" s="300">
        <v>3400</v>
      </c>
      <c r="E48" s="262">
        <v>3454</v>
      </c>
      <c r="F48" s="301">
        <f>+ROUND(D48*E48,0)</f>
        <v>11743600</v>
      </c>
    </row>
    <row r="49" spans="1:6" ht="12">
      <c r="A49" s="314" t="s">
        <v>405</v>
      </c>
      <c r="B49" s="315" t="s">
        <v>406</v>
      </c>
      <c r="C49" s="316"/>
      <c r="D49" s="300"/>
      <c r="E49" s="262"/>
      <c r="F49" s="301" t="s">
        <v>14</v>
      </c>
    </row>
    <row r="50" spans="1:6" ht="36">
      <c r="A50" s="317" t="s">
        <v>407</v>
      </c>
      <c r="B50" s="318" t="s">
        <v>408</v>
      </c>
      <c r="C50" s="316" t="s">
        <v>119</v>
      </c>
      <c r="D50" s="300">
        <v>27</v>
      </c>
      <c r="E50" s="262">
        <v>41658</v>
      </c>
      <c r="F50" s="301">
        <f>+ROUND(D50*E50,0)</f>
        <v>1124766</v>
      </c>
    </row>
    <row r="51" spans="1:6" ht="36">
      <c r="A51" s="317" t="s">
        <v>409</v>
      </c>
      <c r="B51" s="318" t="s">
        <v>410</v>
      </c>
      <c r="C51" s="316" t="s">
        <v>119</v>
      </c>
      <c r="D51" s="300">
        <v>3</v>
      </c>
      <c r="E51" s="262">
        <v>26867</v>
      </c>
      <c r="F51" s="301">
        <f>+ROUND(D51*E51,0)</f>
        <v>80601</v>
      </c>
    </row>
    <row r="52" spans="1:6" ht="12">
      <c r="A52" s="314" t="s">
        <v>55</v>
      </c>
      <c r="B52" s="315" t="s">
        <v>56</v>
      </c>
      <c r="C52" s="316"/>
      <c r="D52" s="300"/>
      <c r="E52" s="262"/>
      <c r="F52" s="301" t="s">
        <v>14</v>
      </c>
    </row>
    <row r="53" spans="1:6" ht="24">
      <c r="A53" s="317" t="s">
        <v>57</v>
      </c>
      <c r="B53" s="318" t="s">
        <v>109</v>
      </c>
      <c r="C53" s="316" t="s">
        <v>26</v>
      </c>
      <c r="D53" s="300">
        <v>14</v>
      </c>
      <c r="E53" s="262">
        <v>338115</v>
      </c>
      <c r="F53" s="301">
        <f>+ROUND(D53*E53,0)</f>
        <v>4733610</v>
      </c>
    </row>
    <row r="54" spans="1:6" ht="12">
      <c r="A54" s="324" t="s">
        <v>160</v>
      </c>
      <c r="B54" s="325" t="s">
        <v>161</v>
      </c>
      <c r="C54" s="316"/>
      <c r="D54" s="300"/>
      <c r="E54" s="262"/>
      <c r="F54" s="301" t="s">
        <v>14</v>
      </c>
    </row>
    <row r="55" spans="1:6" ht="24">
      <c r="A55" s="326" t="s">
        <v>162</v>
      </c>
      <c r="B55" s="263" t="s">
        <v>163</v>
      </c>
      <c r="C55" s="327" t="s">
        <v>25</v>
      </c>
      <c r="D55" s="300">
        <v>91</v>
      </c>
      <c r="E55" s="262">
        <v>28049</v>
      </c>
      <c r="F55" s="301">
        <f>+ROUND(D55*E55,0)</f>
        <v>2552459</v>
      </c>
    </row>
    <row r="56" spans="1:6" ht="48">
      <c r="A56" s="326" t="s">
        <v>164</v>
      </c>
      <c r="B56" s="264" t="s">
        <v>626</v>
      </c>
      <c r="C56" s="327" t="s">
        <v>13</v>
      </c>
      <c r="D56" s="300">
        <v>1</v>
      </c>
      <c r="E56" s="262">
        <v>476552</v>
      </c>
      <c r="F56" s="301">
        <f>+ROUND(D56*E56,0)</f>
        <v>476552</v>
      </c>
    </row>
    <row r="57" spans="1:6" ht="60">
      <c r="A57" s="326" t="s">
        <v>165</v>
      </c>
      <c r="B57" s="264" t="s">
        <v>627</v>
      </c>
      <c r="C57" s="327" t="s">
        <v>13</v>
      </c>
      <c r="D57" s="300">
        <v>1</v>
      </c>
      <c r="E57" s="262">
        <v>1391495</v>
      </c>
      <c r="F57" s="301">
        <f>+ROUND(D57*E57,0)</f>
        <v>1391495</v>
      </c>
    </row>
    <row r="58" spans="1:6" ht="36">
      <c r="A58" s="326" t="s">
        <v>166</v>
      </c>
      <c r="B58" s="264" t="s">
        <v>167</v>
      </c>
      <c r="C58" s="327" t="s">
        <v>10</v>
      </c>
      <c r="D58" s="300">
        <v>4</v>
      </c>
      <c r="E58" s="262">
        <v>194250</v>
      </c>
      <c r="F58" s="301">
        <f>+ROUND(D58*E58,0)</f>
        <v>777000</v>
      </c>
    </row>
    <row r="59" spans="1:6" ht="12">
      <c r="A59" s="295" t="s">
        <v>34</v>
      </c>
      <c r="B59" s="295" t="s">
        <v>438</v>
      </c>
      <c r="C59" s="327"/>
      <c r="D59" s="300"/>
      <c r="E59" s="262"/>
      <c r="F59" s="301" t="s">
        <v>14</v>
      </c>
    </row>
    <row r="60" spans="1:6" ht="12">
      <c r="A60" s="295" t="s">
        <v>35</v>
      </c>
      <c r="B60" s="295" t="s">
        <v>36</v>
      </c>
      <c r="C60" s="327"/>
      <c r="D60" s="300"/>
      <c r="E60" s="262"/>
      <c r="F60" s="301" t="s">
        <v>14</v>
      </c>
    </row>
    <row r="61" spans="1:6" ht="12">
      <c r="A61" s="297" t="s">
        <v>428</v>
      </c>
      <c r="B61" s="297" t="s">
        <v>556</v>
      </c>
      <c r="C61" s="327"/>
      <c r="D61" s="300"/>
      <c r="E61" s="262"/>
      <c r="F61" s="301"/>
    </row>
    <row r="62" spans="1:6" ht="12">
      <c r="A62" s="297" t="s">
        <v>430</v>
      </c>
      <c r="B62" s="328" t="s">
        <v>557</v>
      </c>
      <c r="C62" s="327" t="s">
        <v>10</v>
      </c>
      <c r="D62" s="300">
        <v>44</v>
      </c>
      <c r="E62" s="262">
        <v>33097</v>
      </c>
      <c r="F62" s="301">
        <f>+ROUND(D62*E62,0)</f>
        <v>1456268</v>
      </c>
    </row>
    <row r="63" spans="1:6" ht="12">
      <c r="A63" s="297" t="s">
        <v>560</v>
      </c>
      <c r="B63" s="297" t="s">
        <v>429</v>
      </c>
      <c r="C63" s="327"/>
      <c r="D63" s="300"/>
      <c r="E63" s="262"/>
      <c r="F63" s="301" t="s">
        <v>14</v>
      </c>
    </row>
    <row r="64" spans="1:6" ht="12">
      <c r="A64" s="326" t="s">
        <v>561</v>
      </c>
      <c r="B64" s="328" t="s">
        <v>431</v>
      </c>
      <c r="C64" s="327" t="s">
        <v>10</v>
      </c>
      <c r="D64" s="300">
        <v>151</v>
      </c>
      <c r="E64" s="262">
        <v>59364</v>
      </c>
      <c r="F64" s="301">
        <f>+ROUND(D64*E64,0)</f>
        <v>8963964</v>
      </c>
    </row>
    <row r="65" spans="1:6" ht="24">
      <c r="A65" s="329" t="s">
        <v>432</v>
      </c>
      <c r="B65" s="265" t="s">
        <v>433</v>
      </c>
      <c r="C65" s="327"/>
      <c r="D65" s="300"/>
      <c r="E65" s="262"/>
      <c r="F65" s="301" t="s">
        <v>14</v>
      </c>
    </row>
    <row r="66" spans="1:6" ht="12">
      <c r="A66" s="326" t="s">
        <v>434</v>
      </c>
      <c r="B66" s="266" t="s">
        <v>435</v>
      </c>
      <c r="C66" s="327" t="s">
        <v>10</v>
      </c>
      <c r="D66" s="300">
        <v>11</v>
      </c>
      <c r="E66" s="262">
        <v>1735310</v>
      </c>
      <c r="F66" s="301">
        <f>+ROUND(D66*E66,0)</f>
        <v>19088410</v>
      </c>
    </row>
    <row r="67" spans="1:6" ht="12">
      <c r="A67" s="329" t="s">
        <v>37</v>
      </c>
      <c r="B67" s="265" t="s">
        <v>436</v>
      </c>
      <c r="C67" s="327"/>
      <c r="D67" s="300"/>
      <c r="E67" s="262"/>
      <c r="F67" s="301" t="s">
        <v>14</v>
      </c>
    </row>
    <row r="68" spans="1:6" ht="24">
      <c r="A68" s="326" t="s">
        <v>38</v>
      </c>
      <c r="B68" s="266" t="s">
        <v>437</v>
      </c>
      <c r="C68" s="327" t="s">
        <v>26</v>
      </c>
      <c r="D68" s="300">
        <v>36.239999999999995</v>
      </c>
      <c r="E68" s="262">
        <v>39313</v>
      </c>
      <c r="F68" s="301">
        <f>+ROUND(D68*E68,0)</f>
        <v>1424703</v>
      </c>
    </row>
    <row r="69" spans="1:6" ht="24">
      <c r="A69" s="329" t="s">
        <v>58</v>
      </c>
      <c r="B69" s="267" t="s">
        <v>59</v>
      </c>
      <c r="C69" s="327"/>
      <c r="D69" s="300"/>
      <c r="E69" s="262"/>
      <c r="F69" s="301" t="s">
        <v>14</v>
      </c>
    </row>
    <row r="70" spans="1:6" ht="12">
      <c r="A70" s="329" t="s">
        <v>60</v>
      </c>
      <c r="B70" s="267" t="s">
        <v>439</v>
      </c>
      <c r="C70" s="327"/>
      <c r="D70" s="300"/>
      <c r="E70" s="262"/>
      <c r="F70" s="301" t="s">
        <v>14</v>
      </c>
    </row>
    <row r="71" spans="1:6" ht="36.75" customHeight="1">
      <c r="A71" s="329" t="s">
        <v>440</v>
      </c>
      <c r="B71" s="328" t="s">
        <v>441</v>
      </c>
      <c r="C71" s="327"/>
      <c r="D71" s="300"/>
      <c r="E71" s="262"/>
      <c r="F71" s="301" t="s">
        <v>14</v>
      </c>
    </row>
    <row r="72" spans="1:6" ht="12">
      <c r="A72" s="326" t="s">
        <v>442</v>
      </c>
      <c r="B72" s="328" t="s">
        <v>389</v>
      </c>
      <c r="C72" s="327" t="s">
        <v>13</v>
      </c>
      <c r="D72" s="300">
        <v>1</v>
      </c>
      <c r="E72" s="262">
        <v>135502</v>
      </c>
      <c r="F72" s="301">
        <f>+ROUND(D72*E72,0)</f>
        <v>135502</v>
      </c>
    </row>
    <row r="73" spans="1:6" ht="12">
      <c r="A73" s="326" t="s">
        <v>443</v>
      </c>
      <c r="B73" s="328" t="s">
        <v>390</v>
      </c>
      <c r="C73" s="327" t="s">
        <v>13</v>
      </c>
      <c r="D73" s="300">
        <v>3</v>
      </c>
      <c r="E73" s="262">
        <v>255536</v>
      </c>
      <c r="F73" s="301">
        <f>+ROUND(D73*E73,0)</f>
        <v>766608</v>
      </c>
    </row>
    <row r="74" spans="1:6" ht="12">
      <c r="A74" s="326" t="s">
        <v>444</v>
      </c>
      <c r="B74" s="328" t="s">
        <v>391</v>
      </c>
      <c r="C74" s="327" t="s">
        <v>13</v>
      </c>
      <c r="D74" s="300">
        <v>6</v>
      </c>
      <c r="E74" s="262">
        <v>400418</v>
      </c>
      <c r="F74" s="301">
        <f>+ROUND(D74*E74,0)</f>
        <v>2402508</v>
      </c>
    </row>
    <row r="75" spans="1:6" ht="36">
      <c r="A75" s="326" t="s">
        <v>445</v>
      </c>
      <c r="B75" s="330" t="s">
        <v>446</v>
      </c>
      <c r="C75" s="327"/>
      <c r="D75" s="300"/>
      <c r="E75" s="262"/>
      <c r="F75" s="301" t="s">
        <v>14</v>
      </c>
    </row>
    <row r="76" spans="1:6" ht="12">
      <c r="A76" s="326" t="s">
        <v>447</v>
      </c>
      <c r="B76" s="328" t="s">
        <v>343</v>
      </c>
      <c r="C76" s="327" t="s">
        <v>13</v>
      </c>
      <c r="D76" s="300">
        <v>3</v>
      </c>
      <c r="E76" s="262">
        <v>38422</v>
      </c>
      <c r="F76" s="301">
        <f>+ROUND(D76*E76,0)</f>
        <v>115266</v>
      </c>
    </row>
    <row r="77" spans="1:6" ht="36">
      <c r="A77" s="329" t="s">
        <v>449</v>
      </c>
      <c r="B77" s="330" t="s">
        <v>450</v>
      </c>
      <c r="C77" s="327"/>
      <c r="D77" s="300"/>
      <c r="E77" s="262"/>
      <c r="F77" s="301" t="s">
        <v>14</v>
      </c>
    </row>
    <row r="78" spans="1:6" ht="12">
      <c r="A78" s="326" t="s">
        <v>451</v>
      </c>
      <c r="B78" s="328" t="s">
        <v>448</v>
      </c>
      <c r="C78" s="327" t="s">
        <v>13</v>
      </c>
      <c r="D78" s="300">
        <v>1</v>
      </c>
      <c r="E78" s="262">
        <v>402075</v>
      </c>
      <c r="F78" s="301">
        <f>+ROUND(D78*E78,0)</f>
        <v>402075</v>
      </c>
    </row>
    <row r="79" spans="1:6" ht="36">
      <c r="A79" s="329" t="s">
        <v>452</v>
      </c>
      <c r="B79" s="330" t="s">
        <v>453</v>
      </c>
      <c r="C79" s="327"/>
      <c r="D79" s="300"/>
      <c r="E79" s="262"/>
      <c r="F79" s="301" t="s">
        <v>14</v>
      </c>
    </row>
    <row r="80" spans="1:6" ht="12">
      <c r="A80" s="326" t="s">
        <v>454</v>
      </c>
      <c r="B80" s="328" t="s">
        <v>448</v>
      </c>
      <c r="C80" s="327" t="s">
        <v>13</v>
      </c>
      <c r="D80" s="300">
        <v>2</v>
      </c>
      <c r="E80" s="262">
        <v>130420</v>
      </c>
      <c r="F80" s="301">
        <f>+ROUND(D80*E80,0)</f>
        <v>260840</v>
      </c>
    </row>
    <row r="81" spans="1:6" ht="29.25" customHeight="1">
      <c r="A81" s="329" t="s">
        <v>455</v>
      </c>
      <c r="B81" s="330" t="s">
        <v>425</v>
      </c>
      <c r="C81" s="327"/>
      <c r="D81" s="300"/>
      <c r="E81" s="262"/>
      <c r="F81" s="301" t="s">
        <v>14</v>
      </c>
    </row>
    <row r="82" spans="1:6" ht="12">
      <c r="A82" s="326" t="s">
        <v>456</v>
      </c>
      <c r="B82" s="328" t="s">
        <v>457</v>
      </c>
      <c r="C82" s="327"/>
      <c r="D82" s="300"/>
      <c r="E82" s="262"/>
      <c r="F82" s="301" t="s">
        <v>14</v>
      </c>
    </row>
    <row r="83" spans="1:6" ht="12">
      <c r="A83" s="326" t="s">
        <v>458</v>
      </c>
      <c r="B83" s="330" t="s">
        <v>305</v>
      </c>
      <c r="C83" s="327"/>
      <c r="D83" s="300"/>
      <c r="E83" s="262"/>
      <c r="F83" s="301" t="s">
        <v>14</v>
      </c>
    </row>
    <row r="84" spans="1:6" ht="12">
      <c r="A84" s="326" t="s">
        <v>527</v>
      </c>
      <c r="B84" s="328" t="s">
        <v>329</v>
      </c>
      <c r="C84" s="327" t="s">
        <v>13</v>
      </c>
      <c r="D84" s="300">
        <v>1</v>
      </c>
      <c r="E84" s="262">
        <v>185827</v>
      </c>
      <c r="F84" s="301">
        <f>+ROUND(D84*E84,0)</f>
        <v>185827</v>
      </c>
    </row>
    <row r="85" spans="1:6" ht="12">
      <c r="A85" s="326" t="s">
        <v>528</v>
      </c>
      <c r="B85" s="328" t="s">
        <v>325</v>
      </c>
      <c r="C85" s="327" t="s">
        <v>13</v>
      </c>
      <c r="D85" s="300">
        <v>1</v>
      </c>
      <c r="E85" s="262">
        <v>332366</v>
      </c>
      <c r="F85" s="301">
        <f>+ROUND(D85*E85,0)</f>
        <v>332366</v>
      </c>
    </row>
    <row r="86" spans="1:6" ht="12">
      <c r="A86" s="326" t="s">
        <v>529</v>
      </c>
      <c r="B86" s="328" t="s">
        <v>551</v>
      </c>
      <c r="C86" s="327" t="s">
        <v>13</v>
      </c>
      <c r="D86" s="300">
        <v>2</v>
      </c>
      <c r="E86" s="262">
        <v>332366</v>
      </c>
      <c r="F86" s="301">
        <f>+ROUND(D86*E86,0)</f>
        <v>664732</v>
      </c>
    </row>
    <row r="87" spans="1:6" ht="12">
      <c r="A87" s="326" t="s">
        <v>530</v>
      </c>
      <c r="B87" s="328" t="s">
        <v>326</v>
      </c>
      <c r="C87" s="327" t="s">
        <v>13</v>
      </c>
      <c r="D87" s="300">
        <v>1</v>
      </c>
      <c r="E87" s="262">
        <v>332366</v>
      </c>
      <c r="F87" s="301">
        <f>+ROUND(D87*E87,0)</f>
        <v>332366</v>
      </c>
    </row>
    <row r="88" spans="1:6" ht="12">
      <c r="A88" s="326" t="s">
        <v>459</v>
      </c>
      <c r="B88" s="330" t="s">
        <v>306</v>
      </c>
      <c r="C88" s="327"/>
      <c r="D88" s="300"/>
      <c r="E88" s="262"/>
      <c r="F88" s="301" t="s">
        <v>14</v>
      </c>
    </row>
    <row r="89" spans="1:6" ht="12">
      <c r="A89" s="326" t="s">
        <v>531</v>
      </c>
      <c r="B89" s="328" t="s">
        <v>331</v>
      </c>
      <c r="C89" s="327" t="s">
        <v>13</v>
      </c>
      <c r="D89" s="300">
        <v>1</v>
      </c>
      <c r="E89" s="262">
        <v>185827</v>
      </c>
      <c r="F89" s="301">
        <f>+ROUND(D89*E89,0)</f>
        <v>185827</v>
      </c>
    </row>
    <row r="90" spans="1:6" ht="12">
      <c r="A90" s="326" t="s">
        <v>532</v>
      </c>
      <c r="B90" s="328" t="s">
        <v>330</v>
      </c>
      <c r="C90" s="327" t="s">
        <v>13</v>
      </c>
      <c r="D90" s="300">
        <v>2</v>
      </c>
      <c r="E90" s="262">
        <v>185827</v>
      </c>
      <c r="F90" s="301">
        <f>+ROUND(D90*E90,0)</f>
        <v>371654</v>
      </c>
    </row>
    <row r="91" spans="1:6" ht="12">
      <c r="A91" s="326" t="s">
        <v>533</v>
      </c>
      <c r="B91" s="328" t="s">
        <v>323</v>
      </c>
      <c r="C91" s="327" t="s">
        <v>13</v>
      </c>
      <c r="D91" s="300">
        <v>3</v>
      </c>
      <c r="E91" s="262">
        <v>332366</v>
      </c>
      <c r="F91" s="301">
        <f>+ROUND(D91*E91,0)</f>
        <v>997098</v>
      </c>
    </row>
    <row r="92" spans="1:6" ht="12">
      <c r="A92" s="326" t="s">
        <v>534</v>
      </c>
      <c r="B92" s="328" t="s">
        <v>571</v>
      </c>
      <c r="C92" s="327" t="s">
        <v>13</v>
      </c>
      <c r="D92" s="300">
        <v>1</v>
      </c>
      <c r="E92" s="262">
        <v>332366</v>
      </c>
      <c r="F92" s="301">
        <f>+ROUND(D92*E92,0)</f>
        <v>332366</v>
      </c>
    </row>
    <row r="93" spans="1:6" ht="12">
      <c r="A93" s="326" t="s">
        <v>604</v>
      </c>
      <c r="B93" s="328" t="s">
        <v>320</v>
      </c>
      <c r="C93" s="327" t="s">
        <v>13</v>
      </c>
      <c r="D93" s="300">
        <v>3</v>
      </c>
      <c r="E93" s="262">
        <v>332366</v>
      </c>
      <c r="F93" s="301">
        <f>+ROUND(D93*E93,0)</f>
        <v>997098</v>
      </c>
    </row>
    <row r="94" spans="1:6" ht="12">
      <c r="A94" s="326" t="s">
        <v>460</v>
      </c>
      <c r="B94" s="330" t="s">
        <v>308</v>
      </c>
      <c r="C94" s="327"/>
      <c r="D94" s="300"/>
      <c r="E94" s="262"/>
      <c r="F94" s="301" t="s">
        <v>14</v>
      </c>
    </row>
    <row r="95" spans="1:6" ht="12">
      <c r="A95" s="326" t="s">
        <v>535</v>
      </c>
      <c r="B95" s="328" t="s">
        <v>552</v>
      </c>
      <c r="C95" s="327" t="s">
        <v>13</v>
      </c>
      <c r="D95" s="300">
        <v>1</v>
      </c>
      <c r="E95" s="262">
        <v>359078</v>
      </c>
      <c r="F95" s="301">
        <f>+ROUND(D95*E95,0)</f>
        <v>359078</v>
      </c>
    </row>
    <row r="96" spans="1:6" ht="12">
      <c r="A96" s="326" t="s">
        <v>536</v>
      </c>
      <c r="B96" s="328" t="s">
        <v>553</v>
      </c>
      <c r="C96" s="327" t="s">
        <v>13</v>
      </c>
      <c r="D96" s="300">
        <v>37</v>
      </c>
      <c r="E96" s="262">
        <v>359078</v>
      </c>
      <c r="F96" s="301">
        <f>+ROUND(D96*E96,0)</f>
        <v>13285886</v>
      </c>
    </row>
    <row r="97" spans="1:6" ht="12">
      <c r="A97" s="329" t="s">
        <v>461</v>
      </c>
      <c r="B97" s="330" t="s">
        <v>462</v>
      </c>
      <c r="C97" s="327"/>
      <c r="D97" s="300"/>
      <c r="E97" s="262"/>
      <c r="F97" s="301" t="s">
        <v>14</v>
      </c>
    </row>
    <row r="98" spans="1:6" ht="12">
      <c r="A98" s="326" t="s">
        <v>464</v>
      </c>
      <c r="B98" s="328" t="s">
        <v>336</v>
      </c>
      <c r="C98" s="327" t="s">
        <v>13</v>
      </c>
      <c r="D98" s="300">
        <v>3</v>
      </c>
      <c r="E98" s="262">
        <v>83996</v>
      </c>
      <c r="F98" s="301">
        <f>+ROUND(D98*E98,0)</f>
        <v>251988</v>
      </c>
    </row>
    <row r="99" spans="1:6" ht="12">
      <c r="A99" s="326" t="s">
        <v>465</v>
      </c>
      <c r="B99" s="328" t="s">
        <v>337</v>
      </c>
      <c r="C99" s="327" t="s">
        <v>13</v>
      </c>
      <c r="D99" s="300">
        <v>4</v>
      </c>
      <c r="E99" s="262">
        <v>85699</v>
      </c>
      <c r="F99" s="301">
        <f>+ROUND(D99*E99,0)</f>
        <v>342796</v>
      </c>
    </row>
    <row r="100" spans="1:6" ht="12">
      <c r="A100" s="326" t="s">
        <v>463</v>
      </c>
      <c r="B100" s="328" t="s">
        <v>314</v>
      </c>
      <c r="C100" s="327" t="s">
        <v>13</v>
      </c>
      <c r="D100" s="300">
        <v>1</v>
      </c>
      <c r="E100" s="262">
        <v>281125</v>
      </c>
      <c r="F100" s="301">
        <f>+ROUND(D100*E100,0)</f>
        <v>281125</v>
      </c>
    </row>
    <row r="101" spans="1:6" ht="12">
      <c r="A101" s="329" t="s">
        <v>466</v>
      </c>
      <c r="B101" s="330" t="s">
        <v>467</v>
      </c>
      <c r="C101" s="327"/>
      <c r="D101" s="300"/>
      <c r="E101" s="262"/>
      <c r="F101" s="301" t="s">
        <v>14</v>
      </c>
    </row>
    <row r="102" spans="1:6" ht="12">
      <c r="A102" s="326" t="s">
        <v>468</v>
      </c>
      <c r="B102" s="328" t="s">
        <v>337</v>
      </c>
      <c r="C102" s="327" t="s">
        <v>13</v>
      </c>
      <c r="D102" s="300">
        <v>3</v>
      </c>
      <c r="E102" s="262">
        <v>107412</v>
      </c>
      <c r="F102" s="301">
        <f>+ROUND(D102*E102,0)</f>
        <v>322236</v>
      </c>
    </row>
    <row r="103" spans="1:6" ht="12">
      <c r="A103" s="326" t="s">
        <v>469</v>
      </c>
      <c r="B103" s="328" t="s">
        <v>315</v>
      </c>
      <c r="C103" s="327" t="s">
        <v>13</v>
      </c>
      <c r="D103" s="300">
        <v>2</v>
      </c>
      <c r="E103" s="262">
        <v>185827</v>
      </c>
      <c r="F103" s="301">
        <f>+ROUND(D103*E103,0)</f>
        <v>371654</v>
      </c>
    </row>
    <row r="104" spans="1:6" ht="12">
      <c r="A104" s="326" t="s">
        <v>470</v>
      </c>
      <c r="B104" s="328" t="s">
        <v>314</v>
      </c>
      <c r="C104" s="327" t="s">
        <v>13</v>
      </c>
      <c r="D104" s="300">
        <v>9</v>
      </c>
      <c r="E104" s="262">
        <v>332366</v>
      </c>
      <c r="F104" s="301">
        <f>+ROUND(D104*E104,0)</f>
        <v>2991294</v>
      </c>
    </row>
    <row r="105" spans="1:6" ht="12">
      <c r="A105" s="329" t="s">
        <v>466</v>
      </c>
      <c r="B105" s="330" t="s">
        <v>576</v>
      </c>
      <c r="C105" s="327"/>
      <c r="D105" s="300"/>
      <c r="E105" s="262"/>
      <c r="F105" s="301"/>
    </row>
    <row r="106" spans="1:6" ht="12">
      <c r="A106" s="326" t="s">
        <v>470</v>
      </c>
      <c r="B106" s="328" t="s">
        <v>314</v>
      </c>
      <c r="C106" s="327" t="s">
        <v>13</v>
      </c>
      <c r="D106" s="300">
        <v>1</v>
      </c>
      <c r="E106" s="262">
        <v>139326</v>
      </c>
      <c r="F106" s="301">
        <f>+ROUND(D106*E106,0)</f>
        <v>139326</v>
      </c>
    </row>
    <row r="107" spans="1:6" ht="12">
      <c r="A107" s="329" t="s">
        <v>471</v>
      </c>
      <c r="B107" s="330" t="s">
        <v>567</v>
      </c>
      <c r="C107" s="327"/>
      <c r="D107" s="300"/>
      <c r="E107" s="262"/>
      <c r="F107" s="301" t="s">
        <v>14</v>
      </c>
    </row>
    <row r="108" spans="1:6" ht="12">
      <c r="A108" s="326" t="s">
        <v>472</v>
      </c>
      <c r="B108" s="328" t="s">
        <v>315</v>
      </c>
      <c r="C108" s="327" t="s">
        <v>13</v>
      </c>
      <c r="D108" s="300">
        <v>3</v>
      </c>
      <c r="E108" s="262">
        <v>185827</v>
      </c>
      <c r="F108" s="301">
        <f>+ROUND(D108*E108,0)</f>
        <v>557481</v>
      </c>
    </row>
    <row r="109" spans="1:6" ht="12">
      <c r="A109" s="326" t="s">
        <v>473</v>
      </c>
      <c r="B109" s="328" t="s">
        <v>314</v>
      </c>
      <c r="C109" s="327" t="s">
        <v>13</v>
      </c>
      <c r="D109" s="300">
        <v>2</v>
      </c>
      <c r="E109" s="262">
        <v>332366</v>
      </c>
      <c r="F109" s="301">
        <f>+ROUND(D109*E109,0)</f>
        <v>664732</v>
      </c>
    </row>
    <row r="110" spans="1:6" ht="12">
      <c r="A110" s="329" t="s">
        <v>471</v>
      </c>
      <c r="B110" s="330" t="s">
        <v>568</v>
      </c>
      <c r="C110" s="327"/>
      <c r="D110" s="300"/>
      <c r="E110" s="262"/>
      <c r="F110" s="301"/>
    </row>
    <row r="111" spans="1:6" ht="12">
      <c r="A111" s="326" t="s">
        <v>473</v>
      </c>
      <c r="B111" s="328" t="s">
        <v>314</v>
      </c>
      <c r="C111" s="327" t="s">
        <v>13</v>
      </c>
      <c r="D111" s="300">
        <v>1</v>
      </c>
      <c r="E111" s="262">
        <v>139326</v>
      </c>
      <c r="F111" s="301">
        <f>+ROUND(D111*E111,0)</f>
        <v>139326</v>
      </c>
    </row>
    <row r="112" spans="1:6" ht="12">
      <c r="A112" s="329" t="s">
        <v>474</v>
      </c>
      <c r="B112" s="330" t="s">
        <v>624</v>
      </c>
      <c r="C112" s="327"/>
      <c r="D112" s="300"/>
      <c r="E112" s="262"/>
      <c r="F112" s="301" t="s">
        <v>14</v>
      </c>
    </row>
    <row r="113" spans="1:6" ht="12">
      <c r="A113" s="326" t="s">
        <v>475</v>
      </c>
      <c r="B113" s="328" t="s">
        <v>314</v>
      </c>
      <c r="C113" s="327" t="s">
        <v>13</v>
      </c>
      <c r="D113" s="300">
        <v>2</v>
      </c>
      <c r="E113" s="262">
        <v>332366</v>
      </c>
      <c r="F113" s="301">
        <f>+ROUND(D113*E113,0)</f>
        <v>664732</v>
      </c>
    </row>
    <row r="114" spans="1:6" ht="12">
      <c r="A114" s="329" t="s">
        <v>474</v>
      </c>
      <c r="B114" s="330" t="s">
        <v>625</v>
      </c>
      <c r="C114" s="327"/>
      <c r="D114" s="300"/>
      <c r="E114" s="262"/>
      <c r="F114" s="301"/>
    </row>
    <row r="115" spans="1:6" ht="12">
      <c r="A115" s="326" t="s">
        <v>475</v>
      </c>
      <c r="B115" s="328" t="s">
        <v>314</v>
      </c>
      <c r="C115" s="327" t="s">
        <v>13</v>
      </c>
      <c r="D115" s="300">
        <v>2</v>
      </c>
      <c r="E115" s="262">
        <v>139326</v>
      </c>
      <c r="F115" s="301">
        <f>+ROUND(D115*E115,0)</f>
        <v>278652</v>
      </c>
    </row>
    <row r="116" spans="1:6" ht="12">
      <c r="A116" s="329" t="s">
        <v>476</v>
      </c>
      <c r="B116" s="330" t="s">
        <v>422</v>
      </c>
      <c r="C116" s="327"/>
      <c r="D116" s="300"/>
      <c r="E116" s="262"/>
      <c r="F116" s="301" t="s">
        <v>14</v>
      </c>
    </row>
    <row r="117" spans="1:6" ht="12">
      <c r="A117" s="326" t="s">
        <v>477</v>
      </c>
      <c r="B117" s="328" t="s">
        <v>314</v>
      </c>
      <c r="C117" s="327" t="s">
        <v>13</v>
      </c>
      <c r="D117" s="300">
        <v>7</v>
      </c>
      <c r="E117" s="262">
        <v>223357</v>
      </c>
      <c r="F117" s="301">
        <f>+ROUND(D117*E117,0)</f>
        <v>1563499</v>
      </c>
    </row>
    <row r="118" spans="1:6" ht="12">
      <c r="A118" s="329" t="s">
        <v>478</v>
      </c>
      <c r="B118" s="330" t="s">
        <v>479</v>
      </c>
      <c r="C118" s="327"/>
      <c r="D118" s="300"/>
      <c r="E118" s="262"/>
      <c r="F118" s="301" t="s">
        <v>14</v>
      </c>
    </row>
    <row r="119" spans="1:6" ht="12">
      <c r="A119" s="326" t="s">
        <v>480</v>
      </c>
      <c r="B119" s="328" t="s">
        <v>333</v>
      </c>
      <c r="C119" s="327" t="s">
        <v>13</v>
      </c>
      <c r="D119" s="300">
        <v>3</v>
      </c>
      <c r="E119" s="262">
        <v>176792</v>
      </c>
      <c r="F119" s="301">
        <f>+ROUND(D119*E119,0)</f>
        <v>530376</v>
      </c>
    </row>
    <row r="120" spans="1:6" ht="12">
      <c r="A120" s="326" t="s">
        <v>480</v>
      </c>
      <c r="B120" s="328" t="s">
        <v>332</v>
      </c>
      <c r="C120" s="327" t="s">
        <v>13</v>
      </c>
      <c r="D120" s="300">
        <v>4</v>
      </c>
      <c r="E120" s="262">
        <v>181475</v>
      </c>
      <c r="F120" s="301">
        <f>+ROUND(D120*E120,0)</f>
        <v>725900</v>
      </c>
    </row>
    <row r="121" spans="1:6" ht="12">
      <c r="A121" s="326" t="s">
        <v>481</v>
      </c>
      <c r="B121" s="328" t="s">
        <v>327</v>
      </c>
      <c r="C121" s="327" t="s">
        <v>13</v>
      </c>
      <c r="D121" s="300">
        <v>3</v>
      </c>
      <c r="E121" s="262">
        <v>254271</v>
      </c>
      <c r="F121" s="301">
        <f>+ROUND(D121*E121,0)</f>
        <v>762813</v>
      </c>
    </row>
    <row r="122" spans="1:6" ht="12">
      <c r="A122" s="329" t="s">
        <v>482</v>
      </c>
      <c r="B122" s="330" t="s">
        <v>483</v>
      </c>
      <c r="C122" s="327"/>
      <c r="D122" s="300"/>
      <c r="E122" s="262"/>
      <c r="F122" s="301" t="s">
        <v>14</v>
      </c>
    </row>
    <row r="123" spans="1:6" ht="12">
      <c r="A123" s="326" t="s">
        <v>484</v>
      </c>
      <c r="B123" s="328" t="s">
        <v>363</v>
      </c>
      <c r="C123" s="327" t="s">
        <v>13</v>
      </c>
      <c r="D123" s="300">
        <v>1</v>
      </c>
      <c r="E123" s="262">
        <v>432989</v>
      </c>
      <c r="F123" s="301">
        <f>+ROUND(D123*E123,0)</f>
        <v>432989</v>
      </c>
    </row>
    <row r="124" spans="1:6" ht="12">
      <c r="A124" s="326" t="s">
        <v>485</v>
      </c>
      <c r="B124" s="328" t="s">
        <v>356</v>
      </c>
      <c r="C124" s="327" t="s">
        <v>13</v>
      </c>
      <c r="D124" s="300">
        <v>7</v>
      </c>
      <c r="E124" s="262">
        <v>511084</v>
      </c>
      <c r="F124" s="301">
        <f>+ROUND(D124*E124,0)</f>
        <v>3577588</v>
      </c>
    </row>
    <row r="125" spans="1:6" ht="12">
      <c r="A125" s="329" t="s">
        <v>486</v>
      </c>
      <c r="B125" s="330" t="s">
        <v>423</v>
      </c>
      <c r="C125" s="327"/>
      <c r="D125" s="300"/>
      <c r="E125" s="262"/>
      <c r="F125" s="301" t="s">
        <v>14</v>
      </c>
    </row>
    <row r="126" spans="1:6" ht="12">
      <c r="A126" s="326" t="s">
        <v>488</v>
      </c>
      <c r="B126" s="328" t="s">
        <v>357</v>
      </c>
      <c r="C126" s="327" t="s">
        <v>13</v>
      </c>
      <c r="D126" s="300">
        <v>3</v>
      </c>
      <c r="E126" s="262">
        <v>432989</v>
      </c>
      <c r="F126" s="301">
        <f>+ROUND(D126*E126,0)</f>
        <v>1298967</v>
      </c>
    </row>
    <row r="127" spans="1:6" ht="30" customHeight="1">
      <c r="A127" s="329" t="s">
        <v>487</v>
      </c>
      <c r="B127" s="330" t="s">
        <v>421</v>
      </c>
      <c r="C127" s="327"/>
      <c r="D127" s="300"/>
      <c r="E127" s="262"/>
      <c r="F127" s="301" t="s">
        <v>14</v>
      </c>
    </row>
    <row r="128" spans="1:6" ht="60">
      <c r="A128" s="326" t="s">
        <v>489</v>
      </c>
      <c r="B128" s="328" t="s">
        <v>367</v>
      </c>
      <c r="C128" s="327" t="s">
        <v>13</v>
      </c>
      <c r="D128" s="300">
        <v>1</v>
      </c>
      <c r="E128" s="262">
        <v>575360</v>
      </c>
      <c r="F128" s="301">
        <f>+ROUND(D128*E128,0)</f>
        <v>575360</v>
      </c>
    </row>
    <row r="129" spans="1:6" ht="60">
      <c r="A129" s="326" t="s">
        <v>490</v>
      </c>
      <c r="B129" s="328" t="s">
        <v>342</v>
      </c>
      <c r="C129" s="327" t="s">
        <v>13</v>
      </c>
      <c r="D129" s="300">
        <v>3</v>
      </c>
      <c r="E129" s="262">
        <v>583480</v>
      </c>
      <c r="F129" s="301">
        <f>+ROUND(D129*E129,0)</f>
        <v>1750440</v>
      </c>
    </row>
    <row r="130" spans="1:6" ht="36">
      <c r="A130" s="329" t="s">
        <v>492</v>
      </c>
      <c r="B130" s="330" t="s">
        <v>420</v>
      </c>
      <c r="C130" s="327"/>
      <c r="D130" s="300"/>
      <c r="E130" s="262"/>
      <c r="F130" s="301" t="s">
        <v>14</v>
      </c>
    </row>
    <row r="131" spans="1:6" ht="12">
      <c r="A131" s="326" t="s">
        <v>494</v>
      </c>
      <c r="B131" s="328" t="s">
        <v>315</v>
      </c>
      <c r="C131" s="327" t="s">
        <v>13</v>
      </c>
      <c r="D131" s="300">
        <v>3</v>
      </c>
      <c r="E131" s="262">
        <v>255536</v>
      </c>
      <c r="F131" s="301">
        <f>+ROUND(D131*E131,0)</f>
        <v>766608</v>
      </c>
    </row>
    <row r="132" spans="1:6" ht="36">
      <c r="A132" s="329" t="s">
        <v>493</v>
      </c>
      <c r="B132" s="330" t="s">
        <v>491</v>
      </c>
      <c r="C132" s="327"/>
      <c r="D132" s="300"/>
      <c r="E132" s="262"/>
      <c r="F132" s="301" t="s">
        <v>14</v>
      </c>
    </row>
    <row r="133" spans="1:6" ht="12">
      <c r="A133" s="326" t="s">
        <v>495</v>
      </c>
      <c r="B133" s="328" t="s">
        <v>314</v>
      </c>
      <c r="C133" s="327" t="s">
        <v>13</v>
      </c>
      <c r="D133" s="300">
        <v>1</v>
      </c>
      <c r="E133" s="262">
        <v>541493</v>
      </c>
      <c r="F133" s="301">
        <f>+ROUND(D133*E133,0)</f>
        <v>541493</v>
      </c>
    </row>
    <row r="134" spans="1:6" ht="75" customHeight="1">
      <c r="A134" s="329" t="s">
        <v>496</v>
      </c>
      <c r="B134" s="330" t="s">
        <v>506</v>
      </c>
      <c r="C134" s="327"/>
      <c r="D134" s="300"/>
      <c r="E134" s="262"/>
      <c r="F134" s="301" t="s">
        <v>14</v>
      </c>
    </row>
    <row r="135" spans="1:6" ht="12">
      <c r="A135" s="326" t="s">
        <v>497</v>
      </c>
      <c r="B135" s="328" t="s">
        <v>337</v>
      </c>
      <c r="C135" s="327" t="s">
        <v>13</v>
      </c>
      <c r="D135" s="300">
        <v>1</v>
      </c>
      <c r="E135" s="262">
        <v>219771</v>
      </c>
      <c r="F135" s="301">
        <f>+ROUND(D135*E135,0)</f>
        <v>219771</v>
      </c>
    </row>
    <row r="136" spans="1:6" ht="12">
      <c r="A136" s="329" t="s">
        <v>498</v>
      </c>
      <c r="B136" s="330" t="s">
        <v>424</v>
      </c>
      <c r="C136" s="327"/>
      <c r="D136" s="300"/>
      <c r="E136" s="262"/>
      <c r="F136" s="301" t="s">
        <v>14</v>
      </c>
    </row>
    <row r="137" spans="1:6" ht="36">
      <c r="A137" s="326" t="s">
        <v>499</v>
      </c>
      <c r="B137" s="328" t="s">
        <v>415</v>
      </c>
      <c r="C137" s="327" t="s">
        <v>13</v>
      </c>
      <c r="D137" s="300">
        <v>3</v>
      </c>
      <c r="E137" s="262">
        <v>28492</v>
      </c>
      <c r="F137" s="301">
        <f>+ROUND(D137*E137,0)</f>
        <v>85476</v>
      </c>
    </row>
    <row r="138" spans="1:6" ht="27.75" customHeight="1">
      <c r="A138" s="329" t="s">
        <v>500</v>
      </c>
      <c r="B138" s="330" t="s">
        <v>426</v>
      </c>
      <c r="C138" s="327"/>
      <c r="D138" s="300"/>
      <c r="E138" s="262"/>
      <c r="F138" s="301" t="s">
        <v>14</v>
      </c>
    </row>
    <row r="139" spans="1:6" ht="12">
      <c r="A139" s="326" t="s">
        <v>501</v>
      </c>
      <c r="B139" s="330" t="s">
        <v>305</v>
      </c>
      <c r="C139" s="327"/>
      <c r="D139" s="300"/>
      <c r="E139" s="262"/>
      <c r="F139" s="301" t="s">
        <v>14</v>
      </c>
    </row>
    <row r="140" spans="1:6" ht="12">
      <c r="A140" s="326" t="s">
        <v>537</v>
      </c>
      <c r="B140" s="328" t="s">
        <v>338</v>
      </c>
      <c r="C140" s="327" t="s">
        <v>13</v>
      </c>
      <c r="D140" s="300">
        <v>3</v>
      </c>
      <c r="E140" s="262">
        <v>99757</v>
      </c>
      <c r="F140" s="301">
        <f>+ROUND(D140*E140,0)</f>
        <v>299271</v>
      </c>
    </row>
    <row r="141" spans="1:6" ht="12">
      <c r="A141" s="326" t="s">
        <v>558</v>
      </c>
      <c r="B141" s="328" t="s">
        <v>545</v>
      </c>
      <c r="C141" s="327" t="s">
        <v>13</v>
      </c>
      <c r="D141" s="300">
        <v>1</v>
      </c>
      <c r="E141" s="262">
        <v>99757</v>
      </c>
      <c r="F141" s="301">
        <f>+ROUND(D141*E141,0)</f>
        <v>99757</v>
      </c>
    </row>
    <row r="142" spans="1:6" ht="12">
      <c r="A142" s="326" t="s">
        <v>559</v>
      </c>
      <c r="B142" s="328" t="s">
        <v>550</v>
      </c>
      <c r="C142" s="327" t="s">
        <v>13</v>
      </c>
      <c r="D142" s="300">
        <v>1</v>
      </c>
      <c r="E142" s="262">
        <v>149203</v>
      </c>
      <c r="F142" s="301">
        <f>+ROUND(D142*E142,0)</f>
        <v>149203</v>
      </c>
    </row>
    <row r="143" spans="1:6" ht="12">
      <c r="A143" s="326" t="s">
        <v>502</v>
      </c>
      <c r="B143" s="330" t="s">
        <v>306</v>
      </c>
      <c r="C143" s="327"/>
      <c r="D143" s="300"/>
      <c r="E143" s="262"/>
      <c r="F143" s="301" t="s">
        <v>14</v>
      </c>
    </row>
    <row r="144" spans="1:6" ht="12">
      <c r="A144" s="326" t="s">
        <v>538</v>
      </c>
      <c r="B144" s="328" t="s">
        <v>548</v>
      </c>
      <c r="C144" s="327" t="s">
        <v>13</v>
      </c>
      <c r="D144" s="300">
        <v>6</v>
      </c>
      <c r="E144" s="262">
        <v>77893</v>
      </c>
      <c r="F144" s="301">
        <f>+ROUND(D144*E144,0)</f>
        <v>467358</v>
      </c>
    </row>
    <row r="145" spans="1:6" ht="12">
      <c r="A145" s="326" t="s">
        <v>605</v>
      </c>
      <c r="B145" s="328" t="s">
        <v>331</v>
      </c>
      <c r="C145" s="327" t="s">
        <v>13</v>
      </c>
      <c r="D145" s="300">
        <v>1</v>
      </c>
      <c r="E145" s="262">
        <v>99757</v>
      </c>
      <c r="F145" s="301">
        <f>+ROUND(D145*E145,0)</f>
        <v>99757</v>
      </c>
    </row>
    <row r="146" spans="1:6" ht="12">
      <c r="A146" s="326" t="s">
        <v>606</v>
      </c>
      <c r="B146" s="328" t="s">
        <v>546</v>
      </c>
      <c r="C146" s="327" t="s">
        <v>13</v>
      </c>
      <c r="D146" s="300">
        <v>2</v>
      </c>
      <c r="E146" s="262">
        <v>99757</v>
      </c>
      <c r="F146" s="301">
        <f>+ROUND(D146*E146,0)</f>
        <v>199514</v>
      </c>
    </row>
    <row r="147" spans="1:6" ht="12">
      <c r="A147" s="326" t="s">
        <v>607</v>
      </c>
      <c r="B147" s="328" t="s">
        <v>360</v>
      </c>
      <c r="C147" s="327" t="s">
        <v>13</v>
      </c>
      <c r="D147" s="300">
        <v>1</v>
      </c>
      <c r="E147" s="262">
        <v>149203</v>
      </c>
      <c r="F147" s="301">
        <f>+ROUND(D147*E147,0)</f>
        <v>149203</v>
      </c>
    </row>
    <row r="148" spans="1:6" ht="12">
      <c r="A148" s="326" t="s">
        <v>608</v>
      </c>
      <c r="B148" s="328" t="s">
        <v>569</v>
      </c>
      <c r="C148" s="327" t="s">
        <v>13</v>
      </c>
      <c r="D148" s="300">
        <v>1</v>
      </c>
      <c r="E148" s="262">
        <v>149203</v>
      </c>
      <c r="F148" s="301">
        <f>+ROUND(D148*E148,0)</f>
        <v>149203</v>
      </c>
    </row>
    <row r="149" spans="1:6" ht="12">
      <c r="A149" s="326" t="s">
        <v>503</v>
      </c>
      <c r="B149" s="330" t="s">
        <v>308</v>
      </c>
      <c r="C149" s="327"/>
      <c r="D149" s="300"/>
      <c r="E149" s="262"/>
      <c r="F149" s="301" t="s">
        <v>14</v>
      </c>
    </row>
    <row r="150" spans="1:6" ht="12">
      <c r="A150" s="326" t="s">
        <v>539</v>
      </c>
      <c r="B150" s="328" t="s">
        <v>359</v>
      </c>
      <c r="C150" s="327" t="s">
        <v>13</v>
      </c>
      <c r="D150" s="300">
        <v>2</v>
      </c>
      <c r="E150" s="262">
        <v>149203</v>
      </c>
      <c r="F150" s="301">
        <f>+ROUND(D150*E150,0)</f>
        <v>298406</v>
      </c>
    </row>
    <row r="151" spans="1:6" ht="25.5" customHeight="1">
      <c r="A151" s="329" t="s">
        <v>504</v>
      </c>
      <c r="B151" s="330" t="s">
        <v>427</v>
      </c>
      <c r="C151" s="327"/>
      <c r="D151" s="300"/>
      <c r="E151" s="262"/>
      <c r="F151" s="301" t="s">
        <v>14</v>
      </c>
    </row>
    <row r="152" spans="1:6" ht="12">
      <c r="A152" s="326" t="s">
        <v>505</v>
      </c>
      <c r="B152" s="328" t="s">
        <v>314</v>
      </c>
      <c r="C152" s="327" t="s">
        <v>13</v>
      </c>
      <c r="D152" s="300">
        <v>2</v>
      </c>
      <c r="E152" s="262">
        <v>367221</v>
      </c>
      <c r="F152" s="301">
        <f>+ROUND(D152*E152,0)</f>
        <v>734442</v>
      </c>
    </row>
    <row r="153" spans="1:6" ht="38.25" customHeight="1">
      <c r="A153" s="331" t="s">
        <v>168</v>
      </c>
      <c r="B153" s="332" t="s">
        <v>169</v>
      </c>
      <c r="C153" s="333"/>
      <c r="D153" s="300"/>
      <c r="E153" s="262"/>
      <c r="F153" s="301" t="s">
        <v>14</v>
      </c>
    </row>
    <row r="154" spans="1:6" ht="12">
      <c r="A154" s="331" t="s">
        <v>99</v>
      </c>
      <c r="B154" s="332" t="s">
        <v>170</v>
      </c>
      <c r="C154" s="333"/>
      <c r="D154" s="300"/>
      <c r="E154" s="262"/>
      <c r="F154" s="301" t="s">
        <v>14</v>
      </c>
    </row>
    <row r="155" spans="1:6" ht="48">
      <c r="A155" s="334" t="s">
        <v>524</v>
      </c>
      <c r="B155" s="335" t="s">
        <v>508</v>
      </c>
      <c r="C155" s="327" t="s">
        <v>13</v>
      </c>
      <c r="D155" s="300">
        <v>3</v>
      </c>
      <c r="E155" s="262">
        <v>4121538</v>
      </c>
      <c r="F155" s="301">
        <f>+ROUND(D155*E155,0)</f>
        <v>12364614</v>
      </c>
    </row>
    <row r="156" spans="1:6" ht="48" hidden="1">
      <c r="A156" s="334" t="s">
        <v>525</v>
      </c>
      <c r="B156" s="335" t="s">
        <v>509</v>
      </c>
      <c r="C156" s="327" t="s">
        <v>13</v>
      </c>
      <c r="D156" s="300"/>
      <c r="E156" s="262">
        <v>3790010</v>
      </c>
      <c r="F156" s="301">
        <v>0</v>
      </c>
    </row>
    <row r="157" spans="1:6" ht="12">
      <c r="A157" s="331" t="s">
        <v>510</v>
      </c>
      <c r="B157" s="332" t="s">
        <v>507</v>
      </c>
      <c r="C157" s="336"/>
      <c r="D157" s="300"/>
      <c r="E157" s="262"/>
      <c r="F157" s="301" t="s">
        <v>14</v>
      </c>
    </row>
    <row r="158" spans="1:6" ht="48.75" thickBot="1">
      <c r="A158" s="337" t="s">
        <v>526</v>
      </c>
      <c r="B158" s="338" t="s">
        <v>511</v>
      </c>
      <c r="C158" s="339" t="s">
        <v>512</v>
      </c>
      <c r="D158" s="340">
        <v>1</v>
      </c>
      <c r="E158" s="268">
        <v>14488317</v>
      </c>
      <c r="F158" s="341">
        <f>+ROUND(D158*E158,0)</f>
        <v>14488317</v>
      </c>
    </row>
    <row r="159" spans="1:6" ht="12">
      <c r="A159" s="342" t="s">
        <v>14</v>
      </c>
      <c r="B159" s="343" t="s">
        <v>62</v>
      </c>
      <c r="C159" s="344" t="s">
        <v>14</v>
      </c>
      <c r="D159" s="345"/>
      <c r="E159" s="346"/>
      <c r="F159" s="347">
        <f>SUM(F7:F158)</f>
        <v>207042429</v>
      </c>
    </row>
    <row r="160" spans="1:6" ht="12">
      <c r="A160" s="348"/>
      <c r="B160" s="349" t="s">
        <v>629</v>
      </c>
      <c r="C160" s="350" t="s">
        <v>14</v>
      </c>
      <c r="D160" s="351"/>
      <c r="E160" s="352"/>
      <c r="F160" s="353">
        <f>+ROUND(F159*29%,0)</f>
        <v>60042304</v>
      </c>
    </row>
    <row r="161" spans="1:6" ht="12">
      <c r="A161" s="348"/>
      <c r="B161" s="349" t="s">
        <v>628</v>
      </c>
      <c r="C161" s="350"/>
      <c r="D161" s="351">
        <v>0.16</v>
      </c>
      <c r="E161" s="352"/>
      <c r="F161" s="353">
        <f>+ROUND(F159*D161*6%,0)</f>
        <v>1987607</v>
      </c>
    </row>
    <row r="162" spans="1:6" ht="12.75" thickBot="1">
      <c r="A162" s="354" t="s">
        <v>14</v>
      </c>
      <c r="B162" s="355" t="s">
        <v>66</v>
      </c>
      <c r="C162" s="356" t="s">
        <v>14</v>
      </c>
      <c r="D162" s="357"/>
      <c r="E162" s="358"/>
      <c r="F162" s="359">
        <f>+F159+F160+F161</f>
        <v>269072340</v>
      </c>
    </row>
  </sheetData>
  <sheetProtection password="DF72" sheet="1" formatCells="0" formatColumns="0" formatRows="0" insertColumns="0" insertRows="0" deleteColumns="0" deleteRows="0"/>
  <mergeCells count="2">
    <mergeCell ref="A1:F1"/>
    <mergeCell ref="A2:F2"/>
  </mergeCells>
  <printOptions horizontalCentered="1"/>
  <pageMargins left="0.7086614173228347" right="0.7086614173228347" top="0.7480314960629921" bottom="0.7480314960629921" header="0.31496062992125984" footer="0.31496062992125984"/>
  <pageSetup orientation="portrait" scale="70" r:id="rId1"/>
  <rowBreaks count="4" manualBreakCount="4">
    <brk id="48" max="5" man="1"/>
    <brk id="87" max="5" man="1"/>
    <brk id="129" max="5" man="1"/>
    <brk id="162" max="5" man="1"/>
  </rowBreaks>
  <ignoredErrors>
    <ignoredError sqref="F7:F158" unlockedFormula="1"/>
  </ignoredErrors>
</worksheet>
</file>

<file path=xl/worksheets/sheet4.xml><?xml version="1.0" encoding="utf-8"?>
<worksheet xmlns="http://schemas.openxmlformats.org/spreadsheetml/2006/main" xmlns:r="http://schemas.openxmlformats.org/officeDocument/2006/relationships">
  <sheetPr>
    <tabColor rgb="FFFFC000"/>
  </sheetPr>
  <dimension ref="A1:DI14"/>
  <sheetViews>
    <sheetView zoomScale="80" zoomScaleNormal="80" zoomScaleSheetLayoutView="80" zoomScalePageLayoutView="0" workbookViewId="0" topLeftCell="A1">
      <selection activeCell="J10" sqref="J10"/>
    </sheetView>
  </sheetViews>
  <sheetFormatPr defaultColWidth="11.421875" defaultRowHeight="15"/>
  <cols>
    <col min="1" max="1" width="8.7109375" style="25" customWidth="1"/>
    <col min="2" max="2" width="52.7109375" style="25" customWidth="1"/>
    <col min="3" max="3" width="10.8515625" style="25" customWidth="1"/>
    <col min="4" max="4" width="11.57421875" style="58" customWidth="1"/>
    <col min="5" max="5" width="18.140625" style="25" bestFit="1" customWidth="1"/>
    <col min="6" max="6" width="22.28125" style="25" bestFit="1" customWidth="1"/>
    <col min="7" max="7" width="21.7109375" style="102" bestFit="1" customWidth="1"/>
  </cols>
  <sheetData>
    <row r="1" spans="1:6" ht="30" customHeight="1">
      <c r="A1" s="368" t="s">
        <v>609</v>
      </c>
      <c r="B1" s="369"/>
      <c r="C1" s="369"/>
      <c r="D1" s="369"/>
      <c r="E1" s="369"/>
      <c r="F1" s="370"/>
    </row>
    <row r="2" spans="1:6" ht="15.75" thickBot="1">
      <c r="A2" s="380" t="s">
        <v>136</v>
      </c>
      <c r="B2" s="381"/>
      <c r="C2" s="381"/>
      <c r="D2" s="381"/>
      <c r="E2" s="381"/>
      <c r="F2" s="382"/>
    </row>
    <row r="3" spans="1:110" s="52" customFormat="1" ht="24" customHeight="1" thickBot="1">
      <c r="A3" s="149" t="s">
        <v>63</v>
      </c>
      <c r="B3" s="149" t="s">
        <v>1</v>
      </c>
      <c r="C3" s="149" t="s">
        <v>67</v>
      </c>
      <c r="D3" s="149" t="s">
        <v>68</v>
      </c>
      <c r="E3" s="72" t="s">
        <v>84</v>
      </c>
      <c r="F3" s="72" t="s">
        <v>64</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row>
    <row r="4" spans="1:7" s="287" customFormat="1" ht="12">
      <c r="A4" s="231" t="s">
        <v>140</v>
      </c>
      <c r="B4" s="282" t="s">
        <v>101</v>
      </c>
      <c r="C4" s="283"/>
      <c r="D4" s="284"/>
      <c r="E4" s="285"/>
      <c r="F4" s="230"/>
      <c r="G4" s="286"/>
    </row>
    <row r="5" spans="1:7" s="287" customFormat="1" ht="313.5" customHeight="1" thickBot="1">
      <c r="A5" s="54" t="s">
        <v>102</v>
      </c>
      <c r="B5" s="55" t="s">
        <v>238</v>
      </c>
      <c r="C5" s="49" t="s">
        <v>103</v>
      </c>
      <c r="D5" s="59">
        <v>1</v>
      </c>
      <c r="E5" s="117">
        <v>1835304547</v>
      </c>
      <c r="F5" s="117">
        <f>+ROUND(D5*E5,0)</f>
        <v>1835304547</v>
      </c>
      <c r="G5" s="286"/>
    </row>
    <row r="6" spans="1:8" ht="15">
      <c r="A6" s="7" t="s">
        <v>14</v>
      </c>
      <c r="B6" s="8" t="s">
        <v>15</v>
      </c>
      <c r="C6" s="9"/>
      <c r="D6" s="56"/>
      <c r="E6" s="10"/>
      <c r="F6" s="88">
        <f>+F5</f>
        <v>1835304547</v>
      </c>
      <c r="G6" s="103"/>
      <c r="H6" s="100"/>
    </row>
    <row r="7" spans="1:8" ht="15">
      <c r="A7" s="11"/>
      <c r="B7" s="12" t="s">
        <v>95</v>
      </c>
      <c r="C7" s="22"/>
      <c r="D7" s="63"/>
      <c r="E7" s="64"/>
      <c r="F7" s="89">
        <v>330354818</v>
      </c>
      <c r="G7" s="362"/>
      <c r="H7" s="100"/>
    </row>
    <row r="8" spans="1:8" ht="15.75" thickBot="1">
      <c r="A8" s="13" t="s">
        <v>14</v>
      </c>
      <c r="B8" s="14" t="s">
        <v>16</v>
      </c>
      <c r="C8" s="15"/>
      <c r="D8" s="15"/>
      <c r="E8" s="16"/>
      <c r="F8" s="90">
        <f>SUM(F6:F7)</f>
        <v>2165659365</v>
      </c>
      <c r="G8" s="103"/>
      <c r="H8" s="100"/>
    </row>
    <row r="9" spans="1:113" s="43" customFormat="1" ht="12">
      <c r="A9" s="44"/>
      <c r="B9" s="45"/>
      <c r="C9" s="46"/>
      <c r="D9" s="61"/>
      <c r="E9" s="47"/>
      <c r="F9" s="48"/>
      <c r="G9" s="363"/>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row>
    <row r="10" spans="1:113" s="43" customFormat="1" ht="12">
      <c r="A10" s="44"/>
      <c r="B10" s="45"/>
      <c r="C10" s="46"/>
      <c r="D10" s="61"/>
      <c r="E10" s="47"/>
      <c r="F10" s="48"/>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row>
    <row r="11" spans="1:113" s="43" customFormat="1" ht="12">
      <c r="A11" s="44"/>
      <c r="B11" s="45"/>
      <c r="C11" s="46"/>
      <c r="D11" s="61"/>
      <c r="E11" s="47"/>
      <c r="F11" s="48"/>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row>
    <row r="12" spans="1:6" ht="15">
      <c r="A12" s="34"/>
      <c r="B12" s="35"/>
      <c r="C12" s="36"/>
      <c r="D12" s="39"/>
      <c r="E12" s="29"/>
      <c r="F12" s="37"/>
    </row>
    <row r="13" spans="1:6" ht="15">
      <c r="A13" s="34"/>
      <c r="B13" s="35"/>
      <c r="C13" s="36"/>
      <c r="D13" s="39"/>
      <c r="E13" s="29"/>
      <c r="F13" s="37"/>
    </row>
    <row r="14" ht="15">
      <c r="F14" s="38"/>
    </row>
  </sheetData>
  <sheetProtection password="DF72" sheet="1"/>
  <mergeCells count="2">
    <mergeCell ref="A1:F1"/>
    <mergeCell ref="A2:F2"/>
  </mergeCells>
  <printOptions/>
  <pageMargins left="0.7" right="0.7" top="0.75" bottom="0.75" header="0.3" footer="0.3"/>
  <pageSetup horizontalDpi="600" verticalDpi="600" orientation="portrait" scale="72" r:id="rId1"/>
  <rowBreaks count="2" manualBreakCount="2">
    <brk id="8" max="5" man="1"/>
    <brk id="11" max="5" man="1"/>
  </rowBreaks>
</worksheet>
</file>

<file path=xl/worksheets/sheet5.xml><?xml version="1.0" encoding="utf-8"?>
<worksheet xmlns="http://schemas.openxmlformats.org/spreadsheetml/2006/main" xmlns:r="http://schemas.openxmlformats.org/officeDocument/2006/relationships">
  <sheetPr>
    <tabColor rgb="FFFFC000"/>
  </sheetPr>
  <dimension ref="A1:DA42"/>
  <sheetViews>
    <sheetView zoomScale="80" zoomScaleNormal="80" zoomScaleSheetLayoutView="80" zoomScalePageLayoutView="0" workbookViewId="0" topLeftCell="A1">
      <selection activeCell="F23" sqref="F23"/>
    </sheetView>
  </sheetViews>
  <sheetFormatPr defaultColWidth="11.421875" defaultRowHeight="15"/>
  <cols>
    <col min="1" max="1" width="9.7109375" style="25" customWidth="1"/>
    <col min="2" max="2" width="56.8515625" style="25" customWidth="1"/>
    <col min="3" max="3" width="9.421875" style="25" customWidth="1"/>
    <col min="4" max="4" width="11.57421875" style="58" customWidth="1"/>
    <col min="5" max="5" width="15.57421875" style="25" bestFit="1" customWidth="1"/>
    <col min="6" max="6" width="19.28125" style="25" bestFit="1" customWidth="1"/>
  </cols>
  <sheetData>
    <row r="1" spans="1:6" s="150" customFormat="1" ht="32.25" customHeight="1">
      <c r="A1" s="368" t="s">
        <v>609</v>
      </c>
      <c r="B1" s="369"/>
      <c r="C1" s="369"/>
      <c r="D1" s="369"/>
      <c r="E1" s="369"/>
      <c r="F1" s="370"/>
    </row>
    <row r="2" spans="1:6" ht="15.75" thickBot="1">
      <c r="A2" s="380" t="s">
        <v>137</v>
      </c>
      <c r="B2" s="381"/>
      <c r="C2" s="381"/>
      <c r="D2" s="381"/>
      <c r="E2" s="381"/>
      <c r="F2" s="382"/>
    </row>
    <row r="3" spans="1:6" s="40" customFormat="1" ht="24.75" customHeight="1" thickBot="1">
      <c r="A3" s="50" t="s">
        <v>63</v>
      </c>
      <c r="B3" s="50" t="s">
        <v>1</v>
      </c>
      <c r="C3" s="50" t="s">
        <v>67</v>
      </c>
      <c r="D3" s="50" t="s">
        <v>68</v>
      </c>
      <c r="E3" s="51" t="s">
        <v>84</v>
      </c>
      <c r="F3" s="72" t="s">
        <v>64</v>
      </c>
    </row>
    <row r="4" spans="1:6" s="40" customFormat="1" ht="12">
      <c r="A4" s="118" t="s">
        <v>17</v>
      </c>
      <c r="B4" s="118" t="s">
        <v>18</v>
      </c>
      <c r="C4" s="118"/>
      <c r="D4" s="118"/>
      <c r="E4" s="118"/>
      <c r="F4" s="119"/>
    </row>
    <row r="5" spans="1:6" s="40" customFormat="1" ht="12">
      <c r="A5" s="120" t="s">
        <v>19</v>
      </c>
      <c r="B5" s="121" t="s">
        <v>20</v>
      </c>
      <c r="C5" s="122" t="s">
        <v>14</v>
      </c>
      <c r="D5" s="123"/>
      <c r="E5" s="124"/>
      <c r="F5" s="125"/>
    </row>
    <row r="6" spans="1:6" s="40" customFormat="1" ht="12">
      <c r="A6" s="126" t="s">
        <v>21</v>
      </c>
      <c r="B6" s="126" t="s">
        <v>120</v>
      </c>
      <c r="C6" s="127" t="s">
        <v>13</v>
      </c>
      <c r="D6" s="128">
        <v>35.19</v>
      </c>
      <c r="E6" s="129">
        <v>19714</v>
      </c>
      <c r="F6" s="130">
        <f>+ROUND(D6*E6,0)</f>
        <v>693736</v>
      </c>
    </row>
    <row r="7" spans="1:6" s="40" customFormat="1" ht="12">
      <c r="A7" s="126" t="s">
        <v>22</v>
      </c>
      <c r="B7" s="126" t="s">
        <v>23</v>
      </c>
      <c r="C7" s="127" t="s">
        <v>10</v>
      </c>
      <c r="D7" s="128">
        <v>351.86</v>
      </c>
      <c r="E7" s="129">
        <v>1176</v>
      </c>
      <c r="F7" s="130">
        <f>+ROUND(D7*E7,0)</f>
        <v>413787</v>
      </c>
    </row>
    <row r="8" spans="1:6" s="40" customFormat="1" ht="12">
      <c r="A8" s="126" t="s">
        <v>24</v>
      </c>
      <c r="B8" s="126" t="s">
        <v>106</v>
      </c>
      <c r="C8" s="127" t="s">
        <v>14</v>
      </c>
      <c r="D8" s="128"/>
      <c r="E8" s="129"/>
      <c r="F8" s="131" t="s">
        <v>14</v>
      </c>
    </row>
    <row r="9" spans="1:6" s="40" customFormat="1" ht="12">
      <c r="A9" s="126" t="s">
        <v>104</v>
      </c>
      <c r="B9" s="126" t="s">
        <v>105</v>
      </c>
      <c r="C9" s="127" t="s">
        <v>13</v>
      </c>
      <c r="D9" s="128">
        <v>2</v>
      </c>
      <c r="E9" s="129">
        <v>331014</v>
      </c>
      <c r="F9" s="130">
        <f>+ROUND(D9*E9,0)</f>
        <v>662028</v>
      </c>
    </row>
    <row r="10" spans="1:105" s="41" customFormat="1" ht="12">
      <c r="A10" s="132" t="s">
        <v>27</v>
      </c>
      <c r="B10" s="133" t="s">
        <v>28</v>
      </c>
      <c r="C10" s="134"/>
      <c r="D10" s="135"/>
      <c r="E10" s="129"/>
      <c r="F10" s="131" t="s">
        <v>14</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row>
    <row r="11" spans="1:105" s="41" customFormat="1" ht="12">
      <c r="A11" s="136" t="s">
        <v>75</v>
      </c>
      <c r="B11" s="133" t="s">
        <v>91</v>
      </c>
      <c r="C11" s="137"/>
      <c r="D11" s="135"/>
      <c r="E11" s="138"/>
      <c r="F11" s="131" t="s">
        <v>14</v>
      </c>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row>
    <row r="12" spans="1:105" s="41" customFormat="1" ht="42" customHeight="1">
      <c r="A12" s="139" t="s">
        <v>76</v>
      </c>
      <c r="B12" s="140" t="s">
        <v>96</v>
      </c>
      <c r="C12" s="141" t="s">
        <v>26</v>
      </c>
      <c r="D12" s="128">
        <v>1258</v>
      </c>
      <c r="E12" s="129">
        <v>12279</v>
      </c>
      <c r="F12" s="130">
        <f>+ROUND(D12*E12,0)</f>
        <v>15446982</v>
      </c>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row>
    <row r="13" spans="1:105" s="41" customFormat="1" ht="12">
      <c r="A13" s="132" t="s">
        <v>39</v>
      </c>
      <c r="B13" s="133" t="s">
        <v>40</v>
      </c>
      <c r="C13" s="134" t="s">
        <v>41</v>
      </c>
      <c r="D13" s="135"/>
      <c r="E13" s="142"/>
      <c r="F13" s="131"/>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row>
    <row r="14" spans="1:105" s="41" customFormat="1" ht="12">
      <c r="A14" s="136" t="s">
        <v>42</v>
      </c>
      <c r="B14" s="133" t="s">
        <v>43</v>
      </c>
      <c r="C14" s="137"/>
      <c r="D14" s="135"/>
      <c r="E14" s="129"/>
      <c r="F14" s="131" t="s">
        <v>14</v>
      </c>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row>
    <row r="15" spans="1:105" s="41" customFormat="1" ht="30.75" customHeight="1">
      <c r="A15" s="139" t="s">
        <v>44</v>
      </c>
      <c r="B15" s="140" t="s">
        <v>45</v>
      </c>
      <c r="C15" s="141" t="s">
        <v>26</v>
      </c>
      <c r="D15" s="128">
        <v>159</v>
      </c>
      <c r="E15" s="129">
        <v>12465</v>
      </c>
      <c r="F15" s="130">
        <f>+ROUND(D15*E15,0)</f>
        <v>1981935</v>
      </c>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row>
    <row r="16" spans="1:105" s="41" customFormat="1" ht="43.5" customHeight="1">
      <c r="A16" s="139" t="s">
        <v>46</v>
      </c>
      <c r="B16" s="140" t="s">
        <v>47</v>
      </c>
      <c r="C16" s="141" t="s">
        <v>26</v>
      </c>
      <c r="D16" s="128">
        <v>796</v>
      </c>
      <c r="E16" s="129">
        <v>47981</v>
      </c>
      <c r="F16" s="130">
        <f>+ROUND(D16*E16,0)</f>
        <v>38192876</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row>
    <row r="17" spans="1:105" s="41" customFormat="1" ht="12">
      <c r="A17" s="136" t="s">
        <v>69</v>
      </c>
      <c r="B17" s="133" t="s">
        <v>70</v>
      </c>
      <c r="C17" s="137"/>
      <c r="D17" s="135"/>
      <c r="E17" s="129"/>
      <c r="F17" s="131" t="s">
        <v>14</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row>
    <row r="18" spans="1:105" s="41" customFormat="1" ht="24">
      <c r="A18" s="139" t="s">
        <v>71</v>
      </c>
      <c r="B18" s="140" t="s">
        <v>72</v>
      </c>
      <c r="C18" s="141" t="s">
        <v>26</v>
      </c>
      <c r="D18" s="128">
        <v>150</v>
      </c>
      <c r="E18" s="129">
        <v>50016</v>
      </c>
      <c r="F18" s="130">
        <f>+ROUND(D18*E18,0)</f>
        <v>7502400</v>
      </c>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row r="19" spans="1:105" s="41" customFormat="1" ht="12">
      <c r="A19" s="136" t="s">
        <v>239</v>
      </c>
      <c r="B19" s="133" t="s">
        <v>240</v>
      </c>
      <c r="C19" s="141"/>
      <c r="D19" s="135"/>
      <c r="E19" s="129"/>
      <c r="F19" s="131" t="s">
        <v>14</v>
      </c>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row>
    <row r="20" spans="1:105" s="41" customFormat="1" ht="12">
      <c r="A20" s="136" t="s">
        <v>116</v>
      </c>
      <c r="B20" s="133" t="s">
        <v>52</v>
      </c>
      <c r="C20" s="141"/>
      <c r="D20" s="135"/>
      <c r="E20" s="129"/>
      <c r="F20" s="131" t="s">
        <v>14</v>
      </c>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row>
    <row r="21" spans="1:105" s="41" customFormat="1" ht="24">
      <c r="A21" s="139" t="s">
        <v>117</v>
      </c>
      <c r="B21" s="140" t="s">
        <v>118</v>
      </c>
      <c r="C21" s="141" t="s">
        <v>25</v>
      </c>
      <c r="D21" s="128">
        <v>82.78</v>
      </c>
      <c r="E21" s="129">
        <v>57974</v>
      </c>
      <c r="F21" s="130">
        <f>+ROUND(D21*E21,0)</f>
        <v>4799088</v>
      </c>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row>
    <row r="22" spans="1:105" s="41" customFormat="1" ht="12">
      <c r="A22" s="132" t="s">
        <v>77</v>
      </c>
      <c r="B22" s="133" t="s">
        <v>78</v>
      </c>
      <c r="C22" s="134"/>
      <c r="D22" s="135"/>
      <c r="E22" s="142"/>
      <c r="F22" s="131" t="s">
        <v>14</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row>
    <row r="23" spans="1:105" s="41" customFormat="1" ht="69.75" customHeight="1">
      <c r="A23" s="132" t="s">
        <v>157</v>
      </c>
      <c r="B23" s="133" t="s">
        <v>255</v>
      </c>
      <c r="C23" s="134"/>
      <c r="D23" s="135"/>
      <c r="E23" s="129"/>
      <c r="F23" s="131" t="s">
        <v>14</v>
      </c>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s="41" customFormat="1" ht="12">
      <c r="A24" s="139" t="s">
        <v>79</v>
      </c>
      <c r="B24" s="140" t="s">
        <v>110</v>
      </c>
      <c r="C24" s="141" t="s">
        <v>26</v>
      </c>
      <c r="D24" s="128">
        <v>94.6</v>
      </c>
      <c r="E24" s="129">
        <v>16398</v>
      </c>
      <c r="F24" s="130">
        <f>+ROUND(D24*E24,0)</f>
        <v>1551251</v>
      </c>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row>
    <row r="25" spans="1:105" s="41" customFormat="1" ht="12">
      <c r="A25" s="136" t="s">
        <v>73</v>
      </c>
      <c r="B25" s="133" t="s">
        <v>74</v>
      </c>
      <c r="C25" s="137"/>
      <c r="D25" s="135"/>
      <c r="E25" s="138"/>
      <c r="F25" s="131" t="s">
        <v>14</v>
      </c>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row>
    <row r="26" spans="1:105" s="43" customFormat="1" ht="40.5" customHeight="1" thickBot="1">
      <c r="A26" s="143" t="s">
        <v>97</v>
      </c>
      <c r="B26" s="144" t="s">
        <v>98</v>
      </c>
      <c r="C26" s="145" t="s">
        <v>25</v>
      </c>
      <c r="D26" s="147">
        <v>73.5</v>
      </c>
      <c r="E26" s="146">
        <v>4839</v>
      </c>
      <c r="F26" s="148">
        <f>+ROUND(D26*E26,0)</f>
        <v>355667</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s="43" customFormat="1" ht="12">
      <c r="A27" s="26"/>
      <c r="B27" s="27" t="s">
        <v>94</v>
      </c>
      <c r="C27" s="28"/>
      <c r="D27" s="39"/>
      <c r="E27" s="30"/>
      <c r="F27" s="92">
        <f>SUM(F6:F26)</f>
        <v>71599750</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s="43" customFormat="1" ht="12">
      <c r="A28" s="26"/>
      <c r="B28" s="20" t="s">
        <v>630</v>
      </c>
      <c r="C28" s="21" t="s">
        <v>14</v>
      </c>
      <c r="D28" s="22"/>
      <c r="E28" s="30"/>
      <c r="F28" s="91">
        <v>20763928</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s="43" customFormat="1" ht="12">
      <c r="A29" s="26"/>
      <c r="B29" s="20" t="s">
        <v>628</v>
      </c>
      <c r="C29" s="21" t="s">
        <v>14</v>
      </c>
      <c r="D29" s="22">
        <v>0.16</v>
      </c>
      <c r="E29" s="30"/>
      <c r="F29" s="91">
        <v>687358</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0" spans="1:105" s="43" customFormat="1" ht="12.75" thickBot="1">
      <c r="A30" s="31"/>
      <c r="B30" s="23" t="s">
        <v>66</v>
      </c>
      <c r="C30" s="32"/>
      <c r="D30" s="60"/>
      <c r="E30" s="33"/>
      <c r="F30" s="93">
        <f>+F27+F28+F29</f>
        <v>93051036</v>
      </c>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1" ht="15">
      <c r="F31" s="38"/>
    </row>
    <row r="42" ht="15">
      <c r="C42" s="17"/>
    </row>
  </sheetData>
  <sheetProtection password="DF72" sheet="1"/>
  <mergeCells count="2">
    <mergeCell ref="A1:F1"/>
    <mergeCell ref="A2:F2"/>
  </mergeCells>
  <printOptions/>
  <pageMargins left="0.7" right="0.7" top="0.75" bottom="0.75" header="0.3" footer="0.3"/>
  <pageSetup horizontalDpi="600" verticalDpi="600" orientation="portrait" scale="73"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F29"/>
  <sheetViews>
    <sheetView zoomScale="90" zoomScaleNormal="90" zoomScaleSheetLayoutView="90" zoomScalePageLayoutView="0" workbookViewId="0" topLeftCell="A1">
      <selection activeCell="H30" sqref="H30"/>
    </sheetView>
  </sheetViews>
  <sheetFormatPr defaultColWidth="11.421875" defaultRowHeight="15"/>
  <cols>
    <col min="1" max="1" width="9.28125" style="25" customWidth="1"/>
    <col min="2" max="2" width="56.8515625" style="25" customWidth="1"/>
    <col min="3" max="3" width="9.421875" style="25" customWidth="1"/>
    <col min="4" max="4" width="9.140625" style="58" customWidth="1"/>
    <col min="5" max="5" width="12.421875" style="25" customWidth="1"/>
    <col min="6" max="6" width="14.57421875" style="25" bestFit="1" customWidth="1"/>
  </cols>
  <sheetData>
    <row r="1" spans="1:6" s="150" customFormat="1" ht="30.75" customHeight="1">
      <c r="A1" s="368" t="s">
        <v>609</v>
      </c>
      <c r="B1" s="383"/>
      <c r="C1" s="383"/>
      <c r="D1" s="383"/>
      <c r="E1" s="383"/>
      <c r="F1" s="384"/>
    </row>
    <row r="2" spans="1:6" ht="15.75" thickBot="1">
      <c r="A2" s="371" t="s">
        <v>134</v>
      </c>
      <c r="B2" s="372"/>
      <c r="C2" s="372"/>
      <c r="D2" s="372"/>
      <c r="E2" s="372"/>
      <c r="F2" s="373"/>
    </row>
    <row r="3" spans="1:6" ht="31.5" customHeight="1" thickBot="1">
      <c r="A3" s="2" t="s">
        <v>0</v>
      </c>
      <c r="B3" s="3" t="s">
        <v>1</v>
      </c>
      <c r="C3" s="3" t="s">
        <v>2</v>
      </c>
      <c r="D3" s="4" t="s">
        <v>3</v>
      </c>
      <c r="E3" s="5" t="s">
        <v>4</v>
      </c>
      <c r="F3" s="3" t="s">
        <v>5</v>
      </c>
    </row>
    <row r="4" spans="1:6" ht="15">
      <c r="A4" s="118" t="s">
        <v>17</v>
      </c>
      <c r="B4" s="118" t="s">
        <v>18</v>
      </c>
      <c r="C4" s="118"/>
      <c r="D4" s="118"/>
      <c r="E4" s="118"/>
      <c r="F4" s="118"/>
    </row>
    <row r="5" spans="1:6" ht="15">
      <c r="A5" s="120" t="s">
        <v>19</v>
      </c>
      <c r="B5" s="121" t="s">
        <v>20</v>
      </c>
      <c r="C5" s="122" t="s">
        <v>14</v>
      </c>
      <c r="D5" s="123"/>
      <c r="E5" s="124"/>
      <c r="F5" s="151"/>
    </row>
    <row r="6" spans="1:6" ht="15">
      <c r="A6" s="126" t="s">
        <v>21</v>
      </c>
      <c r="B6" s="152" t="s">
        <v>120</v>
      </c>
      <c r="C6" s="127" t="s">
        <v>13</v>
      </c>
      <c r="D6" s="128">
        <v>10</v>
      </c>
      <c r="E6" s="153">
        <v>19714</v>
      </c>
      <c r="F6" s="154">
        <f>+ROUND(D6*E6,0)</f>
        <v>197140</v>
      </c>
    </row>
    <row r="7" spans="1:6" ht="15">
      <c r="A7" s="126" t="s">
        <v>22</v>
      </c>
      <c r="B7" s="152" t="s">
        <v>23</v>
      </c>
      <c r="C7" s="127" t="s">
        <v>10</v>
      </c>
      <c r="D7" s="128">
        <v>100</v>
      </c>
      <c r="E7" s="153">
        <v>1176</v>
      </c>
      <c r="F7" s="154">
        <f>+ROUND(D7*E7,0)</f>
        <v>117600</v>
      </c>
    </row>
    <row r="8" spans="1:6" ht="15">
      <c r="A8" s="126" t="s">
        <v>24</v>
      </c>
      <c r="B8" s="152" t="s">
        <v>106</v>
      </c>
      <c r="C8" s="127" t="s">
        <v>14</v>
      </c>
      <c r="D8" s="128"/>
      <c r="E8" s="153"/>
      <c r="F8" s="154" t="s">
        <v>14</v>
      </c>
    </row>
    <row r="9" spans="1:6" ht="15">
      <c r="A9" s="126" t="s">
        <v>104</v>
      </c>
      <c r="B9" s="152" t="s">
        <v>105</v>
      </c>
      <c r="C9" s="127" t="s">
        <v>13</v>
      </c>
      <c r="D9" s="128">
        <v>2</v>
      </c>
      <c r="E9" s="153">
        <v>331014</v>
      </c>
      <c r="F9" s="154">
        <f>+ROUND(D9*E9,0)</f>
        <v>662028</v>
      </c>
    </row>
    <row r="10" spans="1:6" ht="15">
      <c r="A10" s="120" t="s">
        <v>27</v>
      </c>
      <c r="B10" s="121" t="s">
        <v>28</v>
      </c>
      <c r="C10" s="127"/>
      <c r="D10" s="128"/>
      <c r="E10" s="153"/>
      <c r="F10" s="154" t="s">
        <v>14</v>
      </c>
    </row>
    <row r="11" spans="1:6" ht="15">
      <c r="A11" s="120" t="s">
        <v>29</v>
      </c>
      <c r="B11" s="121" t="s">
        <v>30</v>
      </c>
      <c r="C11" s="127"/>
      <c r="D11" s="128"/>
      <c r="E11" s="153"/>
      <c r="F11" s="154" t="s">
        <v>14</v>
      </c>
    </row>
    <row r="12" spans="1:6" ht="36">
      <c r="A12" s="126" t="s">
        <v>248</v>
      </c>
      <c r="B12" s="152" t="s">
        <v>249</v>
      </c>
      <c r="C12" s="127" t="s">
        <v>26</v>
      </c>
      <c r="D12" s="128">
        <v>108</v>
      </c>
      <c r="E12" s="153">
        <v>17277</v>
      </c>
      <c r="F12" s="154">
        <f>+ROUND(D12*E12,0)</f>
        <v>1865916</v>
      </c>
    </row>
    <row r="13" spans="1:6" ht="15">
      <c r="A13" s="120" t="s">
        <v>39</v>
      </c>
      <c r="B13" s="120" t="s">
        <v>40</v>
      </c>
      <c r="C13" s="127"/>
      <c r="D13" s="128"/>
      <c r="E13" s="153"/>
      <c r="F13" s="154" t="s">
        <v>14</v>
      </c>
    </row>
    <row r="14" spans="1:6" ht="15">
      <c r="A14" s="136" t="s">
        <v>42</v>
      </c>
      <c r="B14" s="133" t="s">
        <v>43</v>
      </c>
      <c r="C14" s="137"/>
      <c r="D14" s="135"/>
      <c r="E14" s="153"/>
      <c r="F14" s="154" t="s">
        <v>14</v>
      </c>
    </row>
    <row r="15" spans="1:6" ht="24">
      <c r="A15" s="139" t="s">
        <v>44</v>
      </c>
      <c r="B15" s="140" t="s">
        <v>45</v>
      </c>
      <c r="C15" s="141" t="s">
        <v>26</v>
      </c>
      <c r="D15" s="135">
        <v>22</v>
      </c>
      <c r="E15" s="153">
        <v>12465</v>
      </c>
      <c r="F15" s="154">
        <f>+ROUND(D15*E15,0)</f>
        <v>274230</v>
      </c>
    </row>
    <row r="16" spans="1:6" ht="24">
      <c r="A16" s="139" t="s">
        <v>46</v>
      </c>
      <c r="B16" s="140" t="s">
        <v>47</v>
      </c>
      <c r="C16" s="141" t="s">
        <v>26</v>
      </c>
      <c r="D16" s="135">
        <v>86</v>
      </c>
      <c r="E16" s="153">
        <v>47981</v>
      </c>
      <c r="F16" s="154">
        <f>+ROUND(D16*E16,0)</f>
        <v>4126366</v>
      </c>
    </row>
    <row r="17" spans="1:6" ht="15">
      <c r="A17" s="120" t="s">
        <v>239</v>
      </c>
      <c r="B17" s="120" t="s">
        <v>240</v>
      </c>
      <c r="C17" s="127" t="s">
        <v>14</v>
      </c>
      <c r="D17" s="128"/>
      <c r="E17" s="153"/>
      <c r="F17" s="154" t="s">
        <v>14</v>
      </c>
    </row>
    <row r="18" spans="1:6" ht="15">
      <c r="A18" s="120" t="s">
        <v>115</v>
      </c>
      <c r="B18" s="120" t="s">
        <v>51</v>
      </c>
      <c r="C18" s="127"/>
      <c r="D18" s="128"/>
      <c r="E18" s="153"/>
      <c r="F18" s="154" t="s">
        <v>14</v>
      </c>
    </row>
    <row r="19" spans="1:6" ht="24">
      <c r="A19" s="126" t="s">
        <v>241</v>
      </c>
      <c r="B19" s="152" t="s">
        <v>242</v>
      </c>
      <c r="C19" s="127"/>
      <c r="D19" s="128"/>
      <c r="E19" s="153"/>
      <c r="F19" s="154" t="s">
        <v>14</v>
      </c>
    </row>
    <row r="20" spans="1:6" ht="15">
      <c r="A20" s="126" t="s">
        <v>243</v>
      </c>
      <c r="B20" s="152" t="s">
        <v>244</v>
      </c>
      <c r="C20" s="127" t="s">
        <v>10</v>
      </c>
      <c r="D20" s="128">
        <v>130</v>
      </c>
      <c r="E20" s="153">
        <v>27351</v>
      </c>
      <c r="F20" s="154">
        <f>+ROUND(D20*E20,0)</f>
        <v>3555630</v>
      </c>
    </row>
    <row r="21" spans="1:6" ht="15">
      <c r="A21" s="120" t="s">
        <v>116</v>
      </c>
      <c r="B21" s="120" t="s">
        <v>52</v>
      </c>
      <c r="C21" s="127"/>
      <c r="D21" s="128"/>
      <c r="E21" s="153"/>
      <c r="F21" s="154" t="s">
        <v>14</v>
      </c>
    </row>
    <row r="22" spans="1:6" ht="24" customHeight="1" thickBot="1">
      <c r="A22" s="155" t="s">
        <v>117</v>
      </c>
      <c r="B22" s="156" t="s">
        <v>118</v>
      </c>
      <c r="C22" s="157" t="s">
        <v>25</v>
      </c>
      <c r="D22" s="147">
        <v>39</v>
      </c>
      <c r="E22" s="158">
        <v>57974</v>
      </c>
      <c r="F22" s="159">
        <v>2260986</v>
      </c>
    </row>
    <row r="23" spans="1:6" ht="15">
      <c r="A23" s="7" t="s">
        <v>14</v>
      </c>
      <c r="B23" s="18" t="s">
        <v>62</v>
      </c>
      <c r="C23" s="19" t="s">
        <v>14</v>
      </c>
      <c r="D23" s="9"/>
      <c r="E23" s="62"/>
      <c r="F23" s="88">
        <f>SUM(F6:F22)</f>
        <v>13059896</v>
      </c>
    </row>
    <row r="24" spans="1:6" ht="15">
      <c r="A24" s="11"/>
      <c r="B24" s="20" t="s">
        <v>629</v>
      </c>
      <c r="C24" s="21" t="s">
        <v>14</v>
      </c>
      <c r="D24" s="80"/>
      <c r="E24" s="81"/>
      <c r="F24" s="95">
        <v>3787370</v>
      </c>
    </row>
    <row r="25" spans="1:6" ht="15">
      <c r="A25" s="11"/>
      <c r="B25" s="20" t="s">
        <v>628</v>
      </c>
      <c r="C25" s="21" t="s">
        <v>14</v>
      </c>
      <c r="D25" s="80">
        <v>0.16</v>
      </c>
      <c r="E25" s="81"/>
      <c r="F25" s="95">
        <v>125375</v>
      </c>
    </row>
    <row r="26" spans="1:6" ht="15.75" thickBot="1">
      <c r="A26" s="13" t="s">
        <v>14</v>
      </c>
      <c r="B26" s="23" t="s">
        <v>66</v>
      </c>
      <c r="C26" s="24" t="s">
        <v>14</v>
      </c>
      <c r="D26" s="83"/>
      <c r="E26" s="84"/>
      <c r="F26" s="96">
        <f>+F23+F24+F25</f>
        <v>16972641</v>
      </c>
    </row>
    <row r="29" ht="15">
      <c r="F29" s="38"/>
    </row>
  </sheetData>
  <sheetProtection password="DF72" sheet="1" formatCells="0" formatColumns="0" formatRows="0" insertColumns="0" insertRows="0" deleteColumns="0" deleteRows="0"/>
  <mergeCells count="2">
    <mergeCell ref="A1:F1"/>
    <mergeCell ref="A2:F2"/>
  </mergeCells>
  <printOptions horizontalCentered="1"/>
  <pageMargins left="0.7086614173228347" right="0.7086614173228347" top="0.7480314960629921" bottom="0.7480314960629921" header="0.31496062992125984" footer="0.31496062992125984"/>
  <pageSetup orientation="portrait" scale="73" r:id="rId1"/>
  <rowBreaks count="1" manualBreakCount="1">
    <brk id="26" max="5" man="1"/>
  </rowBreaks>
</worksheet>
</file>

<file path=xl/worksheets/sheet7.xml><?xml version="1.0" encoding="utf-8"?>
<worksheet xmlns="http://schemas.openxmlformats.org/spreadsheetml/2006/main" xmlns:r="http://schemas.openxmlformats.org/officeDocument/2006/relationships">
  <sheetPr>
    <tabColor rgb="FFFFFF00"/>
  </sheetPr>
  <dimension ref="A2:F29"/>
  <sheetViews>
    <sheetView zoomScale="80" zoomScaleNormal="80" zoomScaleSheetLayoutView="80" zoomScalePageLayoutView="0" workbookViewId="0" topLeftCell="A1">
      <selection activeCell="E23" sqref="E23"/>
    </sheetView>
  </sheetViews>
  <sheetFormatPr defaultColWidth="11.421875" defaultRowHeight="15"/>
  <cols>
    <col min="1" max="1" width="10.00390625" style="17" customWidth="1"/>
    <col min="2" max="2" width="63.8515625" style="17" customWidth="1"/>
    <col min="3" max="3" width="9.421875" style="17" customWidth="1"/>
    <col min="4" max="4" width="9.140625" style="57" customWidth="1"/>
    <col min="5" max="5" width="12.421875" style="17" customWidth="1"/>
    <col min="6" max="6" width="20.421875" style="17" bestFit="1" customWidth="1"/>
    <col min="7" max="16384" width="11.421875" style="1" customWidth="1"/>
  </cols>
  <sheetData>
    <row r="1" ht="15.75" thickBot="1"/>
    <row r="2" spans="1:6" s="161" customFormat="1" ht="31.5" customHeight="1">
      <c r="A2" s="385" t="s">
        <v>609</v>
      </c>
      <c r="B2" s="386"/>
      <c r="C2" s="386"/>
      <c r="D2" s="386"/>
      <c r="E2" s="386"/>
      <c r="F2" s="387"/>
    </row>
    <row r="3" spans="1:6" ht="15.75" thickBot="1">
      <c r="A3" s="388" t="s">
        <v>540</v>
      </c>
      <c r="B3" s="389"/>
      <c r="C3" s="389"/>
      <c r="D3" s="389"/>
      <c r="E3" s="389"/>
      <c r="F3" s="390"/>
    </row>
    <row r="4" spans="1:6" ht="15.75" thickBot="1">
      <c r="A4" s="2" t="s">
        <v>0</v>
      </c>
      <c r="B4" s="2" t="s">
        <v>1</v>
      </c>
      <c r="C4" s="2" t="s">
        <v>2</v>
      </c>
      <c r="D4" s="74" t="s">
        <v>3</v>
      </c>
      <c r="E4" s="75" t="s">
        <v>4</v>
      </c>
      <c r="F4" s="2" t="s">
        <v>5</v>
      </c>
    </row>
    <row r="5" spans="1:6" ht="15">
      <c r="A5" s="6" t="s">
        <v>17</v>
      </c>
      <c r="B5" s="6" t="s">
        <v>18</v>
      </c>
      <c r="C5" s="6"/>
      <c r="D5" s="6"/>
      <c r="E5" s="6"/>
      <c r="F5" s="6"/>
    </row>
    <row r="6" spans="1:6" ht="15">
      <c r="A6" s="162" t="s">
        <v>19</v>
      </c>
      <c r="B6" s="162" t="s">
        <v>20</v>
      </c>
      <c r="C6" s="163" t="s">
        <v>14</v>
      </c>
      <c r="D6" s="164"/>
      <c r="E6" s="165"/>
      <c r="F6" s="166"/>
    </row>
    <row r="7" spans="1:6" ht="15">
      <c r="A7" s="126" t="s">
        <v>21</v>
      </c>
      <c r="B7" s="126" t="s">
        <v>120</v>
      </c>
      <c r="C7" s="127" t="s">
        <v>13</v>
      </c>
      <c r="D7" s="167">
        <v>20</v>
      </c>
      <c r="E7" s="153">
        <v>19714</v>
      </c>
      <c r="F7" s="153">
        <f>+ROUND(D7*E7,0)</f>
        <v>394280</v>
      </c>
    </row>
    <row r="8" spans="1:6" ht="15">
      <c r="A8" s="126" t="s">
        <v>22</v>
      </c>
      <c r="B8" s="126" t="s">
        <v>23</v>
      </c>
      <c r="C8" s="127" t="s">
        <v>10</v>
      </c>
      <c r="D8" s="167">
        <v>200</v>
      </c>
      <c r="E8" s="153">
        <v>1176</v>
      </c>
      <c r="F8" s="153">
        <f>+ROUND(D8*E8,0)</f>
        <v>235200</v>
      </c>
    </row>
    <row r="9" spans="1:6" ht="15">
      <c r="A9" s="126" t="s">
        <v>24</v>
      </c>
      <c r="B9" s="126" t="s">
        <v>106</v>
      </c>
      <c r="C9" s="127" t="s">
        <v>14</v>
      </c>
      <c r="D9" s="167"/>
      <c r="E9" s="153"/>
      <c r="F9" s="153" t="s">
        <v>14</v>
      </c>
    </row>
    <row r="10" spans="1:6" ht="15">
      <c r="A10" s="126" t="s">
        <v>104</v>
      </c>
      <c r="B10" s="126" t="s">
        <v>105</v>
      </c>
      <c r="C10" s="127" t="s">
        <v>13</v>
      </c>
      <c r="D10" s="167">
        <v>2</v>
      </c>
      <c r="E10" s="153">
        <v>331014</v>
      </c>
      <c r="F10" s="153">
        <f>+ROUND(D10*E10,0)</f>
        <v>662028</v>
      </c>
    </row>
    <row r="11" spans="1:6" ht="15">
      <c r="A11" s="120" t="s">
        <v>27</v>
      </c>
      <c r="B11" s="120" t="s">
        <v>28</v>
      </c>
      <c r="C11" s="127"/>
      <c r="D11" s="167"/>
      <c r="E11" s="153"/>
      <c r="F11" s="153" t="s">
        <v>14</v>
      </c>
    </row>
    <row r="12" spans="1:6" ht="15">
      <c r="A12" s="120" t="s">
        <v>245</v>
      </c>
      <c r="B12" s="120" t="s">
        <v>246</v>
      </c>
      <c r="C12" s="127"/>
      <c r="D12" s="167"/>
      <c r="E12" s="153"/>
      <c r="F12" s="153"/>
    </row>
    <row r="13" spans="1:6" ht="15">
      <c r="A13" s="126" t="s">
        <v>122</v>
      </c>
      <c r="B13" s="126" t="s">
        <v>123</v>
      </c>
      <c r="C13" s="127" t="s">
        <v>25</v>
      </c>
      <c r="D13" s="167">
        <v>2450</v>
      </c>
      <c r="E13" s="153">
        <v>6196</v>
      </c>
      <c r="F13" s="153">
        <f>+ROUND(D13*E13,0)</f>
        <v>15180200</v>
      </c>
    </row>
    <row r="14" spans="1:6" ht="15">
      <c r="A14" s="126" t="s">
        <v>124</v>
      </c>
      <c r="B14" s="126" t="s">
        <v>125</v>
      </c>
      <c r="C14" s="127" t="s">
        <v>25</v>
      </c>
      <c r="D14" s="167">
        <v>2450</v>
      </c>
      <c r="E14" s="153">
        <v>6084</v>
      </c>
      <c r="F14" s="153">
        <f>+ROUND(D14*E14,0)</f>
        <v>14905800</v>
      </c>
    </row>
    <row r="15" spans="1:6" ht="15">
      <c r="A15" s="120" t="s">
        <v>75</v>
      </c>
      <c r="B15" s="120" t="s">
        <v>91</v>
      </c>
      <c r="C15" s="168"/>
      <c r="D15" s="167"/>
      <c r="E15" s="153"/>
      <c r="F15" s="153"/>
    </row>
    <row r="16" spans="1:6" ht="42" customHeight="1">
      <c r="A16" s="126" t="s">
        <v>248</v>
      </c>
      <c r="B16" s="126" t="s">
        <v>249</v>
      </c>
      <c r="C16" s="127" t="s">
        <v>26</v>
      </c>
      <c r="D16" s="167">
        <v>36</v>
      </c>
      <c r="E16" s="153">
        <v>17277</v>
      </c>
      <c r="F16" s="153">
        <f>+ROUND(D16*E16,0)</f>
        <v>621972</v>
      </c>
    </row>
    <row r="17" spans="1:6" ht="15">
      <c r="A17" s="169" t="s">
        <v>39</v>
      </c>
      <c r="B17" s="170" t="s">
        <v>40</v>
      </c>
      <c r="C17" s="171" t="s">
        <v>41</v>
      </c>
      <c r="D17" s="171"/>
      <c r="E17" s="153"/>
      <c r="F17" s="153"/>
    </row>
    <row r="18" spans="1:6" ht="15">
      <c r="A18" s="120" t="s">
        <v>42</v>
      </c>
      <c r="B18" s="120" t="s">
        <v>251</v>
      </c>
      <c r="C18" s="172"/>
      <c r="D18" s="172"/>
      <c r="E18" s="153"/>
      <c r="F18" s="153" t="s">
        <v>14</v>
      </c>
    </row>
    <row r="19" spans="1:6" ht="24">
      <c r="A19" s="173" t="s">
        <v>46</v>
      </c>
      <c r="B19" s="174" t="s">
        <v>250</v>
      </c>
      <c r="C19" s="168" t="s">
        <v>26</v>
      </c>
      <c r="D19" s="167">
        <v>12</v>
      </c>
      <c r="E19" s="153">
        <v>47981</v>
      </c>
      <c r="F19" s="153">
        <f>+ROUND(D19*E19,0)</f>
        <v>575772</v>
      </c>
    </row>
    <row r="20" spans="1:6" ht="15">
      <c r="A20" s="120" t="s">
        <v>239</v>
      </c>
      <c r="B20" s="120" t="s">
        <v>50</v>
      </c>
      <c r="C20" s="127"/>
      <c r="D20" s="167"/>
      <c r="E20" s="153"/>
      <c r="F20" s="153" t="s">
        <v>14</v>
      </c>
    </row>
    <row r="21" spans="1:6" ht="15">
      <c r="A21" s="120" t="s">
        <v>112</v>
      </c>
      <c r="B21" s="120" t="s">
        <v>252</v>
      </c>
      <c r="C21" s="127"/>
      <c r="D21" s="167"/>
      <c r="E21" s="153"/>
      <c r="F21" s="153"/>
    </row>
    <row r="22" spans="1:6" ht="30" customHeight="1" thickBot="1">
      <c r="A22" s="155" t="s">
        <v>113</v>
      </c>
      <c r="B22" s="155" t="s">
        <v>114</v>
      </c>
      <c r="C22" s="157" t="s">
        <v>25</v>
      </c>
      <c r="D22" s="175">
        <v>21</v>
      </c>
      <c r="E22" s="158">
        <v>55352</v>
      </c>
      <c r="F22" s="158">
        <f>+ROUND(D22*E22,0)</f>
        <v>1162392</v>
      </c>
    </row>
    <row r="23" spans="1:6" ht="15">
      <c r="A23" s="7" t="s">
        <v>14</v>
      </c>
      <c r="B23" s="18" t="s">
        <v>62</v>
      </c>
      <c r="C23" s="77" t="s">
        <v>14</v>
      </c>
      <c r="D23" s="56"/>
      <c r="E23" s="78"/>
      <c r="F23" s="94">
        <f>SUM(F7:F22)</f>
        <v>33737644</v>
      </c>
    </row>
    <row r="24" spans="1:6" ht="15">
      <c r="A24" s="11"/>
      <c r="B24" s="20" t="s">
        <v>630</v>
      </c>
      <c r="C24" s="21" t="s">
        <v>14</v>
      </c>
      <c r="D24" s="22"/>
      <c r="E24" s="81"/>
      <c r="F24" s="95">
        <v>9783917</v>
      </c>
    </row>
    <row r="25" spans="1:6" ht="15">
      <c r="A25" s="11"/>
      <c r="B25" s="20" t="s">
        <v>628</v>
      </c>
      <c r="C25" s="21" t="s">
        <v>14</v>
      </c>
      <c r="D25" s="22">
        <v>0.16</v>
      </c>
      <c r="E25" s="81"/>
      <c r="F25" s="95">
        <v>323881</v>
      </c>
    </row>
    <row r="26" spans="1:6" ht="15.75" thickBot="1">
      <c r="A26" s="13" t="s">
        <v>14</v>
      </c>
      <c r="B26" s="23" t="s">
        <v>66</v>
      </c>
      <c r="C26" s="82" t="s">
        <v>14</v>
      </c>
      <c r="D26" s="83"/>
      <c r="E26" s="84"/>
      <c r="F26" s="96">
        <f>+F23+F24+F25</f>
        <v>43845442</v>
      </c>
    </row>
    <row r="29" ht="15">
      <c r="F29" s="85"/>
    </row>
  </sheetData>
  <sheetProtection password="DF72" sheet="1" formatCells="0" formatColumns="0" formatRows="0" insertColumns="0" insertRows="0" deleteColumns="0" deleteRows="0"/>
  <mergeCells count="2">
    <mergeCell ref="A2:F2"/>
    <mergeCell ref="A3:F3"/>
  </mergeCells>
  <printOptions horizontalCentered="1"/>
  <pageMargins left="0.7086614173228347" right="0.7086614173228347" top="0.7480314960629921" bottom="0.7480314960629921" header="0.31496062992125984" footer="0.31496062992125984"/>
  <pageSetup orientation="portrait" scale="72" r:id="rId1"/>
  <rowBreaks count="1" manualBreakCount="1">
    <brk id="26" max="5" man="1"/>
  </rowBreaks>
</worksheet>
</file>

<file path=xl/worksheets/sheet8.xml><?xml version="1.0" encoding="utf-8"?>
<worksheet xmlns="http://schemas.openxmlformats.org/spreadsheetml/2006/main" xmlns:r="http://schemas.openxmlformats.org/officeDocument/2006/relationships">
  <sheetPr>
    <tabColor rgb="FF7030A0"/>
  </sheetPr>
  <dimension ref="A1:F54"/>
  <sheetViews>
    <sheetView zoomScale="80" zoomScaleNormal="80" zoomScaleSheetLayoutView="80" zoomScalePageLayoutView="0" workbookViewId="0" topLeftCell="A22">
      <selection activeCell="F42" sqref="F42"/>
    </sheetView>
  </sheetViews>
  <sheetFormatPr defaultColWidth="11.421875" defaultRowHeight="15"/>
  <cols>
    <col min="1" max="1" width="10.7109375" style="17" customWidth="1"/>
    <col min="2" max="2" width="63.8515625" style="17" customWidth="1"/>
    <col min="3" max="3" width="9.421875" style="17" customWidth="1"/>
    <col min="4" max="4" width="9.140625" style="57" customWidth="1"/>
    <col min="5" max="5" width="15.8515625" style="17" customWidth="1"/>
    <col min="6" max="6" width="21.140625" style="17" bestFit="1" customWidth="1"/>
    <col min="7" max="16384" width="11.421875" style="1" customWidth="1"/>
  </cols>
  <sheetData>
    <row r="1" spans="1:6" s="161" customFormat="1" ht="31.5" customHeight="1">
      <c r="A1" s="385" t="s">
        <v>609</v>
      </c>
      <c r="B1" s="386"/>
      <c r="C1" s="386"/>
      <c r="D1" s="386"/>
      <c r="E1" s="386"/>
      <c r="F1" s="387"/>
    </row>
    <row r="2" spans="1:6" ht="15.75" thickBot="1">
      <c r="A2" s="388" t="s">
        <v>577</v>
      </c>
      <c r="B2" s="389"/>
      <c r="C2" s="389"/>
      <c r="D2" s="389"/>
      <c r="E2" s="389"/>
      <c r="F2" s="390"/>
    </row>
    <row r="3" spans="1:6" ht="30" customHeight="1" thickBot="1">
      <c r="A3" s="2" t="s">
        <v>0</v>
      </c>
      <c r="B3" s="2" t="s">
        <v>1</v>
      </c>
      <c r="C3" s="2" t="s">
        <v>2</v>
      </c>
      <c r="D3" s="74" t="s">
        <v>3</v>
      </c>
      <c r="E3" s="75" t="s">
        <v>4</v>
      </c>
      <c r="F3" s="2" t="s">
        <v>5</v>
      </c>
    </row>
    <row r="4" spans="1:6" ht="15">
      <c r="A4" s="6" t="s">
        <v>17</v>
      </c>
      <c r="B4" s="6" t="s">
        <v>18</v>
      </c>
      <c r="C4" s="6"/>
      <c r="D4" s="6"/>
      <c r="E4" s="6"/>
      <c r="F4" s="6"/>
    </row>
    <row r="5" spans="1:6" ht="15">
      <c r="A5" s="162" t="s">
        <v>19</v>
      </c>
      <c r="B5" s="162" t="s">
        <v>20</v>
      </c>
      <c r="C5" s="163" t="s">
        <v>14</v>
      </c>
      <c r="D5" s="164"/>
      <c r="E5" s="165"/>
      <c r="F5" s="166"/>
    </row>
    <row r="6" spans="1:6" ht="15">
      <c r="A6" s="126" t="s">
        <v>21</v>
      </c>
      <c r="B6" s="126" t="s">
        <v>120</v>
      </c>
      <c r="C6" s="127" t="s">
        <v>13</v>
      </c>
      <c r="D6" s="128">
        <v>6</v>
      </c>
      <c r="E6" s="153">
        <v>19714</v>
      </c>
      <c r="F6" s="153">
        <f>+ROUND(D6*E6,0)</f>
        <v>118284</v>
      </c>
    </row>
    <row r="7" spans="1:6" ht="15">
      <c r="A7" s="126" t="s">
        <v>22</v>
      </c>
      <c r="B7" s="126" t="s">
        <v>23</v>
      </c>
      <c r="C7" s="127" t="s">
        <v>10</v>
      </c>
      <c r="D7" s="128">
        <v>150</v>
      </c>
      <c r="E7" s="153">
        <v>1176</v>
      </c>
      <c r="F7" s="153">
        <f>+ROUND(D7*E7,0)</f>
        <v>176400</v>
      </c>
    </row>
    <row r="8" spans="1:6" ht="15">
      <c r="A8" s="120" t="s">
        <v>27</v>
      </c>
      <c r="B8" s="120" t="s">
        <v>28</v>
      </c>
      <c r="C8" s="127"/>
      <c r="D8" s="128"/>
      <c r="E8" s="153"/>
      <c r="F8" s="153" t="s">
        <v>14</v>
      </c>
    </row>
    <row r="9" spans="1:6" ht="15">
      <c r="A9" s="120" t="s">
        <v>75</v>
      </c>
      <c r="B9" s="120" t="s">
        <v>247</v>
      </c>
      <c r="C9" s="168"/>
      <c r="D9" s="128"/>
      <c r="E9" s="153"/>
      <c r="F9" s="153"/>
    </row>
    <row r="10" spans="1:6" ht="39.75" customHeight="1">
      <c r="A10" s="126" t="s">
        <v>248</v>
      </c>
      <c r="B10" s="126" t="s">
        <v>249</v>
      </c>
      <c r="C10" s="127" t="s">
        <v>26</v>
      </c>
      <c r="D10" s="128">
        <v>168</v>
      </c>
      <c r="E10" s="153">
        <v>17277</v>
      </c>
      <c r="F10" s="153">
        <f>+ROUND(D10*E10,0)</f>
        <v>2902536</v>
      </c>
    </row>
    <row r="11" spans="1:6" ht="15">
      <c r="A11" s="169" t="s">
        <v>39</v>
      </c>
      <c r="B11" s="170" t="s">
        <v>40</v>
      </c>
      <c r="C11" s="171" t="s">
        <v>41</v>
      </c>
      <c r="D11" s="176"/>
      <c r="E11" s="153"/>
      <c r="F11" s="153"/>
    </row>
    <row r="12" spans="1:6" ht="15">
      <c r="A12" s="120" t="s">
        <v>42</v>
      </c>
      <c r="B12" s="120" t="s">
        <v>251</v>
      </c>
      <c r="C12" s="172"/>
      <c r="D12" s="177"/>
      <c r="E12" s="153"/>
      <c r="F12" s="153" t="s">
        <v>14</v>
      </c>
    </row>
    <row r="13" spans="1:6" ht="25.5" customHeight="1">
      <c r="A13" s="173" t="s">
        <v>44</v>
      </c>
      <c r="B13" s="174" t="s">
        <v>513</v>
      </c>
      <c r="C13" s="168" t="s">
        <v>26</v>
      </c>
      <c r="D13" s="128">
        <v>12</v>
      </c>
      <c r="E13" s="153">
        <v>12465</v>
      </c>
      <c r="F13" s="153">
        <f>+ROUND(D13*E13,0)</f>
        <v>149580</v>
      </c>
    </row>
    <row r="14" spans="1:6" ht="24">
      <c r="A14" s="173" t="s">
        <v>46</v>
      </c>
      <c r="B14" s="174" t="s">
        <v>47</v>
      </c>
      <c r="C14" s="168" t="s">
        <v>26</v>
      </c>
      <c r="D14" s="128">
        <v>145.6</v>
      </c>
      <c r="E14" s="153">
        <v>47981</v>
      </c>
      <c r="F14" s="153">
        <f>+ROUND(D14*E14,0)</f>
        <v>6986034</v>
      </c>
    </row>
    <row r="15" spans="1:6" ht="15">
      <c r="A15" s="120" t="s">
        <v>239</v>
      </c>
      <c r="B15" s="120" t="s">
        <v>50</v>
      </c>
      <c r="C15" s="127"/>
      <c r="D15" s="128"/>
      <c r="E15" s="153"/>
      <c r="F15" s="153" t="s">
        <v>14</v>
      </c>
    </row>
    <row r="16" spans="1:6" ht="15">
      <c r="A16" s="120" t="s">
        <v>112</v>
      </c>
      <c r="B16" s="120" t="s">
        <v>252</v>
      </c>
      <c r="C16" s="127"/>
      <c r="D16" s="128"/>
      <c r="E16" s="153"/>
      <c r="F16" s="153"/>
    </row>
    <row r="17" spans="1:6" ht="24">
      <c r="A17" s="126" t="s">
        <v>113</v>
      </c>
      <c r="B17" s="126" t="s">
        <v>114</v>
      </c>
      <c r="C17" s="127" t="s">
        <v>25</v>
      </c>
      <c r="D17" s="128">
        <v>10</v>
      </c>
      <c r="E17" s="153">
        <v>55352</v>
      </c>
      <c r="F17" s="153">
        <f>+ROUND(D17*E17,0)</f>
        <v>553520</v>
      </c>
    </row>
    <row r="18" spans="1:6" ht="15">
      <c r="A18" s="178">
        <v>3.7</v>
      </c>
      <c r="B18" s="179" t="s">
        <v>146</v>
      </c>
      <c r="C18" s="127"/>
      <c r="D18" s="180"/>
      <c r="E18" s="153"/>
      <c r="F18" s="153"/>
    </row>
    <row r="19" spans="1:6" ht="15">
      <c r="A19" s="179" t="s">
        <v>85</v>
      </c>
      <c r="B19" s="179" t="s">
        <v>86</v>
      </c>
      <c r="C19" s="181"/>
      <c r="D19" s="180"/>
      <c r="E19" s="153"/>
      <c r="F19" s="153" t="s">
        <v>14</v>
      </c>
    </row>
    <row r="20" spans="1:6" ht="29.25" customHeight="1">
      <c r="A20" s="179" t="s">
        <v>253</v>
      </c>
      <c r="B20" s="179" t="s">
        <v>254</v>
      </c>
      <c r="C20" s="181"/>
      <c r="D20" s="180"/>
      <c r="E20" s="153"/>
      <c r="F20" s="153"/>
    </row>
    <row r="21" spans="1:6" ht="20.25" customHeight="1">
      <c r="A21" s="182" t="s">
        <v>126</v>
      </c>
      <c r="B21" s="183" t="s">
        <v>127</v>
      </c>
      <c r="C21" s="127" t="s">
        <v>25</v>
      </c>
      <c r="D21" s="180">
        <v>110</v>
      </c>
      <c r="E21" s="153">
        <v>50442</v>
      </c>
      <c r="F21" s="153">
        <f>+ROUND(D21*E21,0)</f>
        <v>5548620</v>
      </c>
    </row>
    <row r="22" spans="1:6" ht="15">
      <c r="A22" s="179" t="s">
        <v>77</v>
      </c>
      <c r="B22" s="184" t="s">
        <v>78</v>
      </c>
      <c r="C22" s="181"/>
      <c r="D22" s="180"/>
      <c r="E22" s="153"/>
      <c r="F22" s="153" t="s">
        <v>14</v>
      </c>
    </row>
    <row r="23" spans="1:6" ht="56.25" customHeight="1">
      <c r="A23" s="179" t="s">
        <v>157</v>
      </c>
      <c r="B23" s="184" t="s">
        <v>255</v>
      </c>
      <c r="C23" s="181"/>
      <c r="D23" s="180"/>
      <c r="E23" s="153"/>
      <c r="F23" s="153"/>
    </row>
    <row r="24" spans="1:6" ht="15">
      <c r="A24" s="182" t="s">
        <v>79</v>
      </c>
      <c r="B24" s="183" t="s">
        <v>110</v>
      </c>
      <c r="C24" s="181" t="s">
        <v>26</v>
      </c>
      <c r="D24" s="180">
        <v>15</v>
      </c>
      <c r="E24" s="153">
        <v>16398</v>
      </c>
      <c r="F24" s="153">
        <f>+ROUND(D24*E24,0)</f>
        <v>245970</v>
      </c>
    </row>
    <row r="25" spans="1:6" ht="15">
      <c r="A25" s="182" t="s">
        <v>521</v>
      </c>
      <c r="B25" s="183" t="s">
        <v>522</v>
      </c>
      <c r="C25" s="168" t="s">
        <v>25</v>
      </c>
      <c r="D25" s="180">
        <v>85</v>
      </c>
      <c r="E25" s="153">
        <v>141602</v>
      </c>
      <c r="F25" s="153">
        <f>+ROUND(D25*E25,0)</f>
        <v>12036170</v>
      </c>
    </row>
    <row r="26" spans="1:6" ht="45.75" customHeight="1">
      <c r="A26" s="179" t="s">
        <v>155</v>
      </c>
      <c r="B26" s="184" t="s">
        <v>256</v>
      </c>
      <c r="C26" s="181"/>
      <c r="D26" s="180"/>
      <c r="E26" s="153"/>
      <c r="F26" s="153"/>
    </row>
    <row r="27" spans="1:6" ht="15">
      <c r="A27" s="185" t="s">
        <v>87</v>
      </c>
      <c r="B27" s="186" t="s">
        <v>128</v>
      </c>
      <c r="C27" s="187"/>
      <c r="D27" s="180"/>
      <c r="E27" s="153"/>
      <c r="F27" s="153" t="s">
        <v>14</v>
      </c>
    </row>
    <row r="28" spans="1:6" ht="15">
      <c r="A28" s="182" t="s">
        <v>88</v>
      </c>
      <c r="B28" s="183" t="s">
        <v>129</v>
      </c>
      <c r="C28" s="168" t="s">
        <v>26</v>
      </c>
      <c r="D28" s="180">
        <v>2.85</v>
      </c>
      <c r="E28" s="153">
        <v>619828</v>
      </c>
      <c r="F28" s="153">
        <f aca="true" t="shared" si="0" ref="F28:F33">+ROUND(D28*E28,0)</f>
        <v>1766510</v>
      </c>
    </row>
    <row r="29" spans="1:6" ht="15">
      <c r="A29" s="182" t="s">
        <v>92</v>
      </c>
      <c r="B29" s="183" t="s">
        <v>131</v>
      </c>
      <c r="C29" s="168" t="s">
        <v>26</v>
      </c>
      <c r="D29" s="180">
        <v>4.45</v>
      </c>
      <c r="E29" s="153">
        <v>468191</v>
      </c>
      <c r="F29" s="153">
        <f t="shared" si="0"/>
        <v>2083450</v>
      </c>
    </row>
    <row r="30" spans="1:6" ht="15">
      <c r="A30" s="182" t="s">
        <v>89</v>
      </c>
      <c r="B30" s="183" t="s">
        <v>132</v>
      </c>
      <c r="C30" s="168" t="s">
        <v>26</v>
      </c>
      <c r="D30" s="180">
        <v>7.9</v>
      </c>
      <c r="E30" s="153">
        <v>544337</v>
      </c>
      <c r="F30" s="153">
        <f t="shared" si="0"/>
        <v>4300262</v>
      </c>
    </row>
    <row r="31" spans="1:6" ht="15">
      <c r="A31" s="182" t="s">
        <v>516</v>
      </c>
      <c r="B31" s="183" t="s">
        <v>517</v>
      </c>
      <c r="C31" s="168" t="s">
        <v>26</v>
      </c>
      <c r="D31" s="180">
        <v>3.4</v>
      </c>
      <c r="E31" s="153">
        <v>745610</v>
      </c>
      <c r="F31" s="153">
        <f t="shared" si="0"/>
        <v>2535074</v>
      </c>
    </row>
    <row r="32" spans="1:6" ht="15">
      <c r="A32" s="182" t="s">
        <v>514</v>
      </c>
      <c r="B32" s="183" t="s">
        <v>515</v>
      </c>
      <c r="C32" s="168" t="s">
        <v>26</v>
      </c>
      <c r="D32" s="180">
        <v>0.8</v>
      </c>
      <c r="E32" s="153">
        <v>589448</v>
      </c>
      <c r="F32" s="153">
        <f t="shared" si="0"/>
        <v>471558</v>
      </c>
    </row>
    <row r="33" spans="1:6" ht="15">
      <c r="A33" s="182" t="s">
        <v>518</v>
      </c>
      <c r="B33" s="183" t="s">
        <v>519</v>
      </c>
      <c r="C33" s="168" t="s">
        <v>25</v>
      </c>
      <c r="D33" s="180">
        <v>80</v>
      </c>
      <c r="E33" s="153">
        <v>47360</v>
      </c>
      <c r="F33" s="153">
        <f t="shared" si="0"/>
        <v>3788800</v>
      </c>
    </row>
    <row r="34" spans="1:6" ht="15">
      <c r="A34" s="179" t="s">
        <v>401</v>
      </c>
      <c r="B34" s="184" t="s">
        <v>402</v>
      </c>
      <c r="C34" s="168"/>
      <c r="D34" s="180"/>
      <c r="E34" s="153"/>
      <c r="F34" s="153"/>
    </row>
    <row r="35" spans="1:6" ht="15">
      <c r="A35" s="182" t="s">
        <v>523</v>
      </c>
      <c r="B35" s="183" t="s">
        <v>520</v>
      </c>
      <c r="C35" s="168" t="s">
        <v>25</v>
      </c>
      <c r="D35" s="180">
        <v>102</v>
      </c>
      <c r="E35" s="153">
        <v>134353</v>
      </c>
      <c r="F35" s="153">
        <f>+ROUND(D35*E35,0)</f>
        <v>13704006</v>
      </c>
    </row>
    <row r="36" spans="1:6" ht="15">
      <c r="A36" s="179" t="s">
        <v>80</v>
      </c>
      <c r="B36" s="178" t="s">
        <v>81</v>
      </c>
      <c r="C36" s="181"/>
      <c r="D36" s="180"/>
      <c r="E36" s="153"/>
      <c r="F36" s="153" t="s">
        <v>14</v>
      </c>
    </row>
    <row r="37" spans="1:6" ht="24">
      <c r="A37" s="182" t="s">
        <v>82</v>
      </c>
      <c r="B37" s="188" t="s">
        <v>90</v>
      </c>
      <c r="C37" s="181" t="s">
        <v>83</v>
      </c>
      <c r="D37" s="180">
        <v>6350</v>
      </c>
      <c r="E37" s="153">
        <v>3454</v>
      </c>
      <c r="F37" s="153">
        <f>+ROUND(D37*E37,0)</f>
        <v>21932900</v>
      </c>
    </row>
    <row r="38" spans="1:6" ht="15">
      <c r="A38" s="179" t="s">
        <v>257</v>
      </c>
      <c r="B38" s="178" t="s">
        <v>258</v>
      </c>
      <c r="C38" s="181"/>
      <c r="D38" s="180"/>
      <c r="E38" s="153"/>
      <c r="F38" s="153" t="s">
        <v>14</v>
      </c>
    </row>
    <row r="39" spans="1:6" ht="15">
      <c r="A39" s="182" t="s">
        <v>259</v>
      </c>
      <c r="B39" s="188" t="s">
        <v>260</v>
      </c>
      <c r="C39" s="181" t="s">
        <v>25</v>
      </c>
      <c r="D39" s="180">
        <v>110</v>
      </c>
      <c r="E39" s="153">
        <v>16800</v>
      </c>
      <c r="F39" s="153">
        <f>+ROUND(D39*E39,0)</f>
        <v>1848000</v>
      </c>
    </row>
    <row r="40" spans="1:6" ht="15">
      <c r="A40" s="179" t="s">
        <v>261</v>
      </c>
      <c r="B40" s="178" t="s">
        <v>262</v>
      </c>
      <c r="C40" s="181"/>
      <c r="D40" s="180"/>
      <c r="E40" s="153"/>
      <c r="F40" s="153" t="s">
        <v>14</v>
      </c>
    </row>
    <row r="41" spans="1:6" ht="15">
      <c r="A41" s="182" t="s">
        <v>263</v>
      </c>
      <c r="B41" s="188" t="s">
        <v>163</v>
      </c>
      <c r="C41" s="181" t="s">
        <v>25</v>
      </c>
      <c r="D41" s="180">
        <v>102</v>
      </c>
      <c r="E41" s="153">
        <v>28049</v>
      </c>
      <c r="F41" s="153">
        <f>+ROUND(D41*E41,0)</f>
        <v>2860998</v>
      </c>
    </row>
    <row r="42" spans="1:6" ht="36">
      <c r="A42" s="182" t="s">
        <v>264</v>
      </c>
      <c r="B42" s="188" t="s">
        <v>265</v>
      </c>
      <c r="C42" s="181" t="s">
        <v>25</v>
      </c>
      <c r="D42" s="180">
        <v>60</v>
      </c>
      <c r="E42" s="153">
        <v>39700</v>
      </c>
      <c r="F42" s="153">
        <f>+ROUND(D42*E42,0)</f>
        <v>2382000</v>
      </c>
    </row>
    <row r="43" spans="1:6" ht="15">
      <c r="A43" s="179" t="s">
        <v>266</v>
      </c>
      <c r="B43" s="178" t="s">
        <v>267</v>
      </c>
      <c r="C43" s="181"/>
      <c r="D43" s="180"/>
      <c r="E43" s="153"/>
      <c r="F43" s="153" t="s">
        <v>14</v>
      </c>
    </row>
    <row r="44" spans="1:6" ht="36">
      <c r="A44" s="182" t="s">
        <v>268</v>
      </c>
      <c r="B44" s="182" t="s">
        <v>269</v>
      </c>
      <c r="C44" s="181" t="s">
        <v>25</v>
      </c>
      <c r="D44" s="180">
        <v>150</v>
      </c>
      <c r="E44" s="153">
        <v>136261</v>
      </c>
      <c r="F44" s="153">
        <f>+ROUND(D44*E44,0)</f>
        <v>20439150</v>
      </c>
    </row>
    <row r="45" spans="1:6" ht="15">
      <c r="A45" s="182" t="s">
        <v>270</v>
      </c>
      <c r="B45" s="182" t="s">
        <v>271</v>
      </c>
      <c r="C45" s="181" t="s">
        <v>25</v>
      </c>
      <c r="D45" s="180">
        <v>15</v>
      </c>
      <c r="E45" s="153">
        <v>952381</v>
      </c>
      <c r="F45" s="153">
        <f>+ROUND(D45*E45,0)</f>
        <v>14285715</v>
      </c>
    </row>
    <row r="46" spans="1:6" ht="15">
      <c r="A46" s="189" t="s">
        <v>272</v>
      </c>
      <c r="B46" s="190" t="s">
        <v>273</v>
      </c>
      <c r="C46" s="191" t="s">
        <v>13</v>
      </c>
      <c r="D46" s="192">
        <v>1</v>
      </c>
      <c r="E46" s="193">
        <v>3500000</v>
      </c>
      <c r="F46" s="193">
        <f>+ROUND(D46*E46,0)</f>
        <v>3500000</v>
      </c>
    </row>
    <row r="47" spans="1:6" ht="15.75" thickBot="1">
      <c r="A47" s="65" t="s">
        <v>274</v>
      </c>
      <c r="B47" s="66" t="s">
        <v>275</v>
      </c>
      <c r="C47" s="87" t="s">
        <v>13</v>
      </c>
      <c r="D47" s="86">
        <v>1</v>
      </c>
      <c r="E47" s="91">
        <v>3500000</v>
      </c>
      <c r="F47" s="91">
        <f>+ROUND(D47*E47,0)</f>
        <v>3500000</v>
      </c>
    </row>
    <row r="48" spans="1:6" ht="15">
      <c r="A48" s="7" t="s">
        <v>14</v>
      </c>
      <c r="B48" s="18" t="s">
        <v>62</v>
      </c>
      <c r="C48" s="77" t="s">
        <v>14</v>
      </c>
      <c r="D48" s="56"/>
      <c r="E48" s="78"/>
      <c r="F48" s="94">
        <f>SUM(F6:F47)</f>
        <v>128115537</v>
      </c>
    </row>
    <row r="49" spans="1:6" ht="15">
      <c r="A49" s="11"/>
      <c r="B49" s="20" t="s">
        <v>629</v>
      </c>
      <c r="C49" s="21" t="s">
        <v>14</v>
      </c>
      <c r="D49" s="22"/>
      <c r="E49" s="81"/>
      <c r="F49" s="95">
        <v>37153506</v>
      </c>
    </row>
    <row r="50" spans="1:6" ht="15">
      <c r="A50" s="11"/>
      <c r="B50" s="20" t="s">
        <v>628</v>
      </c>
      <c r="C50" s="21" t="s">
        <v>14</v>
      </c>
      <c r="D50" s="22">
        <v>0.16</v>
      </c>
      <c r="E50" s="81"/>
      <c r="F50" s="95">
        <v>1229909</v>
      </c>
    </row>
    <row r="51" spans="1:6" ht="15.75" thickBot="1">
      <c r="A51" s="13" t="s">
        <v>14</v>
      </c>
      <c r="B51" s="23" t="s">
        <v>66</v>
      </c>
      <c r="C51" s="82" t="s">
        <v>14</v>
      </c>
      <c r="D51" s="83"/>
      <c r="E51" s="84"/>
      <c r="F51" s="96">
        <f>+F48+F49+F50</f>
        <v>166498952</v>
      </c>
    </row>
    <row r="54" spans="1:6" s="73" customFormat="1" ht="12">
      <c r="A54" s="17"/>
      <c r="B54" s="17"/>
      <c r="C54" s="17"/>
      <c r="D54" s="57"/>
      <c r="E54" s="17"/>
      <c r="F54" s="85"/>
    </row>
  </sheetData>
  <sheetProtection password="DF72" sheet="1" formatCells="0" formatColumns="0" formatRows="0" insertColumns="0" insertRows="0" deleteColumns="0" deleteRows="0"/>
  <mergeCells count="2">
    <mergeCell ref="A1:F1"/>
    <mergeCell ref="A2:F2"/>
  </mergeCells>
  <printOptions horizontalCentered="1"/>
  <pageMargins left="0.7086614173228347" right="0.7086614173228347" top="0.7480314960629921" bottom="0.7480314960629921" header="0.31496062992125984" footer="0.31496062992125984"/>
  <pageSetup orientation="portrait" scale="66" r:id="rId1"/>
  <rowBreaks count="1" manualBreakCount="1">
    <brk id="51" max="5" man="1"/>
  </rowBreaks>
</worksheet>
</file>

<file path=xl/worksheets/sheet9.xml><?xml version="1.0" encoding="utf-8"?>
<worksheet xmlns="http://schemas.openxmlformats.org/spreadsheetml/2006/main" xmlns:r="http://schemas.openxmlformats.org/officeDocument/2006/relationships">
  <sheetPr>
    <tabColor rgb="FF7030A0"/>
  </sheetPr>
  <dimension ref="A1:F100"/>
  <sheetViews>
    <sheetView zoomScale="80" zoomScaleNormal="80" zoomScaleSheetLayoutView="80" zoomScalePageLayoutView="0" workbookViewId="0" topLeftCell="A1">
      <selection activeCell="F25" sqref="F25"/>
    </sheetView>
  </sheetViews>
  <sheetFormatPr defaultColWidth="11.421875" defaultRowHeight="15"/>
  <cols>
    <col min="1" max="1" width="7.7109375" style="17" bestFit="1" customWidth="1"/>
    <col min="2" max="2" width="73.00390625" style="17" customWidth="1"/>
    <col min="3" max="3" width="7.140625" style="17" bestFit="1" customWidth="1"/>
    <col min="4" max="4" width="7.8515625" style="57" bestFit="1" customWidth="1"/>
    <col min="5" max="5" width="13.8515625" style="17" bestFit="1" customWidth="1"/>
    <col min="6" max="6" width="20.28125" style="17" customWidth="1"/>
    <col min="7" max="16384" width="11.421875" style="1" customWidth="1"/>
  </cols>
  <sheetData>
    <row r="1" spans="1:6" s="161" customFormat="1" ht="38.25" customHeight="1">
      <c r="A1" s="385" t="s">
        <v>609</v>
      </c>
      <c r="B1" s="386"/>
      <c r="C1" s="386"/>
      <c r="D1" s="386"/>
      <c r="E1" s="386"/>
      <c r="F1" s="387"/>
    </row>
    <row r="2" spans="1:6" ht="15.75" thickBot="1">
      <c r="A2" s="388" t="s">
        <v>578</v>
      </c>
      <c r="B2" s="389"/>
      <c r="C2" s="389"/>
      <c r="D2" s="389"/>
      <c r="E2" s="389"/>
      <c r="F2" s="390"/>
    </row>
    <row r="3" spans="1:6" ht="40.5" customHeight="1" thickBot="1">
      <c r="A3" s="2" t="s">
        <v>0</v>
      </c>
      <c r="B3" s="2" t="s">
        <v>1</v>
      </c>
      <c r="C3" s="2" t="s">
        <v>2</v>
      </c>
      <c r="D3" s="74" t="s">
        <v>3</v>
      </c>
      <c r="E3" s="75" t="s">
        <v>4</v>
      </c>
      <c r="F3" s="2" t="s">
        <v>5</v>
      </c>
    </row>
    <row r="4" spans="1:6" ht="25.5" customHeight="1">
      <c r="A4" s="194" t="s">
        <v>171</v>
      </c>
      <c r="B4" s="195" t="s">
        <v>580</v>
      </c>
      <c r="C4" s="196"/>
      <c r="D4" s="196"/>
      <c r="E4" s="197"/>
      <c r="F4" s="198"/>
    </row>
    <row r="5" spans="1:6" ht="22.5">
      <c r="A5" s="199"/>
      <c r="B5" s="200" t="s">
        <v>369</v>
      </c>
      <c r="C5" s="201" t="s">
        <v>100</v>
      </c>
      <c r="D5" s="201">
        <v>1</v>
      </c>
      <c r="E5" s="277">
        <v>4914124</v>
      </c>
      <c r="F5" s="277">
        <f>+ROUND(D5*E5,0)</f>
        <v>4914124</v>
      </c>
    </row>
    <row r="6" spans="1:6" ht="22.5">
      <c r="A6" s="199"/>
      <c r="B6" s="200" t="s">
        <v>370</v>
      </c>
      <c r="C6" s="201" t="s">
        <v>107</v>
      </c>
      <c r="D6" s="201">
        <v>4</v>
      </c>
      <c r="E6" s="277">
        <v>168622</v>
      </c>
      <c r="F6" s="277">
        <f aca="true" t="shared" si="0" ref="F6:F63">+ROUND(D6*E6,0)</f>
        <v>674488</v>
      </c>
    </row>
    <row r="7" spans="1:6" ht="15">
      <c r="A7" s="199"/>
      <c r="B7" s="200" t="s">
        <v>371</v>
      </c>
      <c r="C7" s="201" t="s">
        <v>13</v>
      </c>
      <c r="D7" s="201">
        <v>1</v>
      </c>
      <c r="E7" s="277">
        <v>128719</v>
      </c>
      <c r="F7" s="277">
        <f t="shared" si="0"/>
        <v>128719</v>
      </c>
    </row>
    <row r="8" spans="1:6" ht="15">
      <c r="A8" s="199"/>
      <c r="B8" s="200" t="s">
        <v>173</v>
      </c>
      <c r="C8" s="201" t="s">
        <v>13</v>
      </c>
      <c r="D8" s="201">
        <v>4</v>
      </c>
      <c r="E8" s="277">
        <v>2103921</v>
      </c>
      <c r="F8" s="277">
        <f t="shared" si="0"/>
        <v>8415684</v>
      </c>
    </row>
    <row r="9" spans="1:6" ht="15">
      <c r="A9" s="199"/>
      <c r="B9" s="200" t="s">
        <v>174</v>
      </c>
      <c r="C9" s="201" t="s">
        <v>13</v>
      </c>
      <c r="D9" s="201">
        <v>2</v>
      </c>
      <c r="E9" s="277">
        <v>297552</v>
      </c>
      <c r="F9" s="277">
        <f t="shared" si="0"/>
        <v>595104</v>
      </c>
    </row>
    <row r="10" spans="1:6" ht="15">
      <c r="A10" s="199"/>
      <c r="B10" s="200" t="s">
        <v>175</v>
      </c>
      <c r="C10" s="201" t="s">
        <v>13</v>
      </c>
      <c r="D10" s="201">
        <v>2</v>
      </c>
      <c r="E10" s="277">
        <v>1880218</v>
      </c>
      <c r="F10" s="277">
        <f t="shared" si="0"/>
        <v>3760436</v>
      </c>
    </row>
    <row r="11" spans="1:6" ht="15">
      <c r="A11" s="199"/>
      <c r="B11" s="200" t="s">
        <v>176</v>
      </c>
      <c r="C11" s="201" t="s">
        <v>119</v>
      </c>
      <c r="D11" s="201">
        <v>200</v>
      </c>
      <c r="E11" s="277">
        <v>9856</v>
      </c>
      <c r="F11" s="277">
        <f t="shared" si="0"/>
        <v>1971200</v>
      </c>
    </row>
    <row r="12" spans="1:6" ht="22.5">
      <c r="A12" s="199"/>
      <c r="B12" s="200" t="s">
        <v>177</v>
      </c>
      <c r="C12" s="201" t="s">
        <v>13</v>
      </c>
      <c r="D12" s="201">
        <v>8</v>
      </c>
      <c r="E12" s="277">
        <v>162731</v>
      </c>
      <c r="F12" s="277">
        <f t="shared" si="0"/>
        <v>1301848</v>
      </c>
    </row>
    <row r="13" spans="1:6" ht="15">
      <c r="A13" s="199"/>
      <c r="B13" s="200" t="s">
        <v>178</v>
      </c>
      <c r="C13" s="201" t="s">
        <v>13</v>
      </c>
      <c r="D13" s="201">
        <v>10</v>
      </c>
      <c r="E13" s="277">
        <v>145432</v>
      </c>
      <c r="F13" s="277">
        <f t="shared" si="0"/>
        <v>1454320</v>
      </c>
    </row>
    <row r="14" spans="1:6" ht="15">
      <c r="A14" s="199"/>
      <c r="B14" s="200" t="s">
        <v>179</v>
      </c>
      <c r="C14" s="201" t="s">
        <v>13</v>
      </c>
      <c r="D14" s="201">
        <v>14</v>
      </c>
      <c r="E14" s="277">
        <v>127336</v>
      </c>
      <c r="F14" s="277">
        <f t="shared" si="0"/>
        <v>1782704</v>
      </c>
    </row>
    <row r="15" spans="1:6" ht="15">
      <c r="A15" s="199"/>
      <c r="B15" s="200" t="s">
        <v>180</v>
      </c>
      <c r="C15" s="201" t="s">
        <v>13</v>
      </c>
      <c r="D15" s="201">
        <v>6</v>
      </c>
      <c r="E15" s="277">
        <v>36030</v>
      </c>
      <c r="F15" s="277">
        <f t="shared" si="0"/>
        <v>216180</v>
      </c>
    </row>
    <row r="16" spans="1:6" ht="15">
      <c r="A16" s="199"/>
      <c r="B16" s="200" t="s">
        <v>181</v>
      </c>
      <c r="C16" s="201" t="s">
        <v>13</v>
      </c>
      <c r="D16" s="201">
        <v>3</v>
      </c>
      <c r="E16" s="277">
        <v>186394</v>
      </c>
      <c r="F16" s="277">
        <f t="shared" si="0"/>
        <v>559182</v>
      </c>
    </row>
    <row r="17" spans="1:6" ht="22.5">
      <c r="A17" s="199"/>
      <c r="B17" s="200" t="s">
        <v>182</v>
      </c>
      <c r="C17" s="201" t="s">
        <v>13</v>
      </c>
      <c r="D17" s="201">
        <v>3</v>
      </c>
      <c r="E17" s="277">
        <v>206585</v>
      </c>
      <c r="F17" s="277">
        <f t="shared" si="0"/>
        <v>619755</v>
      </c>
    </row>
    <row r="18" spans="1:6" ht="15">
      <c r="A18" s="199"/>
      <c r="B18" s="200" t="s">
        <v>183</v>
      </c>
      <c r="C18" s="201" t="s">
        <v>93</v>
      </c>
      <c r="D18" s="201">
        <v>1</v>
      </c>
      <c r="E18" s="277">
        <v>162048</v>
      </c>
      <c r="F18" s="277">
        <f t="shared" si="0"/>
        <v>162048</v>
      </c>
    </row>
    <row r="19" spans="1:6" ht="15">
      <c r="A19" s="199"/>
      <c r="B19" s="200" t="s">
        <v>184</v>
      </c>
      <c r="C19" s="201" t="s">
        <v>13</v>
      </c>
      <c r="D19" s="201">
        <v>3</v>
      </c>
      <c r="E19" s="277">
        <v>91120</v>
      </c>
      <c r="F19" s="277">
        <f t="shared" si="0"/>
        <v>273360</v>
      </c>
    </row>
    <row r="20" spans="1:6" ht="15">
      <c r="A20" s="199"/>
      <c r="B20" s="200" t="s">
        <v>185</v>
      </c>
      <c r="C20" s="201" t="s">
        <v>13</v>
      </c>
      <c r="D20" s="201">
        <v>1</v>
      </c>
      <c r="E20" s="277">
        <v>160853</v>
      </c>
      <c r="F20" s="277">
        <f t="shared" si="0"/>
        <v>160853</v>
      </c>
    </row>
    <row r="21" spans="1:6" ht="22.5">
      <c r="A21" s="199"/>
      <c r="B21" s="200" t="s">
        <v>372</v>
      </c>
      <c r="C21" s="201" t="s">
        <v>93</v>
      </c>
      <c r="D21" s="201">
        <v>5</v>
      </c>
      <c r="E21" s="277">
        <v>162520</v>
      </c>
      <c r="F21" s="277">
        <f t="shared" si="0"/>
        <v>812600</v>
      </c>
    </row>
    <row r="22" spans="1:6" ht="15">
      <c r="A22" s="199"/>
      <c r="B22" s="202" t="s">
        <v>186</v>
      </c>
      <c r="C22" s="201" t="s">
        <v>119</v>
      </c>
      <c r="D22" s="201">
        <v>100</v>
      </c>
      <c r="E22" s="277">
        <v>81199</v>
      </c>
      <c r="F22" s="277">
        <f t="shared" si="0"/>
        <v>8119900</v>
      </c>
    </row>
    <row r="23" spans="1:6" ht="15">
      <c r="A23" s="199"/>
      <c r="B23" s="200" t="s">
        <v>187</v>
      </c>
      <c r="C23" s="201" t="s">
        <v>188</v>
      </c>
      <c r="D23" s="201">
        <v>1</v>
      </c>
      <c r="E23" s="277">
        <v>669957</v>
      </c>
      <c r="F23" s="277">
        <f t="shared" si="0"/>
        <v>669957</v>
      </c>
    </row>
    <row r="24" spans="1:6" ht="15">
      <c r="A24" s="199"/>
      <c r="B24" s="200" t="s">
        <v>189</v>
      </c>
      <c r="C24" s="201" t="s">
        <v>119</v>
      </c>
      <c r="D24" s="201">
        <v>10</v>
      </c>
      <c r="E24" s="277">
        <v>32615</v>
      </c>
      <c r="F24" s="277">
        <f t="shared" si="0"/>
        <v>326150</v>
      </c>
    </row>
    <row r="25" spans="1:6" ht="22.5">
      <c r="A25" s="199"/>
      <c r="B25" s="200" t="s">
        <v>190</v>
      </c>
      <c r="C25" s="201" t="s">
        <v>119</v>
      </c>
      <c r="D25" s="201">
        <v>15</v>
      </c>
      <c r="E25" s="277">
        <v>12809</v>
      </c>
      <c r="F25" s="277">
        <f t="shared" si="0"/>
        <v>192135</v>
      </c>
    </row>
    <row r="26" spans="1:6" ht="28.5" customHeight="1">
      <c r="A26" s="199"/>
      <c r="B26" s="203" t="s">
        <v>191</v>
      </c>
      <c r="C26" s="201" t="s">
        <v>13</v>
      </c>
      <c r="D26" s="201">
        <v>4</v>
      </c>
      <c r="E26" s="277">
        <v>201209</v>
      </c>
      <c r="F26" s="277">
        <f t="shared" si="0"/>
        <v>804836</v>
      </c>
    </row>
    <row r="27" spans="1:6" ht="15">
      <c r="A27" s="204" t="s">
        <v>199</v>
      </c>
      <c r="B27" s="205" t="s">
        <v>581</v>
      </c>
      <c r="C27" s="201"/>
      <c r="D27" s="201"/>
      <c r="E27" s="277"/>
      <c r="F27" s="277"/>
    </row>
    <row r="28" spans="1:6" ht="30" customHeight="1">
      <c r="A28" s="199"/>
      <c r="B28" s="202" t="s">
        <v>193</v>
      </c>
      <c r="C28" s="201" t="s">
        <v>13</v>
      </c>
      <c r="D28" s="201">
        <v>1</v>
      </c>
      <c r="E28" s="277">
        <v>29652585</v>
      </c>
      <c r="F28" s="277">
        <f t="shared" si="0"/>
        <v>29652585</v>
      </c>
    </row>
    <row r="29" spans="1:6" ht="30" customHeight="1">
      <c r="A29" s="199"/>
      <c r="B29" s="202" t="s">
        <v>234</v>
      </c>
      <c r="C29" s="201" t="s">
        <v>13</v>
      </c>
      <c r="D29" s="201">
        <v>1</v>
      </c>
      <c r="E29" s="277">
        <v>69380026</v>
      </c>
      <c r="F29" s="277">
        <f t="shared" si="0"/>
        <v>69380026</v>
      </c>
    </row>
    <row r="30" spans="1:6" ht="33.75">
      <c r="A30" s="199"/>
      <c r="B30" s="206" t="s">
        <v>617</v>
      </c>
      <c r="C30" s="201" t="s">
        <v>13</v>
      </c>
      <c r="D30" s="201">
        <v>1</v>
      </c>
      <c r="E30" s="277">
        <v>52781779</v>
      </c>
      <c r="F30" s="277">
        <f t="shared" si="0"/>
        <v>52781779</v>
      </c>
    </row>
    <row r="31" spans="1:6" ht="15">
      <c r="A31" s="199"/>
      <c r="B31" s="200" t="s">
        <v>194</v>
      </c>
      <c r="C31" s="201" t="s">
        <v>13</v>
      </c>
      <c r="D31" s="201">
        <v>1</v>
      </c>
      <c r="E31" s="277">
        <v>4334740</v>
      </c>
      <c r="F31" s="277">
        <f t="shared" si="0"/>
        <v>4334740</v>
      </c>
    </row>
    <row r="32" spans="1:6" ht="78.75">
      <c r="A32" s="199"/>
      <c r="B32" s="202" t="s">
        <v>618</v>
      </c>
      <c r="C32" s="201" t="s">
        <v>13</v>
      </c>
      <c r="D32" s="201">
        <v>1</v>
      </c>
      <c r="E32" s="277">
        <v>341984913</v>
      </c>
      <c r="F32" s="277">
        <f t="shared" si="0"/>
        <v>341984913</v>
      </c>
    </row>
    <row r="33" spans="1:6" ht="45" customHeight="1">
      <c r="A33" s="199"/>
      <c r="B33" s="200" t="s">
        <v>612</v>
      </c>
      <c r="C33" s="201" t="s">
        <v>25</v>
      </c>
      <c r="D33" s="201">
        <v>80</v>
      </c>
      <c r="E33" s="277">
        <v>250282</v>
      </c>
      <c r="F33" s="277">
        <f t="shared" si="0"/>
        <v>20022560</v>
      </c>
    </row>
    <row r="34" spans="1:6" ht="33.75">
      <c r="A34" s="199"/>
      <c r="B34" s="200" t="s">
        <v>613</v>
      </c>
      <c r="C34" s="201" t="s">
        <v>25</v>
      </c>
      <c r="D34" s="201">
        <v>19</v>
      </c>
      <c r="E34" s="277">
        <v>250282</v>
      </c>
      <c r="F34" s="277">
        <f t="shared" si="0"/>
        <v>4755358</v>
      </c>
    </row>
    <row r="35" spans="1:6" ht="33" customHeight="1">
      <c r="A35" s="199"/>
      <c r="B35" s="200" t="s">
        <v>379</v>
      </c>
      <c r="C35" s="201" t="s">
        <v>13</v>
      </c>
      <c r="D35" s="201">
        <v>2</v>
      </c>
      <c r="E35" s="277">
        <v>8439553</v>
      </c>
      <c r="F35" s="277">
        <f t="shared" si="0"/>
        <v>16879106</v>
      </c>
    </row>
    <row r="36" spans="1:6" ht="28.5" customHeight="1">
      <c r="A36" s="199"/>
      <c r="B36" s="200" t="s">
        <v>380</v>
      </c>
      <c r="C36" s="201" t="s">
        <v>13</v>
      </c>
      <c r="D36" s="201">
        <v>2</v>
      </c>
      <c r="E36" s="277">
        <v>1677685</v>
      </c>
      <c r="F36" s="277">
        <f t="shared" si="0"/>
        <v>3355370</v>
      </c>
    </row>
    <row r="37" spans="1:6" ht="15">
      <c r="A37" s="199"/>
      <c r="B37" s="200" t="s">
        <v>195</v>
      </c>
      <c r="C37" s="201" t="s">
        <v>188</v>
      </c>
      <c r="D37" s="201">
        <v>3</v>
      </c>
      <c r="E37" s="277">
        <v>314264</v>
      </c>
      <c r="F37" s="277">
        <f t="shared" si="0"/>
        <v>942792</v>
      </c>
    </row>
    <row r="38" spans="1:6" ht="15">
      <c r="A38" s="199"/>
      <c r="B38" s="203" t="s">
        <v>196</v>
      </c>
      <c r="C38" s="201" t="s">
        <v>13</v>
      </c>
      <c r="D38" s="201">
        <v>1</v>
      </c>
      <c r="E38" s="277">
        <v>3812172</v>
      </c>
      <c r="F38" s="277">
        <f t="shared" si="0"/>
        <v>3812172</v>
      </c>
    </row>
    <row r="39" spans="1:6" ht="33.75">
      <c r="A39" s="199"/>
      <c r="B39" s="200" t="s">
        <v>197</v>
      </c>
      <c r="C39" s="201" t="s">
        <v>13</v>
      </c>
      <c r="D39" s="201">
        <v>1</v>
      </c>
      <c r="E39" s="277">
        <v>3147910</v>
      </c>
      <c r="F39" s="277">
        <f t="shared" si="0"/>
        <v>3147910</v>
      </c>
    </row>
    <row r="40" spans="1:6" ht="45">
      <c r="A40" s="199"/>
      <c r="B40" s="200" t="s">
        <v>411</v>
      </c>
      <c r="C40" s="201" t="s">
        <v>13</v>
      </c>
      <c r="D40" s="201">
        <v>1</v>
      </c>
      <c r="E40" s="277">
        <v>9856977</v>
      </c>
      <c r="F40" s="277">
        <f t="shared" si="0"/>
        <v>9856977</v>
      </c>
    </row>
    <row r="41" spans="1:6" ht="30.75" customHeight="1">
      <c r="A41" s="199"/>
      <c r="B41" s="203" t="s">
        <v>198</v>
      </c>
      <c r="C41" s="201" t="s">
        <v>119</v>
      </c>
      <c r="D41" s="201">
        <v>50</v>
      </c>
      <c r="E41" s="277">
        <v>156900</v>
      </c>
      <c r="F41" s="277">
        <f t="shared" si="0"/>
        <v>7845000</v>
      </c>
    </row>
    <row r="42" spans="1:6" ht="31.5" customHeight="1">
      <c r="A42" s="204" t="s">
        <v>211</v>
      </c>
      <c r="B42" s="205" t="s">
        <v>582</v>
      </c>
      <c r="C42" s="201"/>
      <c r="D42" s="201"/>
      <c r="E42" s="277"/>
      <c r="F42" s="277"/>
    </row>
    <row r="43" spans="1:6" ht="40.5" customHeight="1">
      <c r="A43" s="199"/>
      <c r="B43" s="202" t="s">
        <v>619</v>
      </c>
      <c r="C43" s="201" t="s">
        <v>119</v>
      </c>
      <c r="D43" s="201">
        <v>20</v>
      </c>
      <c r="E43" s="277">
        <v>1657012</v>
      </c>
      <c r="F43" s="277">
        <f t="shared" si="0"/>
        <v>33140240</v>
      </c>
    </row>
    <row r="44" spans="1:6" ht="33.75">
      <c r="A44" s="199"/>
      <c r="B44" s="202" t="s">
        <v>620</v>
      </c>
      <c r="C44" s="201" t="s">
        <v>119</v>
      </c>
      <c r="D44" s="201">
        <v>21</v>
      </c>
      <c r="E44" s="277">
        <v>1657012</v>
      </c>
      <c r="F44" s="277">
        <f t="shared" si="0"/>
        <v>34797252</v>
      </c>
    </row>
    <row r="45" spans="1:6" ht="33.75">
      <c r="A45" s="199"/>
      <c r="B45" s="202" t="s">
        <v>621</v>
      </c>
      <c r="C45" s="201" t="s">
        <v>119</v>
      </c>
      <c r="D45" s="201">
        <v>30</v>
      </c>
      <c r="E45" s="277">
        <v>356767</v>
      </c>
      <c r="F45" s="277">
        <f t="shared" si="0"/>
        <v>10703010</v>
      </c>
    </row>
    <row r="46" spans="1:6" ht="22.5">
      <c r="A46" s="199"/>
      <c r="B46" s="202" t="s">
        <v>622</v>
      </c>
      <c r="C46" s="201" t="s">
        <v>119</v>
      </c>
      <c r="D46" s="201">
        <v>50</v>
      </c>
      <c r="E46" s="277">
        <v>285916</v>
      </c>
      <c r="F46" s="277">
        <f t="shared" si="0"/>
        <v>14295800</v>
      </c>
    </row>
    <row r="47" spans="1:6" ht="22.5">
      <c r="A47" s="199"/>
      <c r="B47" s="200" t="s">
        <v>201</v>
      </c>
      <c r="C47" s="201" t="s">
        <v>13</v>
      </c>
      <c r="D47" s="201">
        <v>2</v>
      </c>
      <c r="E47" s="277">
        <v>1408803</v>
      </c>
      <c r="F47" s="277">
        <f t="shared" si="0"/>
        <v>2817606</v>
      </c>
    </row>
    <row r="48" spans="1:6" ht="22.5">
      <c r="A48" s="199"/>
      <c r="B48" s="200" t="s">
        <v>202</v>
      </c>
      <c r="C48" s="201" t="s">
        <v>13</v>
      </c>
      <c r="D48" s="201">
        <v>2</v>
      </c>
      <c r="E48" s="277">
        <v>1888623</v>
      </c>
      <c r="F48" s="277">
        <f t="shared" si="0"/>
        <v>3777246</v>
      </c>
    </row>
    <row r="49" spans="1:6" ht="22.5">
      <c r="A49" s="199"/>
      <c r="B49" s="200" t="s">
        <v>203</v>
      </c>
      <c r="C49" s="201" t="s">
        <v>13</v>
      </c>
      <c r="D49" s="201">
        <v>1</v>
      </c>
      <c r="E49" s="277">
        <v>1924135</v>
      </c>
      <c r="F49" s="277">
        <f t="shared" si="0"/>
        <v>1924135</v>
      </c>
    </row>
    <row r="50" spans="1:6" ht="22.5">
      <c r="A50" s="199"/>
      <c r="B50" s="202" t="s">
        <v>412</v>
      </c>
      <c r="C50" s="201" t="s">
        <v>119</v>
      </c>
      <c r="D50" s="201">
        <v>20</v>
      </c>
      <c r="E50" s="277">
        <v>20836</v>
      </c>
      <c r="F50" s="277">
        <f t="shared" si="0"/>
        <v>416720</v>
      </c>
    </row>
    <row r="51" spans="1:6" ht="22.5">
      <c r="A51" s="199"/>
      <c r="B51" s="203" t="s">
        <v>204</v>
      </c>
      <c r="C51" s="201" t="s">
        <v>13</v>
      </c>
      <c r="D51" s="201">
        <v>4</v>
      </c>
      <c r="E51" s="277">
        <v>204104</v>
      </c>
      <c r="F51" s="277">
        <f t="shared" si="0"/>
        <v>816416</v>
      </c>
    </row>
    <row r="52" spans="1:6" ht="15">
      <c r="A52" s="199"/>
      <c r="B52" s="202" t="s">
        <v>205</v>
      </c>
      <c r="C52" s="201" t="s">
        <v>107</v>
      </c>
      <c r="D52" s="201">
        <v>10</v>
      </c>
      <c r="E52" s="277">
        <v>866371</v>
      </c>
      <c r="F52" s="277">
        <f t="shared" si="0"/>
        <v>8663710</v>
      </c>
    </row>
    <row r="53" spans="1:6" ht="22.5">
      <c r="A53" s="199"/>
      <c r="B53" s="202" t="s">
        <v>381</v>
      </c>
      <c r="C53" s="201" t="s">
        <v>107</v>
      </c>
      <c r="D53" s="201">
        <v>20</v>
      </c>
      <c r="E53" s="277">
        <v>491246</v>
      </c>
      <c r="F53" s="277">
        <f t="shared" si="0"/>
        <v>9824920</v>
      </c>
    </row>
    <row r="54" spans="1:6" ht="22.5">
      <c r="A54" s="199"/>
      <c r="B54" s="202" t="s">
        <v>206</v>
      </c>
      <c r="C54" s="201" t="s">
        <v>119</v>
      </c>
      <c r="D54" s="201">
        <v>600</v>
      </c>
      <c r="E54" s="277">
        <v>25176</v>
      </c>
      <c r="F54" s="277">
        <f t="shared" si="0"/>
        <v>15105600</v>
      </c>
    </row>
    <row r="55" spans="1:6" ht="15">
      <c r="A55" s="199"/>
      <c r="B55" s="200" t="s">
        <v>207</v>
      </c>
      <c r="C55" s="201" t="s">
        <v>13</v>
      </c>
      <c r="D55" s="201">
        <v>30</v>
      </c>
      <c r="E55" s="277">
        <v>386526</v>
      </c>
      <c r="F55" s="277">
        <f t="shared" si="0"/>
        <v>11595780</v>
      </c>
    </row>
    <row r="56" spans="1:6" ht="15">
      <c r="A56" s="199"/>
      <c r="B56" s="200" t="s">
        <v>208</v>
      </c>
      <c r="C56" s="201" t="s">
        <v>119</v>
      </c>
      <c r="D56" s="201">
        <v>80</v>
      </c>
      <c r="E56" s="277">
        <v>20582</v>
      </c>
      <c r="F56" s="277">
        <f t="shared" si="0"/>
        <v>1646560</v>
      </c>
    </row>
    <row r="57" spans="1:6" ht="15">
      <c r="A57" s="199"/>
      <c r="B57" s="200" t="s">
        <v>209</v>
      </c>
      <c r="C57" s="201" t="s">
        <v>13</v>
      </c>
      <c r="D57" s="201">
        <v>3</v>
      </c>
      <c r="E57" s="277">
        <v>33334</v>
      </c>
      <c r="F57" s="277">
        <f t="shared" si="0"/>
        <v>100002</v>
      </c>
    </row>
    <row r="58" spans="1:6" ht="15">
      <c r="A58" s="199"/>
      <c r="B58" s="200" t="s">
        <v>210</v>
      </c>
      <c r="C58" s="201" t="s">
        <v>13</v>
      </c>
      <c r="D58" s="201">
        <v>17</v>
      </c>
      <c r="E58" s="277">
        <v>14539</v>
      </c>
      <c r="F58" s="277">
        <f t="shared" si="0"/>
        <v>247163</v>
      </c>
    </row>
    <row r="59" spans="1:6" ht="22.5">
      <c r="A59" s="199"/>
      <c r="B59" s="200" t="s">
        <v>382</v>
      </c>
      <c r="C59" s="201" t="s">
        <v>13</v>
      </c>
      <c r="D59" s="201">
        <v>17</v>
      </c>
      <c r="E59" s="277">
        <v>52796</v>
      </c>
      <c r="F59" s="277">
        <f t="shared" si="0"/>
        <v>897532</v>
      </c>
    </row>
    <row r="60" spans="1:6" ht="22.5">
      <c r="A60" s="199"/>
      <c r="B60" s="200" t="s">
        <v>413</v>
      </c>
      <c r="C60" s="201" t="s">
        <v>13</v>
      </c>
      <c r="D60" s="201">
        <v>50</v>
      </c>
      <c r="E60" s="277">
        <v>70570</v>
      </c>
      <c r="F60" s="277">
        <f t="shared" si="0"/>
        <v>3528500</v>
      </c>
    </row>
    <row r="61" spans="1:6" ht="15">
      <c r="A61" s="207"/>
      <c r="B61" s="208" t="s">
        <v>212</v>
      </c>
      <c r="C61" s="209"/>
      <c r="D61" s="209"/>
      <c r="E61" s="277"/>
      <c r="F61" s="277"/>
    </row>
    <row r="62" spans="1:6" ht="22.5">
      <c r="A62" s="199"/>
      <c r="B62" s="202" t="s">
        <v>383</v>
      </c>
      <c r="C62" s="201" t="s">
        <v>13</v>
      </c>
      <c r="D62" s="210">
        <v>1</v>
      </c>
      <c r="E62" s="277">
        <v>123235552</v>
      </c>
      <c r="F62" s="277">
        <f t="shared" si="0"/>
        <v>123235552</v>
      </c>
    </row>
    <row r="63" spans="1:6" ht="15">
      <c r="A63" s="199"/>
      <c r="B63" s="202" t="s">
        <v>213</v>
      </c>
      <c r="C63" s="210" t="s">
        <v>214</v>
      </c>
      <c r="D63" s="210">
        <v>1</v>
      </c>
      <c r="E63" s="277">
        <v>1546000</v>
      </c>
      <c r="F63" s="277">
        <f t="shared" si="0"/>
        <v>1546000</v>
      </c>
    </row>
    <row r="64" spans="1:6" ht="15">
      <c r="A64" s="199"/>
      <c r="B64" s="202" t="s">
        <v>384</v>
      </c>
      <c r="C64" s="210" t="s">
        <v>107</v>
      </c>
      <c r="D64" s="210">
        <v>1</v>
      </c>
      <c r="E64" s="277">
        <v>1101430</v>
      </c>
      <c r="F64" s="277">
        <f aca="true" t="shared" si="1" ref="F64:F90">+ROUND(D64*E64,0)</f>
        <v>1101430</v>
      </c>
    </row>
    <row r="65" spans="1:6" ht="22.5">
      <c r="A65" s="199"/>
      <c r="B65" s="202" t="s">
        <v>385</v>
      </c>
      <c r="C65" s="210" t="s">
        <v>100</v>
      </c>
      <c r="D65" s="210">
        <v>1</v>
      </c>
      <c r="E65" s="277">
        <v>999023</v>
      </c>
      <c r="F65" s="277">
        <f t="shared" si="1"/>
        <v>999023</v>
      </c>
    </row>
    <row r="66" spans="1:6" ht="15">
      <c r="A66" s="199"/>
      <c r="B66" s="202" t="s">
        <v>386</v>
      </c>
      <c r="C66" s="210" t="s">
        <v>100</v>
      </c>
      <c r="D66" s="210">
        <v>1</v>
      </c>
      <c r="E66" s="277">
        <v>2227864</v>
      </c>
      <c r="F66" s="277">
        <f t="shared" si="1"/>
        <v>2227864</v>
      </c>
    </row>
    <row r="67" spans="1:6" ht="33.75">
      <c r="A67" s="199"/>
      <c r="B67" s="202" t="s">
        <v>387</v>
      </c>
      <c r="C67" s="210" t="s">
        <v>100</v>
      </c>
      <c r="D67" s="210">
        <v>1</v>
      </c>
      <c r="E67" s="277">
        <v>3196568</v>
      </c>
      <c r="F67" s="277">
        <f t="shared" si="1"/>
        <v>3196568</v>
      </c>
    </row>
    <row r="68" spans="1:6" ht="31.5" customHeight="1">
      <c r="A68" s="207" t="s">
        <v>228</v>
      </c>
      <c r="B68" s="208" t="s">
        <v>583</v>
      </c>
      <c r="C68" s="209"/>
      <c r="D68" s="209"/>
      <c r="E68" s="277"/>
      <c r="F68" s="277"/>
    </row>
    <row r="69" spans="1:6" ht="15">
      <c r="A69" s="211"/>
      <c r="B69" s="212" t="s">
        <v>216</v>
      </c>
      <c r="C69" s="209" t="s">
        <v>107</v>
      </c>
      <c r="D69" s="209">
        <v>1</v>
      </c>
      <c r="E69" s="277">
        <v>2671730</v>
      </c>
      <c r="F69" s="277">
        <f t="shared" si="1"/>
        <v>2671730</v>
      </c>
    </row>
    <row r="70" spans="1:6" ht="15">
      <c r="A70" s="211"/>
      <c r="B70" s="213" t="s">
        <v>217</v>
      </c>
      <c r="C70" s="214" t="s">
        <v>107</v>
      </c>
      <c r="D70" s="214">
        <v>1</v>
      </c>
      <c r="E70" s="277">
        <v>818718</v>
      </c>
      <c r="F70" s="277">
        <f t="shared" si="1"/>
        <v>818718</v>
      </c>
    </row>
    <row r="71" spans="1:6" ht="22.5">
      <c r="A71" s="211"/>
      <c r="B71" s="215" t="s">
        <v>614</v>
      </c>
      <c r="C71" s="214" t="s">
        <v>107</v>
      </c>
      <c r="D71" s="214">
        <v>1</v>
      </c>
      <c r="E71" s="277">
        <v>2403265</v>
      </c>
      <c r="F71" s="277">
        <f t="shared" si="1"/>
        <v>2403265</v>
      </c>
    </row>
    <row r="72" spans="1:6" ht="15">
      <c r="A72" s="211"/>
      <c r="B72" s="213" t="s">
        <v>219</v>
      </c>
      <c r="C72" s="214" t="s">
        <v>100</v>
      </c>
      <c r="D72" s="214">
        <v>1</v>
      </c>
      <c r="E72" s="277">
        <v>9800000</v>
      </c>
      <c r="F72" s="277">
        <f t="shared" si="1"/>
        <v>9800000</v>
      </c>
    </row>
    <row r="73" spans="1:6" ht="23.25">
      <c r="A73" s="211"/>
      <c r="B73" s="213" t="s">
        <v>615</v>
      </c>
      <c r="C73" s="201" t="s">
        <v>119</v>
      </c>
      <c r="D73" s="214">
        <v>50</v>
      </c>
      <c r="E73" s="277">
        <v>62446</v>
      </c>
      <c r="F73" s="277">
        <f t="shared" si="1"/>
        <v>3122300</v>
      </c>
    </row>
    <row r="74" spans="1:6" ht="23.25">
      <c r="A74" s="211"/>
      <c r="B74" s="213" t="s">
        <v>235</v>
      </c>
      <c r="C74" s="214" t="s">
        <v>107</v>
      </c>
      <c r="D74" s="214">
        <v>1</v>
      </c>
      <c r="E74" s="277">
        <v>8282941</v>
      </c>
      <c r="F74" s="277">
        <f t="shared" si="1"/>
        <v>8282941</v>
      </c>
    </row>
    <row r="75" spans="1:6" ht="23.25">
      <c r="A75" s="211"/>
      <c r="B75" s="213" t="s">
        <v>414</v>
      </c>
      <c r="C75" s="201" t="s">
        <v>119</v>
      </c>
      <c r="D75" s="214">
        <v>18</v>
      </c>
      <c r="E75" s="277">
        <v>62446</v>
      </c>
      <c r="F75" s="277">
        <f t="shared" si="1"/>
        <v>1124028</v>
      </c>
    </row>
    <row r="76" spans="1:6" ht="15">
      <c r="A76" s="211"/>
      <c r="B76" s="213" t="s">
        <v>236</v>
      </c>
      <c r="C76" s="214" t="s">
        <v>107</v>
      </c>
      <c r="D76" s="214">
        <v>1</v>
      </c>
      <c r="E76" s="277">
        <v>1365177</v>
      </c>
      <c r="F76" s="277">
        <f t="shared" si="1"/>
        <v>1365177</v>
      </c>
    </row>
    <row r="77" spans="1:6" ht="15">
      <c r="A77" s="211"/>
      <c r="B77" s="213" t="s">
        <v>220</v>
      </c>
      <c r="C77" s="214" t="s">
        <v>107</v>
      </c>
      <c r="D77" s="214">
        <v>2</v>
      </c>
      <c r="E77" s="277">
        <v>2192654</v>
      </c>
      <c r="F77" s="277">
        <f t="shared" si="1"/>
        <v>4385308</v>
      </c>
    </row>
    <row r="78" spans="1:6" ht="15">
      <c r="A78" s="211"/>
      <c r="B78" s="213" t="s">
        <v>221</v>
      </c>
      <c r="C78" s="214" t="s">
        <v>107</v>
      </c>
      <c r="D78" s="214">
        <v>1</v>
      </c>
      <c r="E78" s="277">
        <v>107592</v>
      </c>
      <c r="F78" s="277">
        <f t="shared" si="1"/>
        <v>107592</v>
      </c>
    </row>
    <row r="79" spans="1:6" ht="15">
      <c r="A79" s="211"/>
      <c r="B79" s="213" t="s">
        <v>222</v>
      </c>
      <c r="C79" s="214" t="s">
        <v>107</v>
      </c>
      <c r="D79" s="214">
        <v>1</v>
      </c>
      <c r="E79" s="277">
        <v>1074681</v>
      </c>
      <c r="F79" s="277">
        <f t="shared" si="1"/>
        <v>1074681</v>
      </c>
    </row>
    <row r="80" spans="1:6" ht="15">
      <c r="A80" s="211"/>
      <c r="B80" s="213" t="s">
        <v>223</v>
      </c>
      <c r="C80" s="214" t="s">
        <v>107</v>
      </c>
      <c r="D80" s="214">
        <v>4</v>
      </c>
      <c r="E80" s="277">
        <v>214370</v>
      </c>
      <c r="F80" s="277">
        <f t="shared" si="1"/>
        <v>857480</v>
      </c>
    </row>
    <row r="81" spans="1:6" ht="15">
      <c r="A81" s="211"/>
      <c r="B81" s="213" t="s">
        <v>224</v>
      </c>
      <c r="C81" s="214" t="s">
        <v>107</v>
      </c>
      <c r="D81" s="214">
        <v>10</v>
      </c>
      <c r="E81" s="277">
        <v>78460</v>
      </c>
      <c r="F81" s="277">
        <f t="shared" si="1"/>
        <v>784600</v>
      </c>
    </row>
    <row r="82" spans="1:6" ht="15">
      <c r="A82" s="211"/>
      <c r="B82" s="212" t="s">
        <v>225</v>
      </c>
      <c r="C82" s="209" t="s">
        <v>107</v>
      </c>
      <c r="D82" s="209">
        <v>50</v>
      </c>
      <c r="E82" s="277">
        <v>1109</v>
      </c>
      <c r="F82" s="277">
        <f t="shared" si="1"/>
        <v>55450</v>
      </c>
    </row>
    <row r="83" spans="1:6" ht="15">
      <c r="A83" s="216"/>
      <c r="B83" s="217" t="s">
        <v>616</v>
      </c>
      <c r="C83" s="201" t="s">
        <v>119</v>
      </c>
      <c r="D83" s="218">
        <v>20</v>
      </c>
      <c r="E83" s="277">
        <v>9957</v>
      </c>
      <c r="F83" s="277">
        <f t="shared" si="1"/>
        <v>199140</v>
      </c>
    </row>
    <row r="84" spans="1:6" ht="15">
      <c r="A84" s="211"/>
      <c r="B84" s="212" t="s">
        <v>226</v>
      </c>
      <c r="C84" s="201" t="s">
        <v>119</v>
      </c>
      <c r="D84" s="209">
        <v>100</v>
      </c>
      <c r="E84" s="277">
        <v>987</v>
      </c>
      <c r="F84" s="277">
        <f t="shared" si="1"/>
        <v>98700</v>
      </c>
    </row>
    <row r="85" spans="1:6" ht="15">
      <c r="A85" s="211"/>
      <c r="B85" s="212" t="s">
        <v>227</v>
      </c>
      <c r="C85" s="201" t="s">
        <v>119</v>
      </c>
      <c r="D85" s="209">
        <v>10</v>
      </c>
      <c r="E85" s="277">
        <v>19018</v>
      </c>
      <c r="F85" s="277">
        <f t="shared" si="1"/>
        <v>190180</v>
      </c>
    </row>
    <row r="86" spans="1:6" ht="15">
      <c r="A86" s="204" t="s">
        <v>635</v>
      </c>
      <c r="B86" s="205" t="s">
        <v>229</v>
      </c>
      <c r="C86" s="201"/>
      <c r="D86" s="201"/>
      <c r="E86" s="277"/>
      <c r="F86" s="277"/>
    </row>
    <row r="87" spans="1:6" ht="22.5">
      <c r="A87" s="199"/>
      <c r="B87" s="200" t="s">
        <v>230</v>
      </c>
      <c r="C87" s="201" t="s">
        <v>100</v>
      </c>
      <c r="D87" s="201">
        <v>1</v>
      </c>
      <c r="E87" s="277">
        <v>2800000</v>
      </c>
      <c r="F87" s="277">
        <f t="shared" si="1"/>
        <v>2800000</v>
      </c>
    </row>
    <row r="88" spans="1:6" ht="22.5">
      <c r="A88" s="199"/>
      <c r="B88" s="200" t="s">
        <v>231</v>
      </c>
      <c r="C88" s="201" t="s">
        <v>100</v>
      </c>
      <c r="D88" s="201">
        <v>1</v>
      </c>
      <c r="E88" s="277">
        <v>2000000</v>
      </c>
      <c r="F88" s="277">
        <f t="shared" si="1"/>
        <v>2000000</v>
      </c>
    </row>
    <row r="89" spans="1:6" ht="15">
      <c r="A89" s="199"/>
      <c r="B89" s="200" t="s">
        <v>232</v>
      </c>
      <c r="C89" s="201" t="s">
        <v>100</v>
      </c>
      <c r="D89" s="201">
        <v>1</v>
      </c>
      <c r="E89" s="277">
        <v>2500000</v>
      </c>
      <c r="F89" s="277">
        <f t="shared" si="1"/>
        <v>2500000</v>
      </c>
    </row>
    <row r="90" spans="1:6" ht="15.75" thickBot="1">
      <c r="A90" s="219"/>
      <c r="B90" s="220" t="s">
        <v>233</v>
      </c>
      <c r="C90" s="221" t="s">
        <v>100</v>
      </c>
      <c r="D90" s="221">
        <v>1</v>
      </c>
      <c r="E90" s="278">
        <v>2500000</v>
      </c>
      <c r="F90" s="278">
        <f t="shared" si="1"/>
        <v>2500000</v>
      </c>
    </row>
    <row r="91" spans="1:6" ht="15">
      <c r="A91" s="7" t="s">
        <v>14</v>
      </c>
      <c r="B91" s="18" t="s">
        <v>62</v>
      </c>
      <c r="C91" s="77" t="s">
        <v>14</v>
      </c>
      <c r="D91" s="56"/>
      <c r="E91" s="78"/>
      <c r="F91" s="97">
        <f>SUM(F5:F90)</f>
        <v>940412790</v>
      </c>
    </row>
    <row r="92" spans="1:6" ht="15">
      <c r="A92" s="11" t="s">
        <v>14</v>
      </c>
      <c r="B92" s="20" t="s">
        <v>631</v>
      </c>
      <c r="C92" s="79" t="s">
        <v>14</v>
      </c>
      <c r="D92" s="80"/>
      <c r="E92" s="81"/>
      <c r="F92" s="98">
        <v>169274302</v>
      </c>
    </row>
    <row r="93" spans="1:6" ht="15.75" thickBot="1">
      <c r="A93" s="13" t="s">
        <v>14</v>
      </c>
      <c r="B93" s="23" t="s">
        <v>66</v>
      </c>
      <c r="C93" s="82" t="s">
        <v>14</v>
      </c>
      <c r="D93" s="83"/>
      <c r="E93" s="84"/>
      <c r="F93" s="99">
        <f>+F91+F92</f>
        <v>1109687092</v>
      </c>
    </row>
    <row r="96" spans="1:6" s="73" customFormat="1" ht="12">
      <c r="A96" s="17"/>
      <c r="B96" s="17"/>
      <c r="C96" s="17"/>
      <c r="D96" s="57"/>
      <c r="E96" s="17"/>
      <c r="F96" s="85"/>
    </row>
    <row r="97" ht="15">
      <c r="F97" s="85"/>
    </row>
    <row r="99" ht="15">
      <c r="F99" s="101"/>
    </row>
    <row r="100" ht="15">
      <c r="F100" s="101"/>
    </row>
  </sheetData>
  <sheetProtection password="DF72" sheet="1" formatCells="0" formatColumns="0" formatRows="0" insertColumns="0" insertRows="0" deleteColumns="0" deleteRows="0"/>
  <mergeCells count="2">
    <mergeCell ref="A1:F1"/>
    <mergeCell ref="A2:F2"/>
  </mergeCells>
  <printOptions horizontalCentered="1"/>
  <pageMargins left="0.7086614173228347" right="0.7086614173228347" top="0.7480314960629921" bottom="0.7480314960629921" header="0.31496062992125984" footer="0.31496062992125984"/>
  <pageSetup orientation="portrait" scale="69" r:id="rId1"/>
  <rowBreaks count="4" manualBreakCount="4">
    <brk id="26" max="5" man="1"/>
    <brk id="41" max="5" man="1"/>
    <brk id="67" max="5" man="1"/>
    <brk id="9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amercado</dc:creator>
  <cp:keywords/>
  <dc:description/>
  <cp:lastModifiedBy>WALTER EPIFANIO ASPRILLA CACERES</cp:lastModifiedBy>
  <cp:lastPrinted>2015-03-27T15:33:58Z</cp:lastPrinted>
  <dcterms:created xsi:type="dcterms:W3CDTF">2012-10-01T19:54:46Z</dcterms:created>
  <dcterms:modified xsi:type="dcterms:W3CDTF">2015-09-14T13:23:57Z</dcterms:modified>
  <cp:category/>
  <cp:version/>
  <cp:contentType/>
  <cp:contentStatus/>
</cp:coreProperties>
</file>