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scritorio\"/>
    </mc:Choice>
  </mc:AlternateContent>
  <bookViews>
    <workbookView xWindow="0" yWindow="0" windowWidth="24000" windowHeight="9735"/>
  </bookViews>
  <sheets>
    <sheet name="OFERTA ECON FASE III CHARALA" sheetId="1" r:id="rId1"/>
  </sheets>
  <definedNames>
    <definedName name="_xlnm._FilterDatabase" localSheetId="0" hidden="1">'OFERTA ECON FASE III CHARALA'!$A$6:$F$252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6" i="1" l="1"/>
  <c r="F245" i="1"/>
  <c r="F244" i="1"/>
  <c r="F243" i="1"/>
  <c r="F239" i="1"/>
  <c r="F238" i="1"/>
  <c r="F233" i="1"/>
  <c r="F232" i="1"/>
  <c r="F231" i="1"/>
  <c r="F230" i="1"/>
  <c r="F229" i="1"/>
  <c r="F228" i="1"/>
  <c r="F227" i="1"/>
  <c r="F223" i="1"/>
  <c r="F222" i="1"/>
  <c r="F205" i="1"/>
  <c r="F203" i="1"/>
  <c r="F197" i="1"/>
  <c r="F194" i="1"/>
  <c r="F193" i="1"/>
  <c r="F192" i="1"/>
  <c r="F189" i="1"/>
  <c r="F187" i="1"/>
  <c r="F185" i="1"/>
  <c r="F182" i="1"/>
  <c r="F181" i="1"/>
  <c r="F180" i="1"/>
  <c r="F176" i="1"/>
  <c r="F175" i="1"/>
  <c r="F174" i="1"/>
  <c r="F173" i="1"/>
  <c r="F171" i="1"/>
  <c r="F170" i="1"/>
  <c r="F165" i="1"/>
  <c r="F162" i="1"/>
  <c r="F160" i="1"/>
  <c r="F157" i="1"/>
  <c r="F154" i="1"/>
  <c r="F149" i="1"/>
  <c r="F148" i="1"/>
  <c r="F147" i="1"/>
  <c r="F146" i="1"/>
  <c r="F145" i="1"/>
  <c r="F144" i="1"/>
  <c r="F141" i="1"/>
  <c r="F140" i="1"/>
  <c r="F139" i="1"/>
  <c r="F136" i="1"/>
  <c r="F135" i="1"/>
  <c r="F134" i="1"/>
  <c r="F127" i="1"/>
  <c r="F124" i="1"/>
  <c r="F118" i="1"/>
  <c r="F116" i="1"/>
  <c r="F114" i="1"/>
  <c r="F112" i="1"/>
  <c r="F106" i="1"/>
  <c r="F104" i="1"/>
  <c r="F102" i="1"/>
  <c r="F101" i="1"/>
  <c r="F100" i="1"/>
  <c r="F99" i="1"/>
  <c r="F98" i="1"/>
  <c r="F97" i="1"/>
  <c r="F96" i="1"/>
  <c r="F95" i="1"/>
  <c r="F94" i="1"/>
  <c r="F91" i="1"/>
  <c r="F89" i="1"/>
  <c r="F87" i="1"/>
  <c r="F84" i="1"/>
  <c r="F83" i="1"/>
  <c r="F79" i="1"/>
  <c r="F78" i="1"/>
  <c r="F77" i="1"/>
  <c r="F76" i="1"/>
  <c r="F75" i="1"/>
  <c r="F74" i="1"/>
  <c r="F73" i="1"/>
  <c r="F70" i="1"/>
  <c r="F69" i="1"/>
  <c r="F64" i="1"/>
  <c r="F62" i="1"/>
  <c r="F59" i="1"/>
  <c r="F57" i="1"/>
  <c r="F54" i="1"/>
  <c r="F51" i="1"/>
  <c r="F46" i="1"/>
  <c r="F45" i="1"/>
  <c r="F43" i="1"/>
  <c r="F41" i="1"/>
  <c r="F40" i="1"/>
  <c r="F39" i="1"/>
  <c r="F36" i="1"/>
  <c r="F35" i="1"/>
  <c r="F34" i="1"/>
  <c r="F31" i="1"/>
  <c r="F30" i="1"/>
  <c r="F29" i="1"/>
  <c r="F23" i="1"/>
  <c r="F22" i="1"/>
  <c r="F19" i="1"/>
  <c r="F18" i="1"/>
  <c r="F17" i="1"/>
  <c r="F13" i="1"/>
  <c r="F12" i="1"/>
  <c r="F9" i="1"/>
  <c r="F8" i="1"/>
  <c r="F71" i="1" l="1"/>
  <c r="F128" i="1"/>
  <c r="F65" i="1"/>
  <c r="F247" i="1"/>
  <c r="F24" i="1"/>
  <c r="F234" i="1"/>
  <c r="F199" i="1"/>
  <c r="F80" i="1"/>
  <c r="F240" i="1"/>
  <c r="F177" i="1"/>
  <c r="F207" i="1"/>
  <c r="F107" i="1"/>
  <c r="F119" i="1"/>
  <c r="F166" i="1"/>
  <c r="F224" i="1"/>
  <c r="F208" i="1" l="1"/>
  <c r="F248" i="1"/>
  <c r="F120" i="1"/>
  <c r="F249" i="1" l="1"/>
  <c r="F250" i="1" s="1"/>
  <c r="F210" i="1"/>
  <c r="F213" i="1" l="1"/>
  <c r="F214" i="1" s="1"/>
  <c r="F212" i="1"/>
  <c r="F211" i="1"/>
  <c r="F215" i="1" l="1"/>
  <c r="F252" i="1" s="1"/>
</calcChain>
</file>

<file path=xl/comments1.xml><?xml version="1.0" encoding="utf-8"?>
<comments xmlns="http://schemas.openxmlformats.org/spreadsheetml/2006/main">
  <authors>
    <author>DIANA PATRICIA LOPEZ ESTUPIÑAN</author>
  </authors>
  <commentList>
    <comment ref="B173" authorId="0" shapeId="0">
      <text>
        <r>
          <rPr>
            <b/>
            <sz val="9"/>
            <color indexed="81"/>
            <rFont val="Tahoma"/>
            <family val="2"/>
          </rPr>
          <t>DIANA PATRICIA LOPEZ ESTUPIÑAN: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<sst xmlns="http://schemas.openxmlformats.org/spreadsheetml/2006/main" count="472" uniqueCount="199">
  <si>
    <t xml:space="preserve">PROYECTO CONSTRUCCIÓN Y OPTIMIZACIÓN DEL SISTEMA DE ALCANTARILLADO SANITARIO Y PLUVIAL  </t>
  </si>
  <si>
    <t xml:space="preserve">DEL MUNICIPIO DE CHARALA   (SANTANDER) - ETAPA I                                                                   </t>
  </si>
  <si>
    <t>A</t>
  </si>
  <si>
    <t>ALCANTARILLADO SANITARIO</t>
  </si>
  <si>
    <t>ITEM</t>
  </si>
  <si>
    <t xml:space="preserve">             CONCEPTO</t>
  </si>
  <si>
    <t>UND.</t>
  </si>
  <si>
    <t>CANTIDAD</t>
  </si>
  <si>
    <t>VALOR UNITARIO</t>
  </si>
  <si>
    <t>VALOR PARCIAL</t>
  </si>
  <si>
    <t>1           PRELIMINARES</t>
  </si>
  <si>
    <t>1.02</t>
  </si>
  <si>
    <t>Descapote</t>
  </si>
  <si>
    <t>m²</t>
  </si>
  <si>
    <t>1.03</t>
  </si>
  <si>
    <t>Desmonte y Limpieza</t>
  </si>
  <si>
    <t>1.04</t>
  </si>
  <si>
    <t>Campamento y encerramiento</t>
  </si>
  <si>
    <t>Encerramiento</t>
  </si>
  <si>
    <t xml:space="preserve">   b</t>
  </si>
  <si>
    <t>Con tela de polipropileno verde, h=2,20 mts</t>
  </si>
  <si>
    <t>m</t>
  </si>
  <si>
    <t>1.06</t>
  </si>
  <si>
    <t>Vallas y señales especiales</t>
  </si>
  <si>
    <t>Valla tipo 3A</t>
  </si>
  <si>
    <t>Valla (2.25 m x 1.20 m)</t>
  </si>
  <si>
    <t>u</t>
  </si>
  <si>
    <t>Vallas de transito</t>
  </si>
  <si>
    <t>Señales luminosas</t>
  </si>
  <si>
    <t>1.08</t>
  </si>
  <si>
    <t>Rotura de pavimento</t>
  </si>
  <si>
    <t>Asfáltico</t>
  </si>
  <si>
    <t>b</t>
  </si>
  <si>
    <t>Espesor entre 0.06 m y 0.10 m. Incluye cortadora</t>
  </si>
  <si>
    <t>a</t>
  </si>
  <si>
    <t xml:space="preserve"> Espesor &gt;= 0,10 m y  menor o igual a 0.15 m.Incluye cortadora</t>
  </si>
  <si>
    <t>Subtotal:   $</t>
  </si>
  <si>
    <t>2           MOVIMIENTO DE TIERRA</t>
  </si>
  <si>
    <t>2.03</t>
  </si>
  <si>
    <t>Excavaciones</t>
  </si>
  <si>
    <t xml:space="preserve">   a</t>
  </si>
  <si>
    <t>De 0.00 a 2.50 m de profundidad</t>
  </si>
  <si>
    <t>m³</t>
  </si>
  <si>
    <t>De 2.51 a 5.00 m de profundidad</t>
  </si>
  <si>
    <t>c</t>
  </si>
  <si>
    <t>A más de 5.00 m de profundidad</t>
  </si>
  <si>
    <t>En roca a cualquier profundidad,  incluye cargue y retiro (incluye  acarreo libre de 10 kmts)</t>
  </si>
  <si>
    <t>Entibado en madera hasta 2,50 mts</t>
  </si>
  <si>
    <t>Entibado en madera  &gt; 2,50 mts</t>
  </si>
  <si>
    <t>2.04</t>
  </si>
  <si>
    <t>Terraplenes y rellenos</t>
  </si>
  <si>
    <t>Suministro, conformación y compactación</t>
  </si>
  <si>
    <t>de rellenos comunes</t>
  </si>
  <si>
    <t>En zanja</t>
  </si>
  <si>
    <t>Conformación y compactación de rellenos</t>
  </si>
  <si>
    <t>comunes en zanja o terraplén sin acarreo libre</t>
  </si>
  <si>
    <t>comunes en zanja o terraplén con acarreo libre</t>
  </si>
  <si>
    <t>Suministro, conformación y compactación de</t>
  </si>
  <si>
    <t>relleno en arena para cimentación de tubería</t>
  </si>
  <si>
    <t>2.05</t>
  </si>
  <si>
    <t>Acarreos</t>
  </si>
  <si>
    <t>Sobre acarreo para distancias mayores a 10 kmts.</t>
  </si>
  <si>
    <t>m³-km</t>
  </si>
  <si>
    <t>2.13</t>
  </si>
  <si>
    <t xml:space="preserve">Base </t>
  </si>
  <si>
    <t>Suministro, conformación y compactación  de base granular e = 0.10 m.  Según material indicado en  las especificaciones</t>
  </si>
  <si>
    <t>3           TUBERÍAS PREFABRICADAS</t>
  </si>
  <si>
    <t>3.05</t>
  </si>
  <si>
    <t>Tubería PVC</t>
  </si>
  <si>
    <t>Tubería sanitaria</t>
  </si>
  <si>
    <t>a2</t>
  </si>
  <si>
    <t>Instalación de tubería de D= 2"</t>
  </si>
  <si>
    <t>f2</t>
  </si>
  <si>
    <t>Instalación de accesorios D=2"</t>
  </si>
  <si>
    <t>Subtotal:  $</t>
  </si>
  <si>
    <t xml:space="preserve"> Tuberia corrugada en PEAD N-12</t>
  </si>
  <si>
    <t>c2</t>
  </si>
  <si>
    <t>Instalación de tubería de D= 200 mm</t>
  </si>
  <si>
    <t>d2</t>
  </si>
  <si>
    <t>Instalación de tubería de D= 250 mm</t>
  </si>
  <si>
    <t>e2</t>
  </si>
  <si>
    <t>Instalación de tubería de D= 300 mm</t>
  </si>
  <si>
    <t>Instalación de tubería de D= 375 mm</t>
  </si>
  <si>
    <t>g2</t>
  </si>
  <si>
    <t>Instalación de tubería de D= 450 mm</t>
  </si>
  <si>
    <t>i2</t>
  </si>
  <si>
    <t>Instalación de tubería de D= 600 mm</t>
  </si>
  <si>
    <t>m2</t>
  </si>
  <si>
    <t>Instalación de tubería de D= 900 mm</t>
  </si>
  <si>
    <t>4           ESTRUCTURAS</t>
  </si>
  <si>
    <t>4.02</t>
  </si>
  <si>
    <t>Concretos</t>
  </si>
  <si>
    <t>Suministro y colocación de concreto de 3000 psi</t>
  </si>
  <si>
    <t>Suministro y colocación de concreto de 2000 psi</t>
  </si>
  <si>
    <t>4.03</t>
  </si>
  <si>
    <t>Acero de refuerzo</t>
  </si>
  <si>
    <t>Suministro y colocación de acero de</t>
  </si>
  <si>
    <t>refuerzo fy= 2590 kg/cm²</t>
  </si>
  <si>
    <t>kg</t>
  </si>
  <si>
    <t>refuerzo fy= 4200 kg/cm²</t>
  </si>
  <si>
    <t>4.06</t>
  </si>
  <si>
    <t>Estructuras en ladrillo</t>
  </si>
  <si>
    <t>Mampostería de ladrillo para pozos de  inspección</t>
  </si>
  <si>
    <t>4.07</t>
  </si>
  <si>
    <t>Sifones de caída-conexiones domiciliarias</t>
  </si>
  <si>
    <t>Sifones de caída</t>
  </si>
  <si>
    <t>Diametro 8''y hp&lt;= 1.00 m</t>
  </si>
  <si>
    <t>Diametro 8''y hp= 1.01 - 2.00 m</t>
  </si>
  <si>
    <t>Diametro 8''y hp= 2.01 - 3.00 m</t>
  </si>
  <si>
    <t>d</t>
  </si>
  <si>
    <t>Diametro 8''y hp= 3.01 - 4.00 m</t>
  </si>
  <si>
    <t>e</t>
  </si>
  <si>
    <t>Diametro 8''y hp= 4.01 - 5.00 m</t>
  </si>
  <si>
    <t>g</t>
  </si>
  <si>
    <t>Diametro 12''y hp= 1.01 - 2.00 m</t>
  </si>
  <si>
    <t>h</t>
  </si>
  <si>
    <t>Diametro 12''y hp= 2.01 - 3.00 m</t>
  </si>
  <si>
    <t>j</t>
  </si>
  <si>
    <t>Diametro 12''y hp= 4.01 - 5.00 m</t>
  </si>
  <si>
    <t>q</t>
  </si>
  <si>
    <t>Diametro 16''y hp&lt;= 1.00 m</t>
  </si>
  <si>
    <t>Conexiones domiciliarias</t>
  </si>
  <si>
    <t>Longitud menor o igual a 6.00 m</t>
  </si>
  <si>
    <t>Pasos elevados sobre quebradas</t>
  </si>
  <si>
    <t xml:space="preserve">  Paso elevado en cercha metálica </t>
  </si>
  <si>
    <t>5           VARIOS</t>
  </si>
  <si>
    <t>5.02</t>
  </si>
  <si>
    <t xml:space="preserve">Optimización de pozos, sumideros y </t>
  </si>
  <si>
    <t>otras estructuras existentes</t>
  </si>
  <si>
    <t xml:space="preserve">Optimización de pozos </t>
  </si>
  <si>
    <t xml:space="preserve"> Pozos hp &lt;= 2.00 m</t>
  </si>
  <si>
    <t>5.03</t>
  </si>
  <si>
    <t>Reparación de pavimentos</t>
  </si>
  <si>
    <t>Reparación de pavimento asfáltico . Incluye base granular de 0,15 cms,  mezcla de asfalto tipo  MDC2</t>
  </si>
  <si>
    <t>En vías residenciales</t>
  </si>
  <si>
    <t>5.12</t>
  </si>
  <si>
    <t>Accesorios de Hierro Fundido</t>
  </si>
  <si>
    <t>Aros y contra-aros para tapas de pozos</t>
  </si>
  <si>
    <t xml:space="preserve"> COSTOS DIRECTOS OBRA CIVIL ALCANTARILLADO SANITARIO:   $   </t>
  </si>
  <si>
    <t>B</t>
  </si>
  <si>
    <t>ALCANTARILLADO PLUVIAL</t>
  </si>
  <si>
    <t>Concreto</t>
  </si>
  <si>
    <t xml:space="preserve"> Espesor menor o igual a 0.15 m</t>
  </si>
  <si>
    <t xml:space="preserve">Excavación Mecanica  </t>
  </si>
  <si>
    <t>En tierra sin entibados</t>
  </si>
  <si>
    <t>Tubería de PVC</t>
  </si>
  <si>
    <t>Instalación de tubería de D= 375mm</t>
  </si>
  <si>
    <t>n2</t>
  </si>
  <si>
    <t>Instalación de tubería de D= 1000 mm</t>
  </si>
  <si>
    <t>Suministro y colocación de concreto pobre</t>
  </si>
  <si>
    <t xml:space="preserve"> </t>
  </si>
  <si>
    <t>Diametro 16''y hp= 1.01 - 2.00 m</t>
  </si>
  <si>
    <t>Juntas con cinta de polivinilo (sumideros)</t>
  </si>
  <si>
    <t>Junta con sello P.V.C. ancho 15 cm</t>
  </si>
  <si>
    <t>SUBTOTAL COSTOS DIRECTOS OBRA CIVIL (ALCANTARILLADO SANITARIO+ PLUVIAL)</t>
  </si>
  <si>
    <t>TOTAL COSTOS OBRA CIVIL (ALCANTARILLADO SANITARIO+ PLUVIAL)</t>
  </si>
  <si>
    <t>PRESUPUESTO ESTIMADO SUMINISTROS ALCANTARILLADO SANITARIO + PLUVIAL</t>
  </si>
  <si>
    <t>TUBERÍAS ALCANTARILLADO SANITARIO</t>
  </si>
  <si>
    <t>a1</t>
  </si>
  <si>
    <t>Suministro de tubería de D= 2"</t>
  </si>
  <si>
    <t>f1</t>
  </si>
  <si>
    <t>Suministro de accesorios D=2"</t>
  </si>
  <si>
    <t>3.06</t>
  </si>
  <si>
    <t>Tubería de alcantarillado PEAD</t>
  </si>
  <si>
    <t>c1</t>
  </si>
  <si>
    <t>d1</t>
  </si>
  <si>
    <t>e1</t>
  </si>
  <si>
    <t>g1</t>
  </si>
  <si>
    <t>i1</t>
  </si>
  <si>
    <t>m1</t>
  </si>
  <si>
    <t>TUBERÍAS ALCANTARILLADO PLUVIAL</t>
  </si>
  <si>
    <t>n1</t>
  </si>
  <si>
    <t>SUBTOTAL SUMINISTROS (ALCANTARILLADO SANITARIO + PLUVIAL)</t>
  </si>
  <si>
    <t>TOTAL SUMINISTROS (ALCANTARILLADO SANITARIO + PLUVIAL)</t>
  </si>
  <si>
    <t>  </t>
  </si>
  <si>
    <t>TOTAL PRESUPUESTO ESTIMADO ( OBRA CIVIL + SUMINISTROS) - FASE III</t>
  </si>
  <si>
    <t>Excavación Mecanica , incluye cargue y retiro (incluye  acarreo libre hasta 10 kmts)</t>
  </si>
  <si>
    <t>Excavación Manual En material comun. incluye cargue y retiro (incluye  acarreo libre hasta 10 kmts)</t>
  </si>
  <si>
    <t>Excavación Manual En material granular. incluye cargue y retiro (incluye  acarreo libre hasta 10 kmts)</t>
  </si>
  <si>
    <t>Excavación Manual En material comun. incluye cargue y retiro (incluye  acarreo libre hasta  10 kmts)</t>
  </si>
  <si>
    <t xml:space="preserve">Campamento </t>
  </si>
  <si>
    <t xml:space="preserve"> COSTOS DIRECTOS OBRA CIVIL ALCANTARILLADO PLUVIAL:   $</t>
  </si>
  <si>
    <t>Reparación de pavimento de concreto . Incluye base grabular de e=0,10 mt, concreto de 3000 psi de E=0,17 MTS Y junta en asfalto</t>
  </si>
  <si>
    <t>Reparación de pavimento de concreto . Incluye base grnbular de e=0,10 mt, concreto de 3000 psi de E=0,17 MTS Y junta en asfalto</t>
  </si>
  <si>
    <t>OFERTA ECONOMICA CONSOLIDADO ALCANTARILLADO SANITARIO + PLUVIAL</t>
  </si>
  <si>
    <t>IVA SOBRE LA UTILIDAD</t>
  </si>
  <si>
    <t>ADMINISTRACION (%)</t>
  </si>
  <si>
    <t>IMPREVISTOS (%)</t>
  </si>
  <si>
    <t>UTILIDAD (%)</t>
  </si>
  <si>
    <t>NOMBRE Y FIRMA DEL PROPONENTE:</t>
  </si>
  <si>
    <t xml:space="preserve"> Tuberia corrugada en PEAD </t>
  </si>
  <si>
    <t>Suministro de tubería de D= 300 mm, SN 8</t>
  </si>
  <si>
    <t>Suministro de tubería de D= 375 mm, SN 8</t>
  </si>
  <si>
    <t>Suministro de tubería de D= 1000 mm, SN 4</t>
  </si>
  <si>
    <t>Suministro de tubería de D= 900 mm, SN 4</t>
  </si>
  <si>
    <t>Suministro de tubería de D= 200 mm, SN 8</t>
  </si>
  <si>
    <t>Suministro de tubería de D= 250 mm, SN 8</t>
  </si>
  <si>
    <t>Suministro de tubería de D= 450 mm, SN 8</t>
  </si>
  <si>
    <t>Suministro de tubería de D= 600 mm, SN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</si>
</sst>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 Narrow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2" fillId="2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2" fontId="3" fillId="0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0" fillId="0" borderId="0" xfId="0" applyAlignment="1"/>
    <xf numFmtId="4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" fontId="3" fillId="0" borderId="6" xfId="0" applyNumberFormat="1" applyFont="1" applyFill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8" fontId="2" fillId="6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8" fontId="4" fillId="6" borderId="6" xfId="0" applyNumberFormat="1" applyFont="1" applyFill="1" applyBorder="1" applyAlignment="1">
      <alignment vertical="center"/>
    </xf>
    <xf numFmtId="43" fontId="7" fillId="0" borderId="0" xfId="1" applyFont="1" applyAlignment="1"/>
    <xf numFmtId="8" fontId="8" fillId="0" borderId="0" xfId="0" applyNumberFormat="1" applyFont="1" applyAlignment="1"/>
    <xf numFmtId="0" fontId="2" fillId="0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3" fontId="2" fillId="4" borderId="6" xfId="1" applyNumberFormat="1" applyFont="1" applyFill="1" applyBorder="1" applyAlignment="1">
      <alignment horizontal="right" vertical="center"/>
    </xf>
    <xf numFmtId="43" fontId="0" fillId="0" borderId="0" xfId="1" applyNumberFormat="1" applyFont="1" applyAlignment="1">
      <alignment horizontal="right"/>
    </xf>
    <xf numFmtId="43" fontId="2" fillId="3" borderId="6" xfId="1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8" fontId="11" fillId="0" borderId="0" xfId="0" applyNumberFormat="1" applyFont="1" applyAlignment="1"/>
    <xf numFmtId="164" fontId="2" fillId="0" borderId="10" xfId="3" applyNumberFormat="1" applyFont="1" applyBorder="1" applyAlignment="1">
      <alignment horizontal="right" vertical="center"/>
    </xf>
    <xf numFmtId="44" fontId="0" fillId="0" borderId="0" xfId="2" applyFont="1"/>
    <xf numFmtId="44" fontId="0" fillId="0" borderId="0" xfId="2" applyFont="1" applyAlignment="1">
      <alignment horizontal="center"/>
    </xf>
    <xf numFmtId="8" fontId="4" fillId="0" borderId="6" xfId="0" applyNumberFormat="1" applyFont="1" applyFill="1" applyBorder="1" applyAlignment="1">
      <alignment vertical="center"/>
    </xf>
    <xf numFmtId="0" fontId="0" fillId="0" borderId="0" xfId="0" applyFill="1"/>
    <xf numFmtId="44" fontId="0" fillId="0" borderId="0" xfId="2" applyFont="1" applyFill="1"/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43" fontId="3" fillId="0" borderId="6" xfId="1" applyNumberFormat="1" applyFont="1" applyBorder="1" applyAlignment="1" applyProtection="1">
      <alignment horizontal="right" vertical="center"/>
      <protection locked="0"/>
    </xf>
    <xf numFmtId="43" fontId="3" fillId="0" borderId="6" xfId="1" applyNumberFormat="1" applyFont="1" applyFill="1" applyBorder="1" applyAlignment="1" applyProtection="1">
      <alignment horizontal="right" vertical="center"/>
      <protection locked="0"/>
    </xf>
    <xf numFmtId="43" fontId="5" fillId="0" borderId="6" xfId="1" applyNumberFormat="1" applyFont="1" applyFill="1" applyBorder="1" applyAlignment="1" applyProtection="1">
      <alignment horizontal="right" vertical="center"/>
      <protection locked="0"/>
    </xf>
    <xf numFmtId="43" fontId="0" fillId="0" borderId="11" xfId="1" applyNumberFormat="1" applyFont="1" applyBorder="1" applyAlignment="1" applyProtection="1">
      <alignment horizontal="right"/>
      <protection locked="0"/>
    </xf>
    <xf numFmtId="43" fontId="5" fillId="0" borderId="11" xfId="1" applyNumberFormat="1" applyFont="1" applyFill="1" applyBorder="1" applyAlignment="1" applyProtection="1">
      <alignment horizontal="right" vertical="center"/>
      <protection locked="0"/>
    </xf>
    <xf numFmtId="43" fontId="3" fillId="0" borderId="6" xfId="0" applyNumberFormat="1" applyFont="1" applyFill="1" applyBorder="1" applyAlignment="1" applyProtection="1">
      <alignment horizontal="right" vertical="center"/>
      <protection locked="0"/>
    </xf>
    <xf numFmtId="43" fontId="2" fillId="0" borderId="11" xfId="0" applyNumberFormat="1" applyFont="1" applyFill="1" applyBorder="1" applyAlignment="1" applyProtection="1">
      <alignment horizontal="right" vertical="center"/>
      <protection locked="0"/>
    </xf>
    <xf numFmtId="43" fontId="5" fillId="0" borderId="6" xfId="1" applyNumberFormat="1" applyFont="1" applyBorder="1" applyAlignment="1" applyProtection="1">
      <alignment horizontal="right" vertical="center"/>
      <protection locked="0"/>
    </xf>
    <xf numFmtId="43" fontId="3" fillId="0" borderId="6" xfId="0" applyNumberFormat="1" applyFont="1" applyBorder="1" applyAlignment="1" applyProtection="1">
      <alignment horizontal="right" vertical="center"/>
      <protection locked="0"/>
    </xf>
    <xf numFmtId="43" fontId="5" fillId="0" borderId="6" xfId="0" applyNumberFormat="1" applyFont="1" applyBorder="1" applyAlignment="1" applyProtection="1">
      <alignment horizontal="right" vertical="center"/>
      <protection locked="0"/>
    </xf>
    <xf numFmtId="43" fontId="6" fillId="0" borderId="6" xfId="0" applyNumberFormat="1" applyFont="1" applyBorder="1" applyAlignment="1" applyProtection="1">
      <alignment horizontal="right" vertical="center"/>
      <protection locked="0"/>
    </xf>
    <xf numFmtId="43" fontId="3" fillId="5" borderId="6" xfId="1" applyNumberFormat="1" applyFont="1" applyFill="1" applyBorder="1" applyAlignment="1" applyProtection="1">
      <alignment horizontal="right" vertical="center"/>
      <protection locked="0"/>
    </xf>
    <xf numFmtId="164" fontId="2" fillId="0" borderId="10" xfId="3" applyNumberFormat="1" applyFont="1" applyBorder="1" applyAlignment="1" applyProtection="1">
      <alignment horizontal="right" vertical="center"/>
      <protection locked="0"/>
    </xf>
    <xf numFmtId="9" fontId="2" fillId="0" borderId="10" xfId="3" applyFont="1" applyBorder="1" applyAlignment="1" applyProtection="1">
      <alignment horizontal="right" vertical="center"/>
      <protection locked="0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6" borderId="8" xfId="0" applyFont="1" applyFill="1" applyBorder="1" applyAlignment="1">
      <alignment horizontal="right" vertical="center" wrapText="1"/>
    </xf>
    <xf numFmtId="0" fontId="4" fillId="6" borderId="9" xfId="0" applyFont="1" applyFill="1" applyBorder="1" applyAlignment="1">
      <alignment horizontal="right" vertical="center" wrapText="1"/>
    </xf>
    <xf numFmtId="0" fontId="4" fillId="6" borderId="10" xfId="0" applyFont="1" applyFill="1" applyBorder="1" applyAlignment="1">
      <alignment horizontal="right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3"/>
  <sheetViews>
    <sheetView tabSelected="1" view="pageBreakPreview" zoomScaleNormal="100" zoomScaleSheetLayoutView="100" workbookViewId="0">
      <selection activeCell="H227" sqref="H227"/>
    </sheetView>
  </sheetViews>
  <sheetFormatPr baseColWidth="10" defaultRowHeight="15" x14ac:dyDescent="0.25"/>
  <cols>
    <col min="1" max="1" width="11.140625" style="36" customWidth="1"/>
    <col min="2" max="2" width="35" customWidth="1"/>
    <col min="4" max="4" width="11.42578125" style="36"/>
    <col min="5" max="5" width="14.85546875" style="59" bestFit="1" customWidth="1"/>
    <col min="6" max="6" width="16.5703125" style="39" customWidth="1"/>
    <col min="8" max="8" width="28" style="64" customWidth="1"/>
  </cols>
  <sheetData>
    <row r="1" spans="1:8" ht="25.5" customHeight="1" x14ac:dyDescent="0.25">
      <c r="A1" s="115" t="s">
        <v>0</v>
      </c>
      <c r="B1" s="116"/>
      <c r="C1" s="116"/>
      <c r="D1" s="116"/>
      <c r="E1" s="116"/>
      <c r="F1" s="117"/>
    </row>
    <row r="2" spans="1:8" ht="15.75" thickBot="1" x14ac:dyDescent="0.3">
      <c r="A2" s="118" t="s">
        <v>1</v>
      </c>
      <c r="B2" s="119"/>
      <c r="C2" s="119"/>
      <c r="D2" s="119"/>
      <c r="E2" s="119"/>
      <c r="F2" s="120"/>
    </row>
    <row r="3" spans="1:8" x14ac:dyDescent="0.25">
      <c r="A3" s="121" t="s">
        <v>184</v>
      </c>
      <c r="B3" s="122"/>
      <c r="C3" s="122"/>
      <c r="D3" s="122"/>
      <c r="E3" s="122"/>
      <c r="F3" s="123"/>
    </row>
    <row r="4" spans="1:8" ht="15.75" thickBot="1" x14ac:dyDescent="0.3">
      <c r="A4" s="124"/>
      <c r="B4" s="125"/>
      <c r="C4" s="125"/>
      <c r="D4" s="125"/>
      <c r="E4" s="125"/>
      <c r="F4" s="126"/>
    </row>
    <row r="5" spans="1:8" ht="30" customHeight="1" thickBot="1" x14ac:dyDescent="0.3">
      <c r="A5" s="1" t="s">
        <v>2</v>
      </c>
      <c r="B5" s="85" t="s">
        <v>3</v>
      </c>
      <c r="C5" s="86"/>
      <c r="D5" s="86"/>
      <c r="E5" s="86"/>
      <c r="F5" s="87"/>
    </row>
    <row r="6" spans="1:8" s="36" customFormat="1" ht="15.75" thickBot="1" x14ac:dyDescent="0.3">
      <c r="A6" s="2" t="s">
        <v>4</v>
      </c>
      <c r="B6" s="3" t="s">
        <v>5</v>
      </c>
      <c r="C6" s="3" t="s">
        <v>6</v>
      </c>
      <c r="D6" s="3" t="s">
        <v>7</v>
      </c>
      <c r="E6" s="60" t="s">
        <v>8</v>
      </c>
      <c r="F6" s="3" t="s">
        <v>9</v>
      </c>
      <c r="H6" s="65"/>
    </row>
    <row r="7" spans="1:8" ht="15.75" thickBot="1" x14ac:dyDescent="0.3">
      <c r="A7" s="94" t="s">
        <v>10</v>
      </c>
      <c r="B7" s="95"/>
      <c r="C7" s="95"/>
      <c r="D7" s="95"/>
      <c r="E7" s="95"/>
      <c r="F7" s="96"/>
    </row>
    <row r="8" spans="1:8" ht="15.75" thickBot="1" x14ac:dyDescent="0.3">
      <c r="A8" s="4" t="s">
        <v>11</v>
      </c>
      <c r="B8" s="5" t="s">
        <v>12</v>
      </c>
      <c r="C8" s="6" t="s">
        <v>13</v>
      </c>
      <c r="D8" s="7">
        <v>1500</v>
      </c>
      <c r="E8" s="71"/>
      <c r="F8" s="40">
        <f>ROUND((+D8*E8),0)</f>
        <v>0</v>
      </c>
    </row>
    <row r="9" spans="1:8" ht="15.75" thickBot="1" x14ac:dyDescent="0.3">
      <c r="A9" s="4" t="s">
        <v>14</v>
      </c>
      <c r="B9" s="8" t="s">
        <v>15</v>
      </c>
      <c r="C9" s="9" t="s">
        <v>13</v>
      </c>
      <c r="D9" s="10">
        <v>6350</v>
      </c>
      <c r="E9" s="71"/>
      <c r="F9" s="40">
        <f>ROUND((+D9*E9),0)</f>
        <v>0</v>
      </c>
    </row>
    <row r="10" spans="1:8" ht="15.75" thickBot="1" x14ac:dyDescent="0.3">
      <c r="A10" s="4" t="s">
        <v>16</v>
      </c>
      <c r="B10" s="5" t="s">
        <v>17</v>
      </c>
      <c r="C10" s="5"/>
      <c r="D10" s="6"/>
      <c r="E10" s="71"/>
      <c r="F10" s="41"/>
    </row>
    <row r="11" spans="1:8" ht="15.75" thickBot="1" x14ac:dyDescent="0.3">
      <c r="A11" s="4">
        <v>1</v>
      </c>
      <c r="B11" s="5" t="s">
        <v>18</v>
      </c>
      <c r="C11" s="5"/>
      <c r="D11" s="6"/>
      <c r="E11" s="71"/>
      <c r="F11" s="41"/>
    </row>
    <row r="12" spans="1:8" ht="15.75" thickBot="1" x14ac:dyDescent="0.3">
      <c r="A12" s="4" t="s">
        <v>19</v>
      </c>
      <c r="B12" s="5" t="s">
        <v>20</v>
      </c>
      <c r="C12" s="6" t="s">
        <v>21</v>
      </c>
      <c r="D12" s="7">
        <v>5900</v>
      </c>
      <c r="E12" s="71"/>
      <c r="F12" s="40">
        <f t="shared" ref="F12:F13" si="0">ROUND((+D12*E12),0)</f>
        <v>0</v>
      </c>
    </row>
    <row r="13" spans="1:8" ht="15.75" thickBot="1" x14ac:dyDescent="0.3">
      <c r="A13" s="4">
        <v>2</v>
      </c>
      <c r="B13" s="8" t="s">
        <v>180</v>
      </c>
      <c r="C13" s="9" t="s">
        <v>13</v>
      </c>
      <c r="D13" s="9">
        <v>34</v>
      </c>
      <c r="E13" s="71"/>
      <c r="F13" s="40">
        <f t="shared" si="0"/>
        <v>0</v>
      </c>
    </row>
    <row r="14" spans="1:8" ht="15.75" thickBot="1" x14ac:dyDescent="0.3">
      <c r="A14" s="11"/>
      <c r="B14" s="8"/>
      <c r="C14" s="9"/>
      <c r="D14" s="10"/>
      <c r="E14" s="71"/>
      <c r="F14" s="42"/>
    </row>
    <row r="15" spans="1:8" ht="15.75" thickBot="1" x14ac:dyDescent="0.3">
      <c r="A15" s="12" t="s">
        <v>22</v>
      </c>
      <c r="B15" s="13" t="s">
        <v>23</v>
      </c>
      <c r="C15" s="6"/>
      <c r="D15" s="6"/>
      <c r="E15" s="71"/>
      <c r="F15" s="40"/>
    </row>
    <row r="16" spans="1:8" ht="15.75" thickBot="1" x14ac:dyDescent="0.3">
      <c r="A16" s="4">
        <v>3</v>
      </c>
      <c r="B16" s="5" t="s">
        <v>24</v>
      </c>
      <c r="C16" s="6"/>
      <c r="D16" s="6"/>
      <c r="E16" s="71"/>
      <c r="F16" s="40"/>
    </row>
    <row r="17" spans="1:6" ht="15.75" thickBot="1" x14ac:dyDescent="0.3">
      <c r="A17" s="4"/>
      <c r="B17" s="5" t="s">
        <v>25</v>
      </c>
      <c r="C17" s="6" t="s">
        <v>26</v>
      </c>
      <c r="D17" s="6">
        <v>1</v>
      </c>
      <c r="E17" s="71"/>
      <c r="F17" s="40">
        <f t="shared" ref="F17:F19" si="1">ROUND((+D17*E17),0)</f>
        <v>0</v>
      </c>
    </row>
    <row r="18" spans="1:6" ht="15.75" thickBot="1" x14ac:dyDescent="0.3">
      <c r="A18" s="4">
        <v>6</v>
      </c>
      <c r="B18" s="5" t="s">
        <v>27</v>
      </c>
      <c r="C18" s="6" t="s">
        <v>26</v>
      </c>
      <c r="D18" s="6">
        <v>20</v>
      </c>
      <c r="E18" s="71"/>
      <c r="F18" s="40">
        <f t="shared" si="1"/>
        <v>0</v>
      </c>
    </row>
    <row r="19" spans="1:6" ht="15.75" thickBot="1" x14ac:dyDescent="0.3">
      <c r="A19" s="4">
        <v>8</v>
      </c>
      <c r="B19" s="5" t="s">
        <v>28</v>
      </c>
      <c r="C19" s="6" t="s">
        <v>26</v>
      </c>
      <c r="D19" s="6">
        <v>20</v>
      </c>
      <c r="E19" s="71"/>
      <c r="F19" s="40">
        <f t="shared" si="1"/>
        <v>0</v>
      </c>
    </row>
    <row r="20" spans="1:6" ht="15.75" thickBot="1" x14ac:dyDescent="0.3">
      <c r="A20" s="14" t="s">
        <v>29</v>
      </c>
      <c r="B20" s="15" t="s">
        <v>30</v>
      </c>
      <c r="C20" s="16"/>
      <c r="D20" s="16"/>
      <c r="E20" s="71"/>
      <c r="F20" s="40"/>
    </row>
    <row r="21" spans="1:6" ht="15.75" thickBot="1" x14ac:dyDescent="0.3">
      <c r="A21" s="17">
        <v>1</v>
      </c>
      <c r="B21" s="18" t="s">
        <v>31</v>
      </c>
      <c r="C21" s="16"/>
      <c r="D21" s="16"/>
      <c r="E21" s="71"/>
      <c r="F21" s="40"/>
    </row>
    <row r="22" spans="1:6" ht="15.75" thickBot="1" x14ac:dyDescent="0.3">
      <c r="A22" s="17" t="s">
        <v>32</v>
      </c>
      <c r="B22" s="19" t="s">
        <v>33</v>
      </c>
      <c r="C22" s="20" t="s">
        <v>13</v>
      </c>
      <c r="D22" s="21">
        <v>1400</v>
      </c>
      <c r="E22" s="71"/>
      <c r="F22" s="40">
        <f t="shared" ref="F22:F23" si="2">ROUND((+D22*E22),0)</f>
        <v>0</v>
      </c>
    </row>
    <row r="23" spans="1:6" ht="26.25" thickBot="1" x14ac:dyDescent="0.3">
      <c r="A23" s="4" t="s">
        <v>34</v>
      </c>
      <c r="B23" s="22" t="s">
        <v>35</v>
      </c>
      <c r="C23" s="9" t="s">
        <v>13</v>
      </c>
      <c r="D23" s="10">
        <v>5000</v>
      </c>
      <c r="E23" s="71"/>
      <c r="F23" s="40">
        <f t="shared" si="2"/>
        <v>0</v>
      </c>
    </row>
    <row r="24" spans="1:6" ht="15.75" thickBot="1" x14ac:dyDescent="0.3">
      <c r="A24" s="88" t="s">
        <v>36</v>
      </c>
      <c r="B24" s="89"/>
      <c r="C24" s="89"/>
      <c r="D24" s="89"/>
      <c r="E24" s="90"/>
      <c r="F24" s="43">
        <f>+SUM(F8:F23)</f>
        <v>0</v>
      </c>
    </row>
    <row r="25" spans="1:6" ht="15.75" thickBot="1" x14ac:dyDescent="0.3">
      <c r="A25" s="94" t="s">
        <v>37</v>
      </c>
      <c r="B25" s="96"/>
      <c r="C25" s="23"/>
      <c r="D25" s="56"/>
      <c r="E25" s="58"/>
      <c r="F25" s="44"/>
    </row>
    <row r="26" spans="1:6" ht="15.75" thickBot="1" x14ac:dyDescent="0.3">
      <c r="A26" s="12" t="s">
        <v>38</v>
      </c>
      <c r="B26" s="13" t="s">
        <v>39</v>
      </c>
      <c r="C26" s="6"/>
      <c r="D26" s="6"/>
      <c r="E26" s="71"/>
      <c r="F26" s="41"/>
    </row>
    <row r="27" spans="1:6" ht="15.75" thickBot="1" x14ac:dyDescent="0.3">
      <c r="A27" s="24"/>
      <c r="B27" s="8"/>
      <c r="C27" s="9"/>
      <c r="D27" s="9"/>
      <c r="E27" s="72"/>
      <c r="F27" s="45"/>
    </row>
    <row r="28" spans="1:6" ht="26.25" thickBot="1" x14ac:dyDescent="0.3">
      <c r="A28" s="24">
        <v>1</v>
      </c>
      <c r="B28" s="22" t="s">
        <v>176</v>
      </c>
      <c r="C28" s="9"/>
      <c r="D28" s="9"/>
      <c r="E28" s="72"/>
      <c r="F28" s="45"/>
    </row>
    <row r="29" spans="1:6" ht="15.75" thickBot="1" x14ac:dyDescent="0.3">
      <c r="A29" s="24" t="s">
        <v>40</v>
      </c>
      <c r="B29" s="8" t="s">
        <v>41</v>
      </c>
      <c r="C29" s="9" t="s">
        <v>42</v>
      </c>
      <c r="D29" s="61">
        <v>3569.8</v>
      </c>
      <c r="E29" s="73"/>
      <c r="F29" s="40">
        <f t="shared" ref="F29:F31" si="3">ROUND((+D29*E29),0)</f>
        <v>0</v>
      </c>
    </row>
    <row r="30" spans="1:6" ht="15.75" thickBot="1" x14ac:dyDescent="0.3">
      <c r="A30" s="24" t="s">
        <v>19</v>
      </c>
      <c r="B30" s="8" t="s">
        <v>43</v>
      </c>
      <c r="C30" s="9" t="s">
        <v>42</v>
      </c>
      <c r="D30" s="20">
        <v>870</v>
      </c>
      <c r="E30" s="73"/>
      <c r="F30" s="40">
        <f t="shared" si="3"/>
        <v>0</v>
      </c>
    </row>
    <row r="31" spans="1:6" ht="15.75" thickBot="1" x14ac:dyDescent="0.3">
      <c r="A31" s="24" t="s">
        <v>44</v>
      </c>
      <c r="B31" s="8" t="s">
        <v>45</v>
      </c>
      <c r="C31" s="9" t="s">
        <v>42</v>
      </c>
      <c r="D31" s="20">
        <v>917</v>
      </c>
      <c r="E31" s="73"/>
      <c r="F31" s="40">
        <f t="shared" si="3"/>
        <v>0</v>
      </c>
    </row>
    <row r="32" spans="1:6" ht="15.75" thickBot="1" x14ac:dyDescent="0.3">
      <c r="A32" s="24"/>
      <c r="B32" s="8"/>
      <c r="C32" s="9"/>
      <c r="D32" s="9"/>
      <c r="E32" s="73"/>
      <c r="F32" s="42"/>
    </row>
    <row r="33" spans="1:6" ht="39" thickBot="1" x14ac:dyDescent="0.3">
      <c r="A33" s="24">
        <v>2</v>
      </c>
      <c r="B33" s="22" t="s">
        <v>177</v>
      </c>
      <c r="C33" s="21"/>
      <c r="D33" s="7"/>
      <c r="E33" s="73"/>
      <c r="F33" s="46"/>
    </row>
    <row r="34" spans="1:6" ht="15.75" thickBot="1" x14ac:dyDescent="0.3">
      <c r="A34" s="24" t="s">
        <v>40</v>
      </c>
      <c r="B34" s="20" t="s">
        <v>41</v>
      </c>
      <c r="C34" s="21" t="s">
        <v>42</v>
      </c>
      <c r="D34" s="7">
        <v>3569.8</v>
      </c>
      <c r="E34" s="73"/>
      <c r="F34" s="46">
        <f t="shared" ref="F34:F36" si="4">ROUND((+D34*E34),0)</f>
        <v>0</v>
      </c>
    </row>
    <row r="35" spans="1:6" ht="15.75" thickBot="1" x14ac:dyDescent="0.3">
      <c r="A35" s="24" t="s">
        <v>19</v>
      </c>
      <c r="B35" s="20" t="s">
        <v>43</v>
      </c>
      <c r="C35" s="21" t="s">
        <v>42</v>
      </c>
      <c r="D35" s="7">
        <v>870</v>
      </c>
      <c r="E35" s="73"/>
      <c r="F35" s="46">
        <f t="shared" si="4"/>
        <v>0</v>
      </c>
    </row>
    <row r="36" spans="1:6" ht="15.75" thickBot="1" x14ac:dyDescent="0.3">
      <c r="A36" s="24" t="s">
        <v>44</v>
      </c>
      <c r="B36" s="20" t="s">
        <v>45</v>
      </c>
      <c r="C36" s="21" t="s">
        <v>42</v>
      </c>
      <c r="D36" s="7">
        <v>1834</v>
      </c>
      <c r="E36" s="73"/>
      <c r="F36" s="46">
        <f t="shared" si="4"/>
        <v>0</v>
      </c>
    </row>
    <row r="37" spans="1:6" ht="15.75" thickBot="1" x14ac:dyDescent="0.3">
      <c r="A37" s="24"/>
      <c r="B37" s="20"/>
      <c r="C37" s="21"/>
      <c r="D37" s="7"/>
      <c r="E37" s="73"/>
      <c r="F37" s="46"/>
    </row>
    <row r="38" spans="1:6" ht="39" thickBot="1" x14ac:dyDescent="0.3">
      <c r="A38" s="24">
        <v>3</v>
      </c>
      <c r="B38" s="22" t="s">
        <v>178</v>
      </c>
      <c r="C38" s="21"/>
      <c r="D38" s="7"/>
      <c r="E38" s="73"/>
      <c r="F38" s="46"/>
    </row>
    <row r="39" spans="1:6" ht="15.75" thickBot="1" x14ac:dyDescent="0.3">
      <c r="A39" s="24" t="s">
        <v>40</v>
      </c>
      <c r="B39" s="20" t="s">
        <v>41</v>
      </c>
      <c r="C39" s="21" t="s">
        <v>42</v>
      </c>
      <c r="D39" s="7">
        <v>3569.8</v>
      </c>
      <c r="E39" s="73"/>
      <c r="F39" s="46">
        <f t="shared" ref="F39:F41" si="5">ROUND((+D39*E39),0)</f>
        <v>0</v>
      </c>
    </row>
    <row r="40" spans="1:6" ht="15.75" thickBot="1" x14ac:dyDescent="0.3">
      <c r="A40" s="24" t="s">
        <v>19</v>
      </c>
      <c r="B40" s="20" t="s">
        <v>43</v>
      </c>
      <c r="C40" s="21" t="s">
        <v>42</v>
      </c>
      <c r="D40" s="7">
        <v>870</v>
      </c>
      <c r="E40" s="73"/>
      <c r="F40" s="46">
        <f t="shared" si="5"/>
        <v>0</v>
      </c>
    </row>
    <row r="41" spans="1:6" ht="15.75" thickBot="1" x14ac:dyDescent="0.3">
      <c r="A41" s="24" t="s">
        <v>44</v>
      </c>
      <c r="B41" s="20" t="s">
        <v>45</v>
      </c>
      <c r="C41" s="21" t="s">
        <v>42</v>
      </c>
      <c r="D41" s="7">
        <v>917</v>
      </c>
      <c r="E41" s="73"/>
      <c r="F41" s="46">
        <f t="shared" si="5"/>
        <v>0</v>
      </c>
    </row>
    <row r="42" spans="1:6" ht="15.75" thickBot="1" x14ac:dyDescent="0.3">
      <c r="A42" s="24"/>
      <c r="B42" s="20"/>
      <c r="C42" s="21"/>
      <c r="D42" s="7"/>
      <c r="E42" s="73"/>
      <c r="F42" s="46"/>
    </row>
    <row r="43" spans="1:6" ht="26.25" thickBot="1" x14ac:dyDescent="0.3">
      <c r="A43" s="24">
        <v>4</v>
      </c>
      <c r="B43" s="22" t="s">
        <v>46</v>
      </c>
      <c r="C43" s="21" t="s">
        <v>42</v>
      </c>
      <c r="D43" s="7">
        <v>6947</v>
      </c>
      <c r="E43" s="73"/>
      <c r="F43" s="46">
        <f>ROUND((+D43*E43),0)</f>
        <v>0</v>
      </c>
    </row>
    <row r="44" spans="1:6" ht="15.75" thickBot="1" x14ac:dyDescent="0.3">
      <c r="A44" s="24"/>
      <c r="B44" s="8"/>
      <c r="C44" s="9"/>
      <c r="D44" s="9"/>
      <c r="E44" s="74"/>
      <c r="F44" s="45"/>
    </row>
    <row r="45" spans="1:6" ht="15.75" thickBot="1" x14ac:dyDescent="0.3">
      <c r="A45" s="24">
        <v>5</v>
      </c>
      <c r="B45" s="19" t="s">
        <v>47</v>
      </c>
      <c r="C45" s="21" t="s">
        <v>13</v>
      </c>
      <c r="D45" s="7">
        <v>6300</v>
      </c>
      <c r="E45" s="75"/>
      <c r="F45" s="46">
        <f t="shared" ref="F45:F46" si="6">ROUND((+D45*E45),0)</f>
        <v>0</v>
      </c>
    </row>
    <row r="46" spans="1:6" ht="15.75" thickBot="1" x14ac:dyDescent="0.3">
      <c r="A46" s="24">
        <v>6</v>
      </c>
      <c r="B46" s="19" t="s">
        <v>48</v>
      </c>
      <c r="C46" s="21" t="s">
        <v>13</v>
      </c>
      <c r="D46" s="7">
        <v>3600</v>
      </c>
      <c r="E46" s="73"/>
      <c r="F46" s="46">
        <f t="shared" si="6"/>
        <v>0</v>
      </c>
    </row>
    <row r="47" spans="1:6" ht="15.75" thickBot="1" x14ac:dyDescent="0.3">
      <c r="A47" s="24"/>
      <c r="B47" s="8"/>
      <c r="C47" s="9"/>
      <c r="D47" s="9"/>
      <c r="E47" s="72"/>
      <c r="F47" s="45"/>
    </row>
    <row r="48" spans="1:6" ht="15.75" thickBot="1" x14ac:dyDescent="0.3">
      <c r="A48" s="11" t="s">
        <v>49</v>
      </c>
      <c r="B48" s="25" t="s">
        <v>50</v>
      </c>
      <c r="C48" s="9"/>
      <c r="D48" s="9"/>
      <c r="E48" s="72"/>
      <c r="F48" s="45"/>
    </row>
    <row r="49" spans="1:6" ht="15.75" thickBot="1" x14ac:dyDescent="0.3">
      <c r="A49" s="24">
        <v>2</v>
      </c>
      <c r="B49" s="8" t="s">
        <v>51</v>
      </c>
      <c r="C49" s="9"/>
      <c r="D49" s="9"/>
      <c r="E49" s="72"/>
      <c r="F49" s="45"/>
    </row>
    <row r="50" spans="1:6" ht="15.75" thickBot="1" x14ac:dyDescent="0.3">
      <c r="A50" s="24"/>
      <c r="B50" s="8" t="s">
        <v>52</v>
      </c>
      <c r="C50" s="9"/>
      <c r="D50" s="9"/>
      <c r="E50" s="72"/>
      <c r="F50" s="45"/>
    </row>
    <row r="51" spans="1:6" ht="15.75" thickBot="1" x14ac:dyDescent="0.3">
      <c r="A51" s="24" t="s">
        <v>40</v>
      </c>
      <c r="B51" s="8" t="s">
        <v>53</v>
      </c>
      <c r="C51" s="9" t="s">
        <v>42</v>
      </c>
      <c r="D51" s="10">
        <v>8300</v>
      </c>
      <c r="E51" s="76"/>
      <c r="F51" s="42">
        <f>ROUND((+D51*E51),0)</f>
        <v>0</v>
      </c>
    </row>
    <row r="52" spans="1:6" ht="15.75" thickBot="1" x14ac:dyDescent="0.3">
      <c r="A52" s="24">
        <v>3</v>
      </c>
      <c r="B52" s="8" t="s">
        <v>54</v>
      </c>
      <c r="C52" s="9"/>
      <c r="D52" s="9"/>
      <c r="E52" s="76"/>
      <c r="F52" s="42"/>
    </row>
    <row r="53" spans="1:6" ht="15.75" thickBot="1" x14ac:dyDescent="0.3">
      <c r="A53" s="24"/>
      <c r="B53" s="8" t="s">
        <v>55</v>
      </c>
      <c r="C53" s="9"/>
      <c r="D53" s="9"/>
      <c r="E53" s="76"/>
      <c r="F53" s="42"/>
    </row>
    <row r="54" spans="1:6" ht="15.75" thickBot="1" x14ac:dyDescent="0.3">
      <c r="A54" s="24" t="s">
        <v>40</v>
      </c>
      <c r="B54" s="8" t="s">
        <v>53</v>
      </c>
      <c r="C54" s="9" t="s">
        <v>42</v>
      </c>
      <c r="D54" s="10">
        <v>1930</v>
      </c>
      <c r="E54" s="76"/>
      <c r="F54" s="42">
        <f>ROUND((+D54*E54),0)</f>
        <v>0</v>
      </c>
    </row>
    <row r="55" spans="1:6" ht="15.75" thickBot="1" x14ac:dyDescent="0.3">
      <c r="A55" s="24">
        <v>4</v>
      </c>
      <c r="B55" s="8" t="s">
        <v>54</v>
      </c>
      <c r="C55" s="9"/>
      <c r="D55" s="9"/>
      <c r="E55" s="76"/>
      <c r="F55" s="42"/>
    </row>
    <row r="56" spans="1:6" ht="15.75" thickBot="1" x14ac:dyDescent="0.3">
      <c r="A56" s="24"/>
      <c r="B56" s="8" t="s">
        <v>56</v>
      </c>
      <c r="C56" s="9"/>
      <c r="D56" s="9"/>
      <c r="E56" s="76"/>
      <c r="F56" s="42"/>
    </row>
    <row r="57" spans="1:6" ht="15.75" thickBot="1" x14ac:dyDescent="0.3">
      <c r="A57" s="24" t="s">
        <v>40</v>
      </c>
      <c r="B57" s="8" t="s">
        <v>53</v>
      </c>
      <c r="C57" s="9" t="s">
        <v>42</v>
      </c>
      <c r="D57" s="10">
        <v>1930</v>
      </c>
      <c r="E57" s="76"/>
      <c r="F57" s="42">
        <f>ROUND((+D57*E57),0)</f>
        <v>0</v>
      </c>
    </row>
    <row r="58" spans="1:6" ht="15.75" thickBot="1" x14ac:dyDescent="0.3">
      <c r="A58" s="24">
        <v>10</v>
      </c>
      <c r="B58" s="8" t="s">
        <v>57</v>
      </c>
      <c r="C58" s="9"/>
      <c r="D58" s="9"/>
      <c r="E58" s="76"/>
      <c r="F58" s="42"/>
    </row>
    <row r="59" spans="1:6" ht="15.75" thickBot="1" x14ac:dyDescent="0.3">
      <c r="A59" s="24"/>
      <c r="B59" s="8" t="s">
        <v>58</v>
      </c>
      <c r="C59" s="9" t="s">
        <v>42</v>
      </c>
      <c r="D59" s="10">
        <v>9000</v>
      </c>
      <c r="E59" s="76"/>
      <c r="F59" s="42">
        <f>ROUND((+D59*E59),0)</f>
        <v>0</v>
      </c>
    </row>
    <row r="60" spans="1:6" ht="15.75" thickBot="1" x14ac:dyDescent="0.3">
      <c r="A60" s="11" t="s">
        <v>59</v>
      </c>
      <c r="B60" s="25" t="s">
        <v>60</v>
      </c>
      <c r="C60" s="9"/>
      <c r="D60" s="9"/>
      <c r="E60" s="76"/>
      <c r="F60" s="42"/>
    </row>
    <row r="61" spans="1:6" ht="15.75" thickBot="1" x14ac:dyDescent="0.3">
      <c r="A61" s="24"/>
      <c r="B61" s="8"/>
      <c r="C61" s="9"/>
      <c r="D61" s="9"/>
      <c r="E61" s="76"/>
      <c r="F61" s="42"/>
    </row>
    <row r="62" spans="1:6" ht="15.75" thickBot="1" x14ac:dyDescent="0.3">
      <c r="A62" s="24">
        <v>1</v>
      </c>
      <c r="B62" s="8" t="s">
        <v>61</v>
      </c>
      <c r="C62" s="9" t="s">
        <v>62</v>
      </c>
      <c r="D62" s="10">
        <v>49700</v>
      </c>
      <c r="E62" s="76"/>
      <c r="F62" s="42">
        <f>ROUND((+D62*E62),0)</f>
        <v>0</v>
      </c>
    </row>
    <row r="63" spans="1:6" ht="15.75" thickBot="1" x14ac:dyDescent="0.3">
      <c r="A63" s="11" t="s">
        <v>63</v>
      </c>
      <c r="B63" s="25" t="s">
        <v>64</v>
      </c>
      <c r="C63" s="9"/>
      <c r="D63" s="9"/>
      <c r="E63" s="76"/>
      <c r="F63" s="45"/>
    </row>
    <row r="64" spans="1:6" ht="39" thickBot="1" x14ac:dyDescent="0.3">
      <c r="A64" s="24">
        <v>1</v>
      </c>
      <c r="B64" s="22" t="s">
        <v>65</v>
      </c>
      <c r="C64" s="9" t="s">
        <v>42</v>
      </c>
      <c r="D64" s="10">
        <v>1270</v>
      </c>
      <c r="E64" s="76"/>
      <c r="F64" s="42">
        <f>ROUND((+D64*E64),0)</f>
        <v>0</v>
      </c>
    </row>
    <row r="65" spans="1:6" ht="15.75" thickBot="1" x14ac:dyDescent="0.3">
      <c r="A65" s="88" t="s">
        <v>36</v>
      </c>
      <c r="B65" s="89"/>
      <c r="C65" s="89"/>
      <c r="D65" s="89"/>
      <c r="E65" s="90"/>
      <c r="F65" s="43">
        <f>SUM(F29:F64)</f>
        <v>0</v>
      </c>
    </row>
    <row r="66" spans="1:6" ht="15.75" thickBot="1" x14ac:dyDescent="0.3">
      <c r="A66" s="94" t="s">
        <v>66</v>
      </c>
      <c r="B66" s="95"/>
      <c r="C66" s="95"/>
      <c r="D66" s="95"/>
      <c r="E66" s="95"/>
      <c r="F66" s="96"/>
    </row>
    <row r="67" spans="1:6" ht="15.75" thickBot="1" x14ac:dyDescent="0.3">
      <c r="A67" s="12" t="s">
        <v>67</v>
      </c>
      <c r="B67" s="13" t="s">
        <v>68</v>
      </c>
      <c r="C67" s="6"/>
      <c r="D67" s="6"/>
      <c r="E67" s="71"/>
      <c r="F67" s="41"/>
    </row>
    <row r="68" spans="1:6" ht="15.75" thickBot="1" x14ac:dyDescent="0.3">
      <c r="A68" s="4">
        <v>1</v>
      </c>
      <c r="B68" s="5" t="s">
        <v>69</v>
      </c>
      <c r="C68" s="6"/>
      <c r="D68" s="6"/>
      <c r="E68" s="71"/>
      <c r="F68" s="41"/>
    </row>
    <row r="69" spans="1:6" ht="15.75" thickBot="1" x14ac:dyDescent="0.3">
      <c r="A69" s="24" t="s">
        <v>70</v>
      </c>
      <c r="B69" s="8" t="s">
        <v>71</v>
      </c>
      <c r="C69" s="9" t="s">
        <v>21</v>
      </c>
      <c r="D69" s="9">
        <v>5</v>
      </c>
      <c r="E69" s="76"/>
      <c r="F69" s="42">
        <f t="shared" ref="F69:F70" si="7">ROUND((+D69*E69),0)</f>
        <v>0</v>
      </c>
    </row>
    <row r="70" spans="1:6" ht="15.75" thickBot="1" x14ac:dyDescent="0.3">
      <c r="A70" s="27" t="s">
        <v>72</v>
      </c>
      <c r="B70" s="19" t="s">
        <v>73</v>
      </c>
      <c r="C70" s="20" t="s">
        <v>26</v>
      </c>
      <c r="D70" s="9">
        <v>4</v>
      </c>
      <c r="E70" s="76"/>
      <c r="F70" s="42">
        <f t="shared" si="7"/>
        <v>0</v>
      </c>
    </row>
    <row r="71" spans="1:6" ht="15.75" thickBot="1" x14ac:dyDescent="0.3">
      <c r="A71" s="127" t="s">
        <v>74</v>
      </c>
      <c r="B71" s="128"/>
      <c r="C71" s="128"/>
      <c r="D71" s="128"/>
      <c r="E71" s="129"/>
      <c r="F71" s="47">
        <f>SUM(F69:F70)</f>
        <v>0</v>
      </c>
    </row>
    <row r="72" spans="1:6" ht="15.75" thickBot="1" x14ac:dyDescent="0.3">
      <c r="A72" s="12" t="s">
        <v>162</v>
      </c>
      <c r="B72" s="55" t="s">
        <v>75</v>
      </c>
      <c r="C72" s="28"/>
      <c r="D72" s="57"/>
      <c r="E72" s="77"/>
      <c r="F72" s="47"/>
    </row>
    <row r="73" spans="1:6" ht="15.75" thickBot="1" x14ac:dyDescent="0.3">
      <c r="A73" s="24" t="s">
        <v>76</v>
      </c>
      <c r="B73" s="8" t="s">
        <v>77</v>
      </c>
      <c r="C73" s="9" t="s">
        <v>21</v>
      </c>
      <c r="D73" s="10">
        <v>2024</v>
      </c>
      <c r="E73" s="76"/>
      <c r="F73" s="42">
        <f t="shared" ref="F73:F79" si="8">ROUND((+D73*E73),0)</f>
        <v>0</v>
      </c>
    </row>
    <row r="74" spans="1:6" ht="15.75" thickBot="1" x14ac:dyDescent="0.3">
      <c r="A74" s="24" t="s">
        <v>78</v>
      </c>
      <c r="B74" s="8" t="s">
        <v>79</v>
      </c>
      <c r="C74" s="9" t="s">
        <v>21</v>
      </c>
      <c r="D74" s="10">
        <v>3483</v>
      </c>
      <c r="E74" s="76"/>
      <c r="F74" s="42">
        <f t="shared" si="8"/>
        <v>0</v>
      </c>
    </row>
    <row r="75" spans="1:6" ht="15.75" thickBot="1" x14ac:dyDescent="0.3">
      <c r="A75" s="24" t="s">
        <v>80</v>
      </c>
      <c r="B75" s="8" t="s">
        <v>81</v>
      </c>
      <c r="C75" s="9" t="s">
        <v>21</v>
      </c>
      <c r="D75" s="9">
        <v>732</v>
      </c>
      <c r="E75" s="76"/>
      <c r="F75" s="42">
        <f t="shared" si="8"/>
        <v>0</v>
      </c>
    </row>
    <row r="76" spans="1:6" ht="15.75" thickBot="1" x14ac:dyDescent="0.3">
      <c r="A76" s="24" t="s">
        <v>72</v>
      </c>
      <c r="B76" s="8" t="s">
        <v>82</v>
      </c>
      <c r="C76" s="9" t="s">
        <v>21</v>
      </c>
      <c r="D76" s="10">
        <v>2334</v>
      </c>
      <c r="E76" s="76"/>
      <c r="F76" s="42">
        <f t="shared" si="8"/>
        <v>0</v>
      </c>
    </row>
    <row r="77" spans="1:6" ht="15.75" thickBot="1" x14ac:dyDescent="0.3">
      <c r="A77" s="24" t="s">
        <v>83</v>
      </c>
      <c r="B77" s="8" t="s">
        <v>84</v>
      </c>
      <c r="C77" s="9" t="s">
        <v>21</v>
      </c>
      <c r="D77" s="9">
        <v>478</v>
      </c>
      <c r="E77" s="76"/>
      <c r="F77" s="42">
        <f t="shared" si="8"/>
        <v>0</v>
      </c>
    </row>
    <row r="78" spans="1:6" ht="15.75" thickBot="1" x14ac:dyDescent="0.3">
      <c r="A78" s="24" t="s">
        <v>85</v>
      </c>
      <c r="B78" s="8" t="s">
        <v>86</v>
      </c>
      <c r="C78" s="9" t="s">
        <v>21</v>
      </c>
      <c r="D78" s="10">
        <v>7.5</v>
      </c>
      <c r="E78" s="76"/>
      <c r="F78" s="42">
        <f t="shared" si="8"/>
        <v>0</v>
      </c>
    </row>
    <row r="79" spans="1:6" ht="15.75" thickBot="1" x14ac:dyDescent="0.3">
      <c r="A79" s="24" t="s">
        <v>87</v>
      </c>
      <c r="B79" s="8" t="s">
        <v>88</v>
      </c>
      <c r="C79" s="9" t="s">
        <v>21</v>
      </c>
      <c r="D79" s="9">
        <v>17</v>
      </c>
      <c r="E79" s="76"/>
      <c r="F79" s="42">
        <f t="shared" si="8"/>
        <v>0</v>
      </c>
    </row>
    <row r="80" spans="1:6" ht="15.75" thickBot="1" x14ac:dyDescent="0.3">
      <c r="A80" s="88" t="s">
        <v>36</v>
      </c>
      <c r="B80" s="89"/>
      <c r="C80" s="89"/>
      <c r="D80" s="89"/>
      <c r="E80" s="90"/>
      <c r="F80" s="43">
        <f>SUM(F73:F79)</f>
        <v>0</v>
      </c>
    </row>
    <row r="81" spans="1:6" ht="15.75" thickBot="1" x14ac:dyDescent="0.3">
      <c r="A81" s="94" t="s">
        <v>89</v>
      </c>
      <c r="B81" s="95"/>
      <c r="C81" s="95"/>
      <c r="D81" s="95"/>
      <c r="E81" s="95"/>
      <c r="F81" s="96"/>
    </row>
    <row r="82" spans="1:6" ht="15.75" thickBot="1" x14ac:dyDescent="0.3">
      <c r="A82" s="12" t="s">
        <v>90</v>
      </c>
      <c r="B82" s="13" t="s">
        <v>91</v>
      </c>
      <c r="C82" s="6"/>
      <c r="D82" s="6"/>
      <c r="E82" s="72"/>
      <c r="F82" s="41"/>
    </row>
    <row r="83" spans="1:6" ht="15.75" thickBot="1" x14ac:dyDescent="0.3">
      <c r="A83" s="4">
        <v>5</v>
      </c>
      <c r="B83" s="5" t="s">
        <v>92</v>
      </c>
      <c r="C83" s="6" t="s">
        <v>42</v>
      </c>
      <c r="D83" s="6">
        <v>379</v>
      </c>
      <c r="E83" s="71"/>
      <c r="F83" s="40">
        <f t="shared" ref="F83:F84" si="9">ROUND((+D83*E83),0)</f>
        <v>0</v>
      </c>
    </row>
    <row r="84" spans="1:6" ht="15.75" thickBot="1" x14ac:dyDescent="0.3">
      <c r="A84" s="4">
        <v>7</v>
      </c>
      <c r="B84" s="5" t="s">
        <v>93</v>
      </c>
      <c r="C84" s="6" t="s">
        <v>42</v>
      </c>
      <c r="D84" s="6">
        <v>15</v>
      </c>
      <c r="E84" s="71"/>
      <c r="F84" s="40">
        <f t="shared" si="9"/>
        <v>0</v>
      </c>
    </row>
    <row r="85" spans="1:6" ht="15.75" thickBot="1" x14ac:dyDescent="0.3">
      <c r="A85" s="12" t="s">
        <v>94</v>
      </c>
      <c r="B85" s="13" t="s">
        <v>95</v>
      </c>
      <c r="C85" s="6"/>
      <c r="D85" s="6"/>
      <c r="E85" s="71"/>
      <c r="F85" s="40"/>
    </row>
    <row r="86" spans="1:6" ht="15.75" thickBot="1" x14ac:dyDescent="0.3">
      <c r="A86" s="4">
        <v>1</v>
      </c>
      <c r="B86" s="5" t="s">
        <v>96</v>
      </c>
      <c r="C86" s="6"/>
      <c r="D86" s="6"/>
      <c r="E86" s="71"/>
      <c r="F86" s="40"/>
    </row>
    <row r="87" spans="1:6" ht="15.75" thickBot="1" x14ac:dyDescent="0.3">
      <c r="A87" s="12"/>
      <c r="B87" s="5" t="s">
        <v>97</v>
      </c>
      <c r="C87" s="6" t="s">
        <v>98</v>
      </c>
      <c r="D87" s="7">
        <v>5200</v>
      </c>
      <c r="E87" s="71"/>
      <c r="F87" s="40">
        <f>+D87*E87</f>
        <v>0</v>
      </c>
    </row>
    <row r="88" spans="1:6" ht="15.75" thickBot="1" x14ac:dyDescent="0.3">
      <c r="A88" s="4">
        <v>2</v>
      </c>
      <c r="B88" s="5" t="s">
        <v>96</v>
      </c>
      <c r="C88" s="6"/>
      <c r="D88" s="6"/>
      <c r="E88" s="71"/>
      <c r="F88" s="40"/>
    </row>
    <row r="89" spans="1:6" ht="15.75" thickBot="1" x14ac:dyDescent="0.3">
      <c r="A89" s="4"/>
      <c r="B89" s="5" t="s">
        <v>99</v>
      </c>
      <c r="C89" s="6" t="s">
        <v>98</v>
      </c>
      <c r="D89" s="7">
        <v>8230</v>
      </c>
      <c r="E89" s="71"/>
      <c r="F89" s="40">
        <f>ROUND((+D89*E89),0)</f>
        <v>0</v>
      </c>
    </row>
    <row r="90" spans="1:6" ht="15.75" thickBot="1" x14ac:dyDescent="0.3">
      <c r="A90" s="12" t="s">
        <v>100</v>
      </c>
      <c r="B90" s="13" t="s">
        <v>101</v>
      </c>
      <c r="C90" s="6"/>
      <c r="D90" s="6"/>
      <c r="E90" s="71"/>
      <c r="F90" s="40"/>
    </row>
    <row r="91" spans="1:6" ht="15.75" thickBot="1" x14ac:dyDescent="0.3">
      <c r="A91" s="4">
        <v>1</v>
      </c>
      <c r="B91" s="5" t="s">
        <v>102</v>
      </c>
      <c r="C91" s="6" t="s">
        <v>13</v>
      </c>
      <c r="D91" s="6">
        <v>655</v>
      </c>
      <c r="E91" s="71"/>
      <c r="F91" s="40">
        <f>ROUND((+D91*E91),0)</f>
        <v>0</v>
      </c>
    </row>
    <row r="92" spans="1:6" ht="15.75" thickBot="1" x14ac:dyDescent="0.3">
      <c r="A92" s="14" t="s">
        <v>103</v>
      </c>
      <c r="B92" s="15" t="s">
        <v>104</v>
      </c>
      <c r="C92" s="18"/>
      <c r="D92" s="16"/>
      <c r="E92" s="78"/>
      <c r="F92" s="40"/>
    </row>
    <row r="93" spans="1:6" ht="15.75" thickBot="1" x14ac:dyDescent="0.3">
      <c r="A93" s="17">
        <v>1</v>
      </c>
      <c r="B93" s="18" t="s">
        <v>105</v>
      </c>
      <c r="C93" s="16"/>
      <c r="D93" s="16"/>
      <c r="E93" s="78"/>
      <c r="F93" s="40"/>
    </row>
    <row r="94" spans="1:6" ht="15.75" thickBot="1" x14ac:dyDescent="0.3">
      <c r="A94" s="17" t="s">
        <v>34</v>
      </c>
      <c r="B94" s="18" t="s">
        <v>106</v>
      </c>
      <c r="C94" s="16" t="s">
        <v>26</v>
      </c>
      <c r="D94" s="16">
        <v>5</v>
      </c>
      <c r="E94" s="78"/>
      <c r="F94" s="40">
        <f t="shared" ref="F94:F102" si="10">ROUND((+D94*E94),0)</f>
        <v>0</v>
      </c>
    </row>
    <row r="95" spans="1:6" ht="15.75" thickBot="1" x14ac:dyDescent="0.3">
      <c r="A95" s="17" t="s">
        <v>32</v>
      </c>
      <c r="B95" s="18" t="s">
        <v>107</v>
      </c>
      <c r="C95" s="16" t="s">
        <v>26</v>
      </c>
      <c r="D95" s="16">
        <v>20</v>
      </c>
      <c r="E95" s="78"/>
      <c r="F95" s="40">
        <f t="shared" si="10"/>
        <v>0</v>
      </c>
    </row>
    <row r="96" spans="1:6" ht="15.75" thickBot="1" x14ac:dyDescent="0.3">
      <c r="A96" s="17" t="s">
        <v>44</v>
      </c>
      <c r="B96" s="18" t="s">
        <v>108</v>
      </c>
      <c r="C96" s="16" t="s">
        <v>26</v>
      </c>
      <c r="D96" s="16">
        <v>8</v>
      </c>
      <c r="E96" s="78"/>
      <c r="F96" s="40">
        <f t="shared" si="10"/>
        <v>0</v>
      </c>
    </row>
    <row r="97" spans="1:6" ht="15.75" thickBot="1" x14ac:dyDescent="0.3">
      <c r="A97" s="17" t="s">
        <v>109</v>
      </c>
      <c r="B97" s="18" t="s">
        <v>110</v>
      </c>
      <c r="C97" s="16" t="s">
        <v>26</v>
      </c>
      <c r="D97" s="16">
        <v>2</v>
      </c>
      <c r="E97" s="78"/>
      <c r="F97" s="40">
        <f t="shared" si="10"/>
        <v>0</v>
      </c>
    </row>
    <row r="98" spans="1:6" ht="15.75" thickBot="1" x14ac:dyDescent="0.3">
      <c r="A98" s="17" t="s">
        <v>111</v>
      </c>
      <c r="B98" s="18" t="s">
        <v>112</v>
      </c>
      <c r="C98" s="16" t="s">
        <v>26</v>
      </c>
      <c r="D98" s="16">
        <v>2</v>
      </c>
      <c r="E98" s="78"/>
      <c r="F98" s="40">
        <f t="shared" si="10"/>
        <v>0</v>
      </c>
    </row>
    <row r="99" spans="1:6" ht="15.75" thickBot="1" x14ac:dyDescent="0.3">
      <c r="A99" s="17" t="s">
        <v>113</v>
      </c>
      <c r="B99" s="18" t="s">
        <v>114</v>
      </c>
      <c r="C99" s="16" t="s">
        <v>26</v>
      </c>
      <c r="D99" s="16">
        <v>3</v>
      </c>
      <c r="E99" s="78"/>
      <c r="F99" s="40">
        <f t="shared" si="10"/>
        <v>0</v>
      </c>
    </row>
    <row r="100" spans="1:6" ht="15.75" thickBot="1" x14ac:dyDescent="0.3">
      <c r="A100" s="17" t="s">
        <v>115</v>
      </c>
      <c r="B100" s="18" t="s">
        <v>116</v>
      </c>
      <c r="C100" s="16" t="s">
        <v>26</v>
      </c>
      <c r="D100" s="16">
        <v>1</v>
      </c>
      <c r="E100" s="78"/>
      <c r="F100" s="40">
        <f t="shared" si="10"/>
        <v>0</v>
      </c>
    </row>
    <row r="101" spans="1:6" ht="15.75" thickBot="1" x14ac:dyDescent="0.3">
      <c r="A101" s="17" t="s">
        <v>117</v>
      </c>
      <c r="B101" s="18" t="s">
        <v>118</v>
      </c>
      <c r="C101" s="16" t="s">
        <v>26</v>
      </c>
      <c r="D101" s="16">
        <v>2</v>
      </c>
      <c r="E101" s="78"/>
      <c r="F101" s="40">
        <f t="shared" si="10"/>
        <v>0</v>
      </c>
    </row>
    <row r="102" spans="1:6" ht="15.75" thickBot="1" x14ac:dyDescent="0.3">
      <c r="A102" s="17" t="s">
        <v>119</v>
      </c>
      <c r="B102" s="18" t="s">
        <v>120</v>
      </c>
      <c r="C102" s="16" t="s">
        <v>26</v>
      </c>
      <c r="D102" s="16">
        <v>1</v>
      </c>
      <c r="E102" s="78"/>
      <c r="F102" s="40">
        <f t="shared" si="10"/>
        <v>0</v>
      </c>
    </row>
    <row r="103" spans="1:6" ht="15.75" thickBot="1" x14ac:dyDescent="0.3">
      <c r="A103" s="4">
        <v>3</v>
      </c>
      <c r="B103" s="5" t="s">
        <v>121</v>
      </c>
      <c r="C103" s="5"/>
      <c r="D103" s="6"/>
      <c r="E103" s="71"/>
      <c r="F103" s="41"/>
    </row>
    <row r="104" spans="1:6" ht="15.75" thickBot="1" x14ac:dyDescent="0.3">
      <c r="A104" s="4" t="s">
        <v>40</v>
      </c>
      <c r="B104" s="8" t="s">
        <v>122</v>
      </c>
      <c r="C104" s="9" t="s">
        <v>26</v>
      </c>
      <c r="D104" s="9">
        <v>547</v>
      </c>
      <c r="E104" s="72"/>
      <c r="F104" s="40">
        <f>ROUND((+D104*E104),0)</f>
        <v>0</v>
      </c>
    </row>
    <row r="105" spans="1:6" ht="15.75" thickBot="1" x14ac:dyDescent="0.3">
      <c r="A105" s="12">
        <v>4.1100000000000003</v>
      </c>
      <c r="B105" s="13" t="s">
        <v>123</v>
      </c>
      <c r="C105" s="6"/>
      <c r="D105" s="6"/>
      <c r="E105" s="71"/>
      <c r="F105" s="41"/>
    </row>
    <row r="106" spans="1:6" ht="15.75" thickBot="1" x14ac:dyDescent="0.3">
      <c r="A106" s="24">
        <v>1</v>
      </c>
      <c r="B106" s="8" t="s">
        <v>124</v>
      </c>
      <c r="C106" s="9" t="s">
        <v>98</v>
      </c>
      <c r="D106" s="33">
        <v>21900</v>
      </c>
      <c r="E106" s="72"/>
      <c r="F106" s="40">
        <f>ROUND((+D106*E106),0)</f>
        <v>0</v>
      </c>
    </row>
    <row r="107" spans="1:6" ht="15.75" thickBot="1" x14ac:dyDescent="0.3">
      <c r="A107" s="88" t="s">
        <v>36</v>
      </c>
      <c r="B107" s="89"/>
      <c r="C107" s="89"/>
      <c r="D107" s="89"/>
      <c r="E107" s="90"/>
      <c r="F107" s="43">
        <f>ROUND((SUM(F83:F106)),0)</f>
        <v>0</v>
      </c>
    </row>
    <row r="108" spans="1:6" ht="15.75" thickBot="1" x14ac:dyDescent="0.3">
      <c r="A108" s="94" t="s">
        <v>125</v>
      </c>
      <c r="B108" s="95"/>
      <c r="C108" s="95"/>
      <c r="D108" s="95"/>
      <c r="E108" s="95"/>
      <c r="F108" s="96"/>
    </row>
    <row r="109" spans="1:6" ht="15.75" thickBot="1" x14ac:dyDescent="0.3">
      <c r="A109" s="12" t="s">
        <v>126</v>
      </c>
      <c r="B109" s="13" t="s">
        <v>127</v>
      </c>
      <c r="C109" s="6"/>
      <c r="D109" s="6"/>
      <c r="E109" s="71"/>
      <c r="F109" s="41"/>
    </row>
    <row r="110" spans="1:6" ht="15.75" thickBot="1" x14ac:dyDescent="0.3">
      <c r="A110" s="12"/>
      <c r="B110" s="13" t="s">
        <v>128</v>
      </c>
      <c r="C110" s="6"/>
      <c r="D110" s="6"/>
      <c r="E110" s="71"/>
      <c r="F110" s="41"/>
    </row>
    <row r="111" spans="1:6" ht="15.75" thickBot="1" x14ac:dyDescent="0.3">
      <c r="A111" s="4">
        <v>1</v>
      </c>
      <c r="B111" s="5" t="s">
        <v>129</v>
      </c>
      <c r="C111" s="6"/>
      <c r="D111" s="6"/>
      <c r="E111" s="71"/>
      <c r="F111" s="41"/>
    </row>
    <row r="112" spans="1:6" ht="15.75" thickBot="1" x14ac:dyDescent="0.3">
      <c r="A112" s="4" t="s">
        <v>34</v>
      </c>
      <c r="B112" s="5" t="s">
        <v>130</v>
      </c>
      <c r="C112" s="6" t="s">
        <v>26</v>
      </c>
      <c r="D112" s="6">
        <v>120</v>
      </c>
      <c r="E112" s="79"/>
      <c r="F112" s="40">
        <f t="shared" ref="F112:F114" si="11">ROUND((+D112*E112),0)</f>
        <v>0</v>
      </c>
    </row>
    <row r="113" spans="1:8" ht="15.75" thickBot="1" x14ac:dyDescent="0.3">
      <c r="A113" s="12" t="s">
        <v>131</v>
      </c>
      <c r="B113" s="13" t="s">
        <v>132</v>
      </c>
      <c r="C113" s="6"/>
      <c r="D113" s="6"/>
      <c r="E113" s="79"/>
      <c r="F113" s="40"/>
    </row>
    <row r="114" spans="1:8" ht="39" thickBot="1" x14ac:dyDescent="0.3">
      <c r="A114" s="4">
        <v>1</v>
      </c>
      <c r="B114" s="22" t="s">
        <v>133</v>
      </c>
      <c r="C114" s="6" t="s">
        <v>13</v>
      </c>
      <c r="D114" s="30">
        <v>1400</v>
      </c>
      <c r="E114" s="80"/>
      <c r="F114" s="40">
        <f t="shared" si="11"/>
        <v>0</v>
      </c>
    </row>
    <row r="115" spans="1:8" ht="39" thickBot="1" x14ac:dyDescent="0.3">
      <c r="A115" s="4">
        <v>3</v>
      </c>
      <c r="B115" s="22" t="s">
        <v>182</v>
      </c>
      <c r="C115" s="6"/>
      <c r="D115" s="16"/>
      <c r="E115" s="80"/>
      <c r="F115" s="40"/>
    </row>
    <row r="116" spans="1:8" ht="15.75" thickBot="1" x14ac:dyDescent="0.3">
      <c r="A116" s="4" t="s">
        <v>34</v>
      </c>
      <c r="B116" s="5" t="s">
        <v>134</v>
      </c>
      <c r="C116" s="6" t="s">
        <v>13</v>
      </c>
      <c r="D116" s="30">
        <v>5000</v>
      </c>
      <c r="E116" s="80"/>
      <c r="F116" s="40">
        <f>ROUND((+D116*E116),0)</f>
        <v>0</v>
      </c>
    </row>
    <row r="117" spans="1:8" ht="15.75" thickBot="1" x14ac:dyDescent="0.3">
      <c r="A117" s="12" t="s">
        <v>135</v>
      </c>
      <c r="B117" s="13" t="s">
        <v>136</v>
      </c>
      <c r="C117" s="6"/>
      <c r="D117" s="31"/>
      <c r="E117" s="81"/>
      <c r="F117" s="41"/>
    </row>
    <row r="118" spans="1:8" ht="15.75" thickBot="1" x14ac:dyDescent="0.3">
      <c r="A118" s="4">
        <v>2</v>
      </c>
      <c r="B118" s="5" t="s">
        <v>137</v>
      </c>
      <c r="C118" s="6" t="s">
        <v>26</v>
      </c>
      <c r="D118" s="6">
        <v>16</v>
      </c>
      <c r="E118" s="79"/>
      <c r="F118" s="40">
        <f>ROUND((+D118*E118),0)</f>
        <v>0</v>
      </c>
    </row>
    <row r="119" spans="1:8" ht="15.75" thickBot="1" x14ac:dyDescent="0.3">
      <c r="A119" s="88" t="s">
        <v>36</v>
      </c>
      <c r="B119" s="89"/>
      <c r="C119" s="89"/>
      <c r="D119" s="89"/>
      <c r="E119" s="90"/>
      <c r="F119" s="43">
        <f>SUM(F112:F118)</f>
        <v>0</v>
      </c>
    </row>
    <row r="120" spans="1:8" ht="15.75" thickBot="1" x14ac:dyDescent="0.3">
      <c r="A120" s="88" t="s">
        <v>138</v>
      </c>
      <c r="B120" s="89"/>
      <c r="C120" s="89"/>
      <c r="D120" s="89"/>
      <c r="E120" s="90"/>
      <c r="F120" s="43">
        <f>+F24+F65+F71+F80+F107+F119</f>
        <v>0</v>
      </c>
    </row>
    <row r="121" spans="1:8" ht="31.5" customHeight="1" thickBot="1" x14ac:dyDescent="0.3">
      <c r="A121" s="32" t="s">
        <v>139</v>
      </c>
      <c r="B121" s="85" t="s">
        <v>140</v>
      </c>
      <c r="C121" s="86"/>
      <c r="D121" s="86"/>
      <c r="E121" s="86"/>
      <c r="F121" s="87"/>
    </row>
    <row r="122" spans="1:8" s="36" customFormat="1" ht="15.75" thickBot="1" x14ac:dyDescent="0.3">
      <c r="A122" s="2" t="s">
        <v>4</v>
      </c>
      <c r="B122" s="3" t="s">
        <v>5</v>
      </c>
      <c r="C122" s="3" t="s">
        <v>6</v>
      </c>
      <c r="D122" s="3" t="s">
        <v>7</v>
      </c>
      <c r="E122" s="60" t="s">
        <v>8</v>
      </c>
      <c r="F122" s="3" t="s">
        <v>9</v>
      </c>
      <c r="H122" s="65"/>
    </row>
    <row r="123" spans="1:8" ht="15.75" thickBot="1" x14ac:dyDescent="0.3">
      <c r="A123" s="94" t="s">
        <v>10</v>
      </c>
      <c r="B123" s="95"/>
      <c r="C123" s="95"/>
      <c r="D123" s="95"/>
      <c r="E123" s="95"/>
      <c r="F123" s="96"/>
    </row>
    <row r="124" spans="1:8" ht="15.75" thickBot="1" x14ac:dyDescent="0.3">
      <c r="A124" s="12" t="s">
        <v>11</v>
      </c>
      <c r="B124" s="13" t="s">
        <v>12</v>
      </c>
      <c r="C124" s="6" t="s">
        <v>13</v>
      </c>
      <c r="D124" s="6">
        <v>700</v>
      </c>
      <c r="E124" s="79"/>
      <c r="F124" s="40">
        <f t="shared" ref="F124" si="12">ROUND((+D124*E124),0)</f>
        <v>0</v>
      </c>
    </row>
    <row r="125" spans="1:8" ht="15.75" thickBot="1" x14ac:dyDescent="0.3">
      <c r="A125" s="14" t="s">
        <v>29</v>
      </c>
      <c r="B125" s="15" t="s">
        <v>30</v>
      </c>
      <c r="C125" s="16"/>
      <c r="D125" s="16"/>
      <c r="E125" s="80"/>
      <c r="F125" s="40"/>
    </row>
    <row r="126" spans="1:8" ht="15.75" thickBot="1" x14ac:dyDescent="0.3">
      <c r="A126" s="17">
        <v>2</v>
      </c>
      <c r="B126" s="18" t="s">
        <v>141</v>
      </c>
      <c r="C126" s="16"/>
      <c r="D126" s="16"/>
      <c r="E126" s="80"/>
      <c r="F126" s="40"/>
    </row>
    <row r="127" spans="1:8" ht="15.75" thickBot="1" x14ac:dyDescent="0.3">
      <c r="A127" s="4" t="s">
        <v>34</v>
      </c>
      <c r="B127" s="5" t="s">
        <v>142</v>
      </c>
      <c r="C127" s="6" t="s">
        <v>13</v>
      </c>
      <c r="D127" s="7">
        <v>3250</v>
      </c>
      <c r="E127" s="79"/>
      <c r="F127" s="40">
        <f>ROUND((+D127*E127),0)</f>
        <v>0</v>
      </c>
    </row>
    <row r="128" spans="1:8" ht="15.75" thickBot="1" x14ac:dyDescent="0.3">
      <c r="A128" s="88" t="s">
        <v>36</v>
      </c>
      <c r="B128" s="89"/>
      <c r="C128" s="89"/>
      <c r="D128" s="89"/>
      <c r="E128" s="90"/>
      <c r="F128" s="43">
        <f>SUM(F124:F127)</f>
        <v>0</v>
      </c>
    </row>
    <row r="129" spans="1:6" ht="15.75" thickBot="1" x14ac:dyDescent="0.3">
      <c r="A129" s="94" t="s">
        <v>37</v>
      </c>
      <c r="B129" s="96"/>
      <c r="C129" s="23"/>
      <c r="D129" s="56"/>
      <c r="E129" s="58"/>
      <c r="F129" s="44"/>
    </row>
    <row r="130" spans="1:6" ht="15.75" thickBot="1" x14ac:dyDescent="0.3">
      <c r="A130" s="12" t="s">
        <v>38</v>
      </c>
      <c r="B130" s="13" t="s">
        <v>39</v>
      </c>
      <c r="C130" s="29"/>
      <c r="D130" s="6"/>
      <c r="E130" s="71"/>
      <c r="F130" s="41"/>
    </row>
    <row r="131" spans="1:6" ht="15.75" thickBot="1" x14ac:dyDescent="0.3">
      <c r="A131" s="24">
        <v>1</v>
      </c>
      <c r="B131" s="8" t="s">
        <v>143</v>
      </c>
      <c r="C131" s="9"/>
      <c r="D131" s="9"/>
      <c r="E131" s="72"/>
      <c r="F131" s="42"/>
    </row>
    <row r="132" spans="1:6" ht="26.25" thickBot="1" x14ac:dyDescent="0.3">
      <c r="A132" s="24">
        <v>1</v>
      </c>
      <c r="B132" s="22" t="s">
        <v>176</v>
      </c>
      <c r="C132" s="9"/>
      <c r="D132" s="9"/>
      <c r="E132" s="72"/>
      <c r="F132" s="45"/>
    </row>
    <row r="133" spans="1:6" ht="15.75" thickBot="1" x14ac:dyDescent="0.3">
      <c r="A133" s="24">
        <v>1</v>
      </c>
      <c r="B133" s="8" t="s">
        <v>144</v>
      </c>
      <c r="C133" s="9"/>
      <c r="D133" s="9"/>
      <c r="E133" s="72"/>
      <c r="F133" s="45"/>
    </row>
    <row r="134" spans="1:6" ht="15.75" thickBot="1" x14ac:dyDescent="0.3">
      <c r="A134" s="24" t="s">
        <v>40</v>
      </c>
      <c r="B134" s="8" t="s">
        <v>41</v>
      </c>
      <c r="C134" s="9" t="s">
        <v>42</v>
      </c>
      <c r="D134" s="10">
        <v>8300</v>
      </c>
      <c r="E134" s="72"/>
      <c r="F134" s="42">
        <f t="shared" ref="F134:F136" si="13">ROUND((+D134*E134),0)</f>
        <v>0</v>
      </c>
    </row>
    <row r="135" spans="1:6" ht="15.75" thickBot="1" x14ac:dyDescent="0.3">
      <c r="A135" s="24" t="s">
        <v>19</v>
      </c>
      <c r="B135" s="8" t="s">
        <v>43</v>
      </c>
      <c r="C135" s="9" t="s">
        <v>42</v>
      </c>
      <c r="D135" s="9">
        <v>370</v>
      </c>
      <c r="E135" s="72"/>
      <c r="F135" s="42">
        <f t="shared" si="13"/>
        <v>0</v>
      </c>
    </row>
    <row r="136" spans="1:6" ht="15.75" thickBot="1" x14ac:dyDescent="0.3">
      <c r="A136" s="24" t="s">
        <v>44</v>
      </c>
      <c r="B136" s="8" t="s">
        <v>45</v>
      </c>
      <c r="C136" s="9" t="s">
        <v>42</v>
      </c>
      <c r="D136" s="9">
        <v>8</v>
      </c>
      <c r="E136" s="72"/>
      <c r="F136" s="42">
        <f t="shared" si="13"/>
        <v>0</v>
      </c>
    </row>
    <row r="137" spans="1:6" ht="15.75" thickBot="1" x14ac:dyDescent="0.3">
      <c r="A137" s="24"/>
      <c r="B137" s="8"/>
      <c r="C137" s="9"/>
      <c r="D137" s="9"/>
      <c r="E137" s="72"/>
      <c r="F137" s="42"/>
    </row>
    <row r="138" spans="1:6" ht="39" thickBot="1" x14ac:dyDescent="0.3">
      <c r="A138" s="24">
        <v>2</v>
      </c>
      <c r="B138" s="22" t="s">
        <v>179</v>
      </c>
      <c r="C138" s="9"/>
      <c r="D138" s="9"/>
      <c r="E138" s="72"/>
      <c r="F138" s="45"/>
    </row>
    <row r="139" spans="1:6" ht="15.75" thickBot="1" x14ac:dyDescent="0.3">
      <c r="A139" s="24" t="s">
        <v>40</v>
      </c>
      <c r="B139" s="8" t="s">
        <v>41</v>
      </c>
      <c r="C139" s="9" t="s">
        <v>42</v>
      </c>
      <c r="D139" s="10">
        <v>3307</v>
      </c>
      <c r="E139" s="72"/>
      <c r="F139" s="42">
        <f t="shared" ref="F139:F141" si="14">ROUND((+D139*E139),0)</f>
        <v>0</v>
      </c>
    </row>
    <row r="140" spans="1:6" ht="15.75" thickBot="1" x14ac:dyDescent="0.3">
      <c r="A140" s="24" t="s">
        <v>19</v>
      </c>
      <c r="B140" s="8" t="s">
        <v>43</v>
      </c>
      <c r="C140" s="9" t="s">
        <v>42</v>
      </c>
      <c r="D140" s="9">
        <v>370</v>
      </c>
      <c r="E140" s="72"/>
      <c r="F140" s="42">
        <f t="shared" si="14"/>
        <v>0</v>
      </c>
    </row>
    <row r="141" spans="1:6" ht="15.75" thickBot="1" x14ac:dyDescent="0.3">
      <c r="A141" s="24" t="s">
        <v>44</v>
      </c>
      <c r="B141" s="8" t="s">
        <v>45</v>
      </c>
      <c r="C141" s="9" t="s">
        <v>42</v>
      </c>
      <c r="D141" s="9">
        <v>2</v>
      </c>
      <c r="E141" s="72"/>
      <c r="F141" s="42">
        <f t="shared" si="14"/>
        <v>0</v>
      </c>
    </row>
    <row r="142" spans="1:6" ht="15.75" thickBot="1" x14ac:dyDescent="0.3">
      <c r="A142" s="24"/>
      <c r="B142" s="8"/>
      <c r="C142" s="9"/>
      <c r="D142" s="9"/>
      <c r="E142" s="72"/>
      <c r="F142" s="42"/>
    </row>
    <row r="143" spans="1:6" ht="39" thickBot="1" x14ac:dyDescent="0.3">
      <c r="A143" s="24">
        <v>3</v>
      </c>
      <c r="B143" s="22" t="s">
        <v>178</v>
      </c>
      <c r="C143" s="9"/>
      <c r="D143" s="9"/>
      <c r="E143" s="72"/>
      <c r="F143" s="45"/>
    </row>
    <row r="144" spans="1:6" ht="15.75" thickBot="1" x14ac:dyDescent="0.3">
      <c r="A144" s="24" t="s">
        <v>40</v>
      </c>
      <c r="B144" s="8" t="s">
        <v>41</v>
      </c>
      <c r="C144" s="9" t="s">
        <v>42</v>
      </c>
      <c r="D144" s="10">
        <v>2300</v>
      </c>
      <c r="E144" s="72"/>
      <c r="F144" s="42">
        <f t="shared" ref="F144:F149" si="15">ROUND((+D144*E144),0)</f>
        <v>0</v>
      </c>
    </row>
    <row r="145" spans="1:6" ht="15.75" thickBot="1" x14ac:dyDescent="0.3">
      <c r="A145" s="24" t="s">
        <v>19</v>
      </c>
      <c r="B145" s="8" t="s">
        <v>43</v>
      </c>
      <c r="C145" s="9" t="s">
        <v>42</v>
      </c>
      <c r="D145" s="9">
        <v>370</v>
      </c>
      <c r="E145" s="72"/>
      <c r="F145" s="42">
        <f t="shared" si="15"/>
        <v>0</v>
      </c>
    </row>
    <row r="146" spans="1:6" ht="15.75" thickBot="1" x14ac:dyDescent="0.3">
      <c r="A146" s="24" t="s">
        <v>44</v>
      </c>
      <c r="B146" s="8" t="s">
        <v>45</v>
      </c>
      <c r="C146" s="9" t="s">
        <v>42</v>
      </c>
      <c r="D146" s="9">
        <v>2</v>
      </c>
      <c r="E146" s="72"/>
      <c r="F146" s="42">
        <f t="shared" si="15"/>
        <v>0</v>
      </c>
    </row>
    <row r="147" spans="1:6" ht="26.25" thickBot="1" x14ac:dyDescent="0.3">
      <c r="A147" s="24">
        <v>4</v>
      </c>
      <c r="B147" s="22" t="s">
        <v>46</v>
      </c>
      <c r="C147" s="9" t="s">
        <v>42</v>
      </c>
      <c r="D147" s="10">
        <v>3673</v>
      </c>
      <c r="E147" s="72"/>
      <c r="F147" s="42">
        <f t="shared" si="15"/>
        <v>0</v>
      </c>
    </row>
    <row r="148" spans="1:6" ht="15.75" thickBot="1" x14ac:dyDescent="0.3">
      <c r="A148" s="24">
        <v>5</v>
      </c>
      <c r="B148" s="8" t="s">
        <v>47</v>
      </c>
      <c r="C148" s="9" t="s">
        <v>13</v>
      </c>
      <c r="D148" s="9">
        <v>6921</v>
      </c>
      <c r="E148" s="72"/>
      <c r="F148" s="42">
        <f t="shared" si="15"/>
        <v>0</v>
      </c>
    </row>
    <row r="149" spans="1:6" ht="15.75" thickBot="1" x14ac:dyDescent="0.3">
      <c r="A149" s="24">
        <v>6</v>
      </c>
      <c r="B149" s="8" t="s">
        <v>48</v>
      </c>
      <c r="C149" s="9" t="s">
        <v>13</v>
      </c>
      <c r="D149" s="9">
        <v>990</v>
      </c>
      <c r="E149" s="72"/>
      <c r="F149" s="42">
        <f t="shared" si="15"/>
        <v>0</v>
      </c>
    </row>
    <row r="150" spans="1:6" ht="15.75" thickBot="1" x14ac:dyDescent="0.3">
      <c r="A150" s="4"/>
      <c r="B150" s="5"/>
      <c r="C150" s="6"/>
      <c r="D150" s="6"/>
      <c r="E150" s="71"/>
      <c r="F150" s="41"/>
    </row>
    <row r="151" spans="1:6" ht="15.75" thickBot="1" x14ac:dyDescent="0.3">
      <c r="A151" s="12" t="s">
        <v>49</v>
      </c>
      <c r="B151" s="13" t="s">
        <v>50</v>
      </c>
      <c r="C151" s="6"/>
      <c r="D151" s="6"/>
      <c r="E151" s="71"/>
      <c r="F151" s="41"/>
    </row>
    <row r="152" spans="1:6" ht="15.75" thickBot="1" x14ac:dyDescent="0.3">
      <c r="A152" s="4">
        <v>2</v>
      </c>
      <c r="B152" s="5" t="s">
        <v>51</v>
      </c>
      <c r="C152" s="6"/>
      <c r="D152" s="6"/>
      <c r="E152" s="71"/>
      <c r="F152" s="41"/>
    </row>
    <row r="153" spans="1:6" ht="15.75" thickBot="1" x14ac:dyDescent="0.3">
      <c r="A153" s="4"/>
      <c r="B153" s="5" t="s">
        <v>52</v>
      </c>
      <c r="C153" s="6"/>
      <c r="D153" s="6"/>
      <c r="E153" s="71"/>
      <c r="F153" s="41"/>
    </row>
    <row r="154" spans="1:6" ht="15.75" thickBot="1" x14ac:dyDescent="0.3">
      <c r="A154" s="4" t="s">
        <v>40</v>
      </c>
      <c r="B154" s="5" t="s">
        <v>53</v>
      </c>
      <c r="C154" s="6" t="s">
        <v>42</v>
      </c>
      <c r="D154" s="7">
        <v>4150</v>
      </c>
      <c r="E154" s="71"/>
      <c r="F154" s="40">
        <f>ROUND((+D154*E154),0)</f>
        <v>0</v>
      </c>
    </row>
    <row r="155" spans="1:6" ht="15.75" thickBot="1" x14ac:dyDescent="0.3">
      <c r="A155" s="4">
        <v>3</v>
      </c>
      <c r="B155" s="5" t="s">
        <v>54</v>
      </c>
      <c r="C155" s="6"/>
      <c r="D155" s="6"/>
      <c r="E155" s="71"/>
      <c r="F155" s="40"/>
    </row>
    <row r="156" spans="1:6" ht="15.75" thickBot="1" x14ac:dyDescent="0.3">
      <c r="A156" s="4"/>
      <c r="B156" s="5" t="s">
        <v>55</v>
      </c>
      <c r="C156" s="6"/>
      <c r="D156" s="6"/>
      <c r="E156" s="71"/>
      <c r="F156" s="40"/>
    </row>
    <row r="157" spans="1:6" ht="15.75" thickBot="1" x14ac:dyDescent="0.3">
      <c r="A157" s="4" t="s">
        <v>40</v>
      </c>
      <c r="B157" s="5" t="s">
        <v>53</v>
      </c>
      <c r="C157" s="6" t="s">
        <v>42</v>
      </c>
      <c r="D157" s="7">
        <v>1000</v>
      </c>
      <c r="E157" s="71"/>
      <c r="F157" s="40">
        <f>ROUND((+D157*E157),0)</f>
        <v>0</v>
      </c>
    </row>
    <row r="158" spans="1:6" ht="15.75" thickBot="1" x14ac:dyDescent="0.3">
      <c r="A158" s="4">
        <v>4</v>
      </c>
      <c r="B158" s="5" t="s">
        <v>54</v>
      </c>
      <c r="C158" s="6"/>
      <c r="D158" s="6"/>
      <c r="E158" s="71"/>
      <c r="F158" s="40"/>
    </row>
    <row r="159" spans="1:6" ht="15.75" thickBot="1" x14ac:dyDescent="0.3">
      <c r="A159" s="4"/>
      <c r="B159" s="5" t="s">
        <v>56</v>
      </c>
      <c r="C159" s="6"/>
      <c r="D159" s="6"/>
      <c r="E159" s="71"/>
      <c r="F159" s="40"/>
    </row>
    <row r="160" spans="1:6" ht="15.75" thickBot="1" x14ac:dyDescent="0.3">
      <c r="A160" s="4" t="s">
        <v>40</v>
      </c>
      <c r="B160" s="5" t="s">
        <v>53</v>
      </c>
      <c r="C160" s="6" t="s">
        <v>42</v>
      </c>
      <c r="D160" s="7">
        <v>1000</v>
      </c>
      <c r="E160" s="71"/>
      <c r="F160" s="40">
        <f>ROUND((+D160*E160),0)</f>
        <v>0</v>
      </c>
    </row>
    <row r="161" spans="1:6" ht="15.75" thickBot="1" x14ac:dyDescent="0.3">
      <c r="A161" s="4">
        <v>10</v>
      </c>
      <c r="B161" s="5" t="s">
        <v>57</v>
      </c>
      <c r="C161" s="6"/>
      <c r="D161" s="6"/>
      <c r="E161" s="71"/>
      <c r="F161" s="40"/>
    </row>
    <row r="162" spans="1:6" ht="15.75" thickBot="1" x14ac:dyDescent="0.3">
      <c r="A162" s="4"/>
      <c r="B162" s="5" t="s">
        <v>58</v>
      </c>
      <c r="C162" s="6" t="s">
        <v>42</v>
      </c>
      <c r="D162" s="7">
        <v>2700</v>
      </c>
      <c r="E162" s="71"/>
      <c r="F162" s="40">
        <f>ROUND((+D162*E162),0)</f>
        <v>0</v>
      </c>
    </row>
    <row r="163" spans="1:6" ht="15.75" thickBot="1" x14ac:dyDescent="0.3">
      <c r="A163" s="12" t="s">
        <v>59</v>
      </c>
      <c r="B163" s="13" t="s">
        <v>60</v>
      </c>
      <c r="C163" s="6"/>
      <c r="D163" s="6"/>
      <c r="E163" s="71"/>
      <c r="F163" s="41"/>
    </row>
    <row r="164" spans="1:6" ht="15.75" thickBot="1" x14ac:dyDescent="0.3">
      <c r="A164" s="34"/>
      <c r="B164" s="5"/>
      <c r="C164" s="6"/>
      <c r="D164" s="6"/>
      <c r="E164" s="71"/>
      <c r="F164" s="41"/>
    </row>
    <row r="165" spans="1:6" ht="15.75" thickBot="1" x14ac:dyDescent="0.3">
      <c r="A165" s="4">
        <v>4</v>
      </c>
      <c r="B165" s="8" t="s">
        <v>61</v>
      </c>
      <c r="C165" s="9" t="s">
        <v>62</v>
      </c>
      <c r="D165" s="10">
        <v>62000</v>
      </c>
      <c r="E165" s="72"/>
      <c r="F165" s="40">
        <f>ROUND((+D165*E165),0)</f>
        <v>0</v>
      </c>
    </row>
    <row r="166" spans="1:6" ht="15.75" thickBot="1" x14ac:dyDescent="0.3">
      <c r="A166" s="88" t="s">
        <v>36</v>
      </c>
      <c r="B166" s="89"/>
      <c r="C166" s="89"/>
      <c r="D166" s="89"/>
      <c r="E166" s="90"/>
      <c r="F166" s="43">
        <f>SUM(F131:F165)</f>
        <v>0</v>
      </c>
    </row>
    <row r="167" spans="1:6" ht="15.75" thickBot="1" x14ac:dyDescent="0.3">
      <c r="A167" s="94" t="s">
        <v>66</v>
      </c>
      <c r="B167" s="95"/>
      <c r="C167" s="95"/>
      <c r="D167" s="95"/>
      <c r="E167" s="95"/>
      <c r="F167" s="96"/>
    </row>
    <row r="168" spans="1:6" ht="15.75" thickBot="1" x14ac:dyDescent="0.3">
      <c r="A168" s="12" t="s">
        <v>67</v>
      </c>
      <c r="B168" s="13" t="s">
        <v>145</v>
      </c>
      <c r="C168" s="6"/>
      <c r="D168" s="6"/>
      <c r="E168" s="71"/>
      <c r="F168" s="41"/>
    </row>
    <row r="169" spans="1:6" ht="15.75" thickBot="1" x14ac:dyDescent="0.3">
      <c r="A169" s="4">
        <v>1</v>
      </c>
      <c r="B169" s="5" t="s">
        <v>69</v>
      </c>
      <c r="C169" s="6"/>
      <c r="D169" s="6"/>
      <c r="E169" s="71"/>
      <c r="F169" s="41"/>
    </row>
    <row r="170" spans="1:6" ht="15.75" thickBot="1" x14ac:dyDescent="0.3">
      <c r="A170" s="4" t="s">
        <v>70</v>
      </c>
      <c r="B170" s="5" t="s">
        <v>71</v>
      </c>
      <c r="C170" s="6" t="s">
        <v>21</v>
      </c>
      <c r="D170" s="6">
        <v>12</v>
      </c>
      <c r="E170" s="71"/>
      <c r="F170" s="40">
        <f t="shared" ref="F170:F176" si="16">ROUND((+D170*E170),0)</f>
        <v>0</v>
      </c>
    </row>
    <row r="171" spans="1:6" ht="15.75" thickBot="1" x14ac:dyDescent="0.3">
      <c r="A171" s="17" t="s">
        <v>72</v>
      </c>
      <c r="B171" s="18" t="s">
        <v>73</v>
      </c>
      <c r="C171" s="16" t="s">
        <v>26</v>
      </c>
      <c r="D171" s="35">
        <v>6</v>
      </c>
      <c r="E171" s="82"/>
      <c r="F171" s="40">
        <f t="shared" si="16"/>
        <v>0</v>
      </c>
    </row>
    <row r="172" spans="1:6" ht="15.75" thickBot="1" x14ac:dyDescent="0.3">
      <c r="A172" s="12" t="s">
        <v>162</v>
      </c>
      <c r="B172" s="25" t="s">
        <v>75</v>
      </c>
      <c r="C172" s="16"/>
      <c r="D172" s="35"/>
      <c r="E172" s="82"/>
      <c r="F172" s="40"/>
    </row>
    <row r="173" spans="1:6" ht="15.75" thickBot="1" x14ac:dyDescent="0.3">
      <c r="A173" s="4" t="s">
        <v>80</v>
      </c>
      <c r="B173" s="8" t="s">
        <v>81</v>
      </c>
      <c r="C173" s="9" t="s">
        <v>21</v>
      </c>
      <c r="D173" s="9">
        <v>220</v>
      </c>
      <c r="E173" s="72"/>
      <c r="F173" s="40">
        <f t="shared" si="16"/>
        <v>0</v>
      </c>
    </row>
    <row r="174" spans="1:6" ht="15.75" thickBot="1" x14ac:dyDescent="0.3">
      <c r="A174" s="4" t="s">
        <v>72</v>
      </c>
      <c r="B174" s="8" t="s">
        <v>146</v>
      </c>
      <c r="C174" s="9" t="s">
        <v>21</v>
      </c>
      <c r="D174" s="10">
        <v>2362</v>
      </c>
      <c r="E174" s="72"/>
      <c r="F174" s="40">
        <f t="shared" si="16"/>
        <v>0</v>
      </c>
    </row>
    <row r="175" spans="1:6" ht="15.75" thickBot="1" x14ac:dyDescent="0.3">
      <c r="A175" s="4" t="s">
        <v>87</v>
      </c>
      <c r="B175" s="8" t="s">
        <v>88</v>
      </c>
      <c r="C175" s="6" t="s">
        <v>21</v>
      </c>
      <c r="D175" s="7">
        <v>1200</v>
      </c>
      <c r="E175" s="71"/>
      <c r="F175" s="40">
        <f t="shared" si="16"/>
        <v>0</v>
      </c>
    </row>
    <row r="176" spans="1:6" ht="15.75" thickBot="1" x14ac:dyDescent="0.3">
      <c r="A176" s="4" t="s">
        <v>147</v>
      </c>
      <c r="B176" s="5" t="s">
        <v>148</v>
      </c>
      <c r="C176" s="6" t="s">
        <v>21</v>
      </c>
      <c r="D176" s="6">
        <v>343</v>
      </c>
      <c r="E176" s="71"/>
      <c r="F176" s="40">
        <f t="shared" si="16"/>
        <v>0</v>
      </c>
    </row>
    <row r="177" spans="1:6" ht="15.75" thickBot="1" x14ac:dyDescent="0.3">
      <c r="A177" s="88" t="s">
        <v>74</v>
      </c>
      <c r="B177" s="89"/>
      <c r="C177" s="89"/>
      <c r="D177" s="89"/>
      <c r="E177" s="90"/>
      <c r="F177" s="43">
        <f>SUM(F170:F176)</f>
        <v>0</v>
      </c>
    </row>
    <row r="178" spans="1:6" ht="15.75" thickBot="1" x14ac:dyDescent="0.3">
      <c r="A178" s="94" t="s">
        <v>89</v>
      </c>
      <c r="B178" s="95"/>
      <c r="C178" s="95"/>
      <c r="D178" s="95"/>
      <c r="E178" s="95"/>
      <c r="F178" s="96"/>
    </row>
    <row r="179" spans="1:6" ht="15.75" thickBot="1" x14ac:dyDescent="0.3">
      <c r="A179" s="12" t="s">
        <v>90</v>
      </c>
      <c r="B179" s="13" t="s">
        <v>91</v>
      </c>
      <c r="C179" s="6"/>
      <c r="D179" s="6"/>
      <c r="E179" s="71"/>
      <c r="F179" s="41"/>
    </row>
    <row r="180" spans="1:6" ht="15.75" thickBot="1" x14ac:dyDescent="0.3">
      <c r="A180" s="4">
        <v>5</v>
      </c>
      <c r="B180" s="5" t="s">
        <v>92</v>
      </c>
      <c r="C180" s="6" t="s">
        <v>42</v>
      </c>
      <c r="D180" s="6">
        <v>255</v>
      </c>
      <c r="E180" s="71"/>
      <c r="F180" s="40">
        <f t="shared" ref="F180:F182" si="17">ROUND((+D180*E180),0)</f>
        <v>0</v>
      </c>
    </row>
    <row r="181" spans="1:6" ht="15.75" thickBot="1" x14ac:dyDescent="0.3">
      <c r="A181" s="4">
        <v>7</v>
      </c>
      <c r="B181" s="5" t="s">
        <v>93</v>
      </c>
      <c r="C181" s="6" t="s">
        <v>42</v>
      </c>
      <c r="D181" s="6">
        <v>67</v>
      </c>
      <c r="E181" s="71"/>
      <c r="F181" s="40">
        <f t="shared" si="17"/>
        <v>0</v>
      </c>
    </row>
    <row r="182" spans="1:6" ht="15.75" thickBot="1" x14ac:dyDescent="0.3">
      <c r="A182" s="4">
        <v>9</v>
      </c>
      <c r="B182" s="5" t="s">
        <v>149</v>
      </c>
      <c r="C182" s="6" t="s">
        <v>42</v>
      </c>
      <c r="D182" s="6">
        <v>4</v>
      </c>
      <c r="E182" s="71"/>
      <c r="F182" s="40">
        <f t="shared" si="17"/>
        <v>0</v>
      </c>
    </row>
    <row r="183" spans="1:6" ht="15.75" thickBot="1" x14ac:dyDescent="0.3">
      <c r="A183" s="12" t="s">
        <v>94</v>
      </c>
      <c r="B183" s="13" t="s">
        <v>95</v>
      </c>
      <c r="C183" s="6"/>
      <c r="D183" s="6"/>
      <c r="E183" s="71"/>
      <c r="F183" s="41" t="s">
        <v>150</v>
      </c>
    </row>
    <row r="184" spans="1:6" ht="15.75" thickBot="1" x14ac:dyDescent="0.3">
      <c r="A184" s="4">
        <v>1</v>
      </c>
      <c r="B184" s="5" t="s">
        <v>96</v>
      </c>
      <c r="C184" s="6"/>
      <c r="D184" s="6"/>
      <c r="E184" s="71"/>
      <c r="F184" s="41"/>
    </row>
    <row r="185" spans="1:6" ht="15.75" thickBot="1" x14ac:dyDescent="0.3">
      <c r="A185" s="12"/>
      <c r="B185" s="5" t="s">
        <v>97</v>
      </c>
      <c r="C185" s="6" t="s">
        <v>98</v>
      </c>
      <c r="D185" s="7">
        <v>3200</v>
      </c>
      <c r="E185" s="71"/>
      <c r="F185" s="40">
        <f>ROUND((+D185*E185),0)</f>
        <v>0</v>
      </c>
    </row>
    <row r="186" spans="1:6" ht="15.75" thickBot="1" x14ac:dyDescent="0.3">
      <c r="A186" s="4">
        <v>2</v>
      </c>
      <c r="B186" s="5" t="s">
        <v>96</v>
      </c>
      <c r="C186" s="6"/>
      <c r="D186" s="6"/>
      <c r="E186" s="71"/>
      <c r="F186" s="40"/>
    </row>
    <row r="187" spans="1:6" ht="15.75" thickBot="1" x14ac:dyDescent="0.3">
      <c r="A187" s="4"/>
      <c r="B187" s="5" t="s">
        <v>99</v>
      </c>
      <c r="C187" s="6" t="s">
        <v>98</v>
      </c>
      <c r="D187" s="7">
        <v>3000</v>
      </c>
      <c r="E187" s="71"/>
      <c r="F187" s="40">
        <f>ROUND((+D187*E187),0)</f>
        <v>0</v>
      </c>
    </row>
    <row r="188" spans="1:6" ht="15.75" thickBot="1" x14ac:dyDescent="0.3">
      <c r="A188" s="12" t="s">
        <v>100</v>
      </c>
      <c r="B188" s="13" t="s">
        <v>101</v>
      </c>
      <c r="C188" s="6"/>
      <c r="D188" s="6"/>
      <c r="E188" s="71"/>
      <c r="F188" s="40"/>
    </row>
    <row r="189" spans="1:6" ht="15.75" thickBot="1" x14ac:dyDescent="0.3">
      <c r="A189" s="4">
        <v>1</v>
      </c>
      <c r="B189" s="5" t="s">
        <v>102</v>
      </c>
      <c r="C189" s="6" t="s">
        <v>13</v>
      </c>
      <c r="D189" s="6">
        <v>320</v>
      </c>
      <c r="E189" s="71"/>
      <c r="F189" s="40">
        <f>ROUND((+D189*E189),0)</f>
        <v>0</v>
      </c>
    </row>
    <row r="190" spans="1:6" ht="15.75" thickBot="1" x14ac:dyDescent="0.3">
      <c r="A190" s="14" t="s">
        <v>103</v>
      </c>
      <c r="B190" s="15" t="s">
        <v>104</v>
      </c>
      <c r="C190" s="18"/>
      <c r="D190" s="16"/>
      <c r="E190" s="78"/>
      <c r="F190" s="40"/>
    </row>
    <row r="191" spans="1:6" ht="15.75" thickBot="1" x14ac:dyDescent="0.3">
      <c r="A191" s="17">
        <v>1</v>
      </c>
      <c r="B191" s="18" t="s">
        <v>105</v>
      </c>
      <c r="C191" s="16"/>
      <c r="D191" s="16"/>
      <c r="E191" s="78"/>
      <c r="F191" s="40"/>
    </row>
    <row r="192" spans="1:6" ht="15.75" thickBot="1" x14ac:dyDescent="0.3">
      <c r="A192" s="17" t="s">
        <v>34</v>
      </c>
      <c r="B192" s="18" t="s">
        <v>106</v>
      </c>
      <c r="C192" s="16" t="s">
        <v>26</v>
      </c>
      <c r="D192" s="16">
        <v>1</v>
      </c>
      <c r="E192" s="78"/>
      <c r="F192" s="40">
        <f t="shared" ref="F192:F194" si="18">ROUND((+D192*E192),0)</f>
        <v>0</v>
      </c>
    </row>
    <row r="193" spans="1:6" ht="15.75" thickBot="1" x14ac:dyDescent="0.3">
      <c r="A193" s="17" t="s">
        <v>32</v>
      </c>
      <c r="B193" s="18" t="s">
        <v>107</v>
      </c>
      <c r="C193" s="16" t="s">
        <v>26</v>
      </c>
      <c r="D193" s="16">
        <v>3</v>
      </c>
      <c r="E193" s="78"/>
      <c r="F193" s="40">
        <f t="shared" si="18"/>
        <v>0</v>
      </c>
    </row>
    <row r="194" spans="1:6" ht="15.75" thickBot="1" x14ac:dyDescent="0.3">
      <c r="A194" s="17" t="s">
        <v>119</v>
      </c>
      <c r="B194" s="18" t="s">
        <v>151</v>
      </c>
      <c r="C194" s="16" t="s">
        <v>26</v>
      </c>
      <c r="D194" s="16">
        <v>2</v>
      </c>
      <c r="E194" s="78"/>
      <c r="F194" s="40">
        <f t="shared" si="18"/>
        <v>0</v>
      </c>
    </row>
    <row r="195" spans="1:6" ht="15.75" thickBot="1" x14ac:dyDescent="0.3">
      <c r="A195" s="17"/>
      <c r="B195" s="18"/>
      <c r="C195" s="16"/>
      <c r="D195" s="16"/>
      <c r="E195" s="78"/>
      <c r="F195" s="48"/>
    </row>
    <row r="196" spans="1:6" ht="15.75" thickBot="1" x14ac:dyDescent="0.3">
      <c r="A196" s="12">
        <v>4.09</v>
      </c>
      <c r="B196" s="13" t="s">
        <v>152</v>
      </c>
      <c r="C196" s="6"/>
      <c r="D196" s="6"/>
      <c r="E196" s="71"/>
      <c r="F196" s="41"/>
    </row>
    <row r="197" spans="1:6" ht="15.75" thickBot="1" x14ac:dyDescent="0.3">
      <c r="A197" s="4">
        <v>2</v>
      </c>
      <c r="B197" s="5" t="s">
        <v>153</v>
      </c>
      <c r="C197" s="6" t="s">
        <v>21</v>
      </c>
      <c r="D197" s="6">
        <v>150</v>
      </c>
      <c r="E197" s="71"/>
      <c r="F197" s="40">
        <f>ROUND((+D197*E197),0)</f>
        <v>0</v>
      </c>
    </row>
    <row r="198" spans="1:6" ht="15.75" thickBot="1" x14ac:dyDescent="0.3">
      <c r="A198" s="4"/>
      <c r="B198" s="5"/>
      <c r="C198" s="6"/>
      <c r="D198" s="6"/>
      <c r="E198" s="71"/>
      <c r="F198" s="41"/>
    </row>
    <row r="199" spans="1:6" ht="15.75" thickBot="1" x14ac:dyDescent="0.3">
      <c r="A199" s="88" t="s">
        <v>36</v>
      </c>
      <c r="B199" s="89"/>
      <c r="C199" s="89"/>
      <c r="D199" s="89"/>
      <c r="E199" s="90"/>
      <c r="F199" s="43">
        <f>SUM(F180:F197)</f>
        <v>0</v>
      </c>
    </row>
    <row r="200" spans="1:6" ht="15.75" thickBot="1" x14ac:dyDescent="0.3">
      <c r="A200" s="94" t="s">
        <v>125</v>
      </c>
      <c r="B200" s="95"/>
      <c r="C200" s="95"/>
      <c r="D200" s="95"/>
      <c r="E200" s="95"/>
      <c r="F200" s="96"/>
    </row>
    <row r="201" spans="1:6" ht="15.75" thickBot="1" x14ac:dyDescent="0.3">
      <c r="A201" s="12" t="s">
        <v>131</v>
      </c>
      <c r="B201" s="13" t="s">
        <v>132</v>
      </c>
      <c r="C201" s="6"/>
      <c r="D201" s="6"/>
      <c r="E201" s="71"/>
      <c r="F201" s="41"/>
    </row>
    <row r="202" spans="1:6" ht="39" thickBot="1" x14ac:dyDescent="0.3">
      <c r="A202" s="4">
        <v>3</v>
      </c>
      <c r="B202" s="22" t="s">
        <v>183</v>
      </c>
      <c r="C202" s="6"/>
      <c r="D202" s="16"/>
      <c r="E202" s="71"/>
      <c r="F202" s="41"/>
    </row>
    <row r="203" spans="1:6" ht="15.75" thickBot="1" x14ac:dyDescent="0.3">
      <c r="A203" s="4" t="s">
        <v>34</v>
      </c>
      <c r="B203" s="5" t="s">
        <v>134</v>
      </c>
      <c r="C203" s="6" t="s">
        <v>13</v>
      </c>
      <c r="D203" s="30">
        <v>3250</v>
      </c>
      <c r="E203" s="71"/>
      <c r="F203" s="40">
        <f>ROUND((+D203*E203),0)</f>
        <v>0</v>
      </c>
    </row>
    <row r="204" spans="1:6" ht="15.75" thickBot="1" x14ac:dyDescent="0.3">
      <c r="A204" s="12" t="s">
        <v>135</v>
      </c>
      <c r="B204" s="13" t="s">
        <v>136</v>
      </c>
      <c r="C204" s="6"/>
      <c r="D204" s="31"/>
      <c r="E204" s="71"/>
      <c r="F204" s="41"/>
    </row>
    <row r="205" spans="1:6" ht="15.75" thickBot="1" x14ac:dyDescent="0.3">
      <c r="A205" s="4">
        <v>2</v>
      </c>
      <c r="B205" s="5" t="s">
        <v>137</v>
      </c>
      <c r="C205" s="6" t="s">
        <v>26</v>
      </c>
      <c r="D205" s="6">
        <v>41</v>
      </c>
      <c r="E205" s="71"/>
      <c r="F205" s="40">
        <f>ROUND((+D205*E205),0)</f>
        <v>0</v>
      </c>
    </row>
    <row r="206" spans="1:6" ht="15.75" thickBot="1" x14ac:dyDescent="0.3">
      <c r="A206" s="4"/>
      <c r="B206" s="5"/>
      <c r="C206" s="6"/>
      <c r="D206" s="6"/>
      <c r="E206" s="71"/>
      <c r="F206" s="41"/>
    </row>
    <row r="207" spans="1:6" ht="15.75" thickBot="1" x14ac:dyDescent="0.3">
      <c r="A207" s="88" t="s">
        <v>36</v>
      </c>
      <c r="B207" s="89"/>
      <c r="C207" s="89"/>
      <c r="D207" s="89"/>
      <c r="E207" s="90"/>
      <c r="F207" s="43">
        <f>SUM(F203:F205)</f>
        <v>0</v>
      </c>
    </row>
    <row r="208" spans="1:6" ht="15.75" thickBot="1" x14ac:dyDescent="0.3">
      <c r="A208" s="88" t="s">
        <v>181</v>
      </c>
      <c r="B208" s="89"/>
      <c r="C208" s="89"/>
      <c r="D208" s="89"/>
      <c r="E208" s="90"/>
      <c r="F208" s="43">
        <f>+F128+F166+F177+F199+F207</f>
        <v>0</v>
      </c>
    </row>
    <row r="209" spans="1:8" ht="15.75" thickBot="1" x14ac:dyDescent="0.3">
      <c r="A209" s="97"/>
      <c r="B209" s="98"/>
      <c r="C209" s="98"/>
      <c r="D209" s="98"/>
      <c r="E209" s="99"/>
      <c r="F209" s="49"/>
    </row>
    <row r="210" spans="1:8" ht="25.5" customHeight="1" thickBot="1" x14ac:dyDescent="0.3">
      <c r="A210" s="100" t="s">
        <v>154</v>
      </c>
      <c r="B210" s="101"/>
      <c r="C210" s="101"/>
      <c r="D210" s="101"/>
      <c r="E210" s="102"/>
      <c r="F210" s="50">
        <f>ROUND((+F208+F120),0)</f>
        <v>0</v>
      </c>
    </row>
    <row r="211" spans="1:8" ht="15.75" thickBot="1" x14ac:dyDescent="0.3">
      <c r="A211" s="37"/>
      <c r="B211" s="38"/>
      <c r="C211" s="38"/>
      <c r="D211" s="38" t="s">
        <v>186</v>
      </c>
      <c r="E211" s="83"/>
      <c r="F211" s="43">
        <f>ROUND((+F210*E211),0)</f>
        <v>0</v>
      </c>
    </row>
    <row r="212" spans="1:8" ht="15.75" thickBot="1" x14ac:dyDescent="0.3">
      <c r="A212" s="37"/>
      <c r="B212" s="38"/>
      <c r="C212" s="38"/>
      <c r="D212" s="38" t="s">
        <v>187</v>
      </c>
      <c r="E212" s="83"/>
      <c r="F212" s="43">
        <f>ROUND((F210*E212),0)</f>
        <v>0</v>
      </c>
    </row>
    <row r="213" spans="1:8" ht="15.75" thickBot="1" x14ac:dyDescent="0.3">
      <c r="A213" s="37"/>
      <c r="B213" s="38"/>
      <c r="C213" s="38"/>
      <c r="D213" s="38" t="s">
        <v>188</v>
      </c>
      <c r="E213" s="83"/>
      <c r="F213" s="43">
        <f>ROUND((+F210*E213),0)</f>
        <v>0</v>
      </c>
    </row>
    <row r="214" spans="1:8" ht="15.75" thickBot="1" x14ac:dyDescent="0.3">
      <c r="A214" s="37"/>
      <c r="B214" s="38"/>
      <c r="C214" s="38"/>
      <c r="D214" s="38" t="s">
        <v>185</v>
      </c>
      <c r="E214" s="63">
        <v>0.16</v>
      </c>
      <c r="F214" s="43">
        <f>ROUND((+F213*E214),0)</f>
        <v>0</v>
      </c>
    </row>
    <row r="215" spans="1:8" ht="31.5" customHeight="1" thickBot="1" x14ac:dyDescent="0.3">
      <c r="A215" s="103" t="s">
        <v>155</v>
      </c>
      <c r="B215" s="104"/>
      <c r="C215" s="104"/>
      <c r="D215" s="104"/>
      <c r="E215" s="105"/>
      <c r="F215" s="50">
        <f>+F210+F211+F212+F213+F214</f>
        <v>0</v>
      </c>
    </row>
    <row r="216" spans="1:8" ht="15.75" thickBot="1" x14ac:dyDescent="0.3">
      <c r="A216" s="97"/>
      <c r="B216" s="98"/>
      <c r="C216" s="98"/>
      <c r="D216" s="98"/>
      <c r="E216" s="98"/>
      <c r="F216" s="99"/>
    </row>
    <row r="217" spans="1:8" ht="33.75" customHeight="1" thickBot="1" x14ac:dyDescent="0.3">
      <c r="A217" s="106" t="s">
        <v>156</v>
      </c>
      <c r="B217" s="107"/>
      <c r="C217" s="107"/>
      <c r="D217" s="107"/>
      <c r="E217" s="107"/>
      <c r="F217" s="108"/>
    </row>
    <row r="218" spans="1:8" s="36" customFormat="1" ht="15.75" thickBot="1" x14ac:dyDescent="0.3">
      <c r="A218" s="2" t="s">
        <v>4</v>
      </c>
      <c r="B218" s="3" t="s">
        <v>5</v>
      </c>
      <c r="C218" s="3" t="s">
        <v>6</v>
      </c>
      <c r="D218" s="3" t="s">
        <v>7</v>
      </c>
      <c r="E218" s="60" t="s">
        <v>8</v>
      </c>
      <c r="F218" s="3" t="s">
        <v>9</v>
      </c>
      <c r="H218" s="65"/>
    </row>
    <row r="219" spans="1:8" ht="15.75" thickBot="1" x14ac:dyDescent="0.3">
      <c r="A219" s="1" t="s">
        <v>2</v>
      </c>
      <c r="B219" s="85" t="s">
        <v>157</v>
      </c>
      <c r="C219" s="86"/>
      <c r="D219" s="86"/>
      <c r="E219" s="87"/>
      <c r="F219" s="51"/>
    </row>
    <row r="220" spans="1:8" ht="15.75" thickBot="1" x14ac:dyDescent="0.3">
      <c r="A220" s="12" t="s">
        <v>67</v>
      </c>
      <c r="B220" s="13" t="s">
        <v>68</v>
      </c>
      <c r="C220" s="6"/>
      <c r="D220" s="6"/>
      <c r="E220" s="71"/>
      <c r="F220" s="41"/>
    </row>
    <row r="221" spans="1:8" ht="15.75" thickBot="1" x14ac:dyDescent="0.3">
      <c r="A221" s="4">
        <v>1</v>
      </c>
      <c r="B221" s="5" t="s">
        <v>69</v>
      </c>
      <c r="C221" s="6"/>
      <c r="D221" s="6"/>
      <c r="E221" s="71"/>
      <c r="F221" s="41"/>
    </row>
    <row r="222" spans="1:8" ht="15.75" thickBot="1" x14ac:dyDescent="0.3">
      <c r="A222" s="4" t="s">
        <v>158</v>
      </c>
      <c r="B222" s="5" t="s">
        <v>159</v>
      </c>
      <c r="C222" s="6" t="s">
        <v>21</v>
      </c>
      <c r="D222" s="6">
        <v>5</v>
      </c>
      <c r="E222" s="71"/>
      <c r="F222" s="40">
        <f t="shared" ref="F222:F223" si="19">ROUND((+D222*E222),0)</f>
        <v>0</v>
      </c>
    </row>
    <row r="223" spans="1:8" ht="15.75" thickBot="1" x14ac:dyDescent="0.3">
      <c r="A223" s="17" t="s">
        <v>160</v>
      </c>
      <c r="B223" s="18" t="s">
        <v>161</v>
      </c>
      <c r="C223" s="16" t="s">
        <v>26</v>
      </c>
      <c r="D223" s="6">
        <v>4</v>
      </c>
      <c r="E223" s="78"/>
      <c r="F223" s="40">
        <f t="shared" si="19"/>
        <v>0</v>
      </c>
    </row>
    <row r="224" spans="1:8" ht="15.75" thickBot="1" x14ac:dyDescent="0.3">
      <c r="A224" s="88" t="s">
        <v>74</v>
      </c>
      <c r="B224" s="89"/>
      <c r="C224" s="89"/>
      <c r="D224" s="89"/>
      <c r="E224" s="90"/>
      <c r="F224" s="43">
        <f>SUM(F222:F223)</f>
        <v>0</v>
      </c>
    </row>
    <row r="225" spans="1:6" ht="15.75" thickBot="1" x14ac:dyDescent="0.3">
      <c r="A225" s="12" t="s">
        <v>162</v>
      </c>
      <c r="B225" s="25" t="s">
        <v>190</v>
      </c>
      <c r="C225" s="9"/>
      <c r="D225" s="9"/>
      <c r="E225" s="72"/>
      <c r="F225" s="45"/>
    </row>
    <row r="226" spans="1:6" ht="15.75" thickBot="1" x14ac:dyDescent="0.3">
      <c r="A226" s="4">
        <v>3</v>
      </c>
      <c r="B226" s="8" t="s">
        <v>163</v>
      </c>
      <c r="C226" s="9"/>
      <c r="D226" s="9"/>
      <c r="E226" s="72"/>
      <c r="F226" s="45"/>
    </row>
    <row r="227" spans="1:6" ht="15.75" thickBot="1" x14ac:dyDescent="0.3">
      <c r="A227" s="4" t="s">
        <v>164</v>
      </c>
      <c r="B227" s="8" t="s">
        <v>195</v>
      </c>
      <c r="C227" s="9" t="s">
        <v>21</v>
      </c>
      <c r="D227" s="10">
        <v>2024</v>
      </c>
      <c r="E227" s="72"/>
      <c r="F227" s="42">
        <f t="shared" ref="F227:F233" si="20">ROUND((+D227*E227),0)</f>
        <v>0</v>
      </c>
    </row>
    <row r="228" spans="1:6" ht="15.75" thickBot="1" x14ac:dyDescent="0.3">
      <c r="A228" s="4" t="s">
        <v>165</v>
      </c>
      <c r="B228" s="8" t="s">
        <v>196</v>
      </c>
      <c r="C228" s="9" t="s">
        <v>21</v>
      </c>
      <c r="D228" s="10">
        <v>3483</v>
      </c>
      <c r="E228" s="72"/>
      <c r="F228" s="42">
        <f t="shared" si="20"/>
        <v>0</v>
      </c>
    </row>
    <row r="229" spans="1:6" ht="15.75" thickBot="1" x14ac:dyDescent="0.3">
      <c r="A229" s="4" t="s">
        <v>166</v>
      </c>
      <c r="B229" s="8" t="s">
        <v>191</v>
      </c>
      <c r="C229" s="9" t="s">
        <v>21</v>
      </c>
      <c r="D229" s="9">
        <v>732</v>
      </c>
      <c r="E229" s="72"/>
      <c r="F229" s="42">
        <f t="shared" si="20"/>
        <v>0</v>
      </c>
    </row>
    <row r="230" spans="1:6" ht="15.75" thickBot="1" x14ac:dyDescent="0.3">
      <c r="A230" s="4" t="s">
        <v>160</v>
      </c>
      <c r="B230" s="8" t="s">
        <v>192</v>
      </c>
      <c r="C230" s="9" t="s">
        <v>21</v>
      </c>
      <c r="D230" s="10">
        <v>2334</v>
      </c>
      <c r="E230" s="72"/>
      <c r="F230" s="42">
        <f t="shared" si="20"/>
        <v>0</v>
      </c>
    </row>
    <row r="231" spans="1:6" ht="15.75" thickBot="1" x14ac:dyDescent="0.3">
      <c r="A231" s="4" t="s">
        <v>167</v>
      </c>
      <c r="B231" s="8" t="s">
        <v>197</v>
      </c>
      <c r="C231" s="9" t="s">
        <v>21</v>
      </c>
      <c r="D231" s="9">
        <v>478</v>
      </c>
      <c r="E231" s="72"/>
      <c r="F231" s="42">
        <f t="shared" si="20"/>
        <v>0</v>
      </c>
    </row>
    <row r="232" spans="1:6" ht="15.75" thickBot="1" x14ac:dyDescent="0.3">
      <c r="A232" s="4" t="s">
        <v>168</v>
      </c>
      <c r="B232" s="8" t="s">
        <v>198</v>
      </c>
      <c r="C232" s="9" t="s">
        <v>21</v>
      </c>
      <c r="D232" s="26">
        <v>7.5</v>
      </c>
      <c r="E232" s="72"/>
      <c r="F232" s="42">
        <f t="shared" si="20"/>
        <v>0</v>
      </c>
    </row>
    <row r="233" spans="1:6" ht="15.75" thickBot="1" x14ac:dyDescent="0.3">
      <c r="A233" s="4" t="s">
        <v>169</v>
      </c>
      <c r="B233" s="8" t="s">
        <v>194</v>
      </c>
      <c r="C233" s="9" t="s">
        <v>21</v>
      </c>
      <c r="D233" s="9">
        <v>17</v>
      </c>
      <c r="E233" s="72"/>
      <c r="F233" s="42">
        <f t="shared" si="20"/>
        <v>0</v>
      </c>
    </row>
    <row r="234" spans="1:6" ht="15.75" thickBot="1" x14ac:dyDescent="0.3">
      <c r="A234" s="88" t="s">
        <v>74</v>
      </c>
      <c r="B234" s="89"/>
      <c r="C234" s="89"/>
      <c r="D234" s="89"/>
      <c r="E234" s="90"/>
      <c r="F234" s="43">
        <f>SUM(F227:F233)</f>
        <v>0</v>
      </c>
    </row>
    <row r="235" spans="1:6" ht="15.75" thickBot="1" x14ac:dyDescent="0.3">
      <c r="A235" s="1" t="s">
        <v>139</v>
      </c>
      <c r="B235" s="85" t="s">
        <v>170</v>
      </c>
      <c r="C235" s="86"/>
      <c r="D235" s="86"/>
      <c r="E235" s="87"/>
      <c r="F235" s="51"/>
    </row>
    <row r="236" spans="1:6" ht="15.75" thickBot="1" x14ac:dyDescent="0.3">
      <c r="A236" s="12" t="s">
        <v>67</v>
      </c>
      <c r="B236" s="13" t="s">
        <v>145</v>
      </c>
      <c r="C236" s="6"/>
      <c r="D236" s="6"/>
      <c r="E236" s="71"/>
      <c r="F236" s="41"/>
    </row>
    <row r="237" spans="1:6" ht="15.75" thickBot="1" x14ac:dyDescent="0.3">
      <c r="A237" s="4">
        <v>1</v>
      </c>
      <c r="B237" s="5" t="s">
        <v>69</v>
      </c>
      <c r="C237" s="6"/>
      <c r="D237" s="6"/>
      <c r="E237" s="71"/>
      <c r="F237" s="41"/>
    </row>
    <row r="238" spans="1:6" ht="15.75" thickBot="1" x14ac:dyDescent="0.3">
      <c r="A238" s="4" t="s">
        <v>158</v>
      </c>
      <c r="B238" s="5" t="s">
        <v>159</v>
      </c>
      <c r="C238" s="6" t="s">
        <v>21</v>
      </c>
      <c r="D238" s="6">
        <v>12</v>
      </c>
      <c r="E238" s="71"/>
      <c r="F238" s="40">
        <f t="shared" ref="F238:F239" si="21">ROUND((+D238*E238),0)</f>
        <v>0</v>
      </c>
    </row>
    <row r="239" spans="1:6" ht="15.75" thickBot="1" x14ac:dyDescent="0.3">
      <c r="A239" s="17" t="s">
        <v>160</v>
      </c>
      <c r="B239" s="18" t="s">
        <v>161</v>
      </c>
      <c r="C239" s="16" t="s">
        <v>26</v>
      </c>
      <c r="D239" s="6">
        <v>6</v>
      </c>
      <c r="E239" s="78"/>
      <c r="F239" s="40">
        <f t="shared" si="21"/>
        <v>0</v>
      </c>
    </row>
    <row r="240" spans="1:6" ht="15.75" thickBot="1" x14ac:dyDescent="0.3">
      <c r="A240" s="88" t="s">
        <v>74</v>
      </c>
      <c r="B240" s="89"/>
      <c r="C240" s="89"/>
      <c r="D240" s="89"/>
      <c r="E240" s="90"/>
      <c r="F240" s="43">
        <f>SUM(F238:F239)</f>
        <v>0</v>
      </c>
    </row>
    <row r="241" spans="1:8" ht="15.75" thickBot="1" x14ac:dyDescent="0.3">
      <c r="A241" s="12" t="s">
        <v>162</v>
      </c>
      <c r="B241" s="25" t="s">
        <v>190</v>
      </c>
      <c r="C241" s="6"/>
      <c r="D241" s="6"/>
      <c r="E241" s="71"/>
      <c r="F241" s="41"/>
    </row>
    <row r="242" spans="1:8" ht="15.75" thickBot="1" x14ac:dyDescent="0.3">
      <c r="A242" s="4">
        <v>3</v>
      </c>
      <c r="B242" s="8" t="s">
        <v>163</v>
      </c>
      <c r="C242" s="6"/>
      <c r="D242" s="6"/>
      <c r="E242" s="71"/>
      <c r="F242" s="41"/>
    </row>
    <row r="243" spans="1:8" ht="15.75" thickBot="1" x14ac:dyDescent="0.3">
      <c r="A243" s="4" t="s">
        <v>166</v>
      </c>
      <c r="B243" s="8" t="s">
        <v>191</v>
      </c>
      <c r="C243" s="6" t="s">
        <v>21</v>
      </c>
      <c r="D243" s="6">
        <v>220</v>
      </c>
      <c r="E243" s="71"/>
      <c r="F243" s="40">
        <f t="shared" ref="F243:F246" si="22">ROUND((+D243*E243),0)</f>
        <v>0</v>
      </c>
    </row>
    <row r="244" spans="1:8" ht="15.75" thickBot="1" x14ac:dyDescent="0.3">
      <c r="A244" s="4" t="s">
        <v>160</v>
      </c>
      <c r="B244" s="8" t="s">
        <v>192</v>
      </c>
      <c r="C244" s="6" t="s">
        <v>21</v>
      </c>
      <c r="D244" s="7">
        <v>2362</v>
      </c>
      <c r="E244" s="71"/>
      <c r="F244" s="40">
        <f t="shared" si="22"/>
        <v>0</v>
      </c>
    </row>
    <row r="245" spans="1:8" ht="15.75" thickBot="1" x14ac:dyDescent="0.3">
      <c r="A245" s="4" t="s">
        <v>169</v>
      </c>
      <c r="B245" s="8" t="s">
        <v>194</v>
      </c>
      <c r="C245" s="6" t="s">
        <v>21</v>
      </c>
      <c r="D245" s="7">
        <v>1200</v>
      </c>
      <c r="E245" s="71"/>
      <c r="F245" s="40">
        <f t="shared" si="22"/>
        <v>0</v>
      </c>
    </row>
    <row r="246" spans="1:8" ht="15.75" thickBot="1" x14ac:dyDescent="0.3">
      <c r="A246" s="4" t="s">
        <v>171</v>
      </c>
      <c r="B246" s="8" t="s">
        <v>193</v>
      </c>
      <c r="C246" s="6" t="s">
        <v>21</v>
      </c>
      <c r="D246" s="6">
        <v>343</v>
      </c>
      <c r="E246" s="71"/>
      <c r="F246" s="40">
        <f t="shared" si="22"/>
        <v>0</v>
      </c>
    </row>
    <row r="247" spans="1:8" ht="15.75" thickBot="1" x14ac:dyDescent="0.3">
      <c r="A247" s="88" t="s">
        <v>74</v>
      </c>
      <c r="B247" s="89"/>
      <c r="C247" s="89"/>
      <c r="D247" s="89"/>
      <c r="E247" s="90"/>
      <c r="F247" s="43">
        <f>SUM(F243:F246)</f>
        <v>0</v>
      </c>
    </row>
    <row r="248" spans="1:8" ht="15.75" thickBot="1" x14ac:dyDescent="0.3">
      <c r="A248" s="88" t="s">
        <v>172</v>
      </c>
      <c r="B248" s="89"/>
      <c r="C248" s="89"/>
      <c r="D248" s="89"/>
      <c r="E248" s="90"/>
      <c r="F248" s="43">
        <f>+F247+F240+F234+F224</f>
        <v>0</v>
      </c>
    </row>
    <row r="249" spans="1:8" ht="15.75" thickBot="1" x14ac:dyDescent="0.3">
      <c r="A249" s="37"/>
      <c r="B249" s="38"/>
      <c r="C249" s="38"/>
      <c r="D249" s="38" t="s">
        <v>186</v>
      </c>
      <c r="E249" s="84"/>
      <c r="F249" s="40">
        <f>ROUND((+F248*E249),0)</f>
        <v>0</v>
      </c>
    </row>
    <row r="250" spans="1:8" ht="32.25" customHeight="1" thickBot="1" x14ac:dyDescent="0.3">
      <c r="A250" s="100" t="s">
        <v>173</v>
      </c>
      <c r="B250" s="101"/>
      <c r="C250" s="101"/>
      <c r="D250" s="101"/>
      <c r="E250" s="102"/>
      <c r="F250" s="52">
        <f>+F248+F249</f>
        <v>0</v>
      </c>
    </row>
    <row r="251" spans="1:8" ht="15.75" thickBot="1" x14ac:dyDescent="0.3">
      <c r="A251" s="109" t="s">
        <v>174</v>
      </c>
      <c r="B251" s="110"/>
      <c r="C251" s="110"/>
      <c r="D251" s="110"/>
      <c r="E251" s="111"/>
      <c r="F251" s="49"/>
    </row>
    <row r="252" spans="1:8" ht="36" customHeight="1" thickBot="1" x14ac:dyDescent="0.3">
      <c r="A252" s="112" t="s">
        <v>175</v>
      </c>
      <c r="B252" s="113"/>
      <c r="C252" s="113"/>
      <c r="D252" s="113"/>
      <c r="E252" s="114"/>
      <c r="F252" s="52">
        <f>+F215+F250</f>
        <v>0</v>
      </c>
    </row>
    <row r="253" spans="1:8" s="67" customFormat="1" ht="36" customHeight="1" x14ac:dyDescent="0.25">
      <c r="A253" s="91"/>
      <c r="B253" s="92"/>
      <c r="C253" s="92"/>
      <c r="D253" s="92"/>
      <c r="E253" s="92"/>
      <c r="F253" s="93"/>
      <c r="H253" s="68"/>
    </row>
    <row r="254" spans="1:8" s="67" customFormat="1" ht="36" customHeight="1" thickBot="1" x14ac:dyDescent="0.3">
      <c r="A254" s="69" t="s">
        <v>189</v>
      </c>
      <c r="B254" s="70"/>
      <c r="C254" s="70"/>
      <c r="D254" s="70"/>
      <c r="E254" s="70"/>
      <c r="F254" s="66"/>
      <c r="H254" s="68"/>
    </row>
    <row r="256" spans="1:8" x14ac:dyDescent="0.25">
      <c r="F256" s="53"/>
    </row>
    <row r="257" spans="6:6" x14ac:dyDescent="0.25">
      <c r="F257" s="54"/>
    </row>
    <row r="263" spans="6:6" x14ac:dyDescent="0.25">
      <c r="F263" s="62"/>
    </row>
  </sheetData>
  <sheetProtection algorithmName="SHA-512" hashValue="D7FOK5xr85TX2GWsSU5juCt2ZCZYXR2pLbdtSFmvf+TX9Oo4TV36OqxVN/AfRB8aXHKU7vg2ITq677mzCs2CLQ==" saltValue="cQB1eTFMO6yk7bpr3MtTSA==" spinCount="100000" sheet="1" objects="1" scenarios="1"/>
  <mergeCells count="44">
    <mergeCell ref="A81:F81"/>
    <mergeCell ref="A1:F1"/>
    <mergeCell ref="A2:F2"/>
    <mergeCell ref="A3:F4"/>
    <mergeCell ref="B5:F5"/>
    <mergeCell ref="A7:F7"/>
    <mergeCell ref="A24:E24"/>
    <mergeCell ref="A25:B25"/>
    <mergeCell ref="A65:E65"/>
    <mergeCell ref="A66:F66"/>
    <mergeCell ref="A71:E71"/>
    <mergeCell ref="A80:E80"/>
    <mergeCell ref="A224:E224"/>
    <mergeCell ref="A234:E234"/>
    <mergeCell ref="A178:F178"/>
    <mergeCell ref="A107:E107"/>
    <mergeCell ref="A108:F108"/>
    <mergeCell ref="A119:E119"/>
    <mergeCell ref="A120:E120"/>
    <mergeCell ref="B121:F121"/>
    <mergeCell ref="A123:F123"/>
    <mergeCell ref="A128:E128"/>
    <mergeCell ref="A129:B129"/>
    <mergeCell ref="A166:E166"/>
    <mergeCell ref="A167:F167"/>
    <mergeCell ref="A177:E177"/>
    <mergeCell ref="B219:E219"/>
    <mergeCell ref="A199:E199"/>
    <mergeCell ref="A200:F200"/>
    <mergeCell ref="A207:E207"/>
    <mergeCell ref="A208:E208"/>
    <mergeCell ref="A209:E209"/>
    <mergeCell ref="A210:E210"/>
    <mergeCell ref="A215:E215"/>
    <mergeCell ref="A216:F216"/>
    <mergeCell ref="A217:F217"/>
    <mergeCell ref="B235:E235"/>
    <mergeCell ref="A240:E240"/>
    <mergeCell ref="A247:E247"/>
    <mergeCell ref="A248:E248"/>
    <mergeCell ref="A253:F253"/>
    <mergeCell ref="A250:E250"/>
    <mergeCell ref="A251:E251"/>
    <mergeCell ref="A252:E252"/>
  </mergeCells>
  <pageMargins left="0.7" right="0.7" top="0.75" bottom="0.75" header="0.3" footer="0.3"/>
  <pageSetup scale="60" orientation="portrait" horizontalDpi="4294967295" verticalDpi="4294967295" r:id="rId1"/>
  <ignoredErrors>
    <ignoredError sqref="F212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 FASE III CHARALA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Eriberto Chacon Tunjo</dc:creator>
  <cp:lastModifiedBy>ALEJANDRA SALOMON ZAPATA</cp:lastModifiedBy>
  <dcterms:created xsi:type="dcterms:W3CDTF">2015-06-09T22:39:06Z</dcterms:created>
  <dcterms:modified xsi:type="dcterms:W3CDTF">2015-07-28T20:50:47Z</dcterms:modified>
</cp:coreProperties>
</file>