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1985" yWindow="-15" windowWidth="12030" windowHeight="10155"/>
  </bookViews>
  <sheets>
    <sheet name="Hoja1" sheetId="1" r:id="rId1"/>
  </sheets>
  <definedNames>
    <definedName name="_xlnm._FilterDatabase" localSheetId="0" hidden="1">Hoja1!$A$6:$H$401</definedName>
    <definedName name="_xlnm.Print_Titles" localSheetId="0">Hoja1!$6:$6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8" i="1" l="1"/>
  <c r="F367" i="1"/>
  <c r="F371" i="1"/>
  <c r="F376" i="1"/>
  <c r="G376" i="1" s="1"/>
  <c r="F27" i="1"/>
  <c r="F28" i="1"/>
  <c r="F30" i="1"/>
  <c r="F31" i="1"/>
  <c r="F32" i="1"/>
  <c r="F34" i="1"/>
  <c r="F35" i="1"/>
  <c r="F36" i="1"/>
  <c r="F37" i="1"/>
  <c r="F39" i="1"/>
  <c r="G39" i="1" s="1"/>
  <c r="G38" i="1" s="1"/>
  <c r="F41" i="1"/>
  <c r="F42" i="1"/>
  <c r="G42" i="1" s="1"/>
  <c r="F43" i="1"/>
  <c r="F44" i="1"/>
  <c r="F45" i="1"/>
  <c r="F46" i="1"/>
  <c r="F47" i="1"/>
  <c r="F49" i="1"/>
  <c r="F50" i="1"/>
  <c r="F51" i="1"/>
  <c r="F52" i="1"/>
  <c r="F54" i="1"/>
  <c r="G54" i="1" s="1"/>
  <c r="G53" i="1" s="1"/>
  <c r="F57" i="1"/>
  <c r="F59" i="1"/>
  <c r="F60" i="1"/>
  <c r="F62" i="1"/>
  <c r="F63" i="1"/>
  <c r="F65" i="1"/>
  <c r="F66" i="1"/>
  <c r="F67" i="1"/>
  <c r="F68" i="1"/>
  <c r="F69" i="1"/>
  <c r="F70" i="1"/>
  <c r="F9" i="1"/>
  <c r="F10" i="1"/>
  <c r="F12" i="1"/>
  <c r="F13" i="1"/>
  <c r="F14" i="1"/>
  <c r="F16" i="1"/>
  <c r="F18" i="1"/>
  <c r="F20" i="1"/>
  <c r="F21" i="1"/>
  <c r="F22" i="1"/>
  <c r="F24" i="1"/>
  <c r="F365" i="1"/>
  <c r="F364" i="1" s="1"/>
  <c r="G364" i="1" s="1"/>
  <c r="F370" i="1"/>
  <c r="F375" i="1"/>
  <c r="G375" i="1" s="1"/>
  <c r="F383" i="1"/>
  <c r="G383" i="1" s="1"/>
  <c r="F311" i="1"/>
  <c r="G311" i="1" s="1"/>
  <c r="F312" i="1"/>
  <c r="G312" i="1" s="1"/>
  <c r="F313" i="1"/>
  <c r="G313" i="1" s="1"/>
  <c r="F315" i="1"/>
  <c r="G315" i="1" s="1"/>
  <c r="F316" i="1"/>
  <c r="G316" i="1" s="1"/>
  <c r="D317" i="1"/>
  <c r="F319" i="1"/>
  <c r="G319" i="1" s="1"/>
  <c r="F320" i="1"/>
  <c r="G320" i="1" s="1"/>
  <c r="F321" i="1"/>
  <c r="G321" i="1" s="1"/>
  <c r="F323" i="1"/>
  <c r="H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H333" i="1" s="1"/>
  <c r="F334" i="1"/>
  <c r="H334" i="1" s="1"/>
  <c r="F335" i="1"/>
  <c r="H335" i="1" s="1"/>
  <c r="F336" i="1"/>
  <c r="H336" i="1" s="1"/>
  <c r="F337" i="1"/>
  <c r="H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H346" i="1" s="1"/>
  <c r="F347" i="1"/>
  <c r="H347" i="1" s="1"/>
  <c r="F348" i="1"/>
  <c r="H348" i="1" s="1"/>
  <c r="F349" i="1"/>
  <c r="G349" i="1" s="1"/>
  <c r="F350" i="1"/>
  <c r="G350" i="1" s="1"/>
  <c r="F352" i="1"/>
  <c r="G352" i="1" s="1"/>
  <c r="F353" i="1"/>
  <c r="G353" i="1" s="1"/>
  <c r="F355" i="1"/>
  <c r="G355" i="1" s="1"/>
  <c r="G354" i="1" s="1"/>
  <c r="F356" i="1"/>
  <c r="G356" i="1" s="1"/>
  <c r="F357" i="1"/>
  <c r="G357" i="1" s="1"/>
  <c r="F358" i="1"/>
  <c r="G358" i="1" s="1"/>
  <c r="F359" i="1"/>
  <c r="G359" i="1" s="1"/>
  <c r="F360" i="1"/>
  <c r="G360" i="1" s="1"/>
  <c r="F362" i="1"/>
  <c r="F74" i="1"/>
  <c r="F75" i="1"/>
  <c r="F77" i="1"/>
  <c r="F78" i="1"/>
  <c r="F80" i="1"/>
  <c r="F79" i="1" s="1"/>
  <c r="F82" i="1"/>
  <c r="F83" i="1"/>
  <c r="F84" i="1"/>
  <c r="F85" i="1"/>
  <c r="F87" i="1"/>
  <c r="F88" i="1"/>
  <c r="F89" i="1"/>
  <c r="F90" i="1"/>
  <c r="F92" i="1"/>
  <c r="F91" i="1" s="1"/>
  <c r="F95" i="1"/>
  <c r="F96" i="1"/>
  <c r="F98" i="1"/>
  <c r="F99" i="1"/>
  <c r="F101" i="1"/>
  <c r="F100" i="1" s="1"/>
  <c r="F103" i="1"/>
  <c r="F104" i="1"/>
  <c r="F105" i="1"/>
  <c r="F106" i="1"/>
  <c r="F108" i="1"/>
  <c r="F109" i="1"/>
  <c r="F110" i="1"/>
  <c r="F111" i="1"/>
  <c r="F113" i="1"/>
  <c r="F112" i="1" s="1"/>
  <c r="F116" i="1"/>
  <c r="F117" i="1"/>
  <c r="F119" i="1"/>
  <c r="F120" i="1"/>
  <c r="F122" i="1"/>
  <c r="F121" i="1" s="1"/>
  <c r="F124" i="1"/>
  <c r="F123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9" i="1"/>
  <c r="F160" i="1"/>
  <c r="F161" i="1"/>
  <c r="F162" i="1"/>
  <c r="F163" i="1"/>
  <c r="F164" i="1"/>
  <c r="F165" i="1"/>
  <c r="F166" i="1"/>
  <c r="F168" i="1"/>
  <c r="F169" i="1"/>
  <c r="F170" i="1"/>
  <c r="F171" i="1"/>
  <c r="F172" i="1"/>
  <c r="F173" i="1"/>
  <c r="F174" i="1"/>
  <c r="F175" i="1"/>
  <c r="F176" i="1"/>
  <c r="F177" i="1"/>
  <c r="F179" i="1"/>
  <c r="F180" i="1"/>
  <c r="F181" i="1"/>
  <c r="F183" i="1"/>
  <c r="F184" i="1"/>
  <c r="F187" i="1"/>
  <c r="F188" i="1"/>
  <c r="F190" i="1"/>
  <c r="F189" i="1" s="1"/>
  <c r="F192" i="1"/>
  <c r="F191" i="1" s="1"/>
  <c r="D194" i="1"/>
  <c r="F195" i="1"/>
  <c r="F196" i="1"/>
  <c r="F197" i="1"/>
  <c r="F198" i="1"/>
  <c r="F199" i="1"/>
  <c r="F200" i="1"/>
  <c r="F201" i="1"/>
  <c r="D203" i="1"/>
  <c r="F204" i="1"/>
  <c r="F205" i="1"/>
  <c r="F206" i="1"/>
  <c r="F207" i="1"/>
  <c r="F208" i="1"/>
  <c r="F209" i="1"/>
  <c r="F210" i="1"/>
  <c r="F211" i="1"/>
  <c r="F213" i="1"/>
  <c r="F214" i="1"/>
  <c r="F215" i="1"/>
  <c r="F216" i="1"/>
  <c r="F217" i="1"/>
  <c r="F219" i="1"/>
  <c r="F218" i="1" s="1"/>
  <c r="F222" i="1"/>
  <c r="F223" i="1"/>
  <c r="F225" i="1"/>
  <c r="F224" i="1" s="1"/>
  <c r="F227" i="1"/>
  <c r="F226" i="1" s="1"/>
  <c r="F229" i="1"/>
  <c r="F230" i="1"/>
  <c r="F231" i="1"/>
  <c r="F232" i="1"/>
  <c r="F233" i="1"/>
  <c r="F234" i="1"/>
  <c r="F235" i="1"/>
  <c r="F236" i="1"/>
  <c r="F237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2" i="1"/>
  <c r="F263" i="1"/>
  <c r="F264" i="1"/>
  <c r="F267" i="1"/>
  <c r="F266" i="1" s="1"/>
  <c r="F269" i="1"/>
  <c r="F270" i="1"/>
  <c r="F271" i="1"/>
  <c r="F272" i="1"/>
  <c r="F273" i="1"/>
  <c r="F274" i="1"/>
  <c r="F275" i="1"/>
  <c r="F276" i="1"/>
  <c r="F278" i="1"/>
  <c r="F279" i="1"/>
  <c r="F281" i="1"/>
  <c r="G281" i="1" s="1"/>
  <c r="F283" i="1"/>
  <c r="G283" i="1" s="1"/>
  <c r="F285" i="1"/>
  <c r="G285" i="1" s="1"/>
  <c r="F287" i="1"/>
  <c r="G287" i="1" s="1"/>
  <c r="F289" i="1"/>
  <c r="G289" i="1" s="1"/>
  <c r="F291" i="1"/>
  <c r="G291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301" i="1"/>
  <c r="G301" i="1" s="1"/>
  <c r="F302" i="1"/>
  <c r="G302" i="1" s="1"/>
  <c r="F304" i="1"/>
  <c r="G304" i="1" s="1"/>
  <c r="F305" i="1"/>
  <c r="G305" i="1" s="1"/>
  <c r="F306" i="1"/>
  <c r="G306" i="1" s="1"/>
  <c r="F307" i="1"/>
  <c r="G307" i="1" s="1"/>
  <c r="F308" i="1"/>
  <c r="G308" i="1" s="1"/>
  <c r="F374" i="1"/>
  <c r="H374" i="1" s="1"/>
  <c r="F377" i="1"/>
  <c r="H377" i="1" s="1"/>
  <c r="F378" i="1"/>
  <c r="H378" i="1" s="1"/>
  <c r="F379" i="1"/>
  <c r="H379" i="1" s="1"/>
  <c r="F380" i="1"/>
  <c r="H380" i="1" s="1"/>
  <c r="F381" i="1"/>
  <c r="H381" i="1" s="1"/>
  <c r="F382" i="1"/>
  <c r="H382" i="1" s="1"/>
  <c r="F384" i="1"/>
  <c r="H384" i="1" s="1"/>
  <c r="F385" i="1"/>
  <c r="H385" i="1" s="1"/>
  <c r="F386" i="1"/>
  <c r="H386" i="1" s="1"/>
  <c r="F387" i="1"/>
  <c r="H387" i="1" s="1"/>
  <c r="F282" i="1"/>
  <c r="H282" i="1" s="1"/>
  <c r="F284" i="1"/>
  <c r="H284" i="1" s="1"/>
  <c r="F286" i="1"/>
  <c r="H286" i="1" s="1"/>
  <c r="F288" i="1"/>
  <c r="H288" i="1" s="1"/>
  <c r="F290" i="1"/>
  <c r="H290" i="1" s="1"/>
  <c r="F292" i="1"/>
  <c r="H292" i="1" s="1"/>
  <c r="F299" i="1"/>
  <c r="H299" i="1" s="1"/>
  <c r="F300" i="1"/>
  <c r="H300" i="1" s="1"/>
  <c r="G70" i="1"/>
  <c r="G66" i="1"/>
  <c r="G47" i="1"/>
  <c r="F361" i="1" l="1"/>
  <c r="G362" i="1"/>
  <c r="G361" i="1" s="1"/>
  <c r="G351" i="1"/>
  <c r="G318" i="1"/>
  <c r="G310" i="1"/>
  <c r="F203" i="1"/>
  <c r="F202" i="1" s="1"/>
  <c r="F194" i="1"/>
  <c r="F193" i="1" s="1"/>
  <c r="F317" i="1"/>
  <c r="G317" i="1" s="1"/>
  <c r="G314" i="1" s="1"/>
  <c r="D372" i="1"/>
  <c r="G24" i="1"/>
  <c r="G18" i="1"/>
  <c r="H69" i="1"/>
  <c r="H65" i="1"/>
  <c r="G59" i="1"/>
  <c r="G51" i="1"/>
  <c r="G36" i="1"/>
  <c r="G31" i="1"/>
  <c r="G46" i="1"/>
  <c r="G22" i="1"/>
  <c r="F15" i="1"/>
  <c r="G15" i="1" s="1"/>
  <c r="G10" i="1"/>
  <c r="H68" i="1"/>
  <c r="G63" i="1"/>
  <c r="G57" i="1"/>
  <c r="G50" i="1"/>
  <c r="G45" i="1"/>
  <c r="G35" i="1"/>
  <c r="G30" i="1"/>
  <c r="G21" i="1"/>
  <c r="G14" i="1"/>
  <c r="G9" i="1"/>
  <c r="H67" i="1"/>
  <c r="G62" i="1"/>
  <c r="G49" i="1"/>
  <c r="G44" i="1"/>
  <c r="G34" i="1"/>
  <c r="G28" i="1"/>
  <c r="G13" i="1"/>
  <c r="G60" i="1"/>
  <c r="G52" i="1"/>
  <c r="H43" i="1"/>
  <c r="G37" i="1"/>
  <c r="G32" i="1"/>
  <c r="G27" i="1"/>
  <c r="G322" i="1"/>
  <c r="H373" i="1"/>
  <c r="H363" i="1" s="1"/>
  <c r="G373" i="1"/>
  <c r="F280" i="1"/>
  <c r="F310" i="1"/>
  <c r="F354" i="1"/>
  <c r="F368" i="1"/>
  <c r="F366" i="1" s="1"/>
  <c r="G366" i="1" s="1"/>
  <c r="F221" i="1"/>
  <c r="F186" i="1"/>
  <c r="F182" i="1"/>
  <c r="F76" i="1"/>
  <c r="F351" i="1"/>
  <c r="G64" i="1"/>
  <c r="F261" i="1"/>
  <c r="F118" i="1"/>
  <c r="F115" i="1"/>
  <c r="F97" i="1"/>
  <c r="F86" i="1"/>
  <c r="F81" i="1"/>
  <c r="F73" i="1"/>
  <c r="F19" i="1"/>
  <c r="G19" i="1" s="1"/>
  <c r="F56" i="1"/>
  <c r="F53" i="1"/>
  <c r="F11" i="1"/>
  <c r="G11" i="1" s="1"/>
  <c r="F228" i="1"/>
  <c r="F212" i="1"/>
  <c r="F125" i="1"/>
  <c r="F40" i="1"/>
  <c r="G16" i="1"/>
  <c r="F373" i="1"/>
  <c r="F303" i="1"/>
  <c r="F277" i="1"/>
  <c r="G277" i="1" s="1"/>
  <c r="F268" i="1"/>
  <c r="G268" i="1" s="1"/>
  <c r="F178" i="1"/>
  <c r="F158" i="1"/>
  <c r="F102" i="1"/>
  <c r="F318" i="1"/>
  <c r="F23" i="1"/>
  <c r="G23" i="1" s="1"/>
  <c r="F64" i="1"/>
  <c r="G20" i="1"/>
  <c r="F238" i="1"/>
  <c r="F107" i="1"/>
  <c r="F322" i="1"/>
  <c r="F314" i="1"/>
  <c r="G12" i="1"/>
  <c r="F167" i="1"/>
  <c r="F94" i="1"/>
  <c r="F17" i="1"/>
  <c r="G17" i="1" s="1"/>
  <c r="F8" i="1"/>
  <c r="F61" i="1"/>
  <c r="G61" i="1" s="1"/>
  <c r="H265" i="1"/>
  <c r="H71" i="1" s="1"/>
  <c r="G266" i="1"/>
  <c r="H322" i="1"/>
  <c r="H309" i="1" s="1"/>
  <c r="F58" i="1"/>
  <c r="H41" i="1"/>
  <c r="F38" i="1"/>
  <c r="F48" i="1"/>
  <c r="F29" i="1"/>
  <c r="F26" i="1"/>
  <c r="F33" i="1"/>
  <c r="G309" i="1" l="1"/>
  <c r="G33" i="1"/>
  <c r="F372" i="1"/>
  <c r="F369" i="1" s="1"/>
  <c r="G369" i="1" s="1"/>
  <c r="G363" i="1" s="1"/>
  <c r="G26" i="1"/>
  <c r="H64" i="1"/>
  <c r="H55" i="1" s="1"/>
  <c r="G40" i="1"/>
  <c r="H40" i="1"/>
  <c r="H25" i="1" s="1"/>
  <c r="G48" i="1"/>
  <c r="G29" i="1"/>
  <c r="G56" i="1"/>
  <c r="G265" i="1"/>
  <c r="F309" i="1"/>
  <c r="F25" i="1"/>
  <c r="F185" i="1"/>
  <c r="G185" i="1" s="1"/>
  <c r="G8" i="1"/>
  <c r="G7" i="1" s="1"/>
  <c r="F7" i="1"/>
  <c r="F114" i="1"/>
  <c r="G114" i="1" s="1"/>
  <c r="F265" i="1"/>
  <c r="F72" i="1"/>
  <c r="G72" i="1" s="1"/>
  <c r="F93" i="1"/>
  <c r="G93" i="1" s="1"/>
  <c r="F220" i="1"/>
  <c r="G220" i="1" s="1"/>
  <c r="F55" i="1"/>
  <c r="G58" i="1"/>
  <c r="H388" i="1" l="1"/>
  <c r="G71" i="1"/>
  <c r="F397" i="1"/>
  <c r="F398" i="1" s="1"/>
  <c r="F399" i="1" s="1"/>
  <c r="G55" i="1"/>
  <c r="F363" i="1"/>
  <c r="G25" i="1"/>
  <c r="F71" i="1"/>
  <c r="F389" i="1" l="1"/>
  <c r="F390" i="1" s="1"/>
  <c r="G388" i="1"/>
  <c r="F391" i="1"/>
  <c r="F392" i="1" l="1"/>
  <c r="F393" i="1" s="1"/>
  <c r="F394" i="1" l="1"/>
  <c r="F395" i="1" s="1"/>
  <c r="F401" i="1" s="1"/>
</calcChain>
</file>

<file path=xl/sharedStrings.xml><?xml version="1.0" encoding="utf-8"?>
<sst xmlns="http://schemas.openxmlformats.org/spreadsheetml/2006/main" count="744" uniqueCount="276">
  <si>
    <t>ITEM</t>
  </si>
  <si>
    <t>DESCRIPCION DE ITEMS</t>
  </si>
  <si>
    <t>UNIDAD</t>
  </si>
  <si>
    <t>CANTIDAD</t>
  </si>
  <si>
    <t xml:space="preserve">VALOR UNITARIO </t>
  </si>
  <si>
    <t xml:space="preserve">VALOR TOTAL </t>
  </si>
  <si>
    <t>OBRA CIVIL</t>
  </si>
  <si>
    <t>SUMINISTRO</t>
  </si>
  <si>
    <t>A</t>
  </si>
  <si>
    <t>CANAL DE ADUCCION</t>
  </si>
  <si>
    <t>PRELIMINARES</t>
  </si>
  <si>
    <t>Localización y replanteo para estructuras hidráulicas</t>
  </si>
  <si>
    <t>m2</t>
  </si>
  <si>
    <t>Descapote manual</t>
  </si>
  <si>
    <t>EXCAVACIONES</t>
  </si>
  <si>
    <t>Excavación Mecánica en material Común h &lt; 3.0m</t>
  </si>
  <si>
    <t>m3</t>
  </si>
  <si>
    <t>Excavación manual en material común h &lt; 3m</t>
  </si>
  <si>
    <t>Retiro sobrantes de excavación</t>
  </si>
  <si>
    <t>RELLENOS</t>
  </si>
  <si>
    <t>Relleno material seleccionado proveniente de la excavación (incluye compactación c/0.20m)</t>
  </si>
  <si>
    <t>Arena de peña (incluye acarreo)</t>
  </si>
  <si>
    <t>Recebo compactado</t>
  </si>
  <si>
    <t>Suministro e instalación de geotextil no tejido</t>
  </si>
  <si>
    <t>DEMOLICIONES</t>
  </si>
  <si>
    <t>Retiro tuberia existente</t>
  </si>
  <si>
    <t>m</t>
  </si>
  <si>
    <t>TUBERIA Y ACCESORIOS ACUEDUCTO</t>
  </si>
  <si>
    <t>8,027A</t>
  </si>
  <si>
    <t>8,030A</t>
  </si>
  <si>
    <t>Compuerta HF (1.1mx1.15m) (con manija de maniobra y vástago L=1.26m)</t>
  </si>
  <si>
    <t>un</t>
  </si>
  <si>
    <t>Suministro e instalacion Niple pasamuro 6" HD (L=0.15)</t>
  </si>
  <si>
    <t>Suministro e instalacion Niple pasamuro 6" HD (L=0.30)</t>
  </si>
  <si>
    <t>CONCRETOS Y MORTEROS</t>
  </si>
  <si>
    <t>Concreto 2000 PSI para solados. elab. en obra (inc. formaleta 1/4 usos y colocación)</t>
  </si>
  <si>
    <t>Concreto impermeab. 4000 PSI para placa piso. elab. en obra (inc. formaleta 1/4 usos y colocación)</t>
  </si>
  <si>
    <t>Concreto impermeab. 4000PSI para muros. elab. obra. elevaciones (inc. formaleta 1/4 usos y colocación)</t>
  </si>
  <si>
    <t>Acero de refuerzo 60.000 PSI. (incluye amarre y figuración)</t>
  </si>
  <si>
    <t>kg</t>
  </si>
  <si>
    <t>CABEZAL DE DESCARGA</t>
  </si>
  <si>
    <t>Construccion cabezal descarga concreto reforzado 3500 PSI. muros. cuerpo. aletas y disip.energia e=0.25m. tub. 8" a 20"</t>
  </si>
  <si>
    <t>B</t>
  </si>
  <si>
    <t>CONDUCCION</t>
  </si>
  <si>
    <t>Localización y replanteo para redes de acueducto</t>
  </si>
  <si>
    <t>Arena para base de tubería (incluye extendida y compactada)</t>
  </si>
  <si>
    <t>8,028A</t>
  </si>
  <si>
    <t>C</t>
  </si>
  <si>
    <t>OPTIMIZACION BOCATOMA</t>
  </si>
  <si>
    <t>Demolición de concreto reforzado (incluye retiro de escombros)</t>
  </si>
  <si>
    <t>Suministro e instal. tubería PVC unión mecánica para acueductos -Presión Trabajo 160PSI- 16" (incluye instal accesorios</t>
  </si>
  <si>
    <t>Suministro e instalación de compuerta lateral deslizante H.D. 16" (inc. tornillería. vástago y rueda de manejo)</t>
  </si>
  <si>
    <t>Rejilla  para bocatoma, hierro D=1/2" E=1" ;  1,5 x 0,4 m</t>
  </si>
  <si>
    <t>OBRAS CIVILES COMPLEMENTARIAS</t>
  </si>
  <si>
    <t>Gavión en malla triple torsión cal. 12. incluye llenado</t>
  </si>
  <si>
    <t>M3</t>
  </si>
  <si>
    <t>D</t>
  </si>
  <si>
    <t xml:space="preserve">Suministro  tubería PVC unión mecánica para acueductos -Presión Trabajo 125PSI- 6" </t>
  </si>
  <si>
    <t>Instalación tubería PVC unión mecánica para acueductos -Presión Trabajo 125PSI- 6" (incluye instalación accesorios)</t>
  </si>
  <si>
    <t>Suministro Codo Gran Radio 11.25° PVC -Presión Trabajo 200PSI- extremos unión mecanica x liso (6")</t>
  </si>
  <si>
    <t>Suministro Codo Gran Radio 22.5° PVC -Presión Trabajo 200PSI- extremos unión mecanica x liso (6")</t>
  </si>
  <si>
    <t>Suministro Codo Gran Radio 22.5° PVC -Presión Trabajo 200PSI- extremos unión mecanica x liso (8")</t>
  </si>
  <si>
    <t>Suministro Codo Gran Radio 45° PVC -Presión Trabajo 200PSI- extremos unión mecanica x liso (6")</t>
  </si>
  <si>
    <t>Suministro Codo Gran Radio 90° PVC -Presión Trabajo 200PSI- extremos unión mecanica x liso (4")</t>
  </si>
  <si>
    <t>Suministro Tee HD -Presión Trabajo 250PSI- extremos lisos para PVC/AC (10x6")</t>
  </si>
  <si>
    <t>Suministro Reducción en H.D. -Presión Trabajo 250PSI- extremo lisos para PVC/AC (4x3")</t>
  </si>
  <si>
    <t>TANQUE DE ALMACENAMIENTO CHIQUILINES</t>
  </si>
  <si>
    <t>Suministro e instalación Tuberia en HD 4"</t>
  </si>
  <si>
    <t>Suministro e instal. tubería PVC unión mecánica para acueductos -Presión Trabajo 160PSI- 6" (incluye instalación accesorios)</t>
  </si>
  <si>
    <t>Suministro e instal. tubería PVC unión mecánica para acueductos -Presión Trabajo 160PSI- 8" (incluye instalación accesorios)</t>
  </si>
  <si>
    <t>Suministro e instal. tubería PVC unión mecánica para acueductos -Presión Trabajo 160PSI- 10" (incluye instalación accesorios)</t>
  </si>
  <si>
    <t>Suministro e instal. tubería PVC unión mecánica para acueductos -Presión Trabajo 160PSI- 12" (incluye instalación accesorios)</t>
  </si>
  <si>
    <t>Suministro e instalacion Niple  4" HD (L=0,15m)</t>
  </si>
  <si>
    <t>Suministro e instalacion Niple pasamuro 8" HD (L=0.20)</t>
  </si>
  <si>
    <t>Suministro e instalación pasamuro HD ∅10" BxE L=0.44 m - z=0.32 m</t>
  </si>
  <si>
    <t>Suministro e instalación pasamuro HD ϕ12" BxB L=0,53 m - z=0.38 m</t>
  </si>
  <si>
    <t>Suministro Codo 11.25° en H.D. -Presión Trabajo 250PSI- extremo lisos para PVC/AC (6")</t>
  </si>
  <si>
    <t>Suministro Codo 90° en H.D. -Presión Trabajo 250PSI- extremo lisos para PVC/AC (6")</t>
  </si>
  <si>
    <t>Suministro Codo Gran Radio 22.5° PVC -Presión Trabajo 200PSI- extremos unión mecanica x liso (10")</t>
  </si>
  <si>
    <t>Suministro e instalación Niple 4" H. Galvanizado (L=0.21m)</t>
  </si>
  <si>
    <t>Suministro e instalacion de Pasamuro 6" HD BxB L=0.53m Z=0.33m</t>
  </si>
  <si>
    <t xml:space="preserve">Suministro e instalación Niple HD ∅8" BxE L=0.60 m </t>
  </si>
  <si>
    <t>Suministro e instalación de Niple en HD de 10" BXE  L=0.58m</t>
  </si>
  <si>
    <t>Suministro e instalación de tapa manhole de seguridad. d=60cm. con bisagra</t>
  </si>
  <si>
    <t>Suministro e instalación de válvula compuerta elástica en H.D. 6" (incluye caja valv. y anclaje en concreto)</t>
  </si>
  <si>
    <t>Suministro e instalación de válvula compuerta elástica en H.D. 8" (incluye caja valv. y anclaje en concreto)</t>
  </si>
  <si>
    <t>Suministro e instalación de válvula compuerta elástica en H.D. 10" (incluye caja valv. y anclaje en concreto)</t>
  </si>
  <si>
    <t>Suministro Tee HD -Presión Trabajo 250PSI- extremos lisos para PVC/AC (8x8")</t>
  </si>
  <si>
    <t>Suministro Tee HD -Presión Trabajo 250PSI- extremos lisos para PVC/AC (10x10")</t>
  </si>
  <si>
    <t>Suministro e instalación Reducción en H.D. -Presión Trabajo 250PSI- extremo lisos para PVC/AC (10x6")</t>
  </si>
  <si>
    <t>Suministro e instalación de macromedidor mecánico de turbina tipo Woltman PN16 DN 250 (10")</t>
  </si>
  <si>
    <t>Escalera Metalica según detalle</t>
  </si>
  <si>
    <t>ACERO DE REFUERZO</t>
  </si>
  <si>
    <t>E</t>
  </si>
  <si>
    <t>PLANTA DE TRATAMIENTO DE AGUA POTABLE PTAP</t>
  </si>
  <si>
    <t>CAMARA DE DERIVACION 1</t>
  </si>
  <si>
    <t>Suministro e instalacion de Niple Pasamuro de 16" L=0,15m</t>
  </si>
  <si>
    <t>Escalera tipo Gato de 3/4" l=1,18m</t>
  </si>
  <si>
    <t>CAMARA DE DERIVACION 2</t>
  </si>
  <si>
    <t>8,196B</t>
  </si>
  <si>
    <t>Suministro e instalación de compuerta lateral deslizante H.D. 4" (inc. tornillería. vástago L=2,6 m y rueda de manejo)</t>
  </si>
  <si>
    <t>PLANTA (PTAP)</t>
  </si>
  <si>
    <t>Suministro e instalacion de Niple 18" L=0,6m</t>
  </si>
  <si>
    <t>8,199b</t>
  </si>
  <si>
    <t>Suministro e instalación de valvula cortina o compuerta H.D. 18" (inc. tornillería. vástago y rueda de manejo)</t>
  </si>
  <si>
    <t>Codo 45° en H.D. -Presión Trabajo 250PSI- extremo lisos para PVC/AC (18")</t>
  </si>
  <si>
    <t>Suministro e instalación Niple HD ϕ18" BxB L=2,27 m</t>
  </si>
  <si>
    <t>Suministro e instalación pasamuro HDϕ18" BxB L=0.45 m - z=0.25 m</t>
  </si>
  <si>
    <t>Codo 90° en H.D. -Presión Trabajo 250PSI- extremo lisos para PVC/AC (18")</t>
  </si>
  <si>
    <t>Suministro e instalación Niple HD ø 18" BxB L=0,35 m</t>
  </si>
  <si>
    <t>8,196D</t>
  </si>
  <si>
    <t>Suministro e instalación de compuerta lateral deslizante H.D. 6" (inc. tornillería. vástago L=2,50 m y rueda de manejo)</t>
  </si>
  <si>
    <t>Suministro e instalación de compuerta lateral deslizante H.D. 10" (inc. tornillería. vástago y rueda de manejo)</t>
  </si>
  <si>
    <t>suministro e instalacion Pasamuro 10" HD BxE L=0.53m</t>
  </si>
  <si>
    <t>Codo 90° en H.D. -Presión Trabajo 250PSI- extremo lisos para PVC/AC (10")</t>
  </si>
  <si>
    <t>Suministro e instalación Niple HD ø 10" BxE L=1,50 m</t>
  </si>
  <si>
    <t>UN</t>
  </si>
  <si>
    <t>Suministro e instalación pasamuro HD ϕ10" BxE L=4,13 m - z1=0.34 m z2=3,90</t>
  </si>
  <si>
    <t xml:space="preserve">Suministro e instalación ducto  HD ϕ 10" BXB L= 2.03 m con 2 hileras de 15 orificios ?2" (1 cada 0.11 m) ver detalle)   </t>
  </si>
  <si>
    <t>Suministro e instalación pasamuro HD ϕ16" ExE L=1,85 m - z=0.10 m</t>
  </si>
  <si>
    <t>Suministro e instalación pasamuro HD ϕ24" ExE L=0,46 m - z1=0.16 m z2=0,39</t>
  </si>
  <si>
    <t>Suministro e instalación pasamuro HD ϕ16" ExE L=0,46 m - z1=0.16 m z2=0,39</t>
  </si>
  <si>
    <t>Suministro e instalación pasamuro HD ϕ16" BxB L=0,30 m - z=0.15 m</t>
  </si>
  <si>
    <t>Suministro e instalación ducto  HD ∅ 12" BxB l= 11,89 m con 56 orificios 1 1/2" en la parte superior (1 cada 0.34 m) ver detalle</t>
  </si>
  <si>
    <t>Suministro e instalación de compuerta lateral deslizante H.D. 14" (inc. tornillería)</t>
  </si>
  <si>
    <t>Suministro e instalación pasamuro HD ∅18" ExE L=0.82 m - z=0.165 m</t>
  </si>
  <si>
    <t xml:space="preserve">Suministro e instalación ducto  HD ∅ 4" BxB L= 1.35 m con 7 orificios ?1" en la parte superior (1 cada 0.20 m) ver detalle </t>
  </si>
  <si>
    <t>Suministro e instalación pasamuro HD ∅16" ExE L=1,20 m - z=0.15 m</t>
  </si>
  <si>
    <t>8,197a</t>
  </si>
  <si>
    <t>Suministro e instalación de compuerta lateral deslizante H.D. 12" (inc. tornillería. vástago y rueda de manejo)</t>
  </si>
  <si>
    <t>Suministro e instalación de válvula compuerta elástica en H.D. 3" (incluye caja valv. y anclaje en concreto)</t>
  </si>
  <si>
    <t>Suministro e instalación pasamuro HD ∅3" BxE L=0.35 m - z=0.23 m</t>
  </si>
  <si>
    <t>Concreto simple 2500 PSI</t>
  </si>
  <si>
    <t>Concreto impermeabilizado 4000 PSI para diafragmas, pantallas de distribución de desarenadores y otros</t>
  </si>
  <si>
    <t>Concreto impermeabilizado 4000 PSI para pasarelas y cubiertas de la zonade agua infiltrada</t>
  </si>
  <si>
    <t>Concreto 4000 impermeavilizado muros caja de desagüe</t>
  </si>
  <si>
    <t>Viguetas prefabricadas (falso fondo) de 0.68 de longitud y 0.25 m de base y de altura con 16 orificios φ3/4" (8 por cada costado separados cada 0.08 m centro a centro)</t>
  </si>
  <si>
    <t>PLANTA DE TRATAMIENTO</t>
  </si>
  <si>
    <t>Suministro e instalación de antracita malla 8-12 para medio filtrante</t>
  </si>
  <si>
    <t>Suministro e instalación de arena seleccionada. malla 30 - 40</t>
  </si>
  <si>
    <t>Suministro e instalación de gravilla seleccionada malla 10 - 12 para medio filtrante</t>
  </si>
  <si>
    <t>Suministro e instalacion de modulos de sedimentacion de ABS con proteccion ultravioleta, con las siguientes caracteristicas:        -Ductos hexagonales de 0.06 m de diametro medio</t>
  </si>
  <si>
    <t xml:space="preserve">Equipo para dosificacion de alumbre, tipo volumetrico de control manual, para aplicación en seco, con capacidad hasta 12 kg/hr. Con tolva de extension fibra de vidrio, incluye motor monofasico de 1/4 hp de operación, caja de dilucion, conducto entre el sitio de instalacion y punto de aplicacion, accesorios y demas elementos necesarios para su correcto funcionamiento  </t>
  </si>
  <si>
    <t>Equipo para disficacion de cal hidratada, de caracteristicas similares alas descritas para los dosificadores de alumbre capacidad hasta 8 kg/hr.</t>
  </si>
  <si>
    <t>Equipo para la dosificacion de cloro gaseoso, de control manual con capacidad hasta 50 libras/dia. Incluye rotametro, tuberias, accesorios y difusor en la càmara de aplicación del desinfectante.</t>
  </si>
  <si>
    <t>Suministro de cilindros para cloro gaseoso de 68 kg de capacidad neta . Material acero, sin costura longitudinal y con valcula de segfuridad y caperuza de proteccion.</t>
  </si>
  <si>
    <t>Detector de fuga de gas cloro</t>
  </si>
  <si>
    <t>Suministro e instalacion de bàscula mecànica de brazo y plataforma que permita medir el peso del cloro en el cilindro sin incluir el peso de los mismos, con capacidad para acomodar dos (2) cilindros de 68 kg.</t>
  </si>
  <si>
    <t>POZOS DE INSPECCION</t>
  </si>
  <si>
    <t xml:space="preserve">Cilindro para pozo de Inspección Di=1,20 m e=0,25 m (en Mamposteria-Incluye acero escaleras y pañete). </t>
  </si>
  <si>
    <t>Placa Circular Base - Pozo Inspección Di=1.20m (concreto f'c = 28MPa reforz. elab. en obra. e=0.20m)</t>
  </si>
  <si>
    <t>Placa Circular Cubierta - Pozo Inspección De=1.2 m (concreto f'c=21MPa reforz. elab. obra. e=0.20m. inc. arotapa+arobase)</t>
  </si>
  <si>
    <t xml:space="preserve">Barandas en HD de Ø 1 1/4", altura de 0.90 mts. Con doble fila de tubos horizontales y tubos verticales cada 2 mts. (incluye soldadura pulida y platinas de 0.10 x 0.08 x 3/16" con pernos expansivos de 3/8" para union de tuberias).  </t>
  </si>
  <si>
    <t>EDIFICIO DE CLORACION</t>
  </si>
  <si>
    <t>Concreto 3000 PSI para placa piso. elab. en obra (inc. formaleta 1/4 usos y colocación)</t>
  </si>
  <si>
    <t>Concreto 3000 PSI para vigas de cimentación. elab. en obra (inc. formaleta 1/4 usos y colocación)</t>
  </si>
  <si>
    <t>Concreto 3000 PSI para vigas aéreas. elab. en obra. elevaciones h&lt;3.0m (inc. formaleta 1/4 usos y colocación)</t>
  </si>
  <si>
    <t>Concreto 3000 PSI para columnas. elab. en obra. elevaciones h&lt;3.0m (inc. formaleta 1/4 usos y colocación)</t>
  </si>
  <si>
    <t>Concreto 3000 PSI para zapatas. elab. en obra (inc. formaleta 1/4 usos y colocación)</t>
  </si>
  <si>
    <t>10,111A</t>
  </si>
  <si>
    <t>Concreto  4000 PSI para diafragmas, pantallas de distribución de desarenadores y otros</t>
  </si>
  <si>
    <t>Pañete (mortero 1:5)</t>
  </si>
  <si>
    <t>Filos y dilataciones</t>
  </si>
  <si>
    <t>OBRAS ARQUITECTONICAS</t>
  </si>
  <si>
    <t>Muro en ladrillo prensado a la vista tipo Santafé 0.12</t>
  </si>
  <si>
    <t xml:space="preserve">Suministro e instalación Cubierta Termoacustica </t>
  </si>
  <si>
    <t>Suministro e Instalacion de Puerta Metálica tipo P-1 de vaiven giro 90º 0.90x2.4 mts</t>
  </si>
  <si>
    <t xml:space="preserve">Suministro e Instalacion de  Puerta Metálica tipo P-2 de vaiven giro 90º 0.80x2.8 mts. </t>
  </si>
  <si>
    <t>Suministro e Instalacion de Ventana en madera con persiana en celosia de aluminio anodizado color natural (vidrio crudo de 4 mm) tipo V-1, V-2, V-3 y V-4</t>
  </si>
  <si>
    <t>Afinado de Pisos</t>
  </si>
  <si>
    <t>Suministro e instalacion de Piso en tableta de gres</t>
  </si>
  <si>
    <t>Suministro e instalacion de Guardaescoba</t>
  </si>
  <si>
    <t>Pintura de muros</t>
  </si>
  <si>
    <t>Viga metalica h=0.22m</t>
  </si>
  <si>
    <t>ml</t>
  </si>
  <si>
    <t>Monoriel desplazante y polea</t>
  </si>
  <si>
    <t>Báscula automática Digital (0.70mx1.50m)</t>
  </si>
  <si>
    <t>Ciclindros de cloro (5.50mx2m) h=0.50m</t>
  </si>
  <si>
    <t>Aseo General del edificio</t>
  </si>
  <si>
    <t>CASETA DE OPERACIÓN</t>
  </si>
  <si>
    <t>Concreto 2500 psi para anden perimetral (inc. formaleta 1/4 usos y colocación)</t>
  </si>
  <si>
    <t>Concreto ciclópeo 60% concreto simple f'c 21MPa + 40% piedra tamaño max. 3". para estructuras</t>
  </si>
  <si>
    <t xml:space="preserve">Suministro e Instalacion de Puerta Metálica tipo P-3 de vaiven giro 90º 0.70x2.11 mts. </t>
  </si>
  <si>
    <t>Suministro e Instalacion de Rejilla Metálica Ventilacion 0,35x0,90</t>
  </si>
  <si>
    <t>Suministro e Instalacion de Rejilla Metálica Ventilacion 0,35x0,80</t>
  </si>
  <si>
    <t>Suministro e Instalacion de Rejilla Metálica Ventilacion 0,35x0,70</t>
  </si>
  <si>
    <t>Suministro e instalacion de Sanitario</t>
  </si>
  <si>
    <t>Suministro e instalacion Lavamanos (incluye griferia)</t>
  </si>
  <si>
    <t>Suministro e instalacion Lavaplatos de acero inoxidable (incluye griferia)</t>
  </si>
  <si>
    <t>Suministro e instalacion Incrustaciones</t>
  </si>
  <si>
    <t>Suministro e instalacion de Tapa de registro</t>
  </si>
  <si>
    <t>Suministro e instalacion de Piso en ceramica blanca</t>
  </si>
  <si>
    <t>Enchape en tableta porcelana para baños laboratorios</t>
  </si>
  <si>
    <t>Win plastico</t>
  </si>
  <si>
    <t>Caja inspección 0.60x0.60m. concreto ref. 3000 PSI elab.en obra. h=0.70m . e=0.07m (inc. excavación. formaleta 1/3 usos)</t>
  </si>
  <si>
    <t>Suministro e instal. tubería PVC unión mecánica para acueductos -Presión Trabajo 160PSI- 6" (incluye instal. accesorios)</t>
  </si>
  <si>
    <t>DESAGÜES</t>
  </si>
  <si>
    <t>Entibado tipo EC2 (formaleta madera 1/7 utilizaciones)</t>
  </si>
  <si>
    <t>Entibado tipo EC3 (formaleta madera 1/7 utilizaciones)</t>
  </si>
  <si>
    <t>Excavación Mecánica en material Común &gt;3.0 m</t>
  </si>
  <si>
    <t>Excavación Manual pozos de inspeccion h &lt; 3.0m</t>
  </si>
  <si>
    <t>Excavación Manual pozos de inspeccion h &gt; 3.0m</t>
  </si>
  <si>
    <t>TUBERIA Y ACCESORIOS ALCANTARILLADO</t>
  </si>
  <si>
    <t>Suministro e instalación Tuberia en HD 6"</t>
  </si>
  <si>
    <t>Suministro de tuberia de drenaje de 3"</t>
  </si>
  <si>
    <t>6,33A</t>
  </si>
  <si>
    <t>Instalación de tuberia de drenaje de 3"</t>
  </si>
  <si>
    <t>Suministro de tubería PVC para
alcantarillados 6"</t>
  </si>
  <si>
    <t>6,01A</t>
  </si>
  <si>
    <t>Instalación de tubería PVC para
alcantarillados 6" (inc. nivelación de precisión)</t>
  </si>
  <si>
    <t>Suministro de tubería PVC para alcantarillados 8"</t>
  </si>
  <si>
    <t>6,02A</t>
  </si>
  <si>
    <t>Instalación de tubería PVC para alcantarillados 8" (inc. nivelación de precisión)</t>
  </si>
  <si>
    <t>Suministro  de tubería PVC para alcantarillados 12"</t>
  </si>
  <si>
    <t>6,04A</t>
  </si>
  <si>
    <t>Instalación de tubería PVC para alcantarillados 12" (inc. nivelación de precisión)</t>
  </si>
  <si>
    <t>Suministro  de tubería PVC para alcantarillados 14"</t>
  </si>
  <si>
    <t>6,05A</t>
  </si>
  <si>
    <t>Instalación de tubería PVC para alcantarillados 14" (inc. nivelación de precisión)</t>
  </si>
  <si>
    <t xml:space="preserve">Suministro de tubería PVC para alcantarillados 16" </t>
  </si>
  <si>
    <t>6,06A</t>
  </si>
  <si>
    <t>Instalación de tubería PVC para alcantarillados 16" (inc. nivelación de precisión)</t>
  </si>
  <si>
    <t>Suministro e instalación de Codo 90° PVC para Alcantarillado de 3"</t>
  </si>
  <si>
    <t>Suministro e instalación de Codo 45° PVC para Alcantarillado de 4"</t>
  </si>
  <si>
    <t>Suministro e instalacion Niple ducto 3" HD (L=1,35m)</t>
  </si>
  <si>
    <t>Suministro Tee HD -Presión Trabajo 250PSI- extremos lisos para PVC/AC (6x3")</t>
  </si>
  <si>
    <t>Suministro Tee HD -Presión Trabajo 250PSI- extremos lisos para PVC/AC (8x6")</t>
  </si>
  <si>
    <t>Suministro e instalación Niple HD ∅3" BxE L=0.20 m</t>
  </si>
  <si>
    <t>Suministro e instalacion NIPLE pasamuro 6" HD (L=0.15)</t>
  </si>
  <si>
    <t>Cañuela pozo de inspección para tuberías entre 8" y 12" (concreto f'c = 28MPa elab. en obra)</t>
  </si>
  <si>
    <t>Cañuela pozo de inspección para tuberías entre 16" y 24" (concreto f'c = 28MPa elab. en obra)</t>
  </si>
  <si>
    <t>COSTOS DIRECTOS OBRAS CIVILES</t>
  </si>
  <si>
    <t>TOTAL COSTOS INDIRECTOS OBRAS CIVILES</t>
  </si>
  <si>
    <t>TOTAL OBRAS CIVILES</t>
  </si>
  <si>
    <t>COSTOS DIRECTOS SUMINISTROS</t>
  </si>
  <si>
    <t>TOTAL SUMINISTROS</t>
  </si>
  <si>
    <t>Suministro. tubería PVC unión mecánica para acueductos -Presión Trabajo 125PSI- 6"</t>
  </si>
  <si>
    <t>Instalacion tubería PVC unión mecánica para acueductos -Presión Trabajo 125PSI- 6" (incluye instal. accesorios)</t>
  </si>
  <si>
    <t xml:space="preserve">Suministro. tubería PVC unión mecánica para acueductos -Presión Trabajo 125PSI- 12" </t>
  </si>
  <si>
    <t>Instalacion. tubería PVC unión mecánica para acueductos -Presión Trabajo 125PSI- 12" (incluye instal accesorios)</t>
  </si>
  <si>
    <t>Concreto  4000 PSI para placa piso. elab. en obra (inc. formaleta 1/4 usos y colocación)</t>
  </si>
  <si>
    <t>Concreto 4000PSI para muros. elab. obra. elevaciones (inc. formaleta 1/4 usos y colocación)</t>
  </si>
  <si>
    <t xml:space="preserve">Suministro tubería PVC unión mecánica para acueductos -Presión Trabajo 125PSI- 8" </t>
  </si>
  <si>
    <t>Instalacion tubería PVC unión mecánica para acueductos -Presión Trabajo 125PSI- 8" (incluye instal accesorios)</t>
  </si>
  <si>
    <t>Suministro Codo Gran Radio 11.25° PVC -extremos unión mecanica x liso (8")</t>
  </si>
  <si>
    <t>Suministro Codo Gran Radio 22.5° PVC - extremos unión mecanica x liso (8")</t>
  </si>
  <si>
    <t>Suministo Codo Gran Radio 90° PVC - extremos unión mecanica x liso (8")</t>
  </si>
  <si>
    <t>Concreto 4000 PSI para placa piso. elab. en obra (inc. formaleta 1/4 usos y colocación)</t>
  </si>
  <si>
    <t>Concreto  4000PSI para muros. elab. obra. elevaciones (inc. formaleta 1/4 usos y colocación)</t>
  </si>
  <si>
    <t>Concreto  4000PSI para placa entrepiso. elab. obra. elevaciones  (inc. formaleta 1/4 usos y colocación)</t>
  </si>
  <si>
    <t>Concreto  4000 PSI para vigas aéreas. elab. en obra. elevaciones  (inc. formaleta 1/4 usos y colocación)</t>
  </si>
  <si>
    <t>Concreto 4000 PSI para columnas. elab. en obra. elevaciones (inc. formaleta 1/4 usos y colocación)</t>
  </si>
  <si>
    <t>Concreto 4000PSI para placa entrepiso. elab. obra. elevaciones  (inc. formaleta 1/4 usos y colocación)</t>
  </si>
  <si>
    <t>8,027B</t>
  </si>
  <si>
    <t>Prueba hidraulica tuberia PVC 6".</t>
  </si>
  <si>
    <t xml:space="preserve"> </t>
  </si>
  <si>
    <t>Concreto 4000PSI para muros. elab. obra. elevaciones (inc. formaleta 1/4 usos y colocación)anclajes.(caja para valvulas, und=2).</t>
  </si>
  <si>
    <t>OPTIMIZACION DE LA RED DE CONDUCCION A LAS VEREDAS DE LA ZONA PLANA DEL MUNICIPIO DE MIRANDA - CAUCA.</t>
  </si>
  <si>
    <t>D1</t>
  </si>
  <si>
    <t>D2</t>
  </si>
  <si>
    <t>D3</t>
  </si>
  <si>
    <t>D5</t>
  </si>
  <si>
    <t>D4</t>
  </si>
  <si>
    <t>D6</t>
  </si>
  <si>
    <t>CONTRATACIÓN DE LA EJECUCIÓN CONDICIONAL EN FASES DEL PROYECTO “MEJORAMIENTO Y OPTIMIZACIÓN DEL SISTEMA DE ACUEDUCTO DEL MUNICIPIO DE MIRANDA - CAUCA</t>
  </si>
  <si>
    <t>Sumninistro Reducción en H.D. -Presión Trabajo 250PSI- extremo lisos para PVC/AC (4x2")</t>
  </si>
  <si>
    <t>Suministro e instalación de Reducción 6"x4" PVC</t>
  </si>
  <si>
    <t>F</t>
  </si>
  <si>
    <t>SUBTOTALES</t>
  </si>
  <si>
    <t>TOTAL PRESUPUESTO ESTIMADO OBRAS CIVILES Y SUMINISTROS</t>
  </si>
  <si>
    <t>OFERTA ECONOMICA OBRA</t>
  </si>
  <si>
    <t>ADMINISTRACIÓN  %</t>
  </si>
  <si>
    <t>IMPREVISTOS  %</t>
  </si>
  <si>
    <t>UTILIDAD %</t>
  </si>
  <si>
    <t>IVA SOBRE LA UTILIDAD  %</t>
  </si>
  <si>
    <t>COSTOS INDIRECTOS SUMINISTROS ADMINISTRACIÓN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</si>
</sst>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 &quot;$&quot;\ * #,##0.00_ ;_ &quot;$&quot;\ * \-#,##0.00_ ;_ &quot;$&quot;\ * &quot;-&quot;??_ ;_ @_ "/>
    <numFmt numFmtId="167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4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6" fontId="3" fillId="0" borderId="6" xfId="0" applyNumberFormat="1" applyFont="1" applyBorder="1" applyAlignment="1">
      <alignment vertical="center"/>
    </xf>
    <xf numFmtId="4" fontId="4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166" fontId="4" fillId="0" borderId="6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4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/>
    </xf>
    <xf numFmtId="166" fontId="4" fillId="0" borderId="19" xfId="0" applyNumberFormat="1" applyFont="1" applyBorder="1" applyAlignment="1">
      <alignment vertical="center"/>
    </xf>
    <xf numFmtId="166" fontId="3" fillId="0" borderId="19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Border="1" applyAlignment="1">
      <alignment vertical="center"/>
    </xf>
    <xf numFmtId="166" fontId="3" fillId="0" borderId="13" xfId="0" applyNumberFormat="1" applyFont="1" applyBorder="1" applyAlignment="1">
      <alignment vertical="center"/>
    </xf>
    <xf numFmtId="166" fontId="4" fillId="0" borderId="13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66" fontId="13" fillId="0" borderId="4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66" fontId="11" fillId="0" borderId="4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166" fontId="11" fillId="0" borderId="6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166" fontId="11" fillId="0" borderId="11" xfId="0" applyNumberFormat="1" applyFont="1" applyBorder="1" applyAlignment="1">
      <alignment vertical="center"/>
    </xf>
    <xf numFmtId="166" fontId="8" fillId="0" borderId="16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44" fontId="11" fillId="0" borderId="0" xfId="0" applyNumberFormat="1" applyFont="1" applyFill="1"/>
    <xf numFmtId="0" fontId="11" fillId="0" borderId="0" xfId="0" applyFont="1" applyFill="1"/>
    <xf numFmtId="165" fontId="11" fillId="0" borderId="0" xfId="0" applyNumberFormat="1" applyFont="1"/>
    <xf numFmtId="164" fontId="11" fillId="0" borderId="0" xfId="2" applyFont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166" fontId="3" fillId="0" borderId="6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6" fontId="8" fillId="2" borderId="6" xfId="0" applyNumberFormat="1" applyFont="1" applyFill="1" applyBorder="1" applyAlignment="1">
      <alignment horizontal="center" vertical="center" wrapText="1"/>
    </xf>
    <xf numFmtId="166" fontId="8" fillId="2" borderId="6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66" fontId="8" fillId="3" borderId="6" xfId="0" applyNumberFormat="1" applyFont="1" applyFill="1" applyBorder="1" applyAlignment="1">
      <alignment horizontal="center" vertical="center" wrapText="1"/>
    </xf>
    <xf numFmtId="166" fontId="8" fillId="3" borderId="4" xfId="0" applyNumberFormat="1" applyFont="1" applyFill="1" applyBorder="1" applyAlignment="1">
      <alignment vertical="center"/>
    </xf>
    <xf numFmtId="166" fontId="8" fillId="3" borderId="6" xfId="0" applyNumberFormat="1" applyFont="1" applyFill="1" applyBorder="1" applyAlignment="1">
      <alignment vertical="center"/>
    </xf>
    <xf numFmtId="166" fontId="8" fillId="2" borderId="13" xfId="0" applyNumberFormat="1" applyFont="1" applyFill="1" applyBorder="1" applyAlignment="1">
      <alignment horizontal="center" vertical="center" wrapText="1"/>
    </xf>
    <xf numFmtId="166" fontId="8" fillId="2" borderId="16" xfId="0" applyNumberFormat="1" applyFont="1" applyFill="1" applyBorder="1" applyAlignment="1">
      <alignment vertical="center"/>
    </xf>
    <xf numFmtId="166" fontId="8" fillId="2" borderId="20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66" fontId="8" fillId="5" borderId="6" xfId="0" applyNumberFormat="1" applyFont="1" applyFill="1" applyBorder="1" applyAlignment="1">
      <alignment horizontal="center" vertical="center" wrapText="1"/>
    </xf>
    <xf numFmtId="166" fontId="8" fillId="5" borderId="4" xfId="0" applyNumberFormat="1" applyFont="1" applyFill="1" applyBorder="1" applyAlignment="1">
      <alignment vertical="center"/>
    </xf>
    <xf numFmtId="166" fontId="8" fillId="5" borderId="6" xfId="0" applyNumberFormat="1" applyFont="1" applyFill="1" applyBorder="1" applyAlignment="1">
      <alignment vertical="center"/>
    </xf>
    <xf numFmtId="165" fontId="8" fillId="5" borderId="6" xfId="0" applyNumberFormat="1" applyFont="1" applyFill="1" applyBorder="1" applyAlignment="1">
      <alignment horizontal="center" vertical="center" wrapText="1"/>
    </xf>
    <xf numFmtId="165" fontId="8" fillId="5" borderId="4" xfId="0" applyNumberFormat="1" applyFont="1" applyFill="1" applyBorder="1" applyAlignment="1">
      <alignment vertical="center"/>
    </xf>
    <xf numFmtId="165" fontId="8" fillId="5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66" fontId="8" fillId="2" borderId="20" xfId="0" applyNumberFormat="1" applyFont="1" applyFill="1" applyBorder="1" applyAlignment="1">
      <alignment horizontal="center" vertical="center" wrapText="1"/>
    </xf>
    <xf numFmtId="166" fontId="8" fillId="2" borderId="18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center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9" fontId="8" fillId="0" borderId="14" xfId="0" applyNumberFormat="1" applyFont="1" applyFill="1" applyBorder="1" applyAlignment="1">
      <alignment horizontal="center" vertical="center" wrapText="1"/>
    </xf>
    <xf numFmtId="166" fontId="8" fillId="0" borderId="25" xfId="0" applyNumberFormat="1" applyFont="1" applyBorder="1" applyAlignment="1">
      <alignment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vertical="center"/>
      <protection locked="0"/>
    </xf>
    <xf numFmtId="166" fontId="4" fillId="0" borderId="5" xfId="0" applyNumberFormat="1" applyFont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Protection="1">
      <protection locked="0"/>
    </xf>
    <xf numFmtId="44" fontId="4" fillId="0" borderId="5" xfId="1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166" fontId="3" fillId="0" borderId="5" xfId="0" applyNumberFormat="1" applyFont="1" applyBorder="1" applyAlignment="1" applyProtection="1">
      <alignment vertical="center"/>
      <protection locked="0"/>
    </xf>
    <xf numFmtId="166" fontId="4" fillId="0" borderId="5" xfId="0" applyNumberFormat="1" applyFont="1" applyBorder="1" applyProtection="1">
      <protection locked="0"/>
    </xf>
    <xf numFmtId="0" fontId="3" fillId="0" borderId="5" xfId="0" applyFont="1" applyFill="1" applyBorder="1" applyProtection="1">
      <protection locked="0"/>
    </xf>
    <xf numFmtId="166" fontId="4" fillId="0" borderId="5" xfId="0" applyNumberFormat="1" applyFont="1" applyFill="1" applyBorder="1" applyProtection="1">
      <protection locked="0"/>
    </xf>
    <xf numFmtId="166" fontId="4" fillId="0" borderId="8" xfId="0" applyNumberFormat="1" applyFont="1" applyBorder="1" applyProtection="1"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166" fontId="4" fillId="0" borderId="8" xfId="0" applyNumberFormat="1" applyFont="1" applyBorder="1" applyAlignment="1" applyProtection="1">
      <alignment vertical="center"/>
      <protection locked="0"/>
    </xf>
    <xf numFmtId="166" fontId="4" fillId="0" borderId="10" xfId="0" applyNumberFormat="1" applyFont="1" applyBorder="1" applyAlignment="1" applyProtection="1">
      <alignment vertical="center"/>
      <protection locked="0"/>
    </xf>
    <xf numFmtId="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5" xfId="0" applyNumberFormat="1" applyFont="1" applyFill="1" applyBorder="1" applyAlignment="1" applyProtection="1">
      <alignment horizontal="center" vertical="center" wrapText="1"/>
    </xf>
    <xf numFmtId="166" fontId="8" fillId="5" borderId="14" xfId="0" applyNumberFormat="1" applyFont="1" applyFill="1" applyBorder="1" applyAlignment="1" applyProtection="1">
      <alignment horizontal="center" vertical="center" wrapText="1"/>
    </xf>
    <xf numFmtId="166" fontId="8" fillId="0" borderId="14" xfId="0" applyNumberFormat="1" applyFont="1" applyFill="1" applyBorder="1" applyAlignment="1" applyProtection="1">
      <alignment horizontal="center" vertical="center" wrapText="1"/>
    </xf>
    <xf numFmtId="166" fontId="8" fillId="0" borderId="16" xfId="0" applyNumberFormat="1" applyFont="1" applyBorder="1" applyAlignment="1" applyProtection="1">
      <alignment vertical="center"/>
    </xf>
    <xf numFmtId="166" fontId="8" fillId="0" borderId="21" xfId="0" applyNumberFormat="1" applyFont="1" applyBorder="1" applyAlignment="1" applyProtection="1">
      <alignment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9" fillId="0" borderId="14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center"/>
    </xf>
  </cellXfs>
  <cellStyles count="5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H439"/>
  <sheetViews>
    <sheetView tabSelected="1" zoomScale="80" zoomScaleNormal="80" zoomScalePageLayoutView="125" workbookViewId="0">
      <selection activeCell="F401" sqref="F401"/>
    </sheetView>
  </sheetViews>
  <sheetFormatPr baseColWidth="10" defaultRowHeight="15" x14ac:dyDescent="0.25"/>
  <cols>
    <col min="1" max="1" width="10.85546875" style="36"/>
    <col min="2" max="2" width="55.7109375" style="35" customWidth="1"/>
    <col min="3" max="3" width="10.85546875" style="37"/>
    <col min="4" max="4" width="15" style="35" customWidth="1"/>
    <col min="5" max="5" width="18.140625" style="35" customWidth="1"/>
    <col min="6" max="6" width="25.85546875" style="35" customWidth="1"/>
    <col min="7" max="7" width="23.85546875" style="35" customWidth="1"/>
    <col min="8" max="8" width="22.28515625" style="35" customWidth="1"/>
    <col min="9" max="226" width="11.42578125" style="35"/>
    <col min="227" max="227" width="47.85546875" style="35" customWidth="1"/>
    <col min="228" max="228" width="11.42578125" style="35"/>
    <col min="229" max="229" width="15" style="35" customWidth="1"/>
    <col min="230" max="230" width="15.42578125" style="35" customWidth="1"/>
    <col min="231" max="231" width="17.28515625" style="35" customWidth="1"/>
    <col min="232" max="232" width="16.28515625" style="35" customWidth="1"/>
    <col min="233" max="233" width="17" style="35" customWidth="1"/>
    <col min="234" max="234" width="20.140625" style="35" customWidth="1"/>
    <col min="235" max="482" width="11.42578125" style="35"/>
    <col min="483" max="483" width="47.85546875" style="35" customWidth="1"/>
    <col min="484" max="484" width="11.42578125" style="35"/>
    <col min="485" max="485" width="15" style="35" customWidth="1"/>
    <col min="486" max="486" width="15.42578125" style="35" customWidth="1"/>
    <col min="487" max="487" width="17.28515625" style="35" customWidth="1"/>
    <col min="488" max="488" width="16.28515625" style="35" customWidth="1"/>
    <col min="489" max="489" width="17" style="35" customWidth="1"/>
    <col min="490" max="490" width="20.140625" style="35" customWidth="1"/>
    <col min="491" max="738" width="11.42578125" style="35"/>
    <col min="739" max="739" width="47.85546875" style="35" customWidth="1"/>
    <col min="740" max="740" width="11.42578125" style="35"/>
    <col min="741" max="741" width="15" style="35" customWidth="1"/>
    <col min="742" max="742" width="15.42578125" style="35" customWidth="1"/>
    <col min="743" max="743" width="17.28515625" style="35" customWidth="1"/>
    <col min="744" max="744" width="16.28515625" style="35" customWidth="1"/>
    <col min="745" max="745" width="17" style="35" customWidth="1"/>
    <col min="746" max="746" width="20.140625" style="35" customWidth="1"/>
    <col min="747" max="994" width="11.42578125" style="35"/>
    <col min="995" max="995" width="47.85546875" style="35" customWidth="1"/>
    <col min="996" max="996" width="11.42578125" style="35"/>
    <col min="997" max="997" width="15" style="35" customWidth="1"/>
    <col min="998" max="998" width="15.42578125" style="35" customWidth="1"/>
    <col min="999" max="999" width="17.28515625" style="35" customWidth="1"/>
    <col min="1000" max="1000" width="16.28515625" style="35" customWidth="1"/>
    <col min="1001" max="1001" width="17" style="35" customWidth="1"/>
    <col min="1002" max="1002" width="20.140625" style="35" customWidth="1"/>
    <col min="1003" max="1250" width="11.42578125" style="35"/>
    <col min="1251" max="1251" width="47.85546875" style="35" customWidth="1"/>
    <col min="1252" max="1252" width="11.42578125" style="35"/>
    <col min="1253" max="1253" width="15" style="35" customWidth="1"/>
    <col min="1254" max="1254" width="15.42578125" style="35" customWidth="1"/>
    <col min="1255" max="1255" width="17.28515625" style="35" customWidth="1"/>
    <col min="1256" max="1256" width="16.28515625" style="35" customWidth="1"/>
    <col min="1257" max="1257" width="17" style="35" customWidth="1"/>
    <col min="1258" max="1258" width="20.140625" style="35" customWidth="1"/>
    <col min="1259" max="1506" width="11.42578125" style="35"/>
    <col min="1507" max="1507" width="47.85546875" style="35" customWidth="1"/>
    <col min="1508" max="1508" width="11.42578125" style="35"/>
    <col min="1509" max="1509" width="15" style="35" customWidth="1"/>
    <col min="1510" max="1510" width="15.42578125" style="35" customWidth="1"/>
    <col min="1511" max="1511" width="17.28515625" style="35" customWidth="1"/>
    <col min="1512" max="1512" width="16.28515625" style="35" customWidth="1"/>
    <col min="1513" max="1513" width="17" style="35" customWidth="1"/>
    <col min="1514" max="1514" width="20.140625" style="35" customWidth="1"/>
    <col min="1515" max="1762" width="11.42578125" style="35"/>
    <col min="1763" max="1763" width="47.85546875" style="35" customWidth="1"/>
    <col min="1764" max="1764" width="11.42578125" style="35"/>
    <col min="1765" max="1765" width="15" style="35" customWidth="1"/>
    <col min="1766" max="1766" width="15.42578125" style="35" customWidth="1"/>
    <col min="1767" max="1767" width="17.28515625" style="35" customWidth="1"/>
    <col min="1768" max="1768" width="16.28515625" style="35" customWidth="1"/>
    <col min="1769" max="1769" width="17" style="35" customWidth="1"/>
    <col min="1770" max="1770" width="20.140625" style="35" customWidth="1"/>
    <col min="1771" max="2018" width="11.42578125" style="35"/>
    <col min="2019" max="2019" width="47.85546875" style="35" customWidth="1"/>
    <col min="2020" max="2020" width="11.42578125" style="35"/>
    <col min="2021" max="2021" width="15" style="35" customWidth="1"/>
    <col min="2022" max="2022" width="15.42578125" style="35" customWidth="1"/>
    <col min="2023" max="2023" width="17.28515625" style="35" customWidth="1"/>
    <col min="2024" max="2024" width="16.28515625" style="35" customWidth="1"/>
    <col min="2025" max="2025" width="17" style="35" customWidth="1"/>
    <col min="2026" max="2026" width="20.140625" style="35" customWidth="1"/>
    <col min="2027" max="2274" width="11.42578125" style="35"/>
    <col min="2275" max="2275" width="47.85546875" style="35" customWidth="1"/>
    <col min="2276" max="2276" width="11.42578125" style="35"/>
    <col min="2277" max="2277" width="15" style="35" customWidth="1"/>
    <col min="2278" max="2278" width="15.42578125" style="35" customWidth="1"/>
    <col min="2279" max="2279" width="17.28515625" style="35" customWidth="1"/>
    <col min="2280" max="2280" width="16.28515625" style="35" customWidth="1"/>
    <col min="2281" max="2281" width="17" style="35" customWidth="1"/>
    <col min="2282" max="2282" width="20.140625" style="35" customWidth="1"/>
    <col min="2283" max="2530" width="11.42578125" style="35"/>
    <col min="2531" max="2531" width="47.85546875" style="35" customWidth="1"/>
    <col min="2532" max="2532" width="11.42578125" style="35"/>
    <col min="2533" max="2533" width="15" style="35" customWidth="1"/>
    <col min="2534" max="2534" width="15.42578125" style="35" customWidth="1"/>
    <col min="2535" max="2535" width="17.28515625" style="35" customWidth="1"/>
    <col min="2536" max="2536" width="16.28515625" style="35" customWidth="1"/>
    <col min="2537" max="2537" width="17" style="35" customWidth="1"/>
    <col min="2538" max="2538" width="20.140625" style="35" customWidth="1"/>
    <col min="2539" max="2786" width="11.42578125" style="35"/>
    <col min="2787" max="2787" width="47.85546875" style="35" customWidth="1"/>
    <col min="2788" max="2788" width="11.42578125" style="35"/>
    <col min="2789" max="2789" width="15" style="35" customWidth="1"/>
    <col min="2790" max="2790" width="15.42578125" style="35" customWidth="1"/>
    <col min="2791" max="2791" width="17.28515625" style="35" customWidth="1"/>
    <col min="2792" max="2792" width="16.28515625" style="35" customWidth="1"/>
    <col min="2793" max="2793" width="17" style="35" customWidth="1"/>
    <col min="2794" max="2794" width="20.140625" style="35" customWidth="1"/>
    <col min="2795" max="3042" width="11.42578125" style="35"/>
    <col min="3043" max="3043" width="47.85546875" style="35" customWidth="1"/>
    <col min="3044" max="3044" width="11.42578125" style="35"/>
    <col min="3045" max="3045" width="15" style="35" customWidth="1"/>
    <col min="3046" max="3046" width="15.42578125" style="35" customWidth="1"/>
    <col min="3047" max="3047" width="17.28515625" style="35" customWidth="1"/>
    <col min="3048" max="3048" width="16.28515625" style="35" customWidth="1"/>
    <col min="3049" max="3049" width="17" style="35" customWidth="1"/>
    <col min="3050" max="3050" width="20.140625" style="35" customWidth="1"/>
    <col min="3051" max="3298" width="11.42578125" style="35"/>
    <col min="3299" max="3299" width="47.85546875" style="35" customWidth="1"/>
    <col min="3300" max="3300" width="11.42578125" style="35"/>
    <col min="3301" max="3301" width="15" style="35" customWidth="1"/>
    <col min="3302" max="3302" width="15.42578125" style="35" customWidth="1"/>
    <col min="3303" max="3303" width="17.28515625" style="35" customWidth="1"/>
    <col min="3304" max="3304" width="16.28515625" style="35" customWidth="1"/>
    <col min="3305" max="3305" width="17" style="35" customWidth="1"/>
    <col min="3306" max="3306" width="20.140625" style="35" customWidth="1"/>
    <col min="3307" max="3554" width="11.42578125" style="35"/>
    <col min="3555" max="3555" width="47.85546875" style="35" customWidth="1"/>
    <col min="3556" max="3556" width="11.42578125" style="35"/>
    <col min="3557" max="3557" width="15" style="35" customWidth="1"/>
    <col min="3558" max="3558" width="15.42578125" style="35" customWidth="1"/>
    <col min="3559" max="3559" width="17.28515625" style="35" customWidth="1"/>
    <col min="3560" max="3560" width="16.28515625" style="35" customWidth="1"/>
    <col min="3561" max="3561" width="17" style="35" customWidth="1"/>
    <col min="3562" max="3562" width="20.140625" style="35" customWidth="1"/>
    <col min="3563" max="3810" width="11.42578125" style="35"/>
    <col min="3811" max="3811" width="47.85546875" style="35" customWidth="1"/>
    <col min="3812" max="3812" width="11.42578125" style="35"/>
    <col min="3813" max="3813" width="15" style="35" customWidth="1"/>
    <col min="3814" max="3814" width="15.42578125" style="35" customWidth="1"/>
    <col min="3815" max="3815" width="17.28515625" style="35" customWidth="1"/>
    <col min="3816" max="3816" width="16.28515625" style="35" customWidth="1"/>
    <col min="3817" max="3817" width="17" style="35" customWidth="1"/>
    <col min="3818" max="3818" width="20.140625" style="35" customWidth="1"/>
    <col min="3819" max="4066" width="11.42578125" style="35"/>
    <col min="4067" max="4067" width="47.85546875" style="35" customWidth="1"/>
    <col min="4068" max="4068" width="11.42578125" style="35"/>
    <col min="4069" max="4069" width="15" style="35" customWidth="1"/>
    <col min="4070" max="4070" width="15.42578125" style="35" customWidth="1"/>
    <col min="4071" max="4071" width="17.28515625" style="35" customWidth="1"/>
    <col min="4072" max="4072" width="16.28515625" style="35" customWidth="1"/>
    <col min="4073" max="4073" width="17" style="35" customWidth="1"/>
    <col min="4074" max="4074" width="20.140625" style="35" customWidth="1"/>
    <col min="4075" max="4322" width="11.42578125" style="35"/>
    <col min="4323" max="4323" width="47.85546875" style="35" customWidth="1"/>
    <col min="4324" max="4324" width="11.42578125" style="35"/>
    <col min="4325" max="4325" width="15" style="35" customWidth="1"/>
    <col min="4326" max="4326" width="15.42578125" style="35" customWidth="1"/>
    <col min="4327" max="4327" width="17.28515625" style="35" customWidth="1"/>
    <col min="4328" max="4328" width="16.28515625" style="35" customWidth="1"/>
    <col min="4329" max="4329" width="17" style="35" customWidth="1"/>
    <col min="4330" max="4330" width="20.140625" style="35" customWidth="1"/>
    <col min="4331" max="4578" width="11.42578125" style="35"/>
    <col min="4579" max="4579" width="47.85546875" style="35" customWidth="1"/>
    <col min="4580" max="4580" width="11.42578125" style="35"/>
    <col min="4581" max="4581" width="15" style="35" customWidth="1"/>
    <col min="4582" max="4582" width="15.42578125" style="35" customWidth="1"/>
    <col min="4583" max="4583" width="17.28515625" style="35" customWidth="1"/>
    <col min="4584" max="4584" width="16.28515625" style="35" customWidth="1"/>
    <col min="4585" max="4585" width="17" style="35" customWidth="1"/>
    <col min="4586" max="4586" width="20.140625" style="35" customWidth="1"/>
    <col min="4587" max="4834" width="11.42578125" style="35"/>
    <col min="4835" max="4835" width="47.85546875" style="35" customWidth="1"/>
    <col min="4836" max="4836" width="11.42578125" style="35"/>
    <col min="4837" max="4837" width="15" style="35" customWidth="1"/>
    <col min="4838" max="4838" width="15.42578125" style="35" customWidth="1"/>
    <col min="4839" max="4839" width="17.28515625" style="35" customWidth="1"/>
    <col min="4840" max="4840" width="16.28515625" style="35" customWidth="1"/>
    <col min="4841" max="4841" width="17" style="35" customWidth="1"/>
    <col min="4842" max="4842" width="20.140625" style="35" customWidth="1"/>
    <col min="4843" max="5090" width="11.42578125" style="35"/>
    <col min="5091" max="5091" width="47.85546875" style="35" customWidth="1"/>
    <col min="5092" max="5092" width="11.42578125" style="35"/>
    <col min="5093" max="5093" width="15" style="35" customWidth="1"/>
    <col min="5094" max="5094" width="15.42578125" style="35" customWidth="1"/>
    <col min="5095" max="5095" width="17.28515625" style="35" customWidth="1"/>
    <col min="5096" max="5096" width="16.28515625" style="35" customWidth="1"/>
    <col min="5097" max="5097" width="17" style="35" customWidth="1"/>
    <col min="5098" max="5098" width="20.140625" style="35" customWidth="1"/>
    <col min="5099" max="5346" width="11.42578125" style="35"/>
    <col min="5347" max="5347" width="47.85546875" style="35" customWidth="1"/>
    <col min="5348" max="5348" width="11.42578125" style="35"/>
    <col min="5349" max="5349" width="15" style="35" customWidth="1"/>
    <col min="5350" max="5350" width="15.42578125" style="35" customWidth="1"/>
    <col min="5351" max="5351" width="17.28515625" style="35" customWidth="1"/>
    <col min="5352" max="5352" width="16.28515625" style="35" customWidth="1"/>
    <col min="5353" max="5353" width="17" style="35" customWidth="1"/>
    <col min="5354" max="5354" width="20.140625" style="35" customWidth="1"/>
    <col min="5355" max="5602" width="11.42578125" style="35"/>
    <col min="5603" max="5603" width="47.85546875" style="35" customWidth="1"/>
    <col min="5604" max="5604" width="11.42578125" style="35"/>
    <col min="5605" max="5605" width="15" style="35" customWidth="1"/>
    <col min="5606" max="5606" width="15.42578125" style="35" customWidth="1"/>
    <col min="5607" max="5607" width="17.28515625" style="35" customWidth="1"/>
    <col min="5608" max="5608" width="16.28515625" style="35" customWidth="1"/>
    <col min="5609" max="5609" width="17" style="35" customWidth="1"/>
    <col min="5610" max="5610" width="20.140625" style="35" customWidth="1"/>
    <col min="5611" max="5858" width="11.42578125" style="35"/>
    <col min="5859" max="5859" width="47.85546875" style="35" customWidth="1"/>
    <col min="5860" max="5860" width="11.42578125" style="35"/>
    <col min="5861" max="5861" width="15" style="35" customWidth="1"/>
    <col min="5862" max="5862" width="15.42578125" style="35" customWidth="1"/>
    <col min="5863" max="5863" width="17.28515625" style="35" customWidth="1"/>
    <col min="5864" max="5864" width="16.28515625" style="35" customWidth="1"/>
    <col min="5865" max="5865" width="17" style="35" customWidth="1"/>
    <col min="5866" max="5866" width="20.140625" style="35" customWidth="1"/>
    <col min="5867" max="6114" width="11.42578125" style="35"/>
    <col min="6115" max="6115" width="47.85546875" style="35" customWidth="1"/>
    <col min="6116" max="6116" width="11.42578125" style="35"/>
    <col min="6117" max="6117" width="15" style="35" customWidth="1"/>
    <col min="6118" max="6118" width="15.42578125" style="35" customWidth="1"/>
    <col min="6119" max="6119" width="17.28515625" style="35" customWidth="1"/>
    <col min="6120" max="6120" width="16.28515625" style="35" customWidth="1"/>
    <col min="6121" max="6121" width="17" style="35" customWidth="1"/>
    <col min="6122" max="6122" width="20.140625" style="35" customWidth="1"/>
    <col min="6123" max="6370" width="11.42578125" style="35"/>
    <col min="6371" max="6371" width="47.85546875" style="35" customWidth="1"/>
    <col min="6372" max="6372" width="11.42578125" style="35"/>
    <col min="6373" max="6373" width="15" style="35" customWidth="1"/>
    <col min="6374" max="6374" width="15.42578125" style="35" customWidth="1"/>
    <col min="6375" max="6375" width="17.28515625" style="35" customWidth="1"/>
    <col min="6376" max="6376" width="16.28515625" style="35" customWidth="1"/>
    <col min="6377" max="6377" width="17" style="35" customWidth="1"/>
    <col min="6378" max="6378" width="20.140625" style="35" customWidth="1"/>
    <col min="6379" max="6626" width="11.42578125" style="35"/>
    <col min="6627" max="6627" width="47.85546875" style="35" customWidth="1"/>
    <col min="6628" max="6628" width="11.42578125" style="35"/>
    <col min="6629" max="6629" width="15" style="35" customWidth="1"/>
    <col min="6630" max="6630" width="15.42578125" style="35" customWidth="1"/>
    <col min="6631" max="6631" width="17.28515625" style="35" customWidth="1"/>
    <col min="6632" max="6632" width="16.28515625" style="35" customWidth="1"/>
    <col min="6633" max="6633" width="17" style="35" customWidth="1"/>
    <col min="6634" max="6634" width="20.140625" style="35" customWidth="1"/>
    <col min="6635" max="6882" width="11.42578125" style="35"/>
    <col min="6883" max="6883" width="47.85546875" style="35" customWidth="1"/>
    <col min="6884" max="6884" width="11.42578125" style="35"/>
    <col min="6885" max="6885" width="15" style="35" customWidth="1"/>
    <col min="6886" max="6886" width="15.42578125" style="35" customWidth="1"/>
    <col min="6887" max="6887" width="17.28515625" style="35" customWidth="1"/>
    <col min="6888" max="6888" width="16.28515625" style="35" customWidth="1"/>
    <col min="6889" max="6889" width="17" style="35" customWidth="1"/>
    <col min="6890" max="6890" width="20.140625" style="35" customWidth="1"/>
    <col min="6891" max="7138" width="11.42578125" style="35"/>
    <col min="7139" max="7139" width="47.85546875" style="35" customWidth="1"/>
    <col min="7140" max="7140" width="11.42578125" style="35"/>
    <col min="7141" max="7141" width="15" style="35" customWidth="1"/>
    <col min="7142" max="7142" width="15.42578125" style="35" customWidth="1"/>
    <col min="7143" max="7143" width="17.28515625" style="35" customWidth="1"/>
    <col min="7144" max="7144" width="16.28515625" style="35" customWidth="1"/>
    <col min="7145" max="7145" width="17" style="35" customWidth="1"/>
    <col min="7146" max="7146" width="20.140625" style="35" customWidth="1"/>
    <col min="7147" max="7394" width="11.42578125" style="35"/>
    <col min="7395" max="7395" width="47.85546875" style="35" customWidth="1"/>
    <col min="7396" max="7396" width="11.42578125" style="35"/>
    <col min="7397" max="7397" width="15" style="35" customWidth="1"/>
    <col min="7398" max="7398" width="15.42578125" style="35" customWidth="1"/>
    <col min="7399" max="7399" width="17.28515625" style="35" customWidth="1"/>
    <col min="7400" max="7400" width="16.28515625" style="35" customWidth="1"/>
    <col min="7401" max="7401" width="17" style="35" customWidth="1"/>
    <col min="7402" max="7402" width="20.140625" style="35" customWidth="1"/>
    <col min="7403" max="7650" width="11.42578125" style="35"/>
    <col min="7651" max="7651" width="47.85546875" style="35" customWidth="1"/>
    <col min="7652" max="7652" width="11.42578125" style="35"/>
    <col min="7653" max="7653" width="15" style="35" customWidth="1"/>
    <col min="7654" max="7654" width="15.42578125" style="35" customWidth="1"/>
    <col min="7655" max="7655" width="17.28515625" style="35" customWidth="1"/>
    <col min="7656" max="7656" width="16.28515625" style="35" customWidth="1"/>
    <col min="7657" max="7657" width="17" style="35" customWidth="1"/>
    <col min="7658" max="7658" width="20.140625" style="35" customWidth="1"/>
    <col min="7659" max="7906" width="11.42578125" style="35"/>
    <col min="7907" max="7907" width="47.85546875" style="35" customWidth="1"/>
    <col min="7908" max="7908" width="11.42578125" style="35"/>
    <col min="7909" max="7909" width="15" style="35" customWidth="1"/>
    <col min="7910" max="7910" width="15.42578125" style="35" customWidth="1"/>
    <col min="7911" max="7911" width="17.28515625" style="35" customWidth="1"/>
    <col min="7912" max="7912" width="16.28515625" style="35" customWidth="1"/>
    <col min="7913" max="7913" width="17" style="35" customWidth="1"/>
    <col min="7914" max="7914" width="20.140625" style="35" customWidth="1"/>
    <col min="7915" max="8162" width="11.42578125" style="35"/>
    <col min="8163" max="8163" width="47.85546875" style="35" customWidth="1"/>
    <col min="8164" max="8164" width="11.42578125" style="35"/>
    <col min="8165" max="8165" width="15" style="35" customWidth="1"/>
    <col min="8166" max="8166" width="15.42578125" style="35" customWidth="1"/>
    <col min="8167" max="8167" width="17.28515625" style="35" customWidth="1"/>
    <col min="8168" max="8168" width="16.28515625" style="35" customWidth="1"/>
    <col min="8169" max="8169" width="17" style="35" customWidth="1"/>
    <col min="8170" max="8170" width="20.140625" style="35" customWidth="1"/>
    <col min="8171" max="8418" width="11.42578125" style="35"/>
    <col min="8419" max="8419" width="47.85546875" style="35" customWidth="1"/>
    <col min="8420" max="8420" width="11.42578125" style="35"/>
    <col min="8421" max="8421" width="15" style="35" customWidth="1"/>
    <col min="8422" max="8422" width="15.42578125" style="35" customWidth="1"/>
    <col min="8423" max="8423" width="17.28515625" style="35" customWidth="1"/>
    <col min="8424" max="8424" width="16.28515625" style="35" customWidth="1"/>
    <col min="8425" max="8425" width="17" style="35" customWidth="1"/>
    <col min="8426" max="8426" width="20.140625" style="35" customWidth="1"/>
    <col min="8427" max="8674" width="11.42578125" style="35"/>
    <col min="8675" max="8675" width="47.85546875" style="35" customWidth="1"/>
    <col min="8676" max="8676" width="11.42578125" style="35"/>
    <col min="8677" max="8677" width="15" style="35" customWidth="1"/>
    <col min="8678" max="8678" width="15.42578125" style="35" customWidth="1"/>
    <col min="8679" max="8679" width="17.28515625" style="35" customWidth="1"/>
    <col min="8680" max="8680" width="16.28515625" style="35" customWidth="1"/>
    <col min="8681" max="8681" width="17" style="35" customWidth="1"/>
    <col min="8682" max="8682" width="20.140625" style="35" customWidth="1"/>
    <col min="8683" max="8930" width="11.42578125" style="35"/>
    <col min="8931" max="8931" width="47.85546875" style="35" customWidth="1"/>
    <col min="8932" max="8932" width="11.42578125" style="35"/>
    <col min="8933" max="8933" width="15" style="35" customWidth="1"/>
    <col min="8934" max="8934" width="15.42578125" style="35" customWidth="1"/>
    <col min="8935" max="8935" width="17.28515625" style="35" customWidth="1"/>
    <col min="8936" max="8936" width="16.28515625" style="35" customWidth="1"/>
    <col min="8937" max="8937" width="17" style="35" customWidth="1"/>
    <col min="8938" max="8938" width="20.140625" style="35" customWidth="1"/>
    <col min="8939" max="9186" width="11.42578125" style="35"/>
    <col min="9187" max="9187" width="47.85546875" style="35" customWidth="1"/>
    <col min="9188" max="9188" width="11.42578125" style="35"/>
    <col min="9189" max="9189" width="15" style="35" customWidth="1"/>
    <col min="9190" max="9190" width="15.42578125" style="35" customWidth="1"/>
    <col min="9191" max="9191" width="17.28515625" style="35" customWidth="1"/>
    <col min="9192" max="9192" width="16.28515625" style="35" customWidth="1"/>
    <col min="9193" max="9193" width="17" style="35" customWidth="1"/>
    <col min="9194" max="9194" width="20.140625" style="35" customWidth="1"/>
    <col min="9195" max="9442" width="11.42578125" style="35"/>
    <col min="9443" max="9443" width="47.85546875" style="35" customWidth="1"/>
    <col min="9444" max="9444" width="11.42578125" style="35"/>
    <col min="9445" max="9445" width="15" style="35" customWidth="1"/>
    <col min="9446" max="9446" width="15.42578125" style="35" customWidth="1"/>
    <col min="9447" max="9447" width="17.28515625" style="35" customWidth="1"/>
    <col min="9448" max="9448" width="16.28515625" style="35" customWidth="1"/>
    <col min="9449" max="9449" width="17" style="35" customWidth="1"/>
    <col min="9450" max="9450" width="20.140625" style="35" customWidth="1"/>
    <col min="9451" max="9698" width="11.42578125" style="35"/>
    <col min="9699" max="9699" width="47.85546875" style="35" customWidth="1"/>
    <col min="9700" max="9700" width="11.42578125" style="35"/>
    <col min="9701" max="9701" width="15" style="35" customWidth="1"/>
    <col min="9702" max="9702" width="15.42578125" style="35" customWidth="1"/>
    <col min="9703" max="9703" width="17.28515625" style="35" customWidth="1"/>
    <col min="9704" max="9704" width="16.28515625" style="35" customWidth="1"/>
    <col min="9705" max="9705" width="17" style="35" customWidth="1"/>
    <col min="9706" max="9706" width="20.140625" style="35" customWidth="1"/>
    <col min="9707" max="9954" width="11.42578125" style="35"/>
    <col min="9955" max="9955" width="47.85546875" style="35" customWidth="1"/>
    <col min="9956" max="9956" width="11.42578125" style="35"/>
    <col min="9957" max="9957" width="15" style="35" customWidth="1"/>
    <col min="9958" max="9958" width="15.42578125" style="35" customWidth="1"/>
    <col min="9959" max="9959" width="17.28515625" style="35" customWidth="1"/>
    <col min="9960" max="9960" width="16.28515625" style="35" customWidth="1"/>
    <col min="9961" max="9961" width="17" style="35" customWidth="1"/>
    <col min="9962" max="9962" width="20.140625" style="35" customWidth="1"/>
    <col min="9963" max="10210" width="11.42578125" style="35"/>
    <col min="10211" max="10211" width="47.85546875" style="35" customWidth="1"/>
    <col min="10212" max="10212" width="11.42578125" style="35"/>
    <col min="10213" max="10213" width="15" style="35" customWidth="1"/>
    <col min="10214" max="10214" width="15.42578125" style="35" customWidth="1"/>
    <col min="10215" max="10215" width="17.28515625" style="35" customWidth="1"/>
    <col min="10216" max="10216" width="16.28515625" style="35" customWidth="1"/>
    <col min="10217" max="10217" width="17" style="35" customWidth="1"/>
    <col min="10218" max="10218" width="20.140625" style="35" customWidth="1"/>
    <col min="10219" max="10466" width="11.42578125" style="35"/>
    <col min="10467" max="10467" width="47.85546875" style="35" customWidth="1"/>
    <col min="10468" max="10468" width="11.42578125" style="35"/>
    <col min="10469" max="10469" width="15" style="35" customWidth="1"/>
    <col min="10470" max="10470" width="15.42578125" style="35" customWidth="1"/>
    <col min="10471" max="10471" width="17.28515625" style="35" customWidth="1"/>
    <col min="10472" max="10472" width="16.28515625" style="35" customWidth="1"/>
    <col min="10473" max="10473" width="17" style="35" customWidth="1"/>
    <col min="10474" max="10474" width="20.140625" style="35" customWidth="1"/>
    <col min="10475" max="10722" width="11.42578125" style="35"/>
    <col min="10723" max="10723" width="47.85546875" style="35" customWidth="1"/>
    <col min="10724" max="10724" width="11.42578125" style="35"/>
    <col min="10725" max="10725" width="15" style="35" customWidth="1"/>
    <col min="10726" max="10726" width="15.42578125" style="35" customWidth="1"/>
    <col min="10727" max="10727" width="17.28515625" style="35" customWidth="1"/>
    <col min="10728" max="10728" width="16.28515625" style="35" customWidth="1"/>
    <col min="10729" max="10729" width="17" style="35" customWidth="1"/>
    <col min="10730" max="10730" width="20.140625" style="35" customWidth="1"/>
    <col min="10731" max="10978" width="11.42578125" style="35"/>
    <col min="10979" max="10979" width="47.85546875" style="35" customWidth="1"/>
    <col min="10980" max="10980" width="11.42578125" style="35"/>
    <col min="10981" max="10981" width="15" style="35" customWidth="1"/>
    <col min="10982" max="10982" width="15.42578125" style="35" customWidth="1"/>
    <col min="10983" max="10983" width="17.28515625" style="35" customWidth="1"/>
    <col min="10984" max="10984" width="16.28515625" style="35" customWidth="1"/>
    <col min="10985" max="10985" width="17" style="35" customWidth="1"/>
    <col min="10986" max="10986" width="20.140625" style="35" customWidth="1"/>
    <col min="10987" max="11234" width="11.42578125" style="35"/>
    <col min="11235" max="11235" width="47.85546875" style="35" customWidth="1"/>
    <col min="11236" max="11236" width="11.42578125" style="35"/>
    <col min="11237" max="11237" width="15" style="35" customWidth="1"/>
    <col min="11238" max="11238" width="15.42578125" style="35" customWidth="1"/>
    <col min="11239" max="11239" width="17.28515625" style="35" customWidth="1"/>
    <col min="11240" max="11240" width="16.28515625" style="35" customWidth="1"/>
    <col min="11241" max="11241" width="17" style="35" customWidth="1"/>
    <col min="11242" max="11242" width="20.140625" style="35" customWidth="1"/>
    <col min="11243" max="11490" width="11.42578125" style="35"/>
    <col min="11491" max="11491" width="47.85546875" style="35" customWidth="1"/>
    <col min="11492" max="11492" width="11.42578125" style="35"/>
    <col min="11493" max="11493" width="15" style="35" customWidth="1"/>
    <col min="11494" max="11494" width="15.42578125" style="35" customWidth="1"/>
    <col min="11495" max="11495" width="17.28515625" style="35" customWidth="1"/>
    <col min="11496" max="11496" width="16.28515625" style="35" customWidth="1"/>
    <col min="11497" max="11497" width="17" style="35" customWidth="1"/>
    <col min="11498" max="11498" width="20.140625" style="35" customWidth="1"/>
    <col min="11499" max="11746" width="11.42578125" style="35"/>
    <col min="11747" max="11747" width="47.85546875" style="35" customWidth="1"/>
    <col min="11748" max="11748" width="11.42578125" style="35"/>
    <col min="11749" max="11749" width="15" style="35" customWidth="1"/>
    <col min="11750" max="11750" width="15.42578125" style="35" customWidth="1"/>
    <col min="11751" max="11751" width="17.28515625" style="35" customWidth="1"/>
    <col min="11752" max="11752" width="16.28515625" style="35" customWidth="1"/>
    <col min="11753" max="11753" width="17" style="35" customWidth="1"/>
    <col min="11754" max="11754" width="20.140625" style="35" customWidth="1"/>
    <col min="11755" max="12002" width="11.42578125" style="35"/>
    <col min="12003" max="12003" width="47.85546875" style="35" customWidth="1"/>
    <col min="12004" max="12004" width="11.42578125" style="35"/>
    <col min="12005" max="12005" width="15" style="35" customWidth="1"/>
    <col min="12006" max="12006" width="15.42578125" style="35" customWidth="1"/>
    <col min="12007" max="12007" width="17.28515625" style="35" customWidth="1"/>
    <col min="12008" max="12008" width="16.28515625" style="35" customWidth="1"/>
    <col min="12009" max="12009" width="17" style="35" customWidth="1"/>
    <col min="12010" max="12010" width="20.140625" style="35" customWidth="1"/>
    <col min="12011" max="12258" width="11.42578125" style="35"/>
    <col min="12259" max="12259" width="47.85546875" style="35" customWidth="1"/>
    <col min="12260" max="12260" width="11.42578125" style="35"/>
    <col min="12261" max="12261" width="15" style="35" customWidth="1"/>
    <col min="12262" max="12262" width="15.42578125" style="35" customWidth="1"/>
    <col min="12263" max="12263" width="17.28515625" style="35" customWidth="1"/>
    <col min="12264" max="12264" width="16.28515625" style="35" customWidth="1"/>
    <col min="12265" max="12265" width="17" style="35" customWidth="1"/>
    <col min="12266" max="12266" width="20.140625" style="35" customWidth="1"/>
    <col min="12267" max="12514" width="11.42578125" style="35"/>
    <col min="12515" max="12515" width="47.85546875" style="35" customWidth="1"/>
    <col min="12516" max="12516" width="11.42578125" style="35"/>
    <col min="12517" max="12517" width="15" style="35" customWidth="1"/>
    <col min="12518" max="12518" width="15.42578125" style="35" customWidth="1"/>
    <col min="12519" max="12519" width="17.28515625" style="35" customWidth="1"/>
    <col min="12520" max="12520" width="16.28515625" style="35" customWidth="1"/>
    <col min="12521" max="12521" width="17" style="35" customWidth="1"/>
    <col min="12522" max="12522" width="20.140625" style="35" customWidth="1"/>
    <col min="12523" max="12770" width="11.42578125" style="35"/>
    <col min="12771" max="12771" width="47.85546875" style="35" customWidth="1"/>
    <col min="12772" max="12772" width="11.42578125" style="35"/>
    <col min="12773" max="12773" width="15" style="35" customWidth="1"/>
    <col min="12774" max="12774" width="15.42578125" style="35" customWidth="1"/>
    <col min="12775" max="12775" width="17.28515625" style="35" customWidth="1"/>
    <col min="12776" max="12776" width="16.28515625" style="35" customWidth="1"/>
    <col min="12777" max="12777" width="17" style="35" customWidth="1"/>
    <col min="12778" max="12778" width="20.140625" style="35" customWidth="1"/>
    <col min="12779" max="13026" width="11.42578125" style="35"/>
    <col min="13027" max="13027" width="47.85546875" style="35" customWidth="1"/>
    <col min="13028" max="13028" width="11.42578125" style="35"/>
    <col min="13029" max="13029" width="15" style="35" customWidth="1"/>
    <col min="13030" max="13030" width="15.42578125" style="35" customWidth="1"/>
    <col min="13031" max="13031" width="17.28515625" style="35" customWidth="1"/>
    <col min="13032" max="13032" width="16.28515625" style="35" customWidth="1"/>
    <col min="13033" max="13033" width="17" style="35" customWidth="1"/>
    <col min="13034" max="13034" width="20.140625" style="35" customWidth="1"/>
    <col min="13035" max="13282" width="11.42578125" style="35"/>
    <col min="13283" max="13283" width="47.85546875" style="35" customWidth="1"/>
    <col min="13284" max="13284" width="11.42578125" style="35"/>
    <col min="13285" max="13285" width="15" style="35" customWidth="1"/>
    <col min="13286" max="13286" width="15.42578125" style="35" customWidth="1"/>
    <col min="13287" max="13287" width="17.28515625" style="35" customWidth="1"/>
    <col min="13288" max="13288" width="16.28515625" style="35" customWidth="1"/>
    <col min="13289" max="13289" width="17" style="35" customWidth="1"/>
    <col min="13290" max="13290" width="20.140625" style="35" customWidth="1"/>
    <col min="13291" max="13538" width="11.42578125" style="35"/>
    <col min="13539" max="13539" width="47.85546875" style="35" customWidth="1"/>
    <col min="13540" max="13540" width="11.42578125" style="35"/>
    <col min="13541" max="13541" width="15" style="35" customWidth="1"/>
    <col min="13542" max="13542" width="15.42578125" style="35" customWidth="1"/>
    <col min="13543" max="13543" width="17.28515625" style="35" customWidth="1"/>
    <col min="13544" max="13544" width="16.28515625" style="35" customWidth="1"/>
    <col min="13545" max="13545" width="17" style="35" customWidth="1"/>
    <col min="13546" max="13546" width="20.140625" style="35" customWidth="1"/>
    <col min="13547" max="13794" width="11.42578125" style="35"/>
    <col min="13795" max="13795" width="47.85546875" style="35" customWidth="1"/>
    <col min="13796" max="13796" width="11.42578125" style="35"/>
    <col min="13797" max="13797" width="15" style="35" customWidth="1"/>
    <col min="13798" max="13798" width="15.42578125" style="35" customWidth="1"/>
    <col min="13799" max="13799" width="17.28515625" style="35" customWidth="1"/>
    <col min="13800" max="13800" width="16.28515625" style="35" customWidth="1"/>
    <col min="13801" max="13801" width="17" style="35" customWidth="1"/>
    <col min="13802" max="13802" width="20.140625" style="35" customWidth="1"/>
    <col min="13803" max="14050" width="11.42578125" style="35"/>
    <col min="14051" max="14051" width="47.85546875" style="35" customWidth="1"/>
    <col min="14052" max="14052" width="11.42578125" style="35"/>
    <col min="14053" max="14053" width="15" style="35" customWidth="1"/>
    <col min="14054" max="14054" width="15.42578125" style="35" customWidth="1"/>
    <col min="14055" max="14055" width="17.28515625" style="35" customWidth="1"/>
    <col min="14056" max="14056" width="16.28515625" style="35" customWidth="1"/>
    <col min="14057" max="14057" width="17" style="35" customWidth="1"/>
    <col min="14058" max="14058" width="20.140625" style="35" customWidth="1"/>
    <col min="14059" max="14306" width="11.42578125" style="35"/>
    <col min="14307" max="14307" width="47.85546875" style="35" customWidth="1"/>
    <col min="14308" max="14308" width="11.42578125" style="35"/>
    <col min="14309" max="14309" width="15" style="35" customWidth="1"/>
    <col min="14310" max="14310" width="15.42578125" style="35" customWidth="1"/>
    <col min="14311" max="14311" width="17.28515625" style="35" customWidth="1"/>
    <col min="14312" max="14312" width="16.28515625" style="35" customWidth="1"/>
    <col min="14313" max="14313" width="17" style="35" customWidth="1"/>
    <col min="14314" max="14314" width="20.140625" style="35" customWidth="1"/>
    <col min="14315" max="14562" width="11.42578125" style="35"/>
    <col min="14563" max="14563" width="47.85546875" style="35" customWidth="1"/>
    <col min="14564" max="14564" width="11.42578125" style="35"/>
    <col min="14565" max="14565" width="15" style="35" customWidth="1"/>
    <col min="14566" max="14566" width="15.42578125" style="35" customWidth="1"/>
    <col min="14567" max="14567" width="17.28515625" style="35" customWidth="1"/>
    <col min="14568" max="14568" width="16.28515625" style="35" customWidth="1"/>
    <col min="14569" max="14569" width="17" style="35" customWidth="1"/>
    <col min="14570" max="14570" width="20.140625" style="35" customWidth="1"/>
    <col min="14571" max="14818" width="11.42578125" style="35"/>
    <col min="14819" max="14819" width="47.85546875" style="35" customWidth="1"/>
    <col min="14820" max="14820" width="11.42578125" style="35"/>
    <col min="14821" max="14821" width="15" style="35" customWidth="1"/>
    <col min="14822" max="14822" width="15.42578125" style="35" customWidth="1"/>
    <col min="14823" max="14823" width="17.28515625" style="35" customWidth="1"/>
    <col min="14824" max="14824" width="16.28515625" style="35" customWidth="1"/>
    <col min="14825" max="14825" width="17" style="35" customWidth="1"/>
    <col min="14826" max="14826" width="20.140625" style="35" customWidth="1"/>
    <col min="14827" max="15074" width="11.42578125" style="35"/>
    <col min="15075" max="15075" width="47.85546875" style="35" customWidth="1"/>
    <col min="15076" max="15076" width="11.42578125" style="35"/>
    <col min="15077" max="15077" width="15" style="35" customWidth="1"/>
    <col min="15078" max="15078" width="15.42578125" style="35" customWidth="1"/>
    <col min="15079" max="15079" width="17.28515625" style="35" customWidth="1"/>
    <col min="15080" max="15080" width="16.28515625" style="35" customWidth="1"/>
    <col min="15081" max="15081" width="17" style="35" customWidth="1"/>
    <col min="15082" max="15082" width="20.140625" style="35" customWidth="1"/>
    <col min="15083" max="15330" width="11.42578125" style="35"/>
    <col min="15331" max="15331" width="47.85546875" style="35" customWidth="1"/>
    <col min="15332" max="15332" width="11.42578125" style="35"/>
    <col min="15333" max="15333" width="15" style="35" customWidth="1"/>
    <col min="15334" max="15334" width="15.42578125" style="35" customWidth="1"/>
    <col min="15335" max="15335" width="17.28515625" style="35" customWidth="1"/>
    <col min="15336" max="15336" width="16.28515625" style="35" customWidth="1"/>
    <col min="15337" max="15337" width="17" style="35" customWidth="1"/>
    <col min="15338" max="15338" width="20.140625" style="35" customWidth="1"/>
    <col min="15339" max="15586" width="11.42578125" style="35"/>
    <col min="15587" max="15587" width="47.85546875" style="35" customWidth="1"/>
    <col min="15588" max="15588" width="11.42578125" style="35"/>
    <col min="15589" max="15589" width="15" style="35" customWidth="1"/>
    <col min="15590" max="15590" width="15.42578125" style="35" customWidth="1"/>
    <col min="15591" max="15591" width="17.28515625" style="35" customWidth="1"/>
    <col min="15592" max="15592" width="16.28515625" style="35" customWidth="1"/>
    <col min="15593" max="15593" width="17" style="35" customWidth="1"/>
    <col min="15594" max="15594" width="20.140625" style="35" customWidth="1"/>
    <col min="15595" max="15842" width="11.42578125" style="35"/>
    <col min="15843" max="15843" width="47.85546875" style="35" customWidth="1"/>
    <col min="15844" max="15844" width="11.42578125" style="35"/>
    <col min="15845" max="15845" width="15" style="35" customWidth="1"/>
    <col min="15846" max="15846" width="15.42578125" style="35" customWidth="1"/>
    <col min="15847" max="15847" width="17.28515625" style="35" customWidth="1"/>
    <col min="15848" max="15848" width="16.28515625" style="35" customWidth="1"/>
    <col min="15849" max="15849" width="17" style="35" customWidth="1"/>
    <col min="15850" max="15850" width="20.140625" style="35" customWidth="1"/>
    <col min="15851" max="16098" width="11.42578125" style="35"/>
    <col min="16099" max="16099" width="47.85546875" style="35" customWidth="1"/>
    <col min="16100" max="16100" width="11.42578125" style="35"/>
    <col min="16101" max="16101" width="15" style="35" customWidth="1"/>
    <col min="16102" max="16102" width="15.42578125" style="35" customWidth="1"/>
    <col min="16103" max="16103" width="17.28515625" style="35" customWidth="1"/>
    <col min="16104" max="16104" width="16.28515625" style="35" customWidth="1"/>
    <col min="16105" max="16105" width="17" style="35" customWidth="1"/>
    <col min="16106" max="16106" width="20.140625" style="35" customWidth="1"/>
    <col min="16107" max="16384" width="11.42578125" style="35"/>
  </cols>
  <sheetData>
    <row r="2" spans="1:8" ht="54" customHeight="1" x14ac:dyDescent="0.25">
      <c r="A2" s="143" t="s">
        <v>264</v>
      </c>
      <c r="B2" s="143"/>
      <c r="C2" s="143"/>
      <c r="D2" s="143"/>
      <c r="E2" s="143"/>
      <c r="F2" s="143"/>
      <c r="G2" s="143"/>
      <c r="H2" s="143"/>
    </row>
    <row r="3" spans="1:8" ht="15" customHeight="1" x14ac:dyDescent="0.25">
      <c r="A3" s="144" t="s">
        <v>270</v>
      </c>
      <c r="B3" s="144"/>
      <c r="C3" s="144"/>
      <c r="D3" s="144"/>
      <c r="E3" s="144"/>
      <c r="F3" s="144"/>
      <c r="G3" s="144"/>
      <c r="H3" s="144"/>
    </row>
    <row r="4" spans="1:8" ht="15" customHeight="1" x14ac:dyDescent="0.25">
      <c r="A4" s="139"/>
      <c r="B4" s="139"/>
      <c r="C4" s="139"/>
      <c r="D4" s="139"/>
      <c r="E4" s="139"/>
      <c r="F4" s="139"/>
    </row>
    <row r="5" spans="1:8" ht="15.75" thickBot="1" x14ac:dyDescent="0.3"/>
    <row r="6" spans="1:8" ht="35.1" customHeight="1" x14ac:dyDescent="0.25">
      <c r="A6" s="82" t="s">
        <v>0</v>
      </c>
      <c r="B6" s="83" t="s">
        <v>1</v>
      </c>
      <c r="C6" s="83" t="s">
        <v>2</v>
      </c>
      <c r="D6" s="84" t="s">
        <v>3</v>
      </c>
      <c r="E6" s="83" t="s">
        <v>4</v>
      </c>
      <c r="F6" s="85" t="s">
        <v>5</v>
      </c>
      <c r="G6" s="86" t="s">
        <v>6</v>
      </c>
      <c r="H6" s="85" t="s">
        <v>7</v>
      </c>
    </row>
    <row r="7" spans="1:8" ht="30" customHeight="1" x14ac:dyDescent="0.25">
      <c r="A7" s="70" t="s">
        <v>8</v>
      </c>
      <c r="B7" s="71" t="s">
        <v>48</v>
      </c>
      <c r="C7" s="71"/>
      <c r="D7" s="71"/>
      <c r="E7" s="71"/>
      <c r="F7" s="72">
        <f>+F8+F11+F15+F17+F19+F23</f>
        <v>0</v>
      </c>
      <c r="G7" s="79">
        <f>+G8+G11+G15+G17+G19+G23</f>
        <v>0</v>
      </c>
      <c r="H7" s="72">
        <v>0</v>
      </c>
    </row>
    <row r="8" spans="1:8" x14ac:dyDescent="0.25">
      <c r="A8" s="18">
        <v>1</v>
      </c>
      <c r="B8" s="24" t="s">
        <v>10</v>
      </c>
      <c r="C8" s="5"/>
      <c r="D8" s="6"/>
      <c r="E8" s="112"/>
      <c r="F8" s="7">
        <f>SUM(F9:F10)</f>
        <v>0</v>
      </c>
      <c r="G8" s="38">
        <f>F8</f>
        <v>0</v>
      </c>
      <c r="H8" s="39"/>
    </row>
    <row r="9" spans="1:8" x14ac:dyDescent="0.25">
      <c r="A9" s="19">
        <v>1.03</v>
      </c>
      <c r="B9" s="25" t="s">
        <v>11</v>
      </c>
      <c r="C9" s="11" t="s">
        <v>12</v>
      </c>
      <c r="D9" s="4">
        <v>17</v>
      </c>
      <c r="E9" s="113"/>
      <c r="F9" s="12">
        <f>+ROUND((D9*E9),0)</f>
        <v>0</v>
      </c>
      <c r="G9" s="40">
        <f t="shared" ref="G9:G24" si="0">F9</f>
        <v>0</v>
      </c>
      <c r="H9" s="39"/>
    </row>
    <row r="10" spans="1:8" x14ac:dyDescent="0.25">
      <c r="A10" s="19">
        <v>1.05</v>
      </c>
      <c r="B10" s="25" t="s">
        <v>13</v>
      </c>
      <c r="C10" s="11" t="s">
        <v>12</v>
      </c>
      <c r="D10" s="4">
        <v>17</v>
      </c>
      <c r="E10" s="113"/>
      <c r="F10" s="12">
        <f>+ROUND((D10*E10),0)</f>
        <v>0</v>
      </c>
      <c r="G10" s="40">
        <f t="shared" si="0"/>
        <v>0</v>
      </c>
      <c r="H10" s="39"/>
    </row>
    <row r="11" spans="1:8" x14ac:dyDescent="0.25">
      <c r="A11" s="18">
        <v>2</v>
      </c>
      <c r="B11" s="24" t="s">
        <v>14</v>
      </c>
      <c r="C11" s="5"/>
      <c r="D11" s="9"/>
      <c r="E11" s="112"/>
      <c r="F11" s="7">
        <f>SUM(F12:F14)</f>
        <v>0</v>
      </c>
      <c r="G11" s="38">
        <f t="shared" si="0"/>
        <v>0</v>
      </c>
      <c r="H11" s="39"/>
    </row>
    <row r="12" spans="1:8" x14ac:dyDescent="0.25">
      <c r="A12" s="19">
        <v>2.5099999999999998</v>
      </c>
      <c r="B12" s="25" t="s">
        <v>15</v>
      </c>
      <c r="C12" s="11" t="s">
        <v>16</v>
      </c>
      <c r="D12" s="4">
        <v>176</v>
      </c>
      <c r="E12" s="113"/>
      <c r="F12" s="12">
        <f>+ROUND((D12*E12),0)</f>
        <v>0</v>
      </c>
      <c r="G12" s="40">
        <f t="shared" si="0"/>
        <v>0</v>
      </c>
      <c r="H12" s="39"/>
    </row>
    <row r="13" spans="1:8" x14ac:dyDescent="0.25">
      <c r="A13" s="19">
        <v>2.1800000000000002</v>
      </c>
      <c r="B13" s="25" t="s">
        <v>17</v>
      </c>
      <c r="C13" s="11" t="s">
        <v>16</v>
      </c>
      <c r="D13" s="4">
        <v>1</v>
      </c>
      <c r="E13" s="113"/>
      <c r="F13" s="12">
        <f>+ROUND((D13*E13),0)</f>
        <v>0</v>
      </c>
      <c r="G13" s="40">
        <f t="shared" si="0"/>
        <v>0</v>
      </c>
      <c r="H13" s="39"/>
    </row>
    <row r="14" spans="1:8" x14ac:dyDescent="0.25">
      <c r="A14" s="19">
        <v>2.16</v>
      </c>
      <c r="B14" s="25" t="s">
        <v>18</v>
      </c>
      <c r="C14" s="11" t="s">
        <v>16</v>
      </c>
      <c r="D14" s="4">
        <v>177</v>
      </c>
      <c r="E14" s="113"/>
      <c r="F14" s="12">
        <f>+ROUND((D14*E14),0)</f>
        <v>0</v>
      </c>
      <c r="G14" s="40">
        <f t="shared" si="0"/>
        <v>0</v>
      </c>
      <c r="H14" s="39"/>
    </row>
    <row r="15" spans="1:8" x14ac:dyDescent="0.25">
      <c r="A15" s="18">
        <v>3</v>
      </c>
      <c r="B15" s="24" t="s">
        <v>19</v>
      </c>
      <c r="C15" s="5"/>
      <c r="D15" s="9"/>
      <c r="E15" s="112"/>
      <c r="F15" s="7">
        <f>SUM(F16)</f>
        <v>0</v>
      </c>
      <c r="G15" s="38">
        <f t="shared" si="0"/>
        <v>0</v>
      </c>
      <c r="H15" s="39"/>
    </row>
    <row r="16" spans="1:8" ht="25.5" x14ac:dyDescent="0.25">
      <c r="A16" s="19">
        <v>3.02</v>
      </c>
      <c r="B16" s="25" t="s">
        <v>20</v>
      </c>
      <c r="C16" s="11" t="s">
        <v>16</v>
      </c>
      <c r="D16" s="4">
        <v>37</v>
      </c>
      <c r="E16" s="113"/>
      <c r="F16" s="12">
        <f>+ROUND((D16*E16),0)</f>
        <v>0</v>
      </c>
      <c r="G16" s="40">
        <f t="shared" si="0"/>
        <v>0</v>
      </c>
      <c r="H16" s="39"/>
    </row>
    <row r="17" spans="1:8" x14ac:dyDescent="0.25">
      <c r="A17" s="18">
        <v>4</v>
      </c>
      <c r="B17" s="24" t="s">
        <v>24</v>
      </c>
      <c r="C17" s="5"/>
      <c r="D17" s="9"/>
      <c r="E17" s="112"/>
      <c r="F17" s="7">
        <f>SUM(F18)</f>
        <v>0</v>
      </c>
      <c r="G17" s="38">
        <f t="shared" si="0"/>
        <v>0</v>
      </c>
      <c r="H17" s="39"/>
    </row>
    <row r="18" spans="1:8" ht="30" customHeight="1" x14ac:dyDescent="0.25">
      <c r="A18" s="19">
        <v>4.07</v>
      </c>
      <c r="B18" s="25" t="s">
        <v>49</v>
      </c>
      <c r="C18" s="11" t="s">
        <v>16</v>
      </c>
      <c r="D18" s="4">
        <v>1</v>
      </c>
      <c r="E18" s="113"/>
      <c r="F18" s="12">
        <f>+ROUND((D18*E18),0)</f>
        <v>0</v>
      </c>
      <c r="G18" s="40">
        <f t="shared" si="0"/>
        <v>0</v>
      </c>
      <c r="H18" s="39"/>
    </row>
    <row r="19" spans="1:8" x14ac:dyDescent="0.25">
      <c r="A19" s="18">
        <v>8</v>
      </c>
      <c r="B19" s="24" t="s">
        <v>27</v>
      </c>
      <c r="C19" s="5"/>
      <c r="D19" s="6"/>
      <c r="E19" s="112"/>
      <c r="F19" s="7">
        <f>SUM(F20:F22)</f>
        <v>0</v>
      </c>
      <c r="G19" s="38">
        <f t="shared" si="0"/>
        <v>0</v>
      </c>
      <c r="H19" s="39"/>
    </row>
    <row r="20" spans="1:8" ht="38.25" x14ac:dyDescent="0.25">
      <c r="A20" s="19">
        <v>8.0220000000000002</v>
      </c>
      <c r="B20" s="25" t="s">
        <v>50</v>
      </c>
      <c r="C20" s="11" t="s">
        <v>26</v>
      </c>
      <c r="D20" s="4">
        <v>4</v>
      </c>
      <c r="E20" s="113"/>
      <c r="F20" s="12">
        <f>+ROUND((D20*E20),0)</f>
        <v>0</v>
      </c>
      <c r="G20" s="40">
        <f t="shared" si="0"/>
        <v>0</v>
      </c>
      <c r="H20" s="39"/>
    </row>
    <row r="21" spans="1:8" ht="25.5" x14ac:dyDescent="0.25">
      <c r="A21" s="19">
        <v>8.1989999999999998</v>
      </c>
      <c r="B21" s="25" t="s">
        <v>51</v>
      </c>
      <c r="C21" s="11" t="s">
        <v>31</v>
      </c>
      <c r="D21" s="4">
        <v>1</v>
      </c>
      <c r="E21" s="113"/>
      <c r="F21" s="12">
        <f>+ROUND((D21*E21),0)</f>
        <v>0</v>
      </c>
      <c r="G21" s="40">
        <f t="shared" si="0"/>
        <v>0</v>
      </c>
      <c r="H21" s="39"/>
    </row>
    <row r="22" spans="1:8" x14ac:dyDescent="0.25">
      <c r="A22" s="19">
        <v>8.2119999999999997</v>
      </c>
      <c r="B22" s="25" t="s">
        <v>52</v>
      </c>
      <c r="C22" s="11" t="s">
        <v>31</v>
      </c>
      <c r="D22" s="4">
        <v>9</v>
      </c>
      <c r="E22" s="113"/>
      <c r="F22" s="12">
        <f>+ROUND((D22*E22),0)</f>
        <v>0</v>
      </c>
      <c r="G22" s="40">
        <f t="shared" si="0"/>
        <v>0</v>
      </c>
      <c r="H22" s="39"/>
    </row>
    <row r="23" spans="1:8" x14ac:dyDescent="0.25">
      <c r="A23" s="18">
        <v>17</v>
      </c>
      <c r="B23" s="24" t="s">
        <v>53</v>
      </c>
      <c r="C23" s="5"/>
      <c r="D23" s="9"/>
      <c r="E23" s="112"/>
      <c r="F23" s="7">
        <f>SUM(F24)</f>
        <v>0</v>
      </c>
      <c r="G23" s="38">
        <f t="shared" si="0"/>
        <v>0</v>
      </c>
      <c r="H23" s="39"/>
    </row>
    <row r="24" spans="1:8" x14ac:dyDescent="0.25">
      <c r="A24" s="19">
        <v>17.04</v>
      </c>
      <c r="B24" s="25" t="s">
        <v>54</v>
      </c>
      <c r="C24" s="11" t="s">
        <v>55</v>
      </c>
      <c r="D24" s="4">
        <v>140</v>
      </c>
      <c r="E24" s="113"/>
      <c r="F24" s="12">
        <f>+ROUND((D24*E24),0)</f>
        <v>0</v>
      </c>
      <c r="G24" s="40">
        <f t="shared" si="0"/>
        <v>0</v>
      </c>
      <c r="H24" s="26" t="s">
        <v>255</v>
      </c>
    </row>
    <row r="25" spans="1:8" ht="30" customHeight="1" x14ac:dyDescent="0.25">
      <c r="A25" s="70" t="s">
        <v>42</v>
      </c>
      <c r="B25" s="71" t="s">
        <v>9</v>
      </c>
      <c r="C25" s="71"/>
      <c r="D25" s="71"/>
      <c r="E25" s="114"/>
      <c r="F25" s="72">
        <f>+F26+F29+F33+F38+F40+F48+F53</f>
        <v>0</v>
      </c>
      <c r="G25" s="80">
        <f>+G26+G29+G33+G38+G40+G48+G53</f>
        <v>0</v>
      </c>
      <c r="H25" s="81">
        <f>+H40</f>
        <v>0</v>
      </c>
    </row>
    <row r="26" spans="1:8" x14ac:dyDescent="0.25">
      <c r="A26" s="18">
        <v>1</v>
      </c>
      <c r="B26" s="1" t="s">
        <v>10</v>
      </c>
      <c r="C26" s="2"/>
      <c r="D26" s="3"/>
      <c r="E26" s="115"/>
      <c r="F26" s="7">
        <f>SUM(F27:F28)</f>
        <v>0</v>
      </c>
      <c r="G26" s="38">
        <f>SUM(G27:G28)</f>
        <v>0</v>
      </c>
      <c r="H26" s="39"/>
    </row>
    <row r="27" spans="1:8" x14ac:dyDescent="0.25">
      <c r="A27" s="19">
        <v>1.03</v>
      </c>
      <c r="B27" s="10" t="s">
        <v>11</v>
      </c>
      <c r="C27" s="11" t="s">
        <v>12</v>
      </c>
      <c r="D27" s="4">
        <v>120</v>
      </c>
      <c r="E27" s="116"/>
      <c r="F27" s="12">
        <f>+ROUND((D27*E27),0)</f>
        <v>0</v>
      </c>
      <c r="G27" s="40">
        <f t="shared" ref="G27:G39" si="1">F27</f>
        <v>0</v>
      </c>
      <c r="H27" s="39"/>
    </row>
    <row r="28" spans="1:8" x14ac:dyDescent="0.25">
      <c r="A28" s="19">
        <v>1.05</v>
      </c>
      <c r="B28" s="10" t="s">
        <v>13</v>
      </c>
      <c r="C28" s="11" t="s">
        <v>12</v>
      </c>
      <c r="D28" s="4">
        <v>120</v>
      </c>
      <c r="E28" s="116"/>
      <c r="F28" s="12">
        <f>+ROUND((D28*E28),0)</f>
        <v>0</v>
      </c>
      <c r="G28" s="40">
        <f t="shared" si="1"/>
        <v>0</v>
      </c>
      <c r="H28" s="39"/>
    </row>
    <row r="29" spans="1:8" x14ac:dyDescent="0.25">
      <c r="A29" s="18">
        <v>2</v>
      </c>
      <c r="B29" s="1" t="s">
        <v>14</v>
      </c>
      <c r="C29" s="5"/>
      <c r="D29" s="6"/>
      <c r="E29" s="112"/>
      <c r="F29" s="7">
        <f>SUM(F30:F32)</f>
        <v>0</v>
      </c>
      <c r="G29" s="38">
        <f>SUM(G30:G32)</f>
        <v>0</v>
      </c>
      <c r="H29" s="39"/>
    </row>
    <row r="30" spans="1:8" x14ac:dyDescent="0.25">
      <c r="A30" s="19">
        <v>2.5099999999999998</v>
      </c>
      <c r="B30" s="10" t="s">
        <v>15</v>
      </c>
      <c r="C30" s="11" t="s">
        <v>16</v>
      </c>
      <c r="D30" s="4">
        <v>193</v>
      </c>
      <c r="E30" s="113"/>
      <c r="F30" s="12">
        <f>+ROUND((D30*E30),0)</f>
        <v>0</v>
      </c>
      <c r="G30" s="40">
        <f t="shared" si="1"/>
        <v>0</v>
      </c>
      <c r="H30" s="39"/>
    </row>
    <row r="31" spans="1:8" x14ac:dyDescent="0.25">
      <c r="A31" s="19">
        <v>2.1800000000000002</v>
      </c>
      <c r="B31" s="10" t="s">
        <v>17</v>
      </c>
      <c r="C31" s="11" t="s">
        <v>16</v>
      </c>
      <c r="D31" s="4">
        <v>12</v>
      </c>
      <c r="E31" s="113"/>
      <c r="F31" s="12">
        <f>+ROUND((D31*E31),0)</f>
        <v>0</v>
      </c>
      <c r="G31" s="40">
        <f t="shared" si="1"/>
        <v>0</v>
      </c>
      <c r="H31" s="39"/>
    </row>
    <row r="32" spans="1:8" x14ac:dyDescent="0.25">
      <c r="A32" s="19">
        <v>2.16</v>
      </c>
      <c r="B32" s="10" t="s">
        <v>18</v>
      </c>
      <c r="C32" s="11" t="s">
        <v>16</v>
      </c>
      <c r="D32" s="4">
        <v>163</v>
      </c>
      <c r="E32" s="113"/>
      <c r="F32" s="12">
        <f>+ROUND((D32*E32),0)</f>
        <v>0</v>
      </c>
      <c r="G32" s="40">
        <f t="shared" si="1"/>
        <v>0</v>
      </c>
      <c r="H32" s="39"/>
    </row>
    <row r="33" spans="1:8" x14ac:dyDescent="0.25">
      <c r="A33" s="18">
        <v>3</v>
      </c>
      <c r="B33" s="1" t="s">
        <v>19</v>
      </c>
      <c r="C33" s="5"/>
      <c r="D33" s="6"/>
      <c r="E33" s="112"/>
      <c r="F33" s="7">
        <f>SUM(F34:F37)</f>
        <v>0</v>
      </c>
      <c r="G33" s="38">
        <f>SUM(G34:G37)</f>
        <v>0</v>
      </c>
      <c r="H33" s="39"/>
    </row>
    <row r="34" spans="1:8" ht="25.5" x14ac:dyDescent="0.25">
      <c r="A34" s="19">
        <v>3.02</v>
      </c>
      <c r="B34" s="10" t="s">
        <v>20</v>
      </c>
      <c r="C34" s="11" t="s">
        <v>16</v>
      </c>
      <c r="D34" s="4">
        <v>41</v>
      </c>
      <c r="E34" s="113"/>
      <c r="F34" s="12">
        <f>+ROUND((D34*E34),0)</f>
        <v>0</v>
      </c>
      <c r="G34" s="40">
        <f t="shared" si="1"/>
        <v>0</v>
      </c>
      <c r="H34" s="39"/>
    </row>
    <row r="35" spans="1:8" x14ac:dyDescent="0.25">
      <c r="A35" s="19">
        <v>3.09</v>
      </c>
      <c r="B35" s="10" t="s">
        <v>21</v>
      </c>
      <c r="C35" s="11" t="s">
        <v>16</v>
      </c>
      <c r="D35" s="4">
        <v>62</v>
      </c>
      <c r="E35" s="113"/>
      <c r="F35" s="12">
        <f>+ROUND((D35*E35),0)</f>
        <v>0</v>
      </c>
      <c r="G35" s="40">
        <f t="shared" si="1"/>
        <v>0</v>
      </c>
      <c r="H35" s="39"/>
    </row>
    <row r="36" spans="1:8" x14ac:dyDescent="0.25">
      <c r="A36" s="19">
        <v>3.11</v>
      </c>
      <c r="B36" s="10" t="s">
        <v>22</v>
      </c>
      <c r="C36" s="11" t="s">
        <v>16</v>
      </c>
      <c r="D36" s="8">
        <v>11</v>
      </c>
      <c r="E36" s="113"/>
      <c r="F36" s="12">
        <f>+ROUND((D36*E36),0)</f>
        <v>0</v>
      </c>
      <c r="G36" s="40">
        <f t="shared" si="1"/>
        <v>0</v>
      </c>
      <c r="H36" s="39"/>
    </row>
    <row r="37" spans="1:8" x14ac:dyDescent="0.25">
      <c r="A37" s="41">
        <v>3.1</v>
      </c>
      <c r="B37" s="10" t="s">
        <v>23</v>
      </c>
      <c r="C37" s="11" t="s">
        <v>12</v>
      </c>
      <c r="D37" s="8">
        <v>232</v>
      </c>
      <c r="E37" s="113"/>
      <c r="F37" s="12">
        <f>+ROUND((D37*E37),0)</f>
        <v>0</v>
      </c>
      <c r="G37" s="40">
        <f t="shared" si="1"/>
        <v>0</v>
      </c>
      <c r="H37" s="39"/>
    </row>
    <row r="38" spans="1:8" x14ac:dyDescent="0.25">
      <c r="A38" s="18">
        <v>4</v>
      </c>
      <c r="B38" s="1" t="s">
        <v>24</v>
      </c>
      <c r="C38" s="5"/>
      <c r="D38" s="6"/>
      <c r="E38" s="112"/>
      <c r="F38" s="7">
        <f>SUM(F39)</f>
        <v>0</v>
      </c>
      <c r="G38" s="38">
        <f>+G39</f>
        <v>0</v>
      </c>
      <c r="H38" s="39"/>
    </row>
    <row r="39" spans="1:8" x14ac:dyDescent="0.25">
      <c r="A39" s="41">
        <v>4.0999999999999996</v>
      </c>
      <c r="B39" s="10" t="s">
        <v>25</v>
      </c>
      <c r="C39" s="11" t="s">
        <v>26</v>
      </c>
      <c r="D39" s="4">
        <v>7.5</v>
      </c>
      <c r="E39" s="113"/>
      <c r="F39" s="12">
        <f>+ROUND((D39*E39),0)</f>
        <v>0</v>
      </c>
      <c r="G39" s="40">
        <f t="shared" si="1"/>
        <v>0</v>
      </c>
      <c r="H39" s="26" t="s">
        <v>255</v>
      </c>
    </row>
    <row r="40" spans="1:8" x14ac:dyDescent="0.25">
      <c r="A40" s="18">
        <v>8</v>
      </c>
      <c r="B40" s="1" t="s">
        <v>27</v>
      </c>
      <c r="C40" s="5"/>
      <c r="D40" s="6"/>
      <c r="E40" s="112"/>
      <c r="F40" s="7">
        <f>SUM(F41:F47)</f>
        <v>0</v>
      </c>
      <c r="G40" s="23">
        <f>SUM(G41:G47)</f>
        <v>0</v>
      </c>
      <c r="H40" s="7">
        <f>SUM(H41:H47)</f>
        <v>0</v>
      </c>
    </row>
    <row r="41" spans="1:8" ht="25.5" x14ac:dyDescent="0.25">
      <c r="A41" s="19">
        <v>8.0269999999999992</v>
      </c>
      <c r="B41" s="10" t="s">
        <v>236</v>
      </c>
      <c r="C41" s="11" t="s">
        <v>26</v>
      </c>
      <c r="D41" s="4">
        <v>49</v>
      </c>
      <c r="E41" s="113"/>
      <c r="F41" s="12">
        <f t="shared" ref="F41:F47" si="2">+ROUND((D41*E41),0)</f>
        <v>0</v>
      </c>
      <c r="G41" s="42"/>
      <c r="H41" s="43">
        <f>+F41</f>
        <v>0</v>
      </c>
    </row>
    <row r="42" spans="1:8" ht="32.25" customHeight="1" x14ac:dyDescent="0.25">
      <c r="A42" s="19" t="s">
        <v>28</v>
      </c>
      <c r="B42" s="10" t="s">
        <v>237</v>
      </c>
      <c r="C42" s="11" t="s">
        <v>26</v>
      </c>
      <c r="D42" s="4">
        <v>49</v>
      </c>
      <c r="E42" s="113"/>
      <c r="F42" s="12">
        <f t="shared" si="2"/>
        <v>0</v>
      </c>
      <c r="G42" s="40">
        <f>+F42</f>
        <v>0</v>
      </c>
      <c r="H42" s="39"/>
    </row>
    <row r="43" spans="1:8" ht="25.5" x14ac:dyDescent="0.25">
      <c r="A43" s="20">
        <v>8.0299999999999994</v>
      </c>
      <c r="B43" s="10" t="s">
        <v>238</v>
      </c>
      <c r="C43" s="11" t="s">
        <v>26</v>
      </c>
      <c r="D43" s="4">
        <v>62</v>
      </c>
      <c r="E43" s="113"/>
      <c r="F43" s="12">
        <f t="shared" si="2"/>
        <v>0</v>
      </c>
      <c r="G43" s="42"/>
      <c r="H43" s="43">
        <f>+F43</f>
        <v>0</v>
      </c>
    </row>
    <row r="44" spans="1:8" ht="25.5" x14ac:dyDescent="0.25">
      <c r="A44" s="19" t="s">
        <v>29</v>
      </c>
      <c r="B44" s="10" t="s">
        <v>239</v>
      </c>
      <c r="C44" s="11" t="s">
        <v>26</v>
      </c>
      <c r="D44" s="4">
        <v>62</v>
      </c>
      <c r="E44" s="113"/>
      <c r="F44" s="12">
        <f t="shared" si="2"/>
        <v>0</v>
      </c>
      <c r="G44" s="40">
        <f>+F44</f>
        <v>0</v>
      </c>
      <c r="H44" s="39"/>
    </row>
    <row r="45" spans="1:8" ht="25.5" x14ac:dyDescent="0.25">
      <c r="A45" s="19">
        <v>8.3123000000000005</v>
      </c>
      <c r="B45" s="10" t="s">
        <v>30</v>
      </c>
      <c r="C45" s="11" t="s">
        <v>31</v>
      </c>
      <c r="D45" s="4">
        <v>5</v>
      </c>
      <c r="E45" s="113"/>
      <c r="F45" s="12">
        <f t="shared" si="2"/>
        <v>0</v>
      </c>
      <c r="G45" s="40">
        <f>+F45</f>
        <v>0</v>
      </c>
      <c r="H45" s="39"/>
    </row>
    <row r="46" spans="1:8" x14ac:dyDescent="0.25">
      <c r="A46" s="19">
        <v>8.3033000000000001</v>
      </c>
      <c r="B46" s="10" t="s">
        <v>32</v>
      </c>
      <c r="C46" s="11" t="s">
        <v>31</v>
      </c>
      <c r="D46" s="4">
        <v>9</v>
      </c>
      <c r="E46" s="113"/>
      <c r="F46" s="12">
        <f t="shared" si="2"/>
        <v>0</v>
      </c>
      <c r="G46" s="40">
        <f>+F46</f>
        <v>0</v>
      </c>
      <c r="H46" s="39"/>
    </row>
    <row r="47" spans="1:8" x14ac:dyDescent="0.25">
      <c r="A47" s="19">
        <v>8.3032000000000004</v>
      </c>
      <c r="B47" s="10" t="s">
        <v>33</v>
      </c>
      <c r="C47" s="11" t="s">
        <v>31</v>
      </c>
      <c r="D47" s="4">
        <v>5</v>
      </c>
      <c r="E47" s="113"/>
      <c r="F47" s="12">
        <f t="shared" si="2"/>
        <v>0</v>
      </c>
      <c r="G47" s="40">
        <f>+F47</f>
        <v>0</v>
      </c>
      <c r="H47" s="39"/>
    </row>
    <row r="48" spans="1:8" x14ac:dyDescent="0.25">
      <c r="A48" s="18">
        <v>10</v>
      </c>
      <c r="B48" s="1" t="s">
        <v>34</v>
      </c>
      <c r="C48" s="5"/>
      <c r="D48" s="6"/>
      <c r="E48" s="112"/>
      <c r="F48" s="7">
        <f>SUM(F49:F52)</f>
        <v>0</v>
      </c>
      <c r="G48" s="38">
        <f>SUM(G49:G52)</f>
        <v>0</v>
      </c>
      <c r="H48" s="39"/>
    </row>
    <row r="49" spans="1:8" ht="25.5" x14ac:dyDescent="0.25">
      <c r="A49" s="19">
        <v>10.000999999999999</v>
      </c>
      <c r="B49" s="10" t="s">
        <v>35</v>
      </c>
      <c r="C49" s="11" t="s">
        <v>16</v>
      </c>
      <c r="D49" s="4">
        <v>6</v>
      </c>
      <c r="E49" s="113"/>
      <c r="F49" s="12">
        <f>+ROUND((D49*E49),0)</f>
        <v>0</v>
      </c>
      <c r="G49" s="40">
        <f t="shared" ref="G49:G54" si="3">F49</f>
        <v>0</v>
      </c>
      <c r="H49" s="39"/>
    </row>
    <row r="50" spans="1:8" ht="25.5" x14ac:dyDescent="0.25">
      <c r="A50" s="19">
        <v>10.112</v>
      </c>
      <c r="B50" s="10" t="s">
        <v>240</v>
      </c>
      <c r="C50" s="11" t="s">
        <v>16</v>
      </c>
      <c r="D50" s="4">
        <v>17</v>
      </c>
      <c r="E50" s="113"/>
      <c r="F50" s="12">
        <f>+ROUND((D50*E50),0)</f>
        <v>0</v>
      </c>
      <c r="G50" s="40">
        <f t="shared" si="3"/>
        <v>0</v>
      </c>
      <c r="H50" s="39"/>
    </row>
    <row r="51" spans="1:8" ht="25.5" x14ac:dyDescent="0.25">
      <c r="A51" s="19">
        <v>10.098000000000001</v>
      </c>
      <c r="B51" s="10" t="s">
        <v>241</v>
      </c>
      <c r="C51" s="11" t="s">
        <v>16</v>
      </c>
      <c r="D51" s="4">
        <v>15</v>
      </c>
      <c r="E51" s="113"/>
      <c r="F51" s="12">
        <f>+ROUND((D51*E51),0)</f>
        <v>0</v>
      </c>
      <c r="G51" s="40">
        <f t="shared" si="3"/>
        <v>0</v>
      </c>
      <c r="H51" s="39"/>
    </row>
    <row r="52" spans="1:8" x14ac:dyDescent="0.25">
      <c r="A52" s="44">
        <v>18.02</v>
      </c>
      <c r="B52" s="45" t="s">
        <v>38</v>
      </c>
      <c r="C52" s="46" t="s">
        <v>39</v>
      </c>
      <c r="D52" s="4">
        <v>3206</v>
      </c>
      <c r="E52" s="113"/>
      <c r="F52" s="12">
        <f>+ROUND((D52*E52),0)</f>
        <v>0</v>
      </c>
      <c r="G52" s="40">
        <f t="shared" si="3"/>
        <v>0</v>
      </c>
      <c r="H52" s="39"/>
    </row>
    <row r="53" spans="1:8" x14ac:dyDescent="0.25">
      <c r="A53" s="18">
        <v>13</v>
      </c>
      <c r="B53" s="1" t="s">
        <v>40</v>
      </c>
      <c r="C53" s="5"/>
      <c r="D53" s="9"/>
      <c r="E53" s="112"/>
      <c r="F53" s="7">
        <f>SUM(F54:F54)</f>
        <v>0</v>
      </c>
      <c r="G53" s="38">
        <f>+G54</f>
        <v>0</v>
      </c>
      <c r="H53" s="39"/>
    </row>
    <row r="54" spans="1:8" ht="25.5" x14ac:dyDescent="0.25">
      <c r="A54" s="19">
        <v>13.01</v>
      </c>
      <c r="B54" s="10" t="s">
        <v>41</v>
      </c>
      <c r="C54" s="11" t="s">
        <v>31</v>
      </c>
      <c r="D54" s="4">
        <v>5</v>
      </c>
      <c r="E54" s="113"/>
      <c r="F54" s="12">
        <f>+ROUND((D54*E54),0)</f>
        <v>0</v>
      </c>
      <c r="G54" s="40">
        <f t="shared" si="3"/>
        <v>0</v>
      </c>
      <c r="H54" s="26" t="s">
        <v>255</v>
      </c>
    </row>
    <row r="55" spans="1:8" ht="30" customHeight="1" x14ac:dyDescent="0.25">
      <c r="A55" s="87" t="s">
        <v>47</v>
      </c>
      <c r="B55" s="88" t="s">
        <v>43</v>
      </c>
      <c r="C55" s="88"/>
      <c r="D55" s="88"/>
      <c r="E55" s="117"/>
      <c r="F55" s="89">
        <f>+F56+F58+F61+F64</f>
        <v>0</v>
      </c>
      <c r="G55" s="90">
        <f>+G56+G58+G61+G64</f>
        <v>0</v>
      </c>
      <c r="H55" s="91">
        <f>+H64</f>
        <v>0</v>
      </c>
    </row>
    <row r="56" spans="1:8" x14ac:dyDescent="0.25">
      <c r="A56" s="18">
        <v>1</v>
      </c>
      <c r="B56" s="1" t="s">
        <v>10</v>
      </c>
      <c r="C56" s="5"/>
      <c r="D56" s="6"/>
      <c r="E56" s="112"/>
      <c r="F56" s="7">
        <f>SUM(F57)</f>
        <v>0</v>
      </c>
      <c r="G56" s="38">
        <f>F56</f>
        <v>0</v>
      </c>
      <c r="H56" s="39"/>
    </row>
    <row r="57" spans="1:8" x14ac:dyDescent="0.25">
      <c r="A57" s="19">
        <v>1.01</v>
      </c>
      <c r="B57" s="10" t="s">
        <v>44</v>
      </c>
      <c r="C57" s="11" t="s">
        <v>26</v>
      </c>
      <c r="D57" s="4">
        <v>723</v>
      </c>
      <c r="E57" s="113"/>
      <c r="F57" s="12">
        <f>+ROUND((D57*E57),0)</f>
        <v>0</v>
      </c>
      <c r="G57" s="40">
        <f t="shared" ref="G57:G63" si="4">F57</f>
        <v>0</v>
      </c>
      <c r="H57" s="39"/>
    </row>
    <row r="58" spans="1:8" x14ac:dyDescent="0.25">
      <c r="A58" s="18">
        <v>2</v>
      </c>
      <c r="B58" s="1" t="s">
        <v>14</v>
      </c>
      <c r="C58" s="5"/>
      <c r="D58" s="9"/>
      <c r="E58" s="112"/>
      <c r="F58" s="7">
        <f>SUM(F59:F60)</f>
        <v>0</v>
      </c>
      <c r="G58" s="38">
        <f t="shared" si="4"/>
        <v>0</v>
      </c>
      <c r="H58" s="39"/>
    </row>
    <row r="59" spans="1:8" x14ac:dyDescent="0.25">
      <c r="A59" s="19">
        <v>2.1800000000000002</v>
      </c>
      <c r="B59" s="10" t="s">
        <v>17</v>
      </c>
      <c r="C59" s="11" t="s">
        <v>16</v>
      </c>
      <c r="D59" s="4">
        <v>749</v>
      </c>
      <c r="E59" s="113"/>
      <c r="F59" s="12">
        <f>+ROUND((D59*E59),0)</f>
        <v>0</v>
      </c>
      <c r="G59" s="40">
        <f t="shared" si="4"/>
        <v>0</v>
      </c>
      <c r="H59" s="39"/>
    </row>
    <row r="60" spans="1:8" x14ac:dyDescent="0.25">
      <c r="A60" s="19">
        <v>2.16</v>
      </c>
      <c r="B60" s="10" t="s">
        <v>18</v>
      </c>
      <c r="C60" s="11" t="s">
        <v>16</v>
      </c>
      <c r="D60" s="4">
        <v>247</v>
      </c>
      <c r="E60" s="113"/>
      <c r="F60" s="12">
        <f>+ROUND((D60*E60),0)</f>
        <v>0</v>
      </c>
      <c r="G60" s="40">
        <f t="shared" si="4"/>
        <v>0</v>
      </c>
      <c r="H60" s="39"/>
    </row>
    <row r="61" spans="1:8" x14ac:dyDescent="0.25">
      <c r="A61" s="18">
        <v>3</v>
      </c>
      <c r="B61" s="1" t="s">
        <v>19</v>
      </c>
      <c r="C61" s="5"/>
      <c r="D61" s="6"/>
      <c r="E61" s="112"/>
      <c r="F61" s="7">
        <f>SUM(F62:F63)</f>
        <v>0</v>
      </c>
      <c r="G61" s="38">
        <f t="shared" si="4"/>
        <v>0</v>
      </c>
      <c r="H61" s="39"/>
    </row>
    <row r="62" spans="1:8" x14ac:dyDescent="0.25">
      <c r="A62" s="19">
        <v>3.01</v>
      </c>
      <c r="B62" s="10" t="s">
        <v>45</v>
      </c>
      <c r="C62" s="11" t="s">
        <v>16</v>
      </c>
      <c r="D62" s="4">
        <v>369</v>
      </c>
      <c r="E62" s="113"/>
      <c r="F62" s="12">
        <f>+ROUND((D62*E62),0)</f>
        <v>0</v>
      </c>
      <c r="G62" s="40">
        <f t="shared" si="4"/>
        <v>0</v>
      </c>
      <c r="H62" s="39"/>
    </row>
    <row r="63" spans="1:8" ht="25.5" x14ac:dyDescent="0.25">
      <c r="A63" s="19">
        <v>3.02</v>
      </c>
      <c r="B63" s="10" t="s">
        <v>20</v>
      </c>
      <c r="C63" s="11" t="s">
        <v>16</v>
      </c>
      <c r="D63" s="4">
        <v>502</v>
      </c>
      <c r="E63" s="113"/>
      <c r="F63" s="12">
        <f>+ROUND((D63*E63),0)</f>
        <v>0</v>
      </c>
      <c r="G63" s="40">
        <f t="shared" si="4"/>
        <v>0</v>
      </c>
      <c r="H63" s="26" t="s">
        <v>255</v>
      </c>
    </row>
    <row r="64" spans="1:8" x14ac:dyDescent="0.25">
      <c r="A64" s="18">
        <v>8</v>
      </c>
      <c r="B64" s="1" t="s">
        <v>27</v>
      </c>
      <c r="C64" s="5"/>
      <c r="D64" s="6"/>
      <c r="E64" s="112"/>
      <c r="F64" s="7">
        <f>SUM(F65:F70)</f>
        <v>0</v>
      </c>
      <c r="G64" s="23">
        <f>SUM(G65:G70)</f>
        <v>0</v>
      </c>
      <c r="H64" s="7">
        <f>SUM(H65:H70)</f>
        <v>0</v>
      </c>
    </row>
    <row r="65" spans="1:8" ht="25.5" x14ac:dyDescent="0.25">
      <c r="A65" s="19">
        <v>8.0280000000000005</v>
      </c>
      <c r="B65" s="10" t="s">
        <v>242</v>
      </c>
      <c r="C65" s="11" t="s">
        <v>26</v>
      </c>
      <c r="D65" s="4">
        <v>723</v>
      </c>
      <c r="E65" s="113"/>
      <c r="F65" s="12">
        <f t="shared" ref="F65:F70" si="5">+ROUND((D65*E65),0)</f>
        <v>0</v>
      </c>
      <c r="G65" s="42"/>
      <c r="H65" s="43">
        <f>+F65</f>
        <v>0</v>
      </c>
    </row>
    <row r="66" spans="1:8" ht="25.5" x14ac:dyDescent="0.25">
      <c r="A66" s="19" t="s">
        <v>46</v>
      </c>
      <c r="B66" s="10" t="s">
        <v>243</v>
      </c>
      <c r="C66" s="11" t="s">
        <v>26</v>
      </c>
      <c r="D66" s="4">
        <v>723</v>
      </c>
      <c r="E66" s="113"/>
      <c r="F66" s="12">
        <f t="shared" si="5"/>
        <v>0</v>
      </c>
      <c r="G66" s="40">
        <f>+F66</f>
        <v>0</v>
      </c>
      <c r="H66" s="39"/>
    </row>
    <row r="67" spans="1:8" ht="25.5" x14ac:dyDescent="0.25">
      <c r="A67" s="19">
        <v>8.0920000000000005</v>
      </c>
      <c r="B67" s="10" t="s">
        <v>244</v>
      </c>
      <c r="C67" s="11" t="s">
        <v>31</v>
      </c>
      <c r="D67" s="4">
        <v>3</v>
      </c>
      <c r="E67" s="113"/>
      <c r="F67" s="12">
        <f t="shared" si="5"/>
        <v>0</v>
      </c>
      <c r="G67" s="42"/>
      <c r="H67" s="43">
        <f>+F67</f>
        <v>0</v>
      </c>
    </row>
    <row r="68" spans="1:8" ht="25.5" x14ac:dyDescent="0.25">
      <c r="A68" s="19">
        <v>8.0839999999999996</v>
      </c>
      <c r="B68" s="10" t="s">
        <v>245</v>
      </c>
      <c r="C68" s="11" t="s">
        <v>31</v>
      </c>
      <c r="D68" s="4">
        <v>1</v>
      </c>
      <c r="E68" s="113"/>
      <c r="F68" s="12">
        <f t="shared" si="5"/>
        <v>0</v>
      </c>
      <c r="G68" s="42"/>
      <c r="H68" s="43">
        <f>+F68</f>
        <v>0</v>
      </c>
    </row>
    <row r="69" spans="1:8" ht="25.5" x14ac:dyDescent="0.25">
      <c r="A69" s="19">
        <v>8.0679999999999996</v>
      </c>
      <c r="B69" s="10" t="s">
        <v>246</v>
      </c>
      <c r="C69" s="11" t="s">
        <v>31</v>
      </c>
      <c r="D69" s="4">
        <v>1</v>
      </c>
      <c r="E69" s="113"/>
      <c r="F69" s="12">
        <f t="shared" si="5"/>
        <v>0</v>
      </c>
      <c r="G69" s="42"/>
      <c r="H69" s="43">
        <f>+F69</f>
        <v>0</v>
      </c>
    </row>
    <row r="70" spans="1:8" ht="25.5" x14ac:dyDescent="0.25">
      <c r="A70" s="19">
        <v>8.19</v>
      </c>
      <c r="B70" s="10" t="s">
        <v>85</v>
      </c>
      <c r="C70" s="11" t="s">
        <v>31</v>
      </c>
      <c r="D70" s="4">
        <v>2</v>
      </c>
      <c r="E70" s="113"/>
      <c r="F70" s="12">
        <f t="shared" si="5"/>
        <v>0</v>
      </c>
      <c r="G70" s="40">
        <f>+F70</f>
        <v>0</v>
      </c>
      <c r="H70" s="39"/>
    </row>
    <row r="71" spans="1:8" ht="30" customHeight="1" x14ac:dyDescent="0.25">
      <c r="A71" s="87" t="s">
        <v>56</v>
      </c>
      <c r="B71" s="88" t="s">
        <v>94</v>
      </c>
      <c r="C71" s="88"/>
      <c r="D71" s="88"/>
      <c r="E71" s="117"/>
      <c r="F71" s="92">
        <f>F72+F93+F114+F185+F220+F265</f>
        <v>0</v>
      </c>
      <c r="G71" s="93">
        <f>G72+G93+G114+G185+G220+G265</f>
        <v>0</v>
      </c>
      <c r="H71" s="94">
        <f>H72+H93+H114+H185+H265+H220</f>
        <v>0</v>
      </c>
    </row>
    <row r="72" spans="1:8" ht="20.100000000000001" customHeight="1" x14ac:dyDescent="0.25">
      <c r="A72" s="74" t="s">
        <v>258</v>
      </c>
      <c r="B72" s="75" t="s">
        <v>95</v>
      </c>
      <c r="C72" s="75"/>
      <c r="D72" s="75"/>
      <c r="E72" s="118"/>
      <c r="F72" s="76">
        <f>+F73+F76+F79+F81+F86+F91</f>
        <v>0</v>
      </c>
      <c r="G72" s="77">
        <f>+F72</f>
        <v>0</v>
      </c>
      <c r="H72" s="95"/>
    </row>
    <row r="73" spans="1:8" x14ac:dyDescent="0.25">
      <c r="A73" s="18">
        <v>1</v>
      </c>
      <c r="B73" s="1" t="s">
        <v>10</v>
      </c>
      <c r="C73" s="5"/>
      <c r="D73" s="9"/>
      <c r="E73" s="119"/>
      <c r="F73" s="7">
        <f>SUM(F74:F75)</f>
        <v>0</v>
      </c>
      <c r="G73" s="42"/>
      <c r="H73" s="39"/>
    </row>
    <row r="74" spans="1:8" x14ac:dyDescent="0.25">
      <c r="A74" s="19">
        <v>1.03</v>
      </c>
      <c r="B74" s="10" t="s">
        <v>11</v>
      </c>
      <c r="C74" s="11" t="s">
        <v>12</v>
      </c>
      <c r="D74" s="4">
        <v>2.35</v>
      </c>
      <c r="E74" s="113"/>
      <c r="F74" s="12">
        <f>+ROUND((D74*E74),0)</f>
        <v>0</v>
      </c>
      <c r="G74" s="42"/>
      <c r="H74" s="39"/>
    </row>
    <row r="75" spans="1:8" x14ac:dyDescent="0.25">
      <c r="A75" s="19">
        <v>1.05</v>
      </c>
      <c r="B75" s="10" t="s">
        <v>13</v>
      </c>
      <c r="C75" s="11" t="s">
        <v>12</v>
      </c>
      <c r="D75" s="4">
        <v>2.35</v>
      </c>
      <c r="E75" s="113"/>
      <c r="F75" s="12">
        <f>+ROUND((D75*E75),0)</f>
        <v>0</v>
      </c>
      <c r="G75" s="42"/>
      <c r="H75" s="39"/>
    </row>
    <row r="76" spans="1:8" x14ac:dyDescent="0.25">
      <c r="A76" s="18">
        <v>2</v>
      </c>
      <c r="B76" s="1" t="s">
        <v>14</v>
      </c>
      <c r="C76" s="5"/>
      <c r="D76" s="9"/>
      <c r="E76" s="119"/>
      <c r="F76" s="7">
        <f>SUM(F77:F78)</f>
        <v>0</v>
      </c>
      <c r="G76" s="42"/>
      <c r="H76" s="39"/>
    </row>
    <row r="77" spans="1:8" x14ac:dyDescent="0.25">
      <c r="A77" s="19">
        <v>2.1800000000000002</v>
      </c>
      <c r="B77" s="10" t="s">
        <v>17</v>
      </c>
      <c r="C77" s="11" t="s">
        <v>16</v>
      </c>
      <c r="D77" s="4">
        <v>10</v>
      </c>
      <c r="E77" s="113"/>
      <c r="F77" s="12">
        <f>+ROUND((D77*E77),0)</f>
        <v>0</v>
      </c>
      <c r="G77" s="42"/>
      <c r="H77" s="39"/>
    </row>
    <row r="78" spans="1:8" x14ac:dyDescent="0.25">
      <c r="A78" s="19">
        <v>2.16</v>
      </c>
      <c r="B78" s="10" t="s">
        <v>18</v>
      </c>
      <c r="C78" s="11" t="s">
        <v>16</v>
      </c>
      <c r="D78" s="4">
        <v>10</v>
      </c>
      <c r="E78" s="113"/>
      <c r="F78" s="12">
        <f>+ROUND((D78*E78),0)</f>
        <v>0</v>
      </c>
      <c r="G78" s="42"/>
      <c r="H78" s="39"/>
    </row>
    <row r="79" spans="1:8" x14ac:dyDescent="0.25">
      <c r="A79" s="18">
        <v>3</v>
      </c>
      <c r="B79" s="1" t="s">
        <v>19</v>
      </c>
      <c r="C79" s="5"/>
      <c r="D79" s="9"/>
      <c r="E79" s="119"/>
      <c r="F79" s="7">
        <f>SUM(F80)</f>
        <v>0</v>
      </c>
      <c r="G79" s="42"/>
      <c r="H79" s="39"/>
    </row>
    <row r="80" spans="1:8" x14ac:dyDescent="0.25">
      <c r="A80" s="19">
        <v>3.11</v>
      </c>
      <c r="B80" s="10" t="s">
        <v>22</v>
      </c>
      <c r="C80" s="11" t="s">
        <v>16</v>
      </c>
      <c r="D80" s="4">
        <v>0.12</v>
      </c>
      <c r="E80" s="113"/>
      <c r="F80" s="12">
        <f>+ROUND((D80*E80),0)</f>
        <v>0</v>
      </c>
      <c r="G80" s="42"/>
      <c r="H80" s="39"/>
    </row>
    <row r="81" spans="1:8" x14ac:dyDescent="0.25">
      <c r="A81" s="18">
        <v>8</v>
      </c>
      <c r="B81" s="1" t="s">
        <v>27</v>
      </c>
      <c r="C81" s="5"/>
      <c r="D81" s="9"/>
      <c r="E81" s="119"/>
      <c r="F81" s="7">
        <f>SUM(F82:F85)</f>
        <v>0</v>
      </c>
      <c r="G81" s="42"/>
      <c r="H81" s="39"/>
    </row>
    <row r="82" spans="1:8" x14ac:dyDescent="0.25">
      <c r="A82" s="19">
        <v>8.3124000000000002</v>
      </c>
      <c r="B82" s="10" t="s">
        <v>96</v>
      </c>
      <c r="C82" s="11" t="s">
        <v>31</v>
      </c>
      <c r="D82" s="4">
        <v>3</v>
      </c>
      <c r="E82" s="113"/>
      <c r="F82" s="12">
        <f>+ROUND((D82*E82),0)</f>
        <v>0</v>
      </c>
      <c r="G82" s="42"/>
      <c r="H82" s="39"/>
    </row>
    <row r="83" spans="1:8" ht="27.75" customHeight="1" x14ac:dyDescent="0.25">
      <c r="A83" s="19">
        <v>11.21</v>
      </c>
      <c r="B83" s="10" t="s">
        <v>83</v>
      </c>
      <c r="C83" s="11" t="s">
        <v>31</v>
      </c>
      <c r="D83" s="4">
        <v>1</v>
      </c>
      <c r="E83" s="113"/>
      <c r="F83" s="12">
        <f>+ROUND((D83*E83),0)</f>
        <v>0</v>
      </c>
      <c r="G83" s="42"/>
      <c r="H83" s="39"/>
    </row>
    <row r="84" spans="1:8" ht="25.5" x14ac:dyDescent="0.25">
      <c r="A84" s="19">
        <v>8.1989999999999998</v>
      </c>
      <c r="B84" s="10" t="s">
        <v>51</v>
      </c>
      <c r="C84" s="11" t="s">
        <v>31</v>
      </c>
      <c r="D84" s="4">
        <v>2</v>
      </c>
      <c r="E84" s="113"/>
      <c r="F84" s="12">
        <f>+ROUND((D84*E84),0)</f>
        <v>0</v>
      </c>
      <c r="G84" s="42"/>
      <c r="H84" s="39"/>
    </row>
    <row r="85" spans="1:8" x14ac:dyDescent="0.25">
      <c r="A85" s="19">
        <v>17.14</v>
      </c>
      <c r="B85" s="10" t="s">
        <v>97</v>
      </c>
      <c r="C85" s="11" t="s">
        <v>31</v>
      </c>
      <c r="D85" s="4">
        <v>9</v>
      </c>
      <c r="E85" s="113"/>
      <c r="F85" s="12">
        <f>+ROUND((D85*E85),0)</f>
        <v>0</v>
      </c>
      <c r="G85" s="42"/>
      <c r="H85" s="39"/>
    </row>
    <row r="86" spans="1:8" x14ac:dyDescent="0.25">
      <c r="A86" s="18">
        <v>10</v>
      </c>
      <c r="B86" s="1" t="s">
        <v>34</v>
      </c>
      <c r="C86" s="5"/>
      <c r="D86" s="9"/>
      <c r="E86" s="119"/>
      <c r="F86" s="7">
        <f>SUM(F87:F90)</f>
        <v>0</v>
      </c>
      <c r="G86" s="42"/>
      <c r="H86" s="39"/>
    </row>
    <row r="87" spans="1:8" ht="25.5" x14ac:dyDescent="0.25">
      <c r="A87" s="19">
        <v>10.000999999999999</v>
      </c>
      <c r="B87" s="10" t="s">
        <v>35</v>
      </c>
      <c r="C87" s="11" t="s">
        <v>16</v>
      </c>
      <c r="D87" s="4">
        <v>0.12</v>
      </c>
      <c r="E87" s="113"/>
      <c r="F87" s="12">
        <f>+ROUND((D87*E87),0)</f>
        <v>0</v>
      </c>
      <c r="G87" s="42"/>
      <c r="H87" s="39"/>
    </row>
    <row r="88" spans="1:8" ht="25.5" x14ac:dyDescent="0.25">
      <c r="A88" s="19">
        <v>10.112</v>
      </c>
      <c r="B88" s="10" t="s">
        <v>247</v>
      </c>
      <c r="C88" s="11" t="s">
        <v>16</v>
      </c>
      <c r="D88" s="4">
        <v>0.35</v>
      </c>
      <c r="E88" s="113"/>
      <c r="F88" s="12">
        <f>+ROUND((D88*E88),0)</f>
        <v>0</v>
      </c>
      <c r="G88" s="42"/>
      <c r="H88" s="39"/>
    </row>
    <row r="89" spans="1:8" ht="27" customHeight="1" x14ac:dyDescent="0.25">
      <c r="A89" s="19">
        <v>10.067</v>
      </c>
      <c r="B89" s="10" t="s">
        <v>249</v>
      </c>
      <c r="C89" s="11" t="s">
        <v>16</v>
      </c>
      <c r="D89" s="4">
        <v>0.23</v>
      </c>
      <c r="E89" s="113"/>
      <c r="F89" s="12">
        <f>+ROUND((D89*E89),0)</f>
        <v>0</v>
      </c>
      <c r="G89" s="42"/>
      <c r="H89" s="39"/>
    </row>
    <row r="90" spans="1:8" ht="25.5" x14ac:dyDescent="0.25">
      <c r="A90" s="19">
        <v>10.098000000000001</v>
      </c>
      <c r="B90" s="10" t="s">
        <v>241</v>
      </c>
      <c r="C90" s="11" t="s">
        <v>16</v>
      </c>
      <c r="D90" s="4">
        <v>3.45</v>
      </c>
      <c r="E90" s="113"/>
      <c r="F90" s="12">
        <f>+ROUND((D90*E90),0)</f>
        <v>0</v>
      </c>
      <c r="G90" s="42"/>
      <c r="H90" s="39"/>
    </row>
    <row r="91" spans="1:8" x14ac:dyDescent="0.25">
      <c r="A91" s="18">
        <v>18</v>
      </c>
      <c r="B91" s="1" t="s">
        <v>92</v>
      </c>
      <c r="C91" s="5"/>
      <c r="D91" s="9"/>
      <c r="E91" s="119"/>
      <c r="F91" s="7">
        <f>SUM(F92)</f>
        <v>0</v>
      </c>
      <c r="G91" s="42"/>
      <c r="H91" s="39"/>
    </row>
    <row r="92" spans="1:8" x14ac:dyDescent="0.25">
      <c r="A92" s="19">
        <v>18.02</v>
      </c>
      <c r="B92" s="10" t="s">
        <v>38</v>
      </c>
      <c r="C92" s="11" t="s">
        <v>39</v>
      </c>
      <c r="D92" s="4">
        <v>214</v>
      </c>
      <c r="E92" s="113"/>
      <c r="F92" s="12">
        <f>+ROUND((D92*E92),0)</f>
        <v>0</v>
      </c>
      <c r="G92" s="42"/>
      <c r="H92" s="39"/>
    </row>
    <row r="93" spans="1:8" ht="20.100000000000001" customHeight="1" x14ac:dyDescent="0.25">
      <c r="A93" s="74" t="s">
        <v>259</v>
      </c>
      <c r="B93" s="75" t="s">
        <v>98</v>
      </c>
      <c r="C93" s="75"/>
      <c r="D93" s="75"/>
      <c r="E93" s="118"/>
      <c r="F93" s="76">
        <f>+F94+F97+F100+F102+F107+F112</f>
        <v>0</v>
      </c>
      <c r="G93" s="77">
        <f>+F93</f>
        <v>0</v>
      </c>
      <c r="H93" s="95"/>
    </row>
    <row r="94" spans="1:8" x14ac:dyDescent="0.25">
      <c r="A94" s="18">
        <v>1</v>
      </c>
      <c r="B94" s="1" t="s">
        <v>10</v>
      </c>
      <c r="C94" s="5"/>
      <c r="D94" s="9"/>
      <c r="E94" s="119"/>
      <c r="F94" s="7">
        <f>SUM(F95:F96)</f>
        <v>0</v>
      </c>
      <c r="G94" s="42"/>
      <c r="H94" s="39"/>
    </row>
    <row r="95" spans="1:8" x14ac:dyDescent="0.25">
      <c r="A95" s="19">
        <v>1.03</v>
      </c>
      <c r="B95" s="10" t="s">
        <v>11</v>
      </c>
      <c r="C95" s="11" t="s">
        <v>12</v>
      </c>
      <c r="D95" s="4">
        <v>1.5</v>
      </c>
      <c r="E95" s="113"/>
      <c r="F95" s="12">
        <f>+ROUND((D95*E95),0)</f>
        <v>0</v>
      </c>
      <c r="G95" s="42"/>
      <c r="H95" s="39"/>
    </row>
    <row r="96" spans="1:8" x14ac:dyDescent="0.25">
      <c r="A96" s="19">
        <v>1.05</v>
      </c>
      <c r="B96" s="10" t="s">
        <v>13</v>
      </c>
      <c r="C96" s="11" t="s">
        <v>12</v>
      </c>
      <c r="D96" s="4">
        <v>1.5</v>
      </c>
      <c r="E96" s="113"/>
      <c r="F96" s="12">
        <f>+ROUND((D96*E96),0)</f>
        <v>0</v>
      </c>
      <c r="G96" s="42"/>
      <c r="H96" s="39"/>
    </row>
    <row r="97" spans="1:8" x14ac:dyDescent="0.25">
      <c r="A97" s="18">
        <v>2</v>
      </c>
      <c r="B97" s="1" t="s">
        <v>14</v>
      </c>
      <c r="C97" s="5"/>
      <c r="D97" s="9"/>
      <c r="E97" s="119"/>
      <c r="F97" s="7">
        <f>SUM(F98:F99)</f>
        <v>0</v>
      </c>
      <c r="G97" s="42"/>
      <c r="H97" s="39"/>
    </row>
    <row r="98" spans="1:8" x14ac:dyDescent="0.25">
      <c r="A98" s="19">
        <v>2.1800000000000002</v>
      </c>
      <c r="B98" s="10" t="s">
        <v>17</v>
      </c>
      <c r="C98" s="11" t="s">
        <v>16</v>
      </c>
      <c r="D98" s="4">
        <v>1.1000000000000001</v>
      </c>
      <c r="E98" s="113"/>
      <c r="F98" s="12">
        <f>+ROUND((D98*E98),0)</f>
        <v>0</v>
      </c>
      <c r="G98" s="42"/>
      <c r="H98" s="39"/>
    </row>
    <row r="99" spans="1:8" x14ac:dyDescent="0.25">
      <c r="A99" s="19">
        <v>2.16</v>
      </c>
      <c r="B99" s="10" t="s">
        <v>18</v>
      </c>
      <c r="C99" s="11" t="s">
        <v>16</v>
      </c>
      <c r="D99" s="4">
        <v>1.1000000000000001</v>
      </c>
      <c r="E99" s="113"/>
      <c r="F99" s="12">
        <f>+ROUND((D99*E99),0)</f>
        <v>0</v>
      </c>
      <c r="G99" s="42"/>
      <c r="H99" s="39"/>
    </row>
    <row r="100" spans="1:8" x14ac:dyDescent="0.25">
      <c r="A100" s="18">
        <v>3</v>
      </c>
      <c r="B100" s="1" t="s">
        <v>19</v>
      </c>
      <c r="C100" s="5"/>
      <c r="D100" s="9"/>
      <c r="E100" s="119"/>
      <c r="F100" s="7">
        <f>SUM(F101)</f>
        <v>0</v>
      </c>
      <c r="G100" s="42"/>
      <c r="H100" s="39"/>
    </row>
    <row r="101" spans="1:8" x14ac:dyDescent="0.25">
      <c r="A101" s="19">
        <v>3.11</v>
      </c>
      <c r="B101" s="10" t="s">
        <v>22</v>
      </c>
      <c r="C101" s="11" t="s">
        <v>16</v>
      </c>
      <c r="D101" s="4">
        <v>0.08</v>
      </c>
      <c r="E101" s="113"/>
      <c r="F101" s="12">
        <f>+ROUND((D101*E101),0)</f>
        <v>0</v>
      </c>
      <c r="G101" s="42"/>
      <c r="H101" s="39"/>
    </row>
    <row r="102" spans="1:8" x14ac:dyDescent="0.25">
      <c r="A102" s="18">
        <v>8</v>
      </c>
      <c r="B102" s="1" t="s">
        <v>27</v>
      </c>
      <c r="C102" s="5"/>
      <c r="D102" s="9"/>
      <c r="E102" s="119"/>
      <c r="F102" s="7">
        <f>SUM(F103:F106)</f>
        <v>0</v>
      </c>
      <c r="G102" s="42"/>
      <c r="H102" s="39"/>
    </row>
    <row r="103" spans="1:8" x14ac:dyDescent="0.25">
      <c r="A103" s="19">
        <v>8.3047000000000004</v>
      </c>
      <c r="B103" s="10" t="s">
        <v>72</v>
      </c>
      <c r="C103" s="11" t="s">
        <v>31</v>
      </c>
      <c r="D103" s="4">
        <v>4</v>
      </c>
      <c r="E103" s="113"/>
      <c r="F103" s="12">
        <f>+ROUND((D103*E103),0)</f>
        <v>0</v>
      </c>
      <c r="G103" s="42"/>
      <c r="H103" s="39"/>
    </row>
    <row r="104" spans="1:8" ht="25.5" x14ac:dyDescent="0.25">
      <c r="A104" s="19">
        <v>11.21</v>
      </c>
      <c r="B104" s="10" t="s">
        <v>83</v>
      </c>
      <c r="C104" s="11" t="s">
        <v>31</v>
      </c>
      <c r="D104" s="4">
        <v>1</v>
      </c>
      <c r="E104" s="113"/>
      <c r="F104" s="12">
        <f>+ROUND((D104*E104),0)</f>
        <v>0</v>
      </c>
      <c r="G104" s="42"/>
      <c r="H104" s="39"/>
    </row>
    <row r="105" spans="1:8" ht="25.5" x14ac:dyDescent="0.25">
      <c r="A105" s="19" t="s">
        <v>99</v>
      </c>
      <c r="B105" s="10" t="s">
        <v>100</v>
      </c>
      <c r="C105" s="11" t="s">
        <v>31</v>
      </c>
      <c r="D105" s="4">
        <v>2</v>
      </c>
      <c r="E105" s="113"/>
      <c r="F105" s="12">
        <f>+ROUND((D105*E105),0)</f>
        <v>0</v>
      </c>
      <c r="G105" s="42"/>
      <c r="H105" s="39"/>
    </row>
    <row r="106" spans="1:8" x14ac:dyDescent="0.25">
      <c r="A106" s="19">
        <v>17.14</v>
      </c>
      <c r="B106" s="10" t="s">
        <v>97</v>
      </c>
      <c r="C106" s="11" t="s">
        <v>31</v>
      </c>
      <c r="D106" s="4">
        <v>3</v>
      </c>
      <c r="E106" s="113"/>
      <c r="F106" s="12">
        <f>+ROUND((D106*E106),0)</f>
        <v>0</v>
      </c>
      <c r="G106" s="42"/>
      <c r="H106" s="39"/>
    </row>
    <row r="107" spans="1:8" x14ac:dyDescent="0.25">
      <c r="A107" s="18">
        <v>10</v>
      </c>
      <c r="B107" s="1" t="s">
        <v>34</v>
      </c>
      <c r="C107" s="5"/>
      <c r="D107" s="9"/>
      <c r="E107" s="119"/>
      <c r="F107" s="7">
        <f>SUM(F108:F111)</f>
        <v>0</v>
      </c>
      <c r="G107" s="42"/>
      <c r="H107" s="39"/>
    </row>
    <row r="108" spans="1:8" ht="25.5" x14ac:dyDescent="0.25">
      <c r="A108" s="19">
        <v>10.000999999999999</v>
      </c>
      <c r="B108" s="10" t="s">
        <v>35</v>
      </c>
      <c r="C108" s="11" t="s">
        <v>16</v>
      </c>
      <c r="D108" s="4">
        <v>0.08</v>
      </c>
      <c r="E108" s="113"/>
      <c r="F108" s="12">
        <f>+ROUND((D108*E108),0)</f>
        <v>0</v>
      </c>
      <c r="G108" s="42"/>
      <c r="H108" s="39"/>
    </row>
    <row r="109" spans="1:8" ht="25.5" x14ac:dyDescent="0.25">
      <c r="A109" s="19">
        <v>10.112</v>
      </c>
      <c r="B109" s="10" t="s">
        <v>247</v>
      </c>
      <c r="C109" s="11" t="s">
        <v>16</v>
      </c>
      <c r="D109" s="4">
        <v>0.23</v>
      </c>
      <c r="E109" s="113"/>
      <c r="F109" s="12">
        <f>+ROUND((D109*E109),0)</f>
        <v>0</v>
      </c>
      <c r="G109" s="42"/>
      <c r="H109" s="39"/>
    </row>
    <row r="110" spans="1:8" ht="31.5" customHeight="1" x14ac:dyDescent="0.25">
      <c r="A110" s="19">
        <v>10.067</v>
      </c>
      <c r="B110" s="10" t="s">
        <v>252</v>
      </c>
      <c r="C110" s="11" t="s">
        <v>16</v>
      </c>
      <c r="D110" s="4">
        <v>0.15000000000000002</v>
      </c>
      <c r="E110" s="113"/>
      <c r="F110" s="12">
        <f>+ROUND((D110*E110),0)</f>
        <v>0</v>
      </c>
      <c r="G110" s="42"/>
      <c r="H110" s="39"/>
    </row>
    <row r="111" spans="1:8" ht="25.5" x14ac:dyDescent="0.25">
      <c r="A111" s="19">
        <v>10.098000000000001</v>
      </c>
      <c r="B111" s="10" t="s">
        <v>241</v>
      </c>
      <c r="C111" s="11" t="s">
        <v>16</v>
      </c>
      <c r="D111" s="4">
        <v>0.93</v>
      </c>
      <c r="E111" s="113"/>
      <c r="F111" s="12">
        <f>+ROUND((D111*E111),0)</f>
        <v>0</v>
      </c>
      <c r="G111" s="42"/>
      <c r="H111" s="39"/>
    </row>
    <row r="112" spans="1:8" x14ac:dyDescent="0.25">
      <c r="A112" s="18">
        <v>18</v>
      </c>
      <c r="B112" s="1" t="s">
        <v>92</v>
      </c>
      <c r="C112" s="5"/>
      <c r="D112" s="9"/>
      <c r="E112" s="119"/>
      <c r="F112" s="7">
        <f>SUM(F113)</f>
        <v>0</v>
      </c>
      <c r="G112" s="42"/>
      <c r="H112" s="39"/>
    </row>
    <row r="113" spans="1:8" x14ac:dyDescent="0.25">
      <c r="A113" s="19">
        <v>18.02</v>
      </c>
      <c r="B113" s="10" t="s">
        <v>38</v>
      </c>
      <c r="C113" s="11" t="s">
        <v>39</v>
      </c>
      <c r="D113" s="4">
        <v>75</v>
      </c>
      <c r="E113" s="113"/>
      <c r="F113" s="12">
        <f>+ROUND((D113*E113),0)</f>
        <v>0</v>
      </c>
      <c r="G113" s="42"/>
      <c r="H113" s="39"/>
    </row>
    <row r="114" spans="1:8" ht="20.100000000000001" customHeight="1" x14ac:dyDescent="0.25">
      <c r="A114" s="74" t="s">
        <v>260</v>
      </c>
      <c r="B114" s="75" t="s">
        <v>101</v>
      </c>
      <c r="C114" s="75"/>
      <c r="D114" s="75"/>
      <c r="E114" s="118"/>
      <c r="F114" s="76">
        <f>+F115+F118+F121+F123+F125+F158+F167+F178+F182</f>
        <v>0</v>
      </c>
      <c r="G114" s="77">
        <f>+F114</f>
        <v>0</v>
      </c>
      <c r="H114" s="95"/>
    </row>
    <row r="115" spans="1:8" x14ac:dyDescent="0.25">
      <c r="A115" s="18">
        <v>1</v>
      </c>
      <c r="B115" s="1" t="s">
        <v>10</v>
      </c>
      <c r="C115" s="5"/>
      <c r="D115" s="6"/>
      <c r="E115" s="112"/>
      <c r="F115" s="7">
        <f>SUM(F116:F117)</f>
        <v>0</v>
      </c>
      <c r="G115" s="42"/>
      <c r="H115" s="39"/>
    </row>
    <row r="116" spans="1:8" x14ac:dyDescent="0.25">
      <c r="A116" s="19">
        <v>1.03</v>
      </c>
      <c r="B116" s="10" t="s">
        <v>11</v>
      </c>
      <c r="C116" s="11" t="s">
        <v>12</v>
      </c>
      <c r="D116" s="4">
        <v>34.4</v>
      </c>
      <c r="E116" s="113"/>
      <c r="F116" s="12">
        <f>+ROUND((D116*E116),0)</f>
        <v>0</v>
      </c>
      <c r="G116" s="42"/>
      <c r="H116" s="39"/>
    </row>
    <row r="117" spans="1:8" x14ac:dyDescent="0.25">
      <c r="A117" s="19">
        <v>1.05</v>
      </c>
      <c r="B117" s="10" t="s">
        <v>13</v>
      </c>
      <c r="C117" s="11" t="s">
        <v>12</v>
      </c>
      <c r="D117" s="4">
        <v>34.4</v>
      </c>
      <c r="E117" s="113"/>
      <c r="F117" s="12">
        <f>+ROUND((D117*E117),0)</f>
        <v>0</v>
      </c>
      <c r="G117" s="42"/>
      <c r="H117" s="39"/>
    </row>
    <row r="118" spans="1:8" x14ac:dyDescent="0.25">
      <c r="A118" s="18">
        <v>2</v>
      </c>
      <c r="B118" s="1" t="s">
        <v>14</v>
      </c>
      <c r="C118" s="5"/>
      <c r="D118" s="9"/>
      <c r="E118" s="112"/>
      <c r="F118" s="7">
        <f>SUM(F119:F120)</f>
        <v>0</v>
      </c>
      <c r="G118" s="42"/>
      <c r="H118" s="39"/>
    </row>
    <row r="119" spans="1:8" x14ac:dyDescent="0.25">
      <c r="A119" s="19">
        <v>2.5099999999999998</v>
      </c>
      <c r="B119" s="10" t="s">
        <v>15</v>
      </c>
      <c r="C119" s="11" t="s">
        <v>16</v>
      </c>
      <c r="D119" s="4">
        <v>55.4</v>
      </c>
      <c r="E119" s="113"/>
      <c r="F119" s="12">
        <f>+ROUND((D119*E119),0)</f>
        <v>0</v>
      </c>
      <c r="G119" s="42"/>
      <c r="H119" s="39"/>
    </row>
    <row r="120" spans="1:8" x14ac:dyDescent="0.25">
      <c r="A120" s="19">
        <v>2.16</v>
      </c>
      <c r="B120" s="10" t="s">
        <v>18</v>
      </c>
      <c r="C120" s="11" t="s">
        <v>16</v>
      </c>
      <c r="D120" s="4">
        <v>141</v>
      </c>
      <c r="E120" s="113"/>
      <c r="F120" s="12">
        <f>+ROUND((D120*E120),0)</f>
        <v>0</v>
      </c>
      <c r="G120" s="42"/>
      <c r="H120" s="39"/>
    </row>
    <row r="121" spans="1:8" x14ac:dyDescent="0.25">
      <c r="A121" s="18">
        <v>3</v>
      </c>
      <c r="B121" s="1" t="s">
        <v>19</v>
      </c>
      <c r="C121" s="5"/>
      <c r="D121" s="9"/>
      <c r="E121" s="112"/>
      <c r="F121" s="7">
        <f>SUM(F122)</f>
        <v>0</v>
      </c>
      <c r="G121" s="42"/>
      <c r="H121" s="39"/>
    </row>
    <row r="122" spans="1:8" x14ac:dyDescent="0.25">
      <c r="A122" s="19">
        <v>3.11</v>
      </c>
      <c r="B122" s="10" t="s">
        <v>22</v>
      </c>
      <c r="C122" s="11" t="s">
        <v>16</v>
      </c>
      <c r="D122" s="4">
        <v>5.15</v>
      </c>
      <c r="E122" s="113"/>
      <c r="F122" s="12">
        <f>+ROUND((D122*E122),0)</f>
        <v>0</v>
      </c>
      <c r="G122" s="42"/>
      <c r="H122" s="39"/>
    </row>
    <row r="123" spans="1:8" x14ac:dyDescent="0.25">
      <c r="A123" s="18">
        <v>4</v>
      </c>
      <c r="B123" s="1" t="s">
        <v>24</v>
      </c>
      <c r="C123" s="5"/>
      <c r="D123" s="9"/>
      <c r="E123" s="112"/>
      <c r="F123" s="7">
        <f>SUM(F124)</f>
        <v>0</v>
      </c>
      <c r="G123" s="42"/>
      <c r="H123" s="39"/>
    </row>
    <row r="124" spans="1:8" x14ac:dyDescent="0.25">
      <c r="A124" s="19">
        <v>4.07</v>
      </c>
      <c r="B124" s="10" t="s">
        <v>49</v>
      </c>
      <c r="C124" s="11" t="s">
        <v>16</v>
      </c>
      <c r="D124" s="4">
        <v>3.7</v>
      </c>
      <c r="E124" s="113"/>
      <c r="F124" s="12">
        <f>+ROUND((D124*E124),0)</f>
        <v>0</v>
      </c>
      <c r="G124" s="42"/>
      <c r="H124" s="39"/>
    </row>
    <row r="125" spans="1:8" x14ac:dyDescent="0.25">
      <c r="A125" s="18">
        <v>8</v>
      </c>
      <c r="B125" s="1" t="s">
        <v>27</v>
      </c>
      <c r="C125" s="5"/>
      <c r="D125" s="6"/>
      <c r="E125" s="112"/>
      <c r="F125" s="7">
        <f>SUM(F126:F157)</f>
        <v>0</v>
      </c>
      <c r="G125" s="42"/>
      <c r="H125" s="39"/>
    </row>
    <row r="126" spans="1:8" ht="28.5" customHeight="1" x14ac:dyDescent="0.25">
      <c r="A126" s="19">
        <v>8.3125</v>
      </c>
      <c r="B126" s="10" t="s">
        <v>102</v>
      </c>
      <c r="C126" s="11" t="s">
        <v>31</v>
      </c>
      <c r="D126" s="4">
        <v>1</v>
      </c>
      <c r="E126" s="113"/>
      <c r="F126" s="12">
        <f t="shared" ref="F126:F157" si="6">+ROUND((D126*E126),0)</f>
        <v>0</v>
      </c>
      <c r="G126" s="42"/>
      <c r="H126" s="39"/>
    </row>
    <row r="127" spans="1:8" ht="25.5" x14ac:dyDescent="0.25">
      <c r="A127" s="19" t="s">
        <v>103</v>
      </c>
      <c r="B127" s="10" t="s">
        <v>104</v>
      </c>
      <c r="C127" s="11" t="s">
        <v>31</v>
      </c>
      <c r="D127" s="4">
        <v>1</v>
      </c>
      <c r="E127" s="113"/>
      <c r="F127" s="12">
        <f t="shared" si="6"/>
        <v>0</v>
      </c>
      <c r="G127" s="42"/>
      <c r="H127" s="39"/>
    </row>
    <row r="128" spans="1:8" x14ac:dyDescent="0.25">
      <c r="A128" s="19">
        <v>8.3125</v>
      </c>
      <c r="B128" s="10" t="s">
        <v>102</v>
      </c>
      <c r="C128" s="11" t="s">
        <v>31</v>
      </c>
      <c r="D128" s="4">
        <v>1</v>
      </c>
      <c r="E128" s="113"/>
      <c r="F128" s="12">
        <f t="shared" si="6"/>
        <v>0</v>
      </c>
      <c r="G128" s="42"/>
      <c r="H128" s="39"/>
    </row>
    <row r="129" spans="1:8" ht="25.5" x14ac:dyDescent="0.25">
      <c r="A129" s="19">
        <v>8.125</v>
      </c>
      <c r="B129" s="10" t="s">
        <v>105</v>
      </c>
      <c r="C129" s="11" t="s">
        <v>31</v>
      </c>
      <c r="D129" s="4">
        <v>1</v>
      </c>
      <c r="E129" s="113"/>
      <c r="F129" s="12">
        <f t="shared" si="6"/>
        <v>0</v>
      </c>
      <c r="G129" s="42"/>
      <c r="H129" s="39"/>
    </row>
    <row r="130" spans="1:8" x14ac:dyDescent="0.25">
      <c r="A130" s="19">
        <v>8.3125999999999998</v>
      </c>
      <c r="B130" s="10" t="s">
        <v>106</v>
      </c>
      <c r="C130" s="11" t="s">
        <v>31</v>
      </c>
      <c r="D130" s="4">
        <v>1</v>
      </c>
      <c r="E130" s="113"/>
      <c r="F130" s="12">
        <f t="shared" si="6"/>
        <v>0</v>
      </c>
      <c r="G130" s="42"/>
      <c r="H130" s="39"/>
    </row>
    <row r="131" spans="1:8" ht="25.5" x14ac:dyDescent="0.25">
      <c r="A131" s="19">
        <v>8.3126999999999995</v>
      </c>
      <c r="B131" s="10" t="s">
        <v>107</v>
      </c>
      <c r="C131" s="11" t="s">
        <v>31</v>
      </c>
      <c r="D131" s="4">
        <v>1</v>
      </c>
      <c r="E131" s="113"/>
      <c r="F131" s="12">
        <f t="shared" si="6"/>
        <v>0</v>
      </c>
      <c r="G131" s="42"/>
      <c r="H131" s="39"/>
    </row>
    <row r="132" spans="1:8" ht="30.95" customHeight="1" x14ac:dyDescent="0.25">
      <c r="A132" s="19">
        <v>8.1129999999999995</v>
      </c>
      <c r="B132" s="10" t="s">
        <v>108</v>
      </c>
      <c r="C132" s="11" t="s">
        <v>31</v>
      </c>
      <c r="D132" s="4">
        <v>1</v>
      </c>
      <c r="E132" s="113"/>
      <c r="F132" s="12">
        <f t="shared" si="6"/>
        <v>0</v>
      </c>
      <c r="G132" s="42"/>
      <c r="H132" s="39"/>
    </row>
    <row r="133" spans="1:8" x14ac:dyDescent="0.25">
      <c r="A133" s="19">
        <v>8.3127999999999993</v>
      </c>
      <c r="B133" s="10" t="s">
        <v>109</v>
      </c>
      <c r="C133" s="11" t="s">
        <v>31</v>
      </c>
      <c r="D133" s="4">
        <v>1</v>
      </c>
      <c r="E133" s="113"/>
      <c r="F133" s="12">
        <f t="shared" si="6"/>
        <v>0</v>
      </c>
      <c r="G133" s="42"/>
      <c r="H133" s="39"/>
    </row>
    <row r="134" spans="1:8" ht="30" customHeight="1" x14ac:dyDescent="0.25">
      <c r="A134" s="19" t="s">
        <v>110</v>
      </c>
      <c r="B134" s="10" t="s">
        <v>111</v>
      </c>
      <c r="C134" s="11" t="s">
        <v>31</v>
      </c>
      <c r="D134" s="4">
        <v>1</v>
      </c>
      <c r="E134" s="113"/>
      <c r="F134" s="12">
        <f t="shared" si="6"/>
        <v>0</v>
      </c>
      <c r="G134" s="42"/>
      <c r="H134" s="39"/>
    </row>
    <row r="135" spans="1:8" ht="30.95" customHeight="1" x14ac:dyDescent="0.25">
      <c r="A135" s="19">
        <v>8.1969999999999992</v>
      </c>
      <c r="B135" s="10" t="s">
        <v>112</v>
      </c>
      <c r="C135" s="11" t="s">
        <v>31</v>
      </c>
      <c r="D135" s="4">
        <v>1</v>
      </c>
      <c r="E135" s="113"/>
      <c r="F135" s="12">
        <f t="shared" si="6"/>
        <v>0</v>
      </c>
      <c r="G135" s="42"/>
      <c r="H135" s="39"/>
    </row>
    <row r="136" spans="1:8" x14ac:dyDescent="0.25">
      <c r="A136" s="19">
        <v>8.3058999999999994</v>
      </c>
      <c r="B136" s="10" t="s">
        <v>113</v>
      </c>
      <c r="C136" s="11" t="s">
        <v>31</v>
      </c>
      <c r="D136" s="4">
        <v>5</v>
      </c>
      <c r="E136" s="113"/>
      <c r="F136" s="12">
        <f t="shared" si="6"/>
        <v>0</v>
      </c>
      <c r="G136" s="42"/>
      <c r="H136" s="39"/>
    </row>
    <row r="137" spans="1:8" ht="32.1" customHeight="1" x14ac:dyDescent="0.25">
      <c r="A137" s="19">
        <v>8.109</v>
      </c>
      <c r="B137" s="10" t="s">
        <v>114</v>
      </c>
      <c r="C137" s="11" t="s">
        <v>31</v>
      </c>
      <c r="D137" s="4">
        <v>6</v>
      </c>
      <c r="E137" s="113"/>
      <c r="F137" s="12">
        <f t="shared" si="6"/>
        <v>0</v>
      </c>
      <c r="G137" s="42"/>
      <c r="H137" s="39"/>
    </row>
    <row r="138" spans="1:8" x14ac:dyDescent="0.25">
      <c r="A138" s="19">
        <v>8.3129000000000008</v>
      </c>
      <c r="B138" s="10" t="s">
        <v>115</v>
      </c>
      <c r="C138" s="11" t="s">
        <v>116</v>
      </c>
      <c r="D138" s="4">
        <v>6</v>
      </c>
      <c r="E138" s="113"/>
      <c r="F138" s="12">
        <f t="shared" si="6"/>
        <v>0</v>
      </c>
      <c r="G138" s="42"/>
      <c r="H138" s="39"/>
    </row>
    <row r="139" spans="1:8" ht="25.5" x14ac:dyDescent="0.25">
      <c r="A139" s="19">
        <v>8.3130000000000006</v>
      </c>
      <c r="B139" s="10" t="s">
        <v>117</v>
      </c>
      <c r="C139" s="11" t="s">
        <v>31</v>
      </c>
      <c r="D139" s="4">
        <v>1</v>
      </c>
      <c r="E139" s="113"/>
      <c r="F139" s="12">
        <f t="shared" si="6"/>
        <v>0</v>
      </c>
      <c r="G139" s="42"/>
      <c r="H139" s="39"/>
    </row>
    <row r="140" spans="1:8" ht="25.5" x14ac:dyDescent="0.25">
      <c r="A140" s="19">
        <v>8.3131000000000004</v>
      </c>
      <c r="B140" s="10" t="s">
        <v>118</v>
      </c>
      <c r="C140" s="11" t="s">
        <v>31</v>
      </c>
      <c r="D140" s="4">
        <v>1</v>
      </c>
      <c r="E140" s="113"/>
      <c r="F140" s="12">
        <f t="shared" si="6"/>
        <v>0</v>
      </c>
      <c r="G140" s="42"/>
      <c r="H140" s="39"/>
    </row>
    <row r="141" spans="1:8" ht="25.5" x14ac:dyDescent="0.25">
      <c r="A141" s="19">
        <v>8.3132000000000001</v>
      </c>
      <c r="B141" s="10" t="s">
        <v>119</v>
      </c>
      <c r="C141" s="11" t="s">
        <v>31</v>
      </c>
      <c r="D141" s="4">
        <v>2</v>
      </c>
      <c r="E141" s="113"/>
      <c r="F141" s="12">
        <f t="shared" si="6"/>
        <v>0</v>
      </c>
      <c r="G141" s="42"/>
      <c r="H141" s="39"/>
    </row>
    <row r="142" spans="1:8" ht="25.5" x14ac:dyDescent="0.25">
      <c r="A142" s="19">
        <v>8.3132999999999999</v>
      </c>
      <c r="B142" s="10" t="s">
        <v>120</v>
      </c>
      <c r="C142" s="11" t="s">
        <v>31</v>
      </c>
      <c r="D142" s="4">
        <v>1</v>
      </c>
      <c r="E142" s="113"/>
      <c r="F142" s="12">
        <f t="shared" si="6"/>
        <v>0</v>
      </c>
      <c r="G142" s="42"/>
      <c r="H142" s="39"/>
    </row>
    <row r="143" spans="1:8" ht="25.5" x14ac:dyDescent="0.25">
      <c r="A143" s="19">
        <v>8.3133999999999997</v>
      </c>
      <c r="B143" s="10" t="s">
        <v>121</v>
      </c>
      <c r="C143" s="11" t="s">
        <v>31</v>
      </c>
      <c r="D143" s="4">
        <v>2</v>
      </c>
      <c r="E143" s="113"/>
      <c r="F143" s="12">
        <f t="shared" si="6"/>
        <v>0</v>
      </c>
      <c r="G143" s="42"/>
      <c r="H143" s="39"/>
    </row>
    <row r="144" spans="1:8" ht="25.5" x14ac:dyDescent="0.25">
      <c r="A144" s="19">
        <v>8.3134999999999994</v>
      </c>
      <c r="B144" s="10" t="s">
        <v>122</v>
      </c>
      <c r="C144" s="11" t="s">
        <v>31</v>
      </c>
      <c r="D144" s="4">
        <v>2</v>
      </c>
      <c r="E144" s="113"/>
      <c r="F144" s="12">
        <f t="shared" si="6"/>
        <v>0</v>
      </c>
      <c r="G144" s="42"/>
      <c r="H144" s="39"/>
    </row>
    <row r="145" spans="1:8" ht="31.5" customHeight="1" x14ac:dyDescent="0.25">
      <c r="A145" s="19">
        <v>8.3124000000000002</v>
      </c>
      <c r="B145" s="10" t="s">
        <v>96</v>
      </c>
      <c r="C145" s="11" t="s">
        <v>31</v>
      </c>
      <c r="D145" s="4">
        <v>2</v>
      </c>
      <c r="E145" s="113"/>
      <c r="F145" s="12">
        <f t="shared" si="6"/>
        <v>0</v>
      </c>
      <c r="G145" s="42"/>
      <c r="H145" s="39"/>
    </row>
    <row r="146" spans="1:8" ht="25.5" x14ac:dyDescent="0.25">
      <c r="A146" s="19">
        <v>8.1969999999999992</v>
      </c>
      <c r="B146" s="10" t="s">
        <v>112</v>
      </c>
      <c r="C146" s="11" t="s">
        <v>31</v>
      </c>
      <c r="D146" s="4">
        <v>6</v>
      </c>
      <c r="E146" s="113"/>
      <c r="F146" s="12">
        <f t="shared" si="6"/>
        <v>0</v>
      </c>
      <c r="G146" s="42"/>
      <c r="H146" s="39"/>
    </row>
    <row r="147" spans="1:8" ht="25.5" x14ac:dyDescent="0.25">
      <c r="A147" s="19">
        <v>8.3137000000000008</v>
      </c>
      <c r="B147" s="10" t="s">
        <v>75</v>
      </c>
      <c r="C147" s="11" t="s">
        <v>31</v>
      </c>
      <c r="D147" s="4">
        <v>4</v>
      </c>
      <c r="E147" s="113"/>
      <c r="F147" s="12">
        <f t="shared" si="6"/>
        <v>0</v>
      </c>
      <c r="G147" s="42"/>
      <c r="H147" s="39"/>
    </row>
    <row r="148" spans="1:8" ht="25.5" x14ac:dyDescent="0.25">
      <c r="A148" s="19">
        <v>8.3138000000000005</v>
      </c>
      <c r="B148" s="10" t="s">
        <v>123</v>
      </c>
      <c r="C148" s="11" t="s">
        <v>31</v>
      </c>
      <c r="D148" s="4">
        <v>4</v>
      </c>
      <c r="E148" s="113"/>
      <c r="F148" s="12">
        <f t="shared" si="6"/>
        <v>0</v>
      </c>
      <c r="G148" s="42"/>
      <c r="H148" s="39"/>
    </row>
    <row r="149" spans="1:8" ht="25.5" x14ac:dyDescent="0.25">
      <c r="A149" s="19">
        <v>8.1980000000000004</v>
      </c>
      <c r="B149" s="10" t="s">
        <v>124</v>
      </c>
      <c r="C149" s="11" t="s">
        <v>31</v>
      </c>
      <c r="D149" s="4">
        <v>2</v>
      </c>
      <c r="E149" s="113"/>
      <c r="F149" s="12">
        <f t="shared" si="6"/>
        <v>0</v>
      </c>
      <c r="G149" s="42"/>
      <c r="H149" s="39"/>
    </row>
    <row r="150" spans="1:8" ht="25.5" x14ac:dyDescent="0.25">
      <c r="A150" s="19">
        <v>8.3139000000000003</v>
      </c>
      <c r="B150" s="10" t="s">
        <v>125</v>
      </c>
      <c r="C150" s="11" t="s">
        <v>31</v>
      </c>
      <c r="D150" s="4">
        <v>2</v>
      </c>
      <c r="E150" s="113"/>
      <c r="F150" s="12">
        <f t="shared" si="6"/>
        <v>0</v>
      </c>
      <c r="G150" s="42"/>
      <c r="H150" s="39"/>
    </row>
    <row r="151" spans="1:8" ht="25.5" x14ac:dyDescent="0.25">
      <c r="A151" s="19">
        <v>8.3140000000000001</v>
      </c>
      <c r="B151" s="10" t="s">
        <v>126</v>
      </c>
      <c r="C151" s="11" t="s">
        <v>31</v>
      </c>
      <c r="D151" s="4">
        <v>1</v>
      </c>
      <c r="E151" s="113"/>
      <c r="F151" s="12">
        <f t="shared" si="6"/>
        <v>0</v>
      </c>
      <c r="G151" s="42"/>
      <c r="H151" s="39"/>
    </row>
    <row r="152" spans="1:8" ht="30.75" customHeight="1" x14ac:dyDescent="0.25">
      <c r="A152" s="19">
        <v>8.3140999999999998</v>
      </c>
      <c r="B152" s="10" t="s">
        <v>127</v>
      </c>
      <c r="C152" s="11" t="s">
        <v>31</v>
      </c>
      <c r="D152" s="4">
        <v>5</v>
      </c>
      <c r="E152" s="113"/>
      <c r="F152" s="12">
        <f t="shared" si="6"/>
        <v>0</v>
      </c>
      <c r="G152" s="42"/>
      <c r="H152" s="39"/>
    </row>
    <row r="153" spans="1:8" ht="25.5" x14ac:dyDescent="0.25">
      <c r="A153" s="19" t="s">
        <v>128</v>
      </c>
      <c r="B153" s="10" t="s">
        <v>129</v>
      </c>
      <c r="C153" s="11" t="s">
        <v>31</v>
      </c>
      <c r="D153" s="4">
        <v>12</v>
      </c>
      <c r="E153" s="113"/>
      <c r="F153" s="12">
        <f t="shared" si="6"/>
        <v>0</v>
      </c>
      <c r="G153" s="42"/>
      <c r="H153" s="39"/>
    </row>
    <row r="154" spans="1:8" ht="25.5" x14ac:dyDescent="0.25">
      <c r="A154" s="19">
        <v>8.1869999999999994</v>
      </c>
      <c r="B154" s="10" t="s">
        <v>130</v>
      </c>
      <c r="C154" s="11" t="s">
        <v>31</v>
      </c>
      <c r="D154" s="4">
        <v>6</v>
      </c>
      <c r="E154" s="113"/>
      <c r="F154" s="12">
        <f t="shared" si="6"/>
        <v>0</v>
      </c>
      <c r="G154" s="42"/>
      <c r="H154" s="39"/>
    </row>
    <row r="155" spans="1:8" ht="25.5" x14ac:dyDescent="0.25">
      <c r="A155" s="19">
        <v>8.4019999999999992</v>
      </c>
      <c r="B155" s="10" t="s">
        <v>131</v>
      </c>
      <c r="C155" s="11" t="s">
        <v>31</v>
      </c>
      <c r="D155" s="4">
        <v>6</v>
      </c>
      <c r="E155" s="113"/>
      <c r="F155" s="12">
        <f t="shared" si="6"/>
        <v>0</v>
      </c>
      <c r="G155" s="42"/>
      <c r="H155" s="39"/>
    </row>
    <row r="156" spans="1:8" ht="30" customHeight="1" x14ac:dyDescent="0.25">
      <c r="A156" s="19">
        <v>8.1869999999999994</v>
      </c>
      <c r="B156" s="10" t="s">
        <v>130</v>
      </c>
      <c r="C156" s="11" t="s">
        <v>31</v>
      </c>
      <c r="D156" s="4">
        <v>6</v>
      </c>
      <c r="E156" s="113"/>
      <c r="F156" s="12">
        <f t="shared" si="6"/>
        <v>0</v>
      </c>
      <c r="G156" s="42"/>
      <c r="H156" s="39"/>
    </row>
    <row r="157" spans="1:8" ht="25.5" x14ac:dyDescent="0.25">
      <c r="A157" s="19" t="s">
        <v>103</v>
      </c>
      <c r="B157" s="10" t="s">
        <v>104</v>
      </c>
      <c r="C157" s="11" t="s">
        <v>31</v>
      </c>
      <c r="D157" s="4">
        <v>6</v>
      </c>
      <c r="E157" s="113"/>
      <c r="F157" s="12">
        <f t="shared" si="6"/>
        <v>0</v>
      </c>
      <c r="G157" s="42"/>
      <c r="H157" s="39"/>
    </row>
    <row r="158" spans="1:8" x14ac:dyDescent="0.25">
      <c r="A158" s="18">
        <v>10</v>
      </c>
      <c r="B158" s="1" t="s">
        <v>34</v>
      </c>
      <c r="C158" s="5"/>
      <c r="D158" s="6"/>
      <c r="E158" s="112"/>
      <c r="F158" s="7">
        <f>SUM(F159:F166)</f>
        <v>0</v>
      </c>
      <c r="G158" s="42"/>
      <c r="H158" s="39"/>
    </row>
    <row r="159" spans="1:8" ht="25.5" x14ac:dyDescent="0.25">
      <c r="A159" s="19">
        <v>10.000999999999999</v>
      </c>
      <c r="B159" s="10" t="s">
        <v>35</v>
      </c>
      <c r="C159" s="11" t="s">
        <v>16</v>
      </c>
      <c r="D159" s="4">
        <v>1.7</v>
      </c>
      <c r="E159" s="113"/>
      <c r="F159" s="12">
        <f t="shared" ref="F159:F166" si="7">+ROUND((D159*E159),0)</f>
        <v>0</v>
      </c>
      <c r="G159" s="42"/>
      <c r="H159" s="39"/>
    </row>
    <row r="160" spans="1:8" ht="28.5" customHeight="1" x14ac:dyDescent="0.25">
      <c r="A160" s="19">
        <v>57</v>
      </c>
      <c r="B160" s="10" t="s">
        <v>132</v>
      </c>
      <c r="C160" s="11" t="s">
        <v>16</v>
      </c>
      <c r="D160" s="4">
        <v>12</v>
      </c>
      <c r="E160" s="113"/>
      <c r="F160" s="12">
        <f t="shared" si="7"/>
        <v>0</v>
      </c>
      <c r="G160" s="42"/>
      <c r="H160" s="39"/>
    </row>
    <row r="161" spans="1:8" ht="30.75" customHeight="1" x14ac:dyDescent="0.25">
      <c r="A161" s="19">
        <v>10.098000000000001</v>
      </c>
      <c r="B161" s="10" t="s">
        <v>37</v>
      </c>
      <c r="C161" s="11" t="s">
        <v>16</v>
      </c>
      <c r="D161" s="4">
        <v>185</v>
      </c>
      <c r="E161" s="113"/>
      <c r="F161" s="12">
        <f t="shared" si="7"/>
        <v>0</v>
      </c>
      <c r="G161" s="42"/>
      <c r="H161" s="39"/>
    </row>
    <row r="162" spans="1:8" ht="25.5" x14ac:dyDescent="0.25">
      <c r="A162" s="19">
        <v>10.111000000000001</v>
      </c>
      <c r="B162" s="10" t="s">
        <v>133</v>
      </c>
      <c r="C162" s="11" t="s">
        <v>16</v>
      </c>
      <c r="D162" s="4">
        <v>25.7</v>
      </c>
      <c r="E162" s="113"/>
      <c r="F162" s="12">
        <f t="shared" si="7"/>
        <v>0</v>
      </c>
      <c r="G162" s="42"/>
      <c r="H162" s="39"/>
    </row>
    <row r="163" spans="1:8" ht="25.5" x14ac:dyDescent="0.25">
      <c r="A163" s="19">
        <v>10.112</v>
      </c>
      <c r="B163" s="10" t="s">
        <v>36</v>
      </c>
      <c r="C163" s="11" t="s">
        <v>16</v>
      </c>
      <c r="D163" s="4">
        <v>16</v>
      </c>
      <c r="E163" s="113"/>
      <c r="F163" s="12">
        <f t="shared" si="7"/>
        <v>0</v>
      </c>
      <c r="G163" s="42"/>
      <c r="H163" s="39"/>
    </row>
    <row r="164" spans="1:8" ht="32.1" customHeight="1" x14ac:dyDescent="0.25">
      <c r="A164" s="19">
        <v>10.117000000000001</v>
      </c>
      <c r="B164" s="10" t="s">
        <v>134</v>
      </c>
      <c r="C164" s="11" t="s">
        <v>16</v>
      </c>
      <c r="D164" s="4">
        <v>24.6</v>
      </c>
      <c r="E164" s="113"/>
      <c r="F164" s="12">
        <f t="shared" si="7"/>
        <v>0</v>
      </c>
      <c r="G164" s="42"/>
      <c r="H164" s="39"/>
    </row>
    <row r="165" spans="1:8" ht="21" customHeight="1" x14ac:dyDescent="0.25">
      <c r="A165" s="19">
        <v>10.119</v>
      </c>
      <c r="B165" s="10" t="s">
        <v>135</v>
      </c>
      <c r="C165" s="11" t="s">
        <v>16</v>
      </c>
      <c r="D165" s="4">
        <v>10.299999999999999</v>
      </c>
      <c r="E165" s="113"/>
      <c r="F165" s="12">
        <f t="shared" si="7"/>
        <v>0</v>
      </c>
      <c r="G165" s="42"/>
      <c r="H165" s="39"/>
    </row>
    <row r="166" spans="1:8" ht="38.25" x14ac:dyDescent="0.25">
      <c r="A166" s="19">
        <v>10.124000000000001</v>
      </c>
      <c r="B166" s="10" t="s">
        <v>136</v>
      </c>
      <c r="C166" s="11" t="s">
        <v>31</v>
      </c>
      <c r="D166" s="4">
        <v>60</v>
      </c>
      <c r="E166" s="113"/>
      <c r="F166" s="12">
        <f t="shared" si="7"/>
        <v>0</v>
      </c>
      <c r="G166" s="42"/>
      <c r="H166" s="39"/>
    </row>
    <row r="167" spans="1:8" x14ac:dyDescent="0.25">
      <c r="A167" s="18">
        <v>14</v>
      </c>
      <c r="B167" s="1" t="s">
        <v>137</v>
      </c>
      <c r="C167" s="5"/>
      <c r="D167" s="6"/>
      <c r="E167" s="112"/>
      <c r="F167" s="7">
        <f>SUM(F168:F177)</f>
        <v>0</v>
      </c>
      <c r="G167" s="42"/>
      <c r="H167" s="39"/>
    </row>
    <row r="168" spans="1:8" ht="25.5" x14ac:dyDescent="0.25">
      <c r="A168" s="19">
        <v>14.01</v>
      </c>
      <c r="B168" s="10" t="s">
        <v>138</v>
      </c>
      <c r="C168" s="11" t="s">
        <v>16</v>
      </c>
      <c r="D168" s="4">
        <v>24.14</v>
      </c>
      <c r="E168" s="113"/>
      <c r="F168" s="12">
        <f t="shared" ref="F168:F177" si="8">+ROUND((D168*E168),0)</f>
        <v>0</v>
      </c>
      <c r="G168" s="42"/>
      <c r="H168" s="39"/>
    </row>
    <row r="169" spans="1:8" x14ac:dyDescent="0.25">
      <c r="A169" s="19">
        <v>14.02</v>
      </c>
      <c r="B169" s="10" t="s">
        <v>139</v>
      </c>
      <c r="C169" s="11" t="s">
        <v>16</v>
      </c>
      <c r="D169" s="4">
        <v>16.100000000000001</v>
      </c>
      <c r="E169" s="113"/>
      <c r="F169" s="12">
        <f t="shared" si="8"/>
        <v>0</v>
      </c>
      <c r="G169" s="42"/>
      <c r="H169" s="39"/>
    </row>
    <row r="170" spans="1:8" ht="25.5" x14ac:dyDescent="0.25">
      <c r="A170" s="19">
        <v>14.03</v>
      </c>
      <c r="B170" s="10" t="s">
        <v>140</v>
      </c>
      <c r="C170" s="11" t="s">
        <v>16</v>
      </c>
      <c r="D170" s="4">
        <v>16.100000000000001</v>
      </c>
      <c r="E170" s="113"/>
      <c r="F170" s="12">
        <f t="shared" si="8"/>
        <v>0</v>
      </c>
      <c r="G170" s="42"/>
      <c r="H170" s="39"/>
    </row>
    <row r="171" spans="1:8" ht="24" customHeight="1" x14ac:dyDescent="0.25">
      <c r="A171" s="19">
        <v>14.11</v>
      </c>
      <c r="B171" s="10" t="s">
        <v>141</v>
      </c>
      <c r="C171" s="11" t="s">
        <v>12</v>
      </c>
      <c r="D171" s="4">
        <v>89.5</v>
      </c>
      <c r="E171" s="113"/>
      <c r="F171" s="12">
        <f t="shared" si="8"/>
        <v>0</v>
      </c>
      <c r="G171" s="42"/>
      <c r="H171" s="39"/>
    </row>
    <row r="172" spans="1:8" ht="76.5" x14ac:dyDescent="0.25">
      <c r="A172" s="19">
        <v>14.12</v>
      </c>
      <c r="B172" s="10" t="s">
        <v>142</v>
      </c>
      <c r="C172" s="11" t="s">
        <v>31</v>
      </c>
      <c r="D172" s="4">
        <v>2</v>
      </c>
      <c r="E172" s="113"/>
      <c r="F172" s="12">
        <f t="shared" si="8"/>
        <v>0</v>
      </c>
      <c r="G172" s="42"/>
      <c r="H172" s="39"/>
    </row>
    <row r="173" spans="1:8" ht="38.25" x14ac:dyDescent="0.25">
      <c r="A173" s="19">
        <v>14.13</v>
      </c>
      <c r="B173" s="10" t="s">
        <v>143</v>
      </c>
      <c r="C173" s="11" t="s">
        <v>31</v>
      </c>
      <c r="D173" s="4">
        <v>2</v>
      </c>
      <c r="E173" s="113"/>
      <c r="F173" s="12">
        <f t="shared" si="8"/>
        <v>0</v>
      </c>
      <c r="G173" s="42"/>
      <c r="H173" s="39"/>
    </row>
    <row r="174" spans="1:8" ht="51" x14ac:dyDescent="0.25">
      <c r="A174" s="19">
        <v>14.14</v>
      </c>
      <c r="B174" s="10" t="s">
        <v>144</v>
      </c>
      <c r="C174" s="11" t="s">
        <v>31</v>
      </c>
      <c r="D174" s="4">
        <v>2</v>
      </c>
      <c r="E174" s="113"/>
      <c r="F174" s="12">
        <f t="shared" si="8"/>
        <v>0</v>
      </c>
      <c r="G174" s="42"/>
      <c r="H174" s="39"/>
    </row>
    <row r="175" spans="1:8" ht="38.25" x14ac:dyDescent="0.25">
      <c r="A175" s="19">
        <v>14.15</v>
      </c>
      <c r="B175" s="10" t="s">
        <v>145</v>
      </c>
      <c r="C175" s="11" t="s">
        <v>31</v>
      </c>
      <c r="D175" s="4">
        <v>1</v>
      </c>
      <c r="E175" s="113"/>
      <c r="F175" s="12">
        <f t="shared" si="8"/>
        <v>0</v>
      </c>
      <c r="G175" s="42"/>
      <c r="H175" s="39"/>
    </row>
    <row r="176" spans="1:8" ht="21.95" customHeight="1" x14ac:dyDescent="0.25">
      <c r="A176" s="19">
        <v>14.17</v>
      </c>
      <c r="B176" s="10" t="s">
        <v>146</v>
      </c>
      <c r="C176" s="11" t="s">
        <v>31</v>
      </c>
      <c r="D176" s="4">
        <v>1</v>
      </c>
      <c r="E176" s="113"/>
      <c r="F176" s="12">
        <f t="shared" si="8"/>
        <v>0</v>
      </c>
      <c r="G176" s="42"/>
      <c r="H176" s="39"/>
    </row>
    <row r="177" spans="1:8" ht="51" x14ac:dyDescent="0.25">
      <c r="A177" s="19">
        <v>14.18</v>
      </c>
      <c r="B177" s="10" t="s">
        <v>147</v>
      </c>
      <c r="C177" s="11" t="s">
        <v>31</v>
      </c>
      <c r="D177" s="4">
        <v>1</v>
      </c>
      <c r="E177" s="113"/>
      <c r="F177" s="12">
        <f t="shared" si="8"/>
        <v>0</v>
      </c>
      <c r="G177" s="42"/>
      <c r="H177" s="39"/>
    </row>
    <row r="178" spans="1:8" x14ac:dyDescent="0.25">
      <c r="A178" s="18">
        <v>11</v>
      </c>
      <c r="B178" s="1" t="s">
        <v>148</v>
      </c>
      <c r="C178" s="5"/>
      <c r="D178" s="6"/>
      <c r="E178" s="112"/>
      <c r="F178" s="7">
        <f>SUM(F179:F181)</f>
        <v>0</v>
      </c>
      <c r="G178" s="42"/>
      <c r="H178" s="39"/>
    </row>
    <row r="179" spans="1:8" ht="32.25" customHeight="1" x14ac:dyDescent="0.25">
      <c r="A179" s="19">
        <v>11.26</v>
      </c>
      <c r="B179" s="10" t="s">
        <v>149</v>
      </c>
      <c r="C179" s="11" t="s">
        <v>26</v>
      </c>
      <c r="D179" s="4">
        <v>9.6</v>
      </c>
      <c r="E179" s="113"/>
      <c r="F179" s="12">
        <f>+ROUND((D179*E179),0)</f>
        <v>0</v>
      </c>
      <c r="G179" s="42"/>
      <c r="H179" s="39"/>
    </row>
    <row r="180" spans="1:8" ht="25.5" x14ac:dyDescent="0.25">
      <c r="A180" s="19">
        <v>11.28</v>
      </c>
      <c r="B180" s="10" t="s">
        <v>150</v>
      </c>
      <c r="C180" s="11" t="s">
        <v>31</v>
      </c>
      <c r="D180" s="4">
        <v>8</v>
      </c>
      <c r="E180" s="113"/>
      <c r="F180" s="12">
        <f>+ROUND((D180*E180),0)</f>
        <v>0</v>
      </c>
      <c r="G180" s="42"/>
      <c r="H180" s="39"/>
    </row>
    <row r="181" spans="1:8" ht="25.5" x14ac:dyDescent="0.25">
      <c r="A181" s="19">
        <v>11.29</v>
      </c>
      <c r="B181" s="10" t="s">
        <v>151</v>
      </c>
      <c r="C181" s="11" t="s">
        <v>31</v>
      </c>
      <c r="D181" s="4">
        <v>8</v>
      </c>
      <c r="E181" s="113"/>
      <c r="F181" s="12">
        <f>+ROUND((D181*E181),0)</f>
        <v>0</v>
      </c>
      <c r="G181" s="42"/>
      <c r="H181" s="39"/>
    </row>
    <row r="182" spans="1:8" x14ac:dyDescent="0.25">
      <c r="A182" s="18">
        <v>18</v>
      </c>
      <c r="B182" s="1" t="s">
        <v>92</v>
      </c>
      <c r="C182" s="5"/>
      <c r="D182" s="9"/>
      <c r="E182" s="112"/>
      <c r="F182" s="7">
        <f>SUM(F183:F184)</f>
        <v>0</v>
      </c>
      <c r="G182" s="42"/>
      <c r="H182" s="39"/>
    </row>
    <row r="183" spans="1:8" ht="51" x14ac:dyDescent="0.25">
      <c r="A183" s="19">
        <v>16.05</v>
      </c>
      <c r="B183" s="10" t="s">
        <v>152</v>
      </c>
      <c r="C183" s="11" t="s">
        <v>26</v>
      </c>
      <c r="D183" s="4">
        <v>180</v>
      </c>
      <c r="E183" s="113"/>
      <c r="F183" s="12">
        <f>+ROUND((D183*E183),0)</f>
        <v>0</v>
      </c>
      <c r="G183" s="42"/>
      <c r="H183" s="39"/>
    </row>
    <row r="184" spans="1:8" x14ac:dyDescent="0.25">
      <c r="A184" s="19">
        <v>18.02</v>
      </c>
      <c r="B184" s="10" t="s">
        <v>38</v>
      </c>
      <c r="C184" s="11" t="s">
        <v>39</v>
      </c>
      <c r="D184" s="4">
        <v>33526</v>
      </c>
      <c r="E184" s="113"/>
      <c r="F184" s="12">
        <f>+ROUND((D184*E184),0)</f>
        <v>0</v>
      </c>
      <c r="G184" s="42"/>
      <c r="H184" s="39"/>
    </row>
    <row r="185" spans="1:8" ht="20.100000000000001" customHeight="1" x14ac:dyDescent="0.25">
      <c r="A185" s="74" t="s">
        <v>262</v>
      </c>
      <c r="B185" s="75" t="s">
        <v>153</v>
      </c>
      <c r="C185" s="75"/>
      <c r="D185" s="75"/>
      <c r="E185" s="118"/>
      <c r="F185" s="76">
        <f>+F186+F189+F191+F193+F202+F212+F218</f>
        <v>0</v>
      </c>
      <c r="G185" s="77">
        <f>+F185</f>
        <v>0</v>
      </c>
      <c r="H185" s="95"/>
    </row>
    <row r="186" spans="1:8" x14ac:dyDescent="0.25">
      <c r="A186" s="18">
        <v>1</v>
      </c>
      <c r="B186" s="1" t="s">
        <v>10</v>
      </c>
      <c r="C186" s="5"/>
      <c r="D186" s="6"/>
      <c r="E186" s="112"/>
      <c r="F186" s="7">
        <f>SUM(F187:F188)</f>
        <v>0</v>
      </c>
      <c r="G186" s="42"/>
      <c r="H186" s="39"/>
    </row>
    <row r="187" spans="1:8" x14ac:dyDescent="0.25">
      <c r="A187" s="19">
        <v>1.03</v>
      </c>
      <c r="B187" s="10" t="s">
        <v>11</v>
      </c>
      <c r="C187" s="11" t="s">
        <v>12</v>
      </c>
      <c r="D187" s="4">
        <v>66.599999999999994</v>
      </c>
      <c r="E187" s="113"/>
      <c r="F187" s="12">
        <f>+ROUND((D187*E187),0)</f>
        <v>0</v>
      </c>
      <c r="G187" s="42"/>
      <c r="H187" s="39"/>
    </row>
    <row r="188" spans="1:8" x14ac:dyDescent="0.25">
      <c r="A188" s="19">
        <v>1.05</v>
      </c>
      <c r="B188" s="10" t="s">
        <v>13</v>
      </c>
      <c r="C188" s="11" t="s">
        <v>12</v>
      </c>
      <c r="D188" s="4">
        <v>66.599999999999994</v>
      </c>
      <c r="E188" s="113"/>
      <c r="F188" s="12">
        <f>+ROUND((D188*E188),0)</f>
        <v>0</v>
      </c>
      <c r="G188" s="42"/>
      <c r="H188" s="39"/>
    </row>
    <row r="189" spans="1:8" x14ac:dyDescent="0.25">
      <c r="A189" s="18">
        <v>2</v>
      </c>
      <c r="B189" s="1" t="s">
        <v>14</v>
      </c>
      <c r="C189" s="5"/>
      <c r="D189" s="9"/>
      <c r="E189" s="112"/>
      <c r="F189" s="7">
        <f>SUM(F190)</f>
        <v>0</v>
      </c>
      <c r="G189" s="42"/>
      <c r="H189" s="39"/>
    </row>
    <row r="190" spans="1:8" x14ac:dyDescent="0.25">
      <c r="A190" s="19">
        <v>2.1800000000000002</v>
      </c>
      <c r="B190" s="10" t="s">
        <v>17</v>
      </c>
      <c r="C190" s="11" t="s">
        <v>16</v>
      </c>
      <c r="D190" s="4">
        <v>13</v>
      </c>
      <c r="E190" s="113"/>
      <c r="F190" s="12">
        <f>+ROUND((D190*E190),0)</f>
        <v>0</v>
      </c>
      <c r="G190" s="42"/>
      <c r="H190" s="39"/>
    </row>
    <row r="191" spans="1:8" x14ac:dyDescent="0.25">
      <c r="A191" s="18">
        <v>3</v>
      </c>
      <c r="B191" s="1" t="s">
        <v>19</v>
      </c>
      <c r="C191" s="2"/>
      <c r="D191" s="9"/>
      <c r="E191" s="115"/>
      <c r="F191" s="7">
        <f>SUM(F192)</f>
        <v>0</v>
      </c>
      <c r="G191" s="42"/>
      <c r="H191" s="39"/>
    </row>
    <row r="192" spans="1:8" x14ac:dyDescent="0.25">
      <c r="A192" s="19">
        <v>3.11</v>
      </c>
      <c r="B192" s="10" t="s">
        <v>22</v>
      </c>
      <c r="C192" s="13" t="s">
        <v>16</v>
      </c>
      <c r="D192" s="4">
        <v>56</v>
      </c>
      <c r="E192" s="120"/>
      <c r="F192" s="12">
        <f>+ROUND((D192*E192),0)</f>
        <v>0</v>
      </c>
      <c r="G192" s="42"/>
      <c r="H192" s="39"/>
    </row>
    <row r="193" spans="1:8" x14ac:dyDescent="0.25">
      <c r="A193" s="18">
        <v>10</v>
      </c>
      <c r="B193" s="1" t="s">
        <v>34</v>
      </c>
      <c r="C193" s="2"/>
      <c r="D193" s="3"/>
      <c r="E193" s="115"/>
      <c r="F193" s="7">
        <f>SUM(F194:F201)</f>
        <v>0</v>
      </c>
      <c r="G193" s="42"/>
      <c r="H193" s="39"/>
    </row>
    <row r="194" spans="1:8" ht="25.5" x14ac:dyDescent="0.25">
      <c r="A194" s="19">
        <v>10.002000000000001</v>
      </c>
      <c r="B194" s="10" t="s">
        <v>154</v>
      </c>
      <c r="C194" s="13" t="s">
        <v>16</v>
      </c>
      <c r="D194" s="4">
        <f>11.8+1.2</f>
        <v>13</v>
      </c>
      <c r="E194" s="120"/>
      <c r="F194" s="12">
        <f t="shared" ref="F194:F201" si="9">+ROUND((D194*E194),0)</f>
        <v>0</v>
      </c>
      <c r="G194" s="42"/>
      <c r="H194" s="39"/>
    </row>
    <row r="195" spans="1:8" ht="25.5" x14ac:dyDescent="0.25">
      <c r="A195" s="19">
        <v>10.009</v>
      </c>
      <c r="B195" s="10" t="s">
        <v>155</v>
      </c>
      <c r="C195" s="13" t="s">
        <v>16</v>
      </c>
      <c r="D195" s="4">
        <v>2.2999999999999998</v>
      </c>
      <c r="E195" s="120"/>
      <c r="F195" s="12">
        <f t="shared" si="9"/>
        <v>0</v>
      </c>
      <c r="G195" s="42"/>
      <c r="H195" s="39"/>
    </row>
    <row r="196" spans="1:8" ht="25.5" x14ac:dyDescent="0.25">
      <c r="A196" s="19">
        <v>10.026999999999999</v>
      </c>
      <c r="B196" s="10" t="s">
        <v>156</v>
      </c>
      <c r="C196" s="13" t="s">
        <v>16</v>
      </c>
      <c r="D196" s="4">
        <v>1.3</v>
      </c>
      <c r="E196" s="120"/>
      <c r="F196" s="12">
        <f t="shared" si="9"/>
        <v>0</v>
      </c>
      <c r="G196" s="42"/>
      <c r="H196" s="39"/>
    </row>
    <row r="197" spans="1:8" ht="25.5" x14ac:dyDescent="0.25">
      <c r="A197" s="19">
        <v>10.012</v>
      </c>
      <c r="B197" s="10" t="s">
        <v>157</v>
      </c>
      <c r="C197" s="13" t="s">
        <v>16</v>
      </c>
      <c r="D197" s="4">
        <v>7.35</v>
      </c>
      <c r="E197" s="120"/>
      <c r="F197" s="12">
        <f t="shared" si="9"/>
        <v>0</v>
      </c>
      <c r="G197" s="42"/>
      <c r="H197" s="39"/>
    </row>
    <row r="198" spans="1:8" ht="25.5" x14ac:dyDescent="0.25">
      <c r="A198" s="19">
        <v>10.006</v>
      </c>
      <c r="B198" s="10" t="s">
        <v>158</v>
      </c>
      <c r="C198" s="13" t="s">
        <v>16</v>
      </c>
      <c r="D198" s="4">
        <v>6.56</v>
      </c>
      <c r="E198" s="120"/>
      <c r="F198" s="12">
        <f t="shared" si="9"/>
        <v>0</v>
      </c>
      <c r="G198" s="42"/>
      <c r="H198" s="39"/>
    </row>
    <row r="199" spans="1:8" ht="25.5" x14ac:dyDescent="0.25">
      <c r="A199" s="19" t="s">
        <v>159</v>
      </c>
      <c r="B199" s="10" t="s">
        <v>160</v>
      </c>
      <c r="C199" s="13" t="s">
        <v>16</v>
      </c>
      <c r="D199" s="4">
        <v>4.8499999999999996</v>
      </c>
      <c r="E199" s="120"/>
      <c r="F199" s="12">
        <f t="shared" si="9"/>
        <v>0</v>
      </c>
      <c r="G199" s="42"/>
      <c r="H199" s="39"/>
    </row>
    <row r="200" spans="1:8" x14ac:dyDescent="0.25">
      <c r="A200" s="19">
        <v>10.105</v>
      </c>
      <c r="B200" s="10" t="s">
        <v>161</v>
      </c>
      <c r="C200" s="13" t="s">
        <v>12</v>
      </c>
      <c r="D200" s="4">
        <v>109</v>
      </c>
      <c r="E200" s="120"/>
      <c r="F200" s="12">
        <f t="shared" si="9"/>
        <v>0</v>
      </c>
      <c r="G200" s="42"/>
      <c r="H200" s="39"/>
    </row>
    <row r="201" spans="1:8" x14ac:dyDescent="0.25">
      <c r="A201" s="19">
        <v>10.125999999999999</v>
      </c>
      <c r="B201" s="10" t="s">
        <v>162</v>
      </c>
      <c r="C201" s="13" t="s">
        <v>26</v>
      </c>
      <c r="D201" s="4">
        <v>96</v>
      </c>
      <c r="E201" s="120"/>
      <c r="F201" s="12">
        <f t="shared" si="9"/>
        <v>0</v>
      </c>
      <c r="G201" s="42"/>
      <c r="H201" s="39"/>
    </row>
    <row r="202" spans="1:8" x14ac:dyDescent="0.25">
      <c r="A202" s="18">
        <v>16</v>
      </c>
      <c r="B202" s="1" t="s">
        <v>163</v>
      </c>
      <c r="C202" s="2"/>
      <c r="D202" s="3"/>
      <c r="E202" s="115"/>
      <c r="F202" s="7">
        <f>SUM(F203:F211)</f>
        <v>0</v>
      </c>
      <c r="G202" s="42"/>
      <c r="H202" s="39"/>
    </row>
    <row r="203" spans="1:8" x14ac:dyDescent="0.25">
      <c r="A203" s="19">
        <v>16.010000000000002</v>
      </c>
      <c r="B203" s="10" t="s">
        <v>164</v>
      </c>
      <c r="C203" s="13" t="s">
        <v>12</v>
      </c>
      <c r="D203" s="4">
        <f>66.44+13.12</f>
        <v>79.56</v>
      </c>
      <c r="E203" s="120"/>
      <c r="F203" s="12">
        <f t="shared" ref="F203:F211" si="10">+ROUND((D203*E203),0)</f>
        <v>0</v>
      </c>
      <c r="G203" s="42"/>
      <c r="H203" s="39"/>
    </row>
    <row r="204" spans="1:8" x14ac:dyDescent="0.25">
      <c r="A204" s="19">
        <v>16.07</v>
      </c>
      <c r="B204" s="10" t="s">
        <v>165</v>
      </c>
      <c r="C204" s="13" t="s">
        <v>12</v>
      </c>
      <c r="D204" s="4">
        <v>116</v>
      </c>
      <c r="E204" s="120"/>
      <c r="F204" s="12">
        <f t="shared" si="10"/>
        <v>0</v>
      </c>
      <c r="G204" s="42"/>
      <c r="H204" s="39"/>
    </row>
    <row r="205" spans="1:8" ht="25.5" x14ac:dyDescent="0.25">
      <c r="A205" s="19">
        <v>16.079999999999998</v>
      </c>
      <c r="B205" s="10" t="s">
        <v>166</v>
      </c>
      <c r="C205" s="13" t="s">
        <v>31</v>
      </c>
      <c r="D205" s="4">
        <v>2</v>
      </c>
      <c r="E205" s="120"/>
      <c r="F205" s="12">
        <f t="shared" si="10"/>
        <v>0</v>
      </c>
      <c r="G205" s="42"/>
      <c r="H205" s="39"/>
    </row>
    <row r="206" spans="1:8" ht="25.5" x14ac:dyDescent="0.25">
      <c r="A206" s="19">
        <v>16.09</v>
      </c>
      <c r="B206" s="10" t="s">
        <v>167</v>
      </c>
      <c r="C206" s="13" t="s">
        <v>31</v>
      </c>
      <c r="D206" s="4">
        <v>2</v>
      </c>
      <c r="E206" s="120"/>
      <c r="F206" s="12">
        <f t="shared" si="10"/>
        <v>0</v>
      </c>
      <c r="G206" s="42"/>
      <c r="H206" s="39"/>
    </row>
    <row r="207" spans="1:8" ht="38.25" x14ac:dyDescent="0.25">
      <c r="A207" s="19">
        <v>16.16</v>
      </c>
      <c r="B207" s="10" t="s">
        <v>168</v>
      </c>
      <c r="C207" s="13" t="s">
        <v>12</v>
      </c>
      <c r="D207" s="4">
        <v>3.36</v>
      </c>
      <c r="E207" s="120"/>
      <c r="F207" s="12">
        <f t="shared" si="10"/>
        <v>0</v>
      </c>
      <c r="G207" s="42"/>
      <c r="H207" s="39"/>
    </row>
    <row r="208" spans="1:8" x14ac:dyDescent="0.25">
      <c r="A208" s="19">
        <v>16.170000000000002</v>
      </c>
      <c r="B208" s="10" t="s">
        <v>169</v>
      </c>
      <c r="C208" s="13" t="s">
        <v>12</v>
      </c>
      <c r="D208" s="4">
        <v>13.3</v>
      </c>
      <c r="E208" s="120"/>
      <c r="F208" s="12">
        <f t="shared" si="10"/>
        <v>0</v>
      </c>
      <c r="G208" s="42"/>
      <c r="H208" s="39"/>
    </row>
    <row r="209" spans="1:8" x14ac:dyDescent="0.25">
      <c r="A209" s="19">
        <v>16.25</v>
      </c>
      <c r="B209" s="10" t="s">
        <v>170</v>
      </c>
      <c r="C209" s="13" t="s">
        <v>12</v>
      </c>
      <c r="D209" s="4">
        <v>13.3</v>
      </c>
      <c r="E209" s="120"/>
      <c r="F209" s="12">
        <f t="shared" si="10"/>
        <v>0</v>
      </c>
      <c r="G209" s="42"/>
      <c r="H209" s="39"/>
    </row>
    <row r="210" spans="1:8" x14ac:dyDescent="0.25">
      <c r="A210" s="19">
        <v>16.27</v>
      </c>
      <c r="B210" s="10" t="s">
        <v>171</v>
      </c>
      <c r="C210" s="13" t="s">
        <v>26</v>
      </c>
      <c r="D210" s="4">
        <v>21.5</v>
      </c>
      <c r="E210" s="120"/>
      <c r="F210" s="12">
        <f t="shared" si="10"/>
        <v>0</v>
      </c>
      <c r="G210" s="42"/>
      <c r="H210" s="39"/>
    </row>
    <row r="211" spans="1:8" x14ac:dyDescent="0.25">
      <c r="A211" s="19">
        <v>16.3</v>
      </c>
      <c r="B211" s="10" t="s">
        <v>172</v>
      </c>
      <c r="C211" s="13" t="s">
        <v>12</v>
      </c>
      <c r="D211" s="4">
        <v>109</v>
      </c>
      <c r="E211" s="120"/>
      <c r="F211" s="12">
        <f t="shared" si="10"/>
        <v>0</v>
      </c>
      <c r="G211" s="42"/>
      <c r="H211" s="39"/>
    </row>
    <row r="212" spans="1:8" x14ac:dyDescent="0.25">
      <c r="A212" s="18">
        <v>17</v>
      </c>
      <c r="B212" s="1" t="s">
        <v>53</v>
      </c>
      <c r="C212" s="2"/>
      <c r="D212" s="3"/>
      <c r="E212" s="115"/>
      <c r="F212" s="7">
        <f>SUM(F213:F217)</f>
        <v>0</v>
      </c>
      <c r="G212" s="42"/>
      <c r="H212" s="39"/>
    </row>
    <row r="213" spans="1:8" x14ac:dyDescent="0.25">
      <c r="A213" s="19">
        <v>17.2</v>
      </c>
      <c r="B213" s="10" t="s">
        <v>173</v>
      </c>
      <c r="C213" s="13" t="s">
        <v>174</v>
      </c>
      <c r="D213" s="4">
        <v>15.899999999999999</v>
      </c>
      <c r="E213" s="120"/>
      <c r="F213" s="12">
        <f>+ROUND((D213*E213),0)</f>
        <v>0</v>
      </c>
      <c r="G213" s="42"/>
      <c r="H213" s="39"/>
    </row>
    <row r="214" spans="1:8" x14ac:dyDescent="0.25">
      <c r="A214" s="19">
        <v>17.21</v>
      </c>
      <c r="B214" s="10" t="s">
        <v>175</v>
      </c>
      <c r="C214" s="13" t="s">
        <v>31</v>
      </c>
      <c r="D214" s="4">
        <v>1</v>
      </c>
      <c r="E214" s="120"/>
      <c r="F214" s="12">
        <f>+ROUND((D214*E214),0)</f>
        <v>0</v>
      </c>
      <c r="G214" s="42"/>
      <c r="H214" s="39"/>
    </row>
    <row r="215" spans="1:8" x14ac:dyDescent="0.25">
      <c r="A215" s="19">
        <v>17.22</v>
      </c>
      <c r="B215" s="10" t="s">
        <v>176</v>
      </c>
      <c r="C215" s="13" t="s">
        <v>31</v>
      </c>
      <c r="D215" s="4">
        <v>1</v>
      </c>
      <c r="E215" s="120"/>
      <c r="F215" s="12">
        <f>+ROUND((D215*E215),0)</f>
        <v>0</v>
      </c>
      <c r="G215" s="42"/>
      <c r="H215" s="39"/>
    </row>
    <row r="216" spans="1:8" x14ac:dyDescent="0.25">
      <c r="A216" s="19">
        <v>17.23</v>
      </c>
      <c r="B216" s="10" t="s">
        <v>177</v>
      </c>
      <c r="C216" s="13" t="s">
        <v>31</v>
      </c>
      <c r="D216" s="4">
        <v>5</v>
      </c>
      <c r="E216" s="120"/>
      <c r="F216" s="12">
        <f>+ROUND((D216*E216),0)</f>
        <v>0</v>
      </c>
      <c r="G216" s="42"/>
      <c r="H216" s="39"/>
    </row>
    <row r="217" spans="1:8" x14ac:dyDescent="0.25">
      <c r="A217" s="19">
        <v>17.12</v>
      </c>
      <c r="B217" s="10" t="s">
        <v>178</v>
      </c>
      <c r="C217" s="13" t="s">
        <v>31</v>
      </c>
      <c r="D217" s="4">
        <v>1</v>
      </c>
      <c r="E217" s="120"/>
      <c r="F217" s="12">
        <f>+ROUND((D217*E217),0)</f>
        <v>0</v>
      </c>
      <c r="G217" s="42"/>
      <c r="H217" s="39"/>
    </row>
    <row r="218" spans="1:8" x14ac:dyDescent="0.25">
      <c r="A218" s="18">
        <v>18</v>
      </c>
      <c r="B218" s="1" t="s">
        <v>53</v>
      </c>
      <c r="C218" s="2"/>
      <c r="D218" s="9"/>
      <c r="E218" s="115"/>
      <c r="F218" s="7">
        <f>SUM(F219)</f>
        <v>0</v>
      </c>
      <c r="G218" s="42"/>
      <c r="H218" s="39"/>
    </row>
    <row r="219" spans="1:8" x14ac:dyDescent="0.25">
      <c r="A219" s="19">
        <v>18.02</v>
      </c>
      <c r="B219" s="10" t="s">
        <v>38</v>
      </c>
      <c r="C219" s="13" t="s">
        <v>39</v>
      </c>
      <c r="D219" s="4">
        <v>6610</v>
      </c>
      <c r="E219" s="120"/>
      <c r="F219" s="12">
        <f>+ROUND((D219*E219),0)</f>
        <v>0</v>
      </c>
      <c r="G219" s="42"/>
      <c r="H219" s="39"/>
    </row>
    <row r="220" spans="1:8" ht="20.100000000000001" customHeight="1" x14ac:dyDescent="0.25">
      <c r="A220" s="74" t="s">
        <v>261</v>
      </c>
      <c r="B220" s="75" t="s">
        <v>179</v>
      </c>
      <c r="C220" s="75"/>
      <c r="D220" s="75"/>
      <c r="E220" s="118"/>
      <c r="F220" s="76">
        <f>+F221+F224+F226+F228+F238+F261</f>
        <v>0</v>
      </c>
      <c r="G220" s="77">
        <f>+F220</f>
        <v>0</v>
      </c>
      <c r="H220" s="95"/>
    </row>
    <row r="221" spans="1:8" x14ac:dyDescent="0.25">
      <c r="A221" s="62">
        <v>1</v>
      </c>
      <c r="B221" s="63" t="s">
        <v>10</v>
      </c>
      <c r="C221" s="64"/>
      <c r="D221" s="65"/>
      <c r="E221" s="121"/>
      <c r="F221" s="66">
        <f>SUM(F222:F223)</f>
        <v>0</v>
      </c>
      <c r="G221" s="67"/>
      <c r="H221" s="39"/>
    </row>
    <row r="222" spans="1:8" x14ac:dyDescent="0.25">
      <c r="A222" s="44">
        <v>1.03</v>
      </c>
      <c r="B222" s="45" t="s">
        <v>11</v>
      </c>
      <c r="C222" s="68" t="s">
        <v>12</v>
      </c>
      <c r="D222" s="4">
        <v>120</v>
      </c>
      <c r="E222" s="122"/>
      <c r="F222" s="69">
        <f>+ROUND((D222*E222),0)</f>
        <v>0</v>
      </c>
      <c r="G222" s="67"/>
      <c r="H222" s="39"/>
    </row>
    <row r="223" spans="1:8" x14ac:dyDescent="0.25">
      <c r="A223" s="19">
        <v>1.05</v>
      </c>
      <c r="B223" s="10" t="s">
        <v>13</v>
      </c>
      <c r="C223" s="13" t="s">
        <v>12</v>
      </c>
      <c r="D223" s="4">
        <v>120</v>
      </c>
      <c r="E223" s="120"/>
      <c r="F223" s="12">
        <f>+ROUND((D223*E223),0)</f>
        <v>0</v>
      </c>
      <c r="G223" s="42"/>
      <c r="H223" s="39"/>
    </row>
    <row r="224" spans="1:8" x14ac:dyDescent="0.25">
      <c r="A224" s="18">
        <v>2</v>
      </c>
      <c r="B224" s="1" t="s">
        <v>14</v>
      </c>
      <c r="C224" s="2"/>
      <c r="D224" s="9"/>
      <c r="E224" s="115"/>
      <c r="F224" s="7">
        <f>SUM(F225:F225)</f>
        <v>0</v>
      </c>
      <c r="G224" s="42"/>
      <c r="H224" s="39"/>
    </row>
    <row r="225" spans="1:8" x14ac:dyDescent="0.25">
      <c r="A225" s="19">
        <v>2.1800000000000002</v>
      </c>
      <c r="B225" s="10" t="s">
        <v>17</v>
      </c>
      <c r="C225" s="13" t="s">
        <v>16</v>
      </c>
      <c r="D225" s="4">
        <v>4</v>
      </c>
      <c r="E225" s="120"/>
      <c r="F225" s="12">
        <f>+ROUND((D225*E225),0)</f>
        <v>0</v>
      </c>
      <c r="G225" s="42"/>
      <c r="H225" s="39"/>
    </row>
    <row r="226" spans="1:8" x14ac:dyDescent="0.25">
      <c r="A226" s="18">
        <v>3</v>
      </c>
      <c r="B226" s="1" t="s">
        <v>19</v>
      </c>
      <c r="C226" s="2"/>
      <c r="D226" s="9"/>
      <c r="E226" s="115"/>
      <c r="F226" s="7">
        <f>SUM(F227:F227)</f>
        <v>0</v>
      </c>
      <c r="G226" s="42"/>
      <c r="H226" s="39"/>
    </row>
    <row r="227" spans="1:8" x14ac:dyDescent="0.25">
      <c r="A227" s="19">
        <v>3.11</v>
      </c>
      <c r="B227" s="10" t="s">
        <v>22</v>
      </c>
      <c r="C227" s="13" t="s">
        <v>16</v>
      </c>
      <c r="D227" s="4">
        <v>28</v>
      </c>
      <c r="E227" s="120"/>
      <c r="F227" s="12">
        <f>+ROUND((D227*E227),0)</f>
        <v>0</v>
      </c>
      <c r="G227" s="42"/>
      <c r="H227" s="39"/>
    </row>
    <row r="228" spans="1:8" x14ac:dyDescent="0.25">
      <c r="A228" s="18">
        <v>10</v>
      </c>
      <c r="B228" s="1" t="s">
        <v>34</v>
      </c>
      <c r="C228" s="2"/>
      <c r="D228" s="3"/>
      <c r="E228" s="115"/>
      <c r="F228" s="7">
        <f>SUM(F229:F237)</f>
        <v>0</v>
      </c>
      <c r="G228" s="42"/>
      <c r="H228" s="39"/>
    </row>
    <row r="229" spans="1:8" ht="25.5" x14ac:dyDescent="0.25">
      <c r="A229" s="19">
        <v>10.000999999999999</v>
      </c>
      <c r="B229" s="10" t="s">
        <v>35</v>
      </c>
      <c r="C229" s="13" t="s">
        <v>16</v>
      </c>
      <c r="D229" s="4">
        <v>0.11</v>
      </c>
      <c r="E229" s="120"/>
      <c r="F229" s="12">
        <f t="shared" ref="F229:F237" si="11">+ROUND((D229*E229),0)</f>
        <v>0</v>
      </c>
      <c r="G229" s="42"/>
      <c r="H229" s="39"/>
    </row>
    <row r="230" spans="1:8" ht="25.5" x14ac:dyDescent="0.25">
      <c r="A230" s="19">
        <v>10.002000000000001</v>
      </c>
      <c r="B230" s="10" t="s">
        <v>154</v>
      </c>
      <c r="C230" s="13" t="s">
        <v>16</v>
      </c>
      <c r="D230" s="4">
        <v>6.82</v>
      </c>
      <c r="E230" s="120"/>
      <c r="F230" s="12">
        <f t="shared" si="11"/>
        <v>0</v>
      </c>
      <c r="G230" s="42"/>
      <c r="H230" s="39"/>
    </row>
    <row r="231" spans="1:8" ht="25.5" x14ac:dyDescent="0.25">
      <c r="A231" s="19">
        <v>10.009</v>
      </c>
      <c r="B231" s="10" t="s">
        <v>155</v>
      </c>
      <c r="C231" s="13" t="s">
        <v>16</v>
      </c>
      <c r="D231" s="4">
        <v>3.65</v>
      </c>
      <c r="E231" s="120"/>
      <c r="F231" s="12">
        <f t="shared" si="11"/>
        <v>0</v>
      </c>
      <c r="G231" s="42"/>
      <c r="H231" s="39"/>
    </row>
    <row r="232" spans="1:8" ht="25.5" x14ac:dyDescent="0.25">
      <c r="A232" s="19">
        <v>10.026999999999999</v>
      </c>
      <c r="B232" s="10" t="s">
        <v>156</v>
      </c>
      <c r="C232" s="13" t="s">
        <v>16</v>
      </c>
      <c r="D232" s="4">
        <v>6.38</v>
      </c>
      <c r="E232" s="120"/>
      <c r="F232" s="12">
        <f t="shared" si="11"/>
        <v>0</v>
      </c>
      <c r="G232" s="42"/>
      <c r="H232" s="39"/>
    </row>
    <row r="233" spans="1:8" ht="25.5" x14ac:dyDescent="0.25">
      <c r="A233" s="19">
        <v>10.012</v>
      </c>
      <c r="B233" s="10" t="s">
        <v>157</v>
      </c>
      <c r="C233" s="13" t="s">
        <v>16</v>
      </c>
      <c r="D233" s="4">
        <v>2.66</v>
      </c>
      <c r="E233" s="120"/>
      <c r="F233" s="12">
        <f t="shared" si="11"/>
        <v>0</v>
      </c>
      <c r="G233" s="42"/>
      <c r="H233" s="39"/>
    </row>
    <row r="234" spans="1:8" ht="25.5" x14ac:dyDescent="0.25">
      <c r="A234" s="19">
        <v>10.125</v>
      </c>
      <c r="B234" s="10" t="s">
        <v>180</v>
      </c>
      <c r="C234" s="13" t="s">
        <v>16</v>
      </c>
      <c r="D234" s="4">
        <v>3.26</v>
      </c>
      <c r="E234" s="120"/>
      <c r="F234" s="12">
        <f t="shared" si="11"/>
        <v>0</v>
      </c>
      <c r="G234" s="42"/>
      <c r="H234" s="39"/>
    </row>
    <row r="235" spans="1:8" ht="25.5" x14ac:dyDescent="0.25">
      <c r="A235" s="19">
        <v>10.103</v>
      </c>
      <c r="B235" s="10" t="s">
        <v>181</v>
      </c>
      <c r="C235" s="13" t="s">
        <v>16</v>
      </c>
      <c r="D235" s="4">
        <v>2.2000000000000002</v>
      </c>
      <c r="E235" s="120"/>
      <c r="F235" s="12">
        <f t="shared" si="11"/>
        <v>0</v>
      </c>
      <c r="G235" s="42"/>
      <c r="H235" s="39"/>
    </row>
    <row r="236" spans="1:8" x14ac:dyDescent="0.25">
      <c r="A236" s="19">
        <v>10.105</v>
      </c>
      <c r="B236" s="10" t="s">
        <v>161</v>
      </c>
      <c r="C236" s="13" t="s">
        <v>12</v>
      </c>
      <c r="D236" s="4">
        <v>283</v>
      </c>
      <c r="E236" s="120"/>
      <c r="F236" s="12">
        <f t="shared" si="11"/>
        <v>0</v>
      </c>
      <c r="G236" s="42"/>
      <c r="H236" s="39"/>
    </row>
    <row r="237" spans="1:8" x14ac:dyDescent="0.25">
      <c r="A237" s="19">
        <v>10.125999999999999</v>
      </c>
      <c r="B237" s="10" t="s">
        <v>162</v>
      </c>
      <c r="C237" s="13" t="s">
        <v>26</v>
      </c>
      <c r="D237" s="4">
        <v>116</v>
      </c>
      <c r="E237" s="120"/>
      <c r="F237" s="12">
        <f t="shared" si="11"/>
        <v>0</v>
      </c>
      <c r="G237" s="42"/>
      <c r="H237" s="39"/>
    </row>
    <row r="238" spans="1:8" x14ac:dyDescent="0.25">
      <c r="A238" s="18">
        <v>16</v>
      </c>
      <c r="B238" s="1" t="s">
        <v>163</v>
      </c>
      <c r="C238" s="2"/>
      <c r="D238" s="3"/>
      <c r="E238" s="115"/>
      <c r="F238" s="7">
        <f>SUM(F239:F260)</f>
        <v>0</v>
      </c>
      <c r="G238" s="42"/>
      <c r="H238" s="39"/>
    </row>
    <row r="239" spans="1:8" x14ac:dyDescent="0.25">
      <c r="A239" s="19">
        <v>16.010000000000002</v>
      </c>
      <c r="B239" s="10" t="s">
        <v>164</v>
      </c>
      <c r="C239" s="13" t="s">
        <v>12</v>
      </c>
      <c r="D239" s="4">
        <v>161</v>
      </c>
      <c r="E239" s="120"/>
      <c r="F239" s="12">
        <f t="shared" ref="F239:F260" si="12">+ROUND((D239*E239),0)</f>
        <v>0</v>
      </c>
      <c r="G239" s="42"/>
      <c r="H239" s="39"/>
    </row>
    <row r="240" spans="1:8" x14ac:dyDescent="0.25">
      <c r="A240" s="19">
        <v>16.07</v>
      </c>
      <c r="B240" s="10" t="s">
        <v>165</v>
      </c>
      <c r="C240" s="13" t="s">
        <v>12</v>
      </c>
      <c r="D240" s="4">
        <v>128</v>
      </c>
      <c r="E240" s="120"/>
      <c r="F240" s="12">
        <f t="shared" si="12"/>
        <v>0</v>
      </c>
      <c r="G240" s="42"/>
      <c r="H240" s="39"/>
    </row>
    <row r="241" spans="1:8" ht="25.5" x14ac:dyDescent="0.25">
      <c r="A241" s="19">
        <v>16.079999999999998</v>
      </c>
      <c r="B241" s="10" t="s">
        <v>166</v>
      </c>
      <c r="C241" s="13" t="s">
        <v>31</v>
      </c>
      <c r="D241" s="4">
        <v>3</v>
      </c>
      <c r="E241" s="120"/>
      <c r="F241" s="12">
        <f t="shared" si="12"/>
        <v>0</v>
      </c>
      <c r="G241" s="42"/>
      <c r="H241" s="39"/>
    </row>
    <row r="242" spans="1:8" ht="25.5" x14ac:dyDescent="0.25">
      <c r="A242" s="19">
        <v>16.09</v>
      </c>
      <c r="B242" s="10" t="s">
        <v>167</v>
      </c>
      <c r="C242" s="13" t="s">
        <v>31</v>
      </c>
      <c r="D242" s="4">
        <v>8</v>
      </c>
      <c r="E242" s="120"/>
      <c r="F242" s="12">
        <f t="shared" si="12"/>
        <v>0</v>
      </c>
      <c r="G242" s="42"/>
      <c r="H242" s="39"/>
    </row>
    <row r="243" spans="1:8" ht="25.5" x14ac:dyDescent="0.25">
      <c r="A243" s="19">
        <v>16.100000000000001</v>
      </c>
      <c r="B243" s="10" t="s">
        <v>182</v>
      </c>
      <c r="C243" s="13" t="s">
        <v>31</v>
      </c>
      <c r="D243" s="4">
        <v>6</v>
      </c>
      <c r="E243" s="120"/>
      <c r="F243" s="12">
        <f t="shared" si="12"/>
        <v>0</v>
      </c>
      <c r="G243" s="42"/>
      <c r="H243" s="39"/>
    </row>
    <row r="244" spans="1:8" ht="25.5" x14ac:dyDescent="0.25">
      <c r="A244" s="19">
        <v>16.12</v>
      </c>
      <c r="B244" s="10" t="s">
        <v>183</v>
      </c>
      <c r="C244" s="13" t="s">
        <v>31</v>
      </c>
      <c r="D244" s="4">
        <v>3</v>
      </c>
      <c r="E244" s="120"/>
      <c r="F244" s="12">
        <f t="shared" si="12"/>
        <v>0</v>
      </c>
      <c r="G244" s="42"/>
      <c r="H244" s="39"/>
    </row>
    <row r="245" spans="1:8" ht="25.5" x14ac:dyDescent="0.25">
      <c r="A245" s="19">
        <v>16.13</v>
      </c>
      <c r="B245" s="10" t="s">
        <v>184</v>
      </c>
      <c r="C245" s="13" t="s">
        <v>31</v>
      </c>
      <c r="D245" s="4">
        <v>8</v>
      </c>
      <c r="E245" s="120"/>
      <c r="F245" s="12">
        <f t="shared" si="12"/>
        <v>0</v>
      </c>
      <c r="G245" s="42"/>
      <c r="H245" s="39"/>
    </row>
    <row r="246" spans="1:8" ht="25.5" x14ac:dyDescent="0.25">
      <c r="A246" s="19">
        <v>16.14</v>
      </c>
      <c r="B246" s="10" t="s">
        <v>185</v>
      </c>
      <c r="C246" s="13" t="s">
        <v>31</v>
      </c>
      <c r="D246" s="4">
        <v>6</v>
      </c>
      <c r="E246" s="120"/>
      <c r="F246" s="12">
        <f t="shared" si="12"/>
        <v>0</v>
      </c>
      <c r="G246" s="42"/>
      <c r="H246" s="39"/>
    </row>
    <row r="247" spans="1:8" ht="38.25" x14ac:dyDescent="0.25">
      <c r="A247" s="19">
        <v>16.16</v>
      </c>
      <c r="B247" s="10" t="s">
        <v>168</v>
      </c>
      <c r="C247" s="13" t="s">
        <v>12</v>
      </c>
      <c r="D247" s="4">
        <v>20</v>
      </c>
      <c r="E247" s="120"/>
      <c r="F247" s="12">
        <f t="shared" si="12"/>
        <v>0</v>
      </c>
      <c r="G247" s="42"/>
      <c r="H247" s="39"/>
    </row>
    <row r="248" spans="1:8" x14ac:dyDescent="0.25">
      <c r="A248" s="19">
        <v>16.190000000000001</v>
      </c>
      <c r="B248" s="10" t="s">
        <v>186</v>
      </c>
      <c r="C248" s="13" t="s">
        <v>31</v>
      </c>
      <c r="D248" s="4">
        <v>3</v>
      </c>
      <c r="E248" s="120"/>
      <c r="F248" s="12">
        <f t="shared" si="12"/>
        <v>0</v>
      </c>
      <c r="G248" s="42"/>
      <c r="H248" s="39"/>
    </row>
    <row r="249" spans="1:8" x14ac:dyDescent="0.25">
      <c r="A249" s="19">
        <v>16.2</v>
      </c>
      <c r="B249" s="10" t="s">
        <v>187</v>
      </c>
      <c r="C249" s="13" t="s">
        <v>31</v>
      </c>
      <c r="D249" s="4">
        <v>3</v>
      </c>
      <c r="E249" s="120"/>
      <c r="F249" s="12">
        <f t="shared" si="12"/>
        <v>0</v>
      </c>
      <c r="G249" s="42"/>
      <c r="H249" s="39"/>
    </row>
    <row r="250" spans="1:8" ht="25.5" x14ac:dyDescent="0.25">
      <c r="A250" s="19">
        <v>16.21</v>
      </c>
      <c r="B250" s="10" t="s">
        <v>188</v>
      </c>
      <c r="C250" s="13" t="s">
        <v>31</v>
      </c>
      <c r="D250" s="4">
        <v>2</v>
      </c>
      <c r="E250" s="120"/>
      <c r="F250" s="12">
        <f t="shared" si="12"/>
        <v>0</v>
      </c>
      <c r="G250" s="42"/>
      <c r="H250" s="39"/>
    </row>
    <row r="251" spans="1:8" x14ac:dyDescent="0.25">
      <c r="A251" s="19">
        <v>16.23</v>
      </c>
      <c r="B251" s="10" t="s">
        <v>189</v>
      </c>
      <c r="C251" s="13" t="s">
        <v>31</v>
      </c>
      <c r="D251" s="4">
        <v>3</v>
      </c>
      <c r="E251" s="120"/>
      <c r="F251" s="12">
        <f t="shared" si="12"/>
        <v>0</v>
      </c>
      <c r="G251" s="42"/>
      <c r="H251" s="39"/>
    </row>
    <row r="252" spans="1:8" x14ac:dyDescent="0.25">
      <c r="A252" s="19">
        <v>16.239999999999998</v>
      </c>
      <c r="B252" s="10" t="s">
        <v>190</v>
      </c>
      <c r="C252" s="13" t="s">
        <v>31</v>
      </c>
      <c r="D252" s="4">
        <v>5</v>
      </c>
      <c r="E252" s="120"/>
      <c r="F252" s="12">
        <f t="shared" si="12"/>
        <v>0</v>
      </c>
      <c r="G252" s="42"/>
      <c r="H252" s="39"/>
    </row>
    <row r="253" spans="1:8" x14ac:dyDescent="0.25">
      <c r="A253" s="19">
        <v>16.170000000000002</v>
      </c>
      <c r="B253" s="10" t="s">
        <v>169</v>
      </c>
      <c r="C253" s="13" t="s">
        <v>12</v>
      </c>
      <c r="D253" s="4">
        <v>74</v>
      </c>
      <c r="E253" s="120"/>
      <c r="F253" s="12">
        <f t="shared" si="12"/>
        <v>0</v>
      </c>
      <c r="G253" s="42"/>
      <c r="H253" s="39"/>
    </row>
    <row r="254" spans="1:8" x14ac:dyDescent="0.25">
      <c r="A254" s="19">
        <v>16.25</v>
      </c>
      <c r="B254" s="10" t="s">
        <v>170</v>
      </c>
      <c r="C254" s="13" t="s">
        <v>12</v>
      </c>
      <c r="D254" s="4">
        <v>60</v>
      </c>
      <c r="E254" s="120"/>
      <c r="F254" s="12">
        <f t="shared" si="12"/>
        <v>0</v>
      </c>
      <c r="G254" s="42"/>
      <c r="H254" s="39"/>
    </row>
    <row r="255" spans="1:8" x14ac:dyDescent="0.25">
      <c r="A255" s="19">
        <v>16.260000000000002</v>
      </c>
      <c r="B255" s="10" t="s">
        <v>191</v>
      </c>
      <c r="C255" s="13" t="s">
        <v>12</v>
      </c>
      <c r="D255" s="4">
        <v>14.3</v>
      </c>
      <c r="E255" s="120"/>
      <c r="F255" s="12">
        <f t="shared" si="12"/>
        <v>0</v>
      </c>
      <c r="G255" s="42"/>
      <c r="H255" s="39"/>
    </row>
    <row r="256" spans="1:8" x14ac:dyDescent="0.25">
      <c r="A256" s="19">
        <v>16.27</v>
      </c>
      <c r="B256" s="10" t="s">
        <v>171</v>
      </c>
      <c r="C256" s="13" t="s">
        <v>26</v>
      </c>
      <c r="D256" s="4">
        <v>111.5</v>
      </c>
      <c r="E256" s="120"/>
      <c r="F256" s="12">
        <f t="shared" si="12"/>
        <v>0</v>
      </c>
      <c r="G256" s="42"/>
      <c r="H256" s="39"/>
    </row>
    <row r="257" spans="1:8" x14ac:dyDescent="0.25">
      <c r="A257" s="19">
        <v>16.28</v>
      </c>
      <c r="B257" s="10" t="s">
        <v>192</v>
      </c>
      <c r="C257" s="13" t="s">
        <v>12</v>
      </c>
      <c r="D257" s="4">
        <v>46</v>
      </c>
      <c r="E257" s="120"/>
      <c r="F257" s="12">
        <f t="shared" si="12"/>
        <v>0</v>
      </c>
      <c r="G257" s="42"/>
      <c r="H257" s="39"/>
    </row>
    <row r="258" spans="1:8" x14ac:dyDescent="0.25">
      <c r="A258" s="19">
        <v>16.29</v>
      </c>
      <c r="B258" s="10" t="s">
        <v>193</v>
      </c>
      <c r="C258" s="13" t="s">
        <v>26</v>
      </c>
      <c r="D258" s="4">
        <v>15.4</v>
      </c>
      <c r="E258" s="120"/>
      <c r="F258" s="12">
        <f t="shared" si="12"/>
        <v>0</v>
      </c>
      <c r="G258" s="42"/>
      <c r="H258" s="39"/>
    </row>
    <row r="259" spans="1:8" x14ac:dyDescent="0.25">
      <c r="A259" s="19">
        <v>16.3</v>
      </c>
      <c r="B259" s="10" t="s">
        <v>172</v>
      </c>
      <c r="C259" s="13" t="s">
        <v>12</v>
      </c>
      <c r="D259" s="4">
        <v>283</v>
      </c>
      <c r="E259" s="120"/>
      <c r="F259" s="12">
        <f t="shared" si="12"/>
        <v>0</v>
      </c>
      <c r="G259" s="42"/>
      <c r="H259" s="39"/>
    </row>
    <row r="260" spans="1:8" x14ac:dyDescent="0.25">
      <c r="A260" s="19">
        <v>10.125999999999999</v>
      </c>
      <c r="B260" s="10" t="s">
        <v>162</v>
      </c>
      <c r="C260" s="13" t="s">
        <v>26</v>
      </c>
      <c r="D260" s="4">
        <v>116</v>
      </c>
      <c r="E260" s="120"/>
      <c r="F260" s="12">
        <f t="shared" si="12"/>
        <v>0</v>
      </c>
      <c r="G260" s="42"/>
      <c r="H260" s="39"/>
    </row>
    <row r="261" spans="1:8" x14ac:dyDescent="0.25">
      <c r="A261" s="18">
        <v>17</v>
      </c>
      <c r="B261" s="1" t="s">
        <v>53</v>
      </c>
      <c r="C261" s="2"/>
      <c r="D261" s="3"/>
      <c r="E261" s="115"/>
      <c r="F261" s="7">
        <f>SUM(F262:F264)</f>
        <v>0</v>
      </c>
      <c r="G261" s="42"/>
      <c r="H261" s="39"/>
    </row>
    <row r="262" spans="1:8" ht="25.5" x14ac:dyDescent="0.25">
      <c r="A262" s="19">
        <v>7.25</v>
      </c>
      <c r="B262" s="10" t="s">
        <v>194</v>
      </c>
      <c r="C262" s="13" t="s">
        <v>31</v>
      </c>
      <c r="D262" s="4">
        <v>9</v>
      </c>
      <c r="E262" s="120"/>
      <c r="F262" s="12">
        <f>+ROUND((D262*E262),0)</f>
        <v>0</v>
      </c>
      <c r="G262" s="42"/>
      <c r="H262" s="39"/>
    </row>
    <row r="263" spans="1:8" ht="38.25" x14ac:dyDescent="0.25">
      <c r="A263" s="19">
        <v>8.0169999999999995</v>
      </c>
      <c r="B263" s="10" t="s">
        <v>195</v>
      </c>
      <c r="C263" s="13" t="s">
        <v>26</v>
      </c>
      <c r="D263" s="4">
        <v>69</v>
      </c>
      <c r="E263" s="120"/>
      <c r="F263" s="12">
        <f>+ROUND((D263*E263),0)</f>
        <v>0</v>
      </c>
      <c r="G263" s="42"/>
      <c r="H263" s="39"/>
    </row>
    <row r="264" spans="1:8" x14ac:dyDescent="0.25">
      <c r="A264" s="21">
        <v>17.12</v>
      </c>
      <c r="B264" s="14" t="s">
        <v>178</v>
      </c>
      <c r="C264" s="15" t="s">
        <v>31</v>
      </c>
      <c r="D264" s="16">
        <v>1</v>
      </c>
      <c r="E264" s="123"/>
      <c r="F264" s="27">
        <f>+ROUND((D264*E264),0)</f>
        <v>0</v>
      </c>
      <c r="G264" s="18" t="s">
        <v>255</v>
      </c>
      <c r="H264" s="26" t="s">
        <v>255</v>
      </c>
    </row>
    <row r="265" spans="1:8" ht="20.100000000000001" customHeight="1" x14ac:dyDescent="0.25">
      <c r="A265" s="74" t="s">
        <v>263</v>
      </c>
      <c r="B265" s="75" t="s">
        <v>196</v>
      </c>
      <c r="C265" s="75"/>
      <c r="D265" s="75"/>
      <c r="E265" s="118"/>
      <c r="F265" s="76">
        <f>+F266+F268+F277+F280+F303</f>
        <v>0</v>
      </c>
      <c r="G265" s="77">
        <f>SUM(G266:G308)</f>
        <v>0</v>
      </c>
      <c r="H265" s="78">
        <f>SUM(H266:H308)</f>
        <v>0</v>
      </c>
    </row>
    <row r="266" spans="1:8" x14ac:dyDescent="0.25">
      <c r="A266" s="22">
        <v>1</v>
      </c>
      <c r="B266" s="17" t="s">
        <v>10</v>
      </c>
      <c r="C266" s="15"/>
      <c r="D266" s="16"/>
      <c r="E266" s="123"/>
      <c r="F266" s="28">
        <f>SUM(F267)</f>
        <v>0</v>
      </c>
      <c r="G266" s="40">
        <f>+F266</f>
        <v>0</v>
      </c>
      <c r="H266" s="39"/>
    </row>
    <row r="267" spans="1:8" x14ac:dyDescent="0.25">
      <c r="A267" s="21">
        <v>1.01</v>
      </c>
      <c r="B267" s="14" t="s">
        <v>44</v>
      </c>
      <c r="C267" s="15" t="s">
        <v>26</v>
      </c>
      <c r="D267" s="4">
        <v>306</v>
      </c>
      <c r="E267" s="123"/>
      <c r="F267" s="12">
        <f>+ROUND((D267*E267),0)</f>
        <v>0</v>
      </c>
      <c r="G267" s="42"/>
      <c r="H267" s="39"/>
    </row>
    <row r="268" spans="1:8" ht="16.5" customHeight="1" x14ac:dyDescent="0.25">
      <c r="A268" s="22">
        <v>2</v>
      </c>
      <c r="B268" s="17" t="s">
        <v>14</v>
      </c>
      <c r="C268" s="15"/>
      <c r="D268" s="4"/>
      <c r="E268" s="123"/>
      <c r="F268" s="28">
        <f>SUM(F269:F276)</f>
        <v>0</v>
      </c>
      <c r="G268" s="40">
        <f>+F268</f>
        <v>0</v>
      </c>
      <c r="H268" s="39"/>
    </row>
    <row r="269" spans="1:8" ht="15" customHeight="1" x14ac:dyDescent="0.25">
      <c r="A269" s="21">
        <v>2.14</v>
      </c>
      <c r="B269" s="14" t="s">
        <v>197</v>
      </c>
      <c r="C269" s="15" t="s">
        <v>12</v>
      </c>
      <c r="D269" s="4">
        <v>80</v>
      </c>
      <c r="E269" s="123"/>
      <c r="F269" s="12">
        <f t="shared" ref="F269:F276" si="13">+ROUND((D269*E269),0)</f>
        <v>0</v>
      </c>
      <c r="G269" s="42"/>
      <c r="H269" s="39"/>
    </row>
    <row r="270" spans="1:8" x14ac:dyDescent="0.25">
      <c r="A270" s="21">
        <v>2.15</v>
      </c>
      <c r="B270" s="14" t="s">
        <v>198</v>
      </c>
      <c r="C270" s="15" t="s">
        <v>12</v>
      </c>
      <c r="D270" s="4">
        <v>221</v>
      </c>
      <c r="E270" s="123"/>
      <c r="F270" s="12">
        <f t="shared" si="13"/>
        <v>0</v>
      </c>
      <c r="G270" s="42"/>
      <c r="H270" s="39"/>
    </row>
    <row r="271" spans="1:8" x14ac:dyDescent="0.25">
      <c r="A271" s="21">
        <v>2.16</v>
      </c>
      <c r="B271" s="14" t="s">
        <v>18</v>
      </c>
      <c r="C271" s="15" t="s">
        <v>16</v>
      </c>
      <c r="D271" s="4">
        <v>135</v>
      </c>
      <c r="E271" s="123"/>
      <c r="F271" s="12">
        <f t="shared" si="13"/>
        <v>0</v>
      </c>
      <c r="G271" s="42"/>
      <c r="H271" s="39"/>
    </row>
    <row r="272" spans="1:8" x14ac:dyDescent="0.25">
      <c r="A272" s="21">
        <v>2.5099999999999998</v>
      </c>
      <c r="B272" s="14" t="s">
        <v>15</v>
      </c>
      <c r="C272" s="15" t="s">
        <v>16</v>
      </c>
      <c r="D272" s="4">
        <v>166</v>
      </c>
      <c r="E272" s="123"/>
      <c r="F272" s="12">
        <f t="shared" si="13"/>
        <v>0</v>
      </c>
      <c r="G272" s="42"/>
      <c r="H272" s="39"/>
    </row>
    <row r="273" spans="1:8" x14ac:dyDescent="0.25">
      <c r="A273" s="21">
        <v>2.52</v>
      </c>
      <c r="B273" s="14" t="s">
        <v>199</v>
      </c>
      <c r="C273" s="15" t="s">
        <v>16</v>
      </c>
      <c r="D273" s="4">
        <v>367</v>
      </c>
      <c r="E273" s="123"/>
      <c r="F273" s="12">
        <f t="shared" si="13"/>
        <v>0</v>
      </c>
      <c r="G273" s="42"/>
      <c r="H273" s="39"/>
    </row>
    <row r="274" spans="1:8" x14ac:dyDescent="0.25">
      <c r="A274" s="21">
        <v>2.21</v>
      </c>
      <c r="B274" s="14" t="s">
        <v>200</v>
      </c>
      <c r="C274" s="15" t="s">
        <v>16</v>
      </c>
      <c r="D274" s="4">
        <v>8.5</v>
      </c>
      <c r="E274" s="123"/>
      <c r="F274" s="12">
        <f t="shared" si="13"/>
        <v>0</v>
      </c>
      <c r="G274" s="42"/>
      <c r="H274" s="39"/>
    </row>
    <row r="275" spans="1:8" x14ac:dyDescent="0.25">
      <c r="A275" s="21">
        <v>2.2200000000000002</v>
      </c>
      <c r="B275" s="14" t="s">
        <v>201</v>
      </c>
      <c r="C275" s="15" t="s">
        <v>16</v>
      </c>
      <c r="D275" s="4">
        <v>62</v>
      </c>
      <c r="E275" s="123"/>
      <c r="F275" s="12">
        <f t="shared" si="13"/>
        <v>0</v>
      </c>
      <c r="G275" s="42"/>
      <c r="H275" s="39"/>
    </row>
    <row r="276" spans="1:8" x14ac:dyDescent="0.25">
      <c r="A276" s="21">
        <v>2.1800000000000002</v>
      </c>
      <c r="B276" s="14" t="s">
        <v>17</v>
      </c>
      <c r="C276" s="15" t="s">
        <v>16</v>
      </c>
      <c r="D276" s="4">
        <v>8</v>
      </c>
      <c r="E276" s="123"/>
      <c r="F276" s="12">
        <f t="shared" si="13"/>
        <v>0</v>
      </c>
      <c r="G276" s="42"/>
      <c r="H276" s="39"/>
    </row>
    <row r="277" spans="1:8" x14ac:dyDescent="0.25">
      <c r="A277" s="22">
        <v>3</v>
      </c>
      <c r="B277" s="17" t="s">
        <v>19</v>
      </c>
      <c r="C277" s="15"/>
      <c r="D277" s="16"/>
      <c r="E277" s="123"/>
      <c r="F277" s="28">
        <f>SUM(F278:F279)</f>
        <v>0</v>
      </c>
      <c r="G277" s="40">
        <f>+F277</f>
        <v>0</v>
      </c>
      <c r="H277" s="39"/>
    </row>
    <row r="278" spans="1:8" ht="25.5" x14ac:dyDescent="0.25">
      <c r="A278" s="21">
        <v>3.02</v>
      </c>
      <c r="B278" s="14" t="s">
        <v>20</v>
      </c>
      <c r="C278" s="15" t="s">
        <v>16</v>
      </c>
      <c r="D278" s="4">
        <v>468</v>
      </c>
      <c r="E278" s="123"/>
      <c r="F278" s="12">
        <f>+ROUND((D278*E278),0)</f>
        <v>0</v>
      </c>
      <c r="G278" s="42"/>
      <c r="H278" s="39"/>
    </row>
    <row r="279" spans="1:8" x14ac:dyDescent="0.25">
      <c r="A279" s="21">
        <v>3.09</v>
      </c>
      <c r="B279" s="14" t="s">
        <v>21</v>
      </c>
      <c r="C279" s="15" t="s">
        <v>16</v>
      </c>
      <c r="D279" s="4">
        <v>135</v>
      </c>
      <c r="E279" s="123"/>
      <c r="F279" s="12">
        <f>+ROUND((D279*E279),0)</f>
        <v>0</v>
      </c>
      <c r="G279" s="42"/>
      <c r="H279" s="39"/>
    </row>
    <row r="280" spans="1:8" x14ac:dyDescent="0.25">
      <c r="A280" s="22">
        <v>6</v>
      </c>
      <c r="B280" s="17" t="s">
        <v>202</v>
      </c>
      <c r="C280" s="15"/>
      <c r="D280" s="16"/>
      <c r="E280" s="123"/>
      <c r="F280" s="28">
        <f>SUM(F281:F302)</f>
        <v>0</v>
      </c>
      <c r="G280" s="42"/>
      <c r="H280" s="39"/>
    </row>
    <row r="281" spans="1:8" x14ac:dyDescent="0.25">
      <c r="A281" s="47">
        <v>8.2650000000000006</v>
      </c>
      <c r="B281" s="48" t="s">
        <v>203</v>
      </c>
      <c r="C281" s="49" t="s">
        <v>31</v>
      </c>
      <c r="D281" s="4">
        <v>13</v>
      </c>
      <c r="E281" s="123"/>
      <c r="F281" s="12">
        <f t="shared" ref="F281:F302" si="14">+ROUND((D281*E281),0)</f>
        <v>0</v>
      </c>
      <c r="G281" s="40">
        <f>+F281</f>
        <v>0</v>
      </c>
      <c r="H281" s="39"/>
    </row>
    <row r="282" spans="1:8" x14ac:dyDescent="0.25">
      <c r="A282" s="21">
        <v>6.33</v>
      </c>
      <c r="B282" s="14" t="s">
        <v>204</v>
      </c>
      <c r="C282" s="15" t="s">
        <v>26</v>
      </c>
      <c r="D282" s="4">
        <v>3.5999999999999996</v>
      </c>
      <c r="E282" s="123"/>
      <c r="F282" s="12">
        <f t="shared" si="14"/>
        <v>0</v>
      </c>
      <c r="G282" s="40"/>
      <c r="H282" s="43">
        <f>+F282</f>
        <v>0</v>
      </c>
    </row>
    <row r="283" spans="1:8" x14ac:dyDescent="0.25">
      <c r="A283" s="21" t="s">
        <v>205</v>
      </c>
      <c r="B283" s="14" t="s">
        <v>206</v>
      </c>
      <c r="C283" s="15" t="s">
        <v>26</v>
      </c>
      <c r="D283" s="4">
        <v>3.5999999999999996</v>
      </c>
      <c r="E283" s="123"/>
      <c r="F283" s="12">
        <f t="shared" si="14"/>
        <v>0</v>
      </c>
      <c r="G283" s="40">
        <f>+F283</f>
        <v>0</v>
      </c>
      <c r="H283" s="39"/>
    </row>
    <row r="284" spans="1:8" ht="25.5" x14ac:dyDescent="0.25">
      <c r="A284" s="21">
        <v>6.01</v>
      </c>
      <c r="B284" s="14" t="s">
        <v>207</v>
      </c>
      <c r="C284" s="15" t="s">
        <v>26</v>
      </c>
      <c r="D284" s="4">
        <v>113</v>
      </c>
      <c r="E284" s="123"/>
      <c r="F284" s="12">
        <f t="shared" si="14"/>
        <v>0</v>
      </c>
      <c r="G284" s="42"/>
      <c r="H284" s="43">
        <f>+F284</f>
        <v>0</v>
      </c>
    </row>
    <row r="285" spans="1:8" ht="25.5" x14ac:dyDescent="0.25">
      <c r="A285" s="21" t="s">
        <v>208</v>
      </c>
      <c r="B285" s="14" t="s">
        <v>209</v>
      </c>
      <c r="C285" s="15" t="s">
        <v>26</v>
      </c>
      <c r="D285" s="4">
        <v>113</v>
      </c>
      <c r="E285" s="123"/>
      <c r="F285" s="12">
        <f t="shared" si="14"/>
        <v>0</v>
      </c>
      <c r="G285" s="40">
        <f>+F285</f>
        <v>0</v>
      </c>
      <c r="H285" s="39"/>
    </row>
    <row r="286" spans="1:8" x14ac:dyDescent="0.25">
      <c r="A286" s="21">
        <v>6.02</v>
      </c>
      <c r="B286" s="14" t="s">
        <v>210</v>
      </c>
      <c r="C286" s="15" t="s">
        <v>26</v>
      </c>
      <c r="D286" s="4">
        <v>42.5</v>
      </c>
      <c r="E286" s="123"/>
      <c r="F286" s="12">
        <f t="shared" si="14"/>
        <v>0</v>
      </c>
      <c r="G286" s="42"/>
      <c r="H286" s="43">
        <f>+F286</f>
        <v>0</v>
      </c>
    </row>
    <row r="287" spans="1:8" ht="25.5" x14ac:dyDescent="0.25">
      <c r="A287" s="47" t="s">
        <v>211</v>
      </c>
      <c r="B287" s="48" t="s">
        <v>212</v>
      </c>
      <c r="C287" s="49" t="s">
        <v>26</v>
      </c>
      <c r="D287" s="4">
        <v>42.5</v>
      </c>
      <c r="E287" s="123"/>
      <c r="F287" s="12">
        <f t="shared" si="14"/>
        <v>0</v>
      </c>
      <c r="G287" s="40">
        <f>+F287</f>
        <v>0</v>
      </c>
      <c r="H287" s="39"/>
    </row>
    <row r="288" spans="1:8" x14ac:dyDescent="0.25">
      <c r="A288" s="21">
        <v>6.04</v>
      </c>
      <c r="B288" s="14" t="s">
        <v>213</v>
      </c>
      <c r="C288" s="15" t="s">
        <v>26</v>
      </c>
      <c r="D288" s="4">
        <v>47</v>
      </c>
      <c r="E288" s="123"/>
      <c r="F288" s="12">
        <f t="shared" si="14"/>
        <v>0</v>
      </c>
      <c r="G288" s="42"/>
      <c r="H288" s="43">
        <f>+F288</f>
        <v>0</v>
      </c>
    </row>
    <row r="289" spans="1:8" ht="25.5" x14ac:dyDescent="0.25">
      <c r="A289" s="21" t="s">
        <v>214</v>
      </c>
      <c r="B289" s="14" t="s">
        <v>215</v>
      </c>
      <c r="C289" s="15" t="s">
        <v>26</v>
      </c>
      <c r="D289" s="4">
        <v>47</v>
      </c>
      <c r="E289" s="123"/>
      <c r="F289" s="12">
        <f t="shared" si="14"/>
        <v>0</v>
      </c>
      <c r="G289" s="40">
        <f>+F289</f>
        <v>0</v>
      </c>
      <c r="H289" s="39"/>
    </row>
    <row r="290" spans="1:8" x14ac:dyDescent="0.25">
      <c r="A290" s="21">
        <v>6.05</v>
      </c>
      <c r="B290" s="14" t="s">
        <v>216</v>
      </c>
      <c r="C290" s="15" t="s">
        <v>26</v>
      </c>
      <c r="D290" s="4">
        <v>22.5</v>
      </c>
      <c r="E290" s="123"/>
      <c r="F290" s="12">
        <f t="shared" si="14"/>
        <v>0</v>
      </c>
      <c r="G290" s="42"/>
      <c r="H290" s="43">
        <f>+F290</f>
        <v>0</v>
      </c>
    </row>
    <row r="291" spans="1:8" ht="25.5" x14ac:dyDescent="0.25">
      <c r="A291" s="21" t="s">
        <v>217</v>
      </c>
      <c r="B291" s="14" t="s">
        <v>218</v>
      </c>
      <c r="C291" s="15" t="s">
        <v>26</v>
      </c>
      <c r="D291" s="4">
        <v>22.5</v>
      </c>
      <c r="E291" s="123"/>
      <c r="F291" s="12">
        <f t="shared" si="14"/>
        <v>0</v>
      </c>
      <c r="G291" s="40">
        <f>+F291</f>
        <v>0</v>
      </c>
      <c r="H291" s="39"/>
    </row>
    <row r="292" spans="1:8" x14ac:dyDescent="0.25">
      <c r="A292" s="21">
        <v>6.06</v>
      </c>
      <c r="B292" s="14" t="s">
        <v>219</v>
      </c>
      <c r="C292" s="15" t="s">
        <v>26</v>
      </c>
      <c r="D292" s="4">
        <v>65</v>
      </c>
      <c r="E292" s="123"/>
      <c r="F292" s="12">
        <f t="shared" si="14"/>
        <v>0</v>
      </c>
      <c r="G292" s="42"/>
      <c r="H292" s="43">
        <f>+F292</f>
        <v>0</v>
      </c>
    </row>
    <row r="293" spans="1:8" ht="25.5" x14ac:dyDescent="0.25">
      <c r="A293" s="21" t="s">
        <v>220</v>
      </c>
      <c r="B293" s="14" t="s">
        <v>221</v>
      </c>
      <c r="C293" s="15" t="s">
        <v>26</v>
      </c>
      <c r="D293" s="4">
        <v>65</v>
      </c>
      <c r="E293" s="123"/>
      <c r="F293" s="12">
        <f t="shared" si="14"/>
        <v>0</v>
      </c>
      <c r="G293" s="40">
        <f t="shared" ref="G293:G298" si="15">+F293</f>
        <v>0</v>
      </c>
      <c r="H293" s="39"/>
    </row>
    <row r="294" spans="1:8" ht="25.5" x14ac:dyDescent="0.25">
      <c r="A294" s="21">
        <v>8.1869999999999994</v>
      </c>
      <c r="B294" s="14" t="s">
        <v>130</v>
      </c>
      <c r="C294" s="15" t="s">
        <v>31</v>
      </c>
      <c r="D294" s="4">
        <v>2</v>
      </c>
      <c r="E294" s="123"/>
      <c r="F294" s="12">
        <f t="shared" si="14"/>
        <v>0</v>
      </c>
      <c r="G294" s="40">
        <f t="shared" si="15"/>
        <v>0</v>
      </c>
      <c r="H294" s="39"/>
    </row>
    <row r="295" spans="1:8" ht="25.5" x14ac:dyDescent="0.25">
      <c r="A295" s="21">
        <v>8.1890000000000001</v>
      </c>
      <c r="B295" s="14" t="s">
        <v>84</v>
      </c>
      <c r="C295" s="15" t="s">
        <v>31</v>
      </c>
      <c r="D295" s="4">
        <v>5</v>
      </c>
      <c r="E295" s="123"/>
      <c r="F295" s="12">
        <f t="shared" si="14"/>
        <v>0</v>
      </c>
      <c r="G295" s="40">
        <f t="shared" si="15"/>
        <v>0</v>
      </c>
      <c r="H295" s="39"/>
    </row>
    <row r="296" spans="1:8" ht="25.5" x14ac:dyDescent="0.25">
      <c r="A296" s="21">
        <v>6.34</v>
      </c>
      <c r="B296" s="14" t="s">
        <v>222</v>
      </c>
      <c r="C296" s="15" t="s">
        <v>31</v>
      </c>
      <c r="D296" s="4">
        <v>10</v>
      </c>
      <c r="E296" s="123"/>
      <c r="F296" s="12">
        <f t="shared" si="14"/>
        <v>0</v>
      </c>
      <c r="G296" s="40">
        <f t="shared" si="15"/>
        <v>0</v>
      </c>
      <c r="H296" s="39"/>
    </row>
    <row r="297" spans="1:8" ht="25.5" x14ac:dyDescent="0.25">
      <c r="A297" s="50">
        <v>6.3</v>
      </c>
      <c r="B297" s="14" t="s">
        <v>223</v>
      </c>
      <c r="C297" s="15" t="s">
        <v>31</v>
      </c>
      <c r="D297" s="4">
        <v>2</v>
      </c>
      <c r="E297" s="123"/>
      <c r="F297" s="12">
        <f t="shared" si="14"/>
        <v>0</v>
      </c>
      <c r="G297" s="40">
        <f t="shared" si="15"/>
        <v>0</v>
      </c>
      <c r="H297" s="39"/>
    </row>
    <row r="298" spans="1:8" x14ac:dyDescent="0.25">
      <c r="A298" s="21">
        <v>8.3045000000000009</v>
      </c>
      <c r="B298" s="14" t="s">
        <v>224</v>
      </c>
      <c r="C298" s="15" t="s">
        <v>31</v>
      </c>
      <c r="D298" s="4">
        <v>5</v>
      </c>
      <c r="E298" s="123"/>
      <c r="F298" s="12">
        <f t="shared" si="14"/>
        <v>0</v>
      </c>
      <c r="G298" s="40">
        <f t="shared" si="15"/>
        <v>0</v>
      </c>
      <c r="H298" s="39"/>
    </row>
    <row r="299" spans="1:8" ht="25.5" x14ac:dyDescent="0.25">
      <c r="A299" s="21">
        <v>8.1630000000000003</v>
      </c>
      <c r="B299" s="48" t="s">
        <v>225</v>
      </c>
      <c r="C299" s="15" t="s">
        <v>31</v>
      </c>
      <c r="D299" s="4">
        <v>5</v>
      </c>
      <c r="E299" s="123"/>
      <c r="F299" s="12">
        <f t="shared" si="14"/>
        <v>0</v>
      </c>
      <c r="G299" s="40"/>
      <c r="H299" s="43">
        <f>+F299</f>
        <v>0</v>
      </c>
    </row>
    <row r="300" spans="1:8" ht="25.5" x14ac:dyDescent="0.25">
      <c r="A300" s="21">
        <v>8.1679999999999993</v>
      </c>
      <c r="B300" s="48" t="s">
        <v>226</v>
      </c>
      <c r="C300" s="15" t="s">
        <v>31</v>
      </c>
      <c r="D300" s="4">
        <v>2</v>
      </c>
      <c r="E300" s="123"/>
      <c r="F300" s="12">
        <f t="shared" si="14"/>
        <v>0</v>
      </c>
      <c r="G300" s="42"/>
      <c r="H300" s="43">
        <f>+F300</f>
        <v>0</v>
      </c>
    </row>
    <row r="301" spans="1:8" x14ac:dyDescent="0.25">
      <c r="A301" s="21">
        <v>8.1000999999999994</v>
      </c>
      <c r="B301" s="14" t="s">
        <v>227</v>
      </c>
      <c r="C301" s="15" t="s">
        <v>31</v>
      </c>
      <c r="D301" s="4">
        <v>10</v>
      </c>
      <c r="E301" s="123"/>
      <c r="F301" s="12">
        <f t="shared" si="14"/>
        <v>0</v>
      </c>
      <c r="G301" s="40">
        <f>+F301</f>
        <v>0</v>
      </c>
      <c r="H301" s="39"/>
    </row>
    <row r="302" spans="1:8" x14ac:dyDescent="0.25">
      <c r="A302" s="21">
        <v>8.3033000000000001</v>
      </c>
      <c r="B302" s="14" t="s">
        <v>228</v>
      </c>
      <c r="C302" s="15" t="s">
        <v>31</v>
      </c>
      <c r="D302" s="4">
        <v>22</v>
      </c>
      <c r="E302" s="123"/>
      <c r="F302" s="12">
        <f t="shared" si="14"/>
        <v>0</v>
      </c>
      <c r="G302" s="40">
        <f>+F302</f>
        <v>0</v>
      </c>
      <c r="H302" s="39"/>
    </row>
    <row r="303" spans="1:8" x14ac:dyDescent="0.25">
      <c r="A303" s="22">
        <v>11</v>
      </c>
      <c r="B303" s="17" t="s">
        <v>148</v>
      </c>
      <c r="C303" s="15"/>
      <c r="D303" s="16"/>
      <c r="E303" s="123"/>
      <c r="F303" s="28">
        <f>SUM(F304:F308)</f>
        <v>0</v>
      </c>
      <c r="G303" s="42"/>
      <c r="H303" s="39"/>
    </row>
    <row r="304" spans="1:8" ht="25.5" x14ac:dyDescent="0.25">
      <c r="A304" s="21">
        <v>11.26</v>
      </c>
      <c r="B304" s="14" t="s">
        <v>149</v>
      </c>
      <c r="C304" s="15" t="s">
        <v>26</v>
      </c>
      <c r="D304" s="4">
        <v>46</v>
      </c>
      <c r="E304" s="123"/>
      <c r="F304" s="12">
        <f>+ROUND((D304*E304),0)</f>
        <v>0</v>
      </c>
      <c r="G304" s="40">
        <f>+F304</f>
        <v>0</v>
      </c>
      <c r="H304" s="39"/>
    </row>
    <row r="305" spans="1:8" ht="25.5" x14ac:dyDescent="0.25">
      <c r="A305" s="21">
        <v>11.28</v>
      </c>
      <c r="B305" s="14" t="s">
        <v>150</v>
      </c>
      <c r="C305" s="15" t="s">
        <v>31</v>
      </c>
      <c r="D305" s="4">
        <v>13</v>
      </c>
      <c r="E305" s="123"/>
      <c r="F305" s="12">
        <f>+ROUND((D305*E305),0)</f>
        <v>0</v>
      </c>
      <c r="G305" s="40">
        <f>+F305</f>
        <v>0</v>
      </c>
      <c r="H305" s="39"/>
    </row>
    <row r="306" spans="1:8" ht="25.5" x14ac:dyDescent="0.25">
      <c r="A306" s="21">
        <v>11.29</v>
      </c>
      <c r="B306" s="14" t="s">
        <v>151</v>
      </c>
      <c r="C306" s="15" t="s">
        <v>31</v>
      </c>
      <c r="D306" s="4">
        <v>13</v>
      </c>
      <c r="E306" s="123"/>
      <c r="F306" s="12">
        <f>+ROUND((D306*E306),0)</f>
        <v>0</v>
      </c>
      <c r="G306" s="40">
        <f>+F306</f>
        <v>0</v>
      </c>
      <c r="H306" s="39"/>
    </row>
    <row r="307" spans="1:8" ht="25.5" x14ac:dyDescent="0.25">
      <c r="A307" s="21">
        <v>11.11</v>
      </c>
      <c r="B307" s="14" t="s">
        <v>229</v>
      </c>
      <c r="C307" s="15" t="s">
        <v>26</v>
      </c>
      <c r="D307" s="4">
        <v>8</v>
      </c>
      <c r="E307" s="123"/>
      <c r="F307" s="12">
        <f>+ROUND((D307*E307),0)</f>
        <v>0</v>
      </c>
      <c r="G307" s="40">
        <f>+F307</f>
        <v>0</v>
      </c>
      <c r="H307" s="39"/>
    </row>
    <row r="308" spans="1:8" ht="25.5" x14ac:dyDescent="0.25">
      <c r="A308" s="19">
        <v>11.12</v>
      </c>
      <c r="B308" s="10" t="s">
        <v>230</v>
      </c>
      <c r="C308" s="13" t="s">
        <v>26</v>
      </c>
      <c r="D308" s="4">
        <v>5</v>
      </c>
      <c r="E308" s="120"/>
      <c r="F308" s="12">
        <f>+ROUND((D308*E308),0)</f>
        <v>0</v>
      </c>
      <c r="G308" s="40">
        <f>+F308</f>
        <v>0</v>
      </c>
      <c r="H308" s="39"/>
    </row>
    <row r="309" spans="1:8" ht="30" customHeight="1" x14ac:dyDescent="0.25">
      <c r="A309" s="96" t="s">
        <v>93</v>
      </c>
      <c r="B309" s="97" t="s">
        <v>66</v>
      </c>
      <c r="C309" s="97"/>
      <c r="D309" s="97"/>
      <c r="E309" s="124"/>
      <c r="F309" s="98">
        <f>+F310+F314+F318+F322+F351+F354+F361</f>
        <v>0</v>
      </c>
      <c r="G309" s="99">
        <f>+G310+G314+G318+G322+G351+G354+G361</f>
        <v>0</v>
      </c>
      <c r="H309" s="99">
        <f>+H310+H314+H318+H322+H351+H354+H361</f>
        <v>0</v>
      </c>
    </row>
    <row r="310" spans="1:8" x14ac:dyDescent="0.25">
      <c r="A310" s="18">
        <v>1</v>
      </c>
      <c r="B310" s="1" t="s">
        <v>10</v>
      </c>
      <c r="C310" s="5"/>
      <c r="D310" s="6"/>
      <c r="E310" s="112"/>
      <c r="F310" s="7">
        <f>SUM(F311:F313)</f>
        <v>0</v>
      </c>
      <c r="G310" s="7">
        <f>SUM(G311:G313)</f>
        <v>0</v>
      </c>
      <c r="H310" s="39"/>
    </row>
    <row r="311" spans="1:8" x14ac:dyDescent="0.25">
      <c r="A311" s="19">
        <v>1.01</v>
      </c>
      <c r="B311" s="10" t="s">
        <v>44</v>
      </c>
      <c r="C311" s="11" t="s">
        <v>26</v>
      </c>
      <c r="D311" s="4">
        <v>591</v>
      </c>
      <c r="E311" s="113"/>
      <c r="F311" s="12">
        <f>+ROUND((D311*E311),0)</f>
        <v>0</v>
      </c>
      <c r="G311" s="12">
        <f>+F311</f>
        <v>0</v>
      </c>
      <c r="H311" s="39"/>
    </row>
    <row r="312" spans="1:8" x14ac:dyDescent="0.25">
      <c r="A312" s="19">
        <v>1.03</v>
      </c>
      <c r="B312" s="10" t="s">
        <v>11</v>
      </c>
      <c r="C312" s="11" t="s">
        <v>12</v>
      </c>
      <c r="D312" s="4">
        <v>315</v>
      </c>
      <c r="E312" s="113"/>
      <c r="F312" s="12">
        <f>+ROUND((D312*E312),0)</f>
        <v>0</v>
      </c>
      <c r="G312" s="12">
        <f t="shared" ref="G312:G313" si="16">+F312</f>
        <v>0</v>
      </c>
      <c r="H312" s="39"/>
    </row>
    <row r="313" spans="1:8" x14ac:dyDescent="0.25">
      <c r="A313" s="19">
        <v>1.05</v>
      </c>
      <c r="B313" s="10" t="s">
        <v>13</v>
      </c>
      <c r="C313" s="11" t="s">
        <v>12</v>
      </c>
      <c r="D313" s="4">
        <v>601</v>
      </c>
      <c r="E313" s="113"/>
      <c r="F313" s="12">
        <f>+ROUND((D313*E313),0)</f>
        <v>0</v>
      </c>
      <c r="G313" s="12">
        <f t="shared" si="16"/>
        <v>0</v>
      </c>
      <c r="H313" s="39"/>
    </row>
    <row r="314" spans="1:8" x14ac:dyDescent="0.25">
      <c r="A314" s="18">
        <v>2</v>
      </c>
      <c r="B314" s="1" t="s">
        <v>14</v>
      </c>
      <c r="C314" s="5"/>
      <c r="D314" s="9"/>
      <c r="E314" s="112"/>
      <c r="F314" s="7">
        <f>SUM(F315:F317)</f>
        <v>0</v>
      </c>
      <c r="G314" s="7">
        <f>SUM(G315:G317)</f>
        <v>0</v>
      </c>
      <c r="H314" s="39"/>
    </row>
    <row r="315" spans="1:8" x14ac:dyDescent="0.25">
      <c r="A315" s="19">
        <v>2.5099999999999998</v>
      </c>
      <c r="B315" s="10" t="s">
        <v>15</v>
      </c>
      <c r="C315" s="11" t="s">
        <v>16</v>
      </c>
      <c r="D315" s="4">
        <v>1381</v>
      </c>
      <c r="E315" s="113"/>
      <c r="F315" s="12">
        <f>+ROUND((D315*E315),0)</f>
        <v>0</v>
      </c>
      <c r="G315" s="12">
        <f t="shared" ref="G315:G317" si="17">+F315</f>
        <v>0</v>
      </c>
      <c r="H315" s="39"/>
    </row>
    <row r="316" spans="1:8" x14ac:dyDescent="0.25">
      <c r="A316" s="19">
        <v>2.1800000000000002</v>
      </c>
      <c r="B316" s="10" t="s">
        <v>17</v>
      </c>
      <c r="C316" s="11" t="s">
        <v>16</v>
      </c>
      <c r="D316" s="4">
        <v>11</v>
      </c>
      <c r="E316" s="113"/>
      <c r="F316" s="12">
        <f>+ROUND((D316*E316),0)</f>
        <v>0</v>
      </c>
      <c r="G316" s="12">
        <f t="shared" si="17"/>
        <v>0</v>
      </c>
      <c r="H316" s="39"/>
    </row>
    <row r="317" spans="1:8" x14ac:dyDescent="0.25">
      <c r="A317" s="19">
        <v>2.16</v>
      </c>
      <c r="B317" s="10" t="s">
        <v>18</v>
      </c>
      <c r="C317" s="11" t="s">
        <v>16</v>
      </c>
      <c r="D317" s="4">
        <f>+D315+D316-D319</f>
        <v>1151</v>
      </c>
      <c r="E317" s="113"/>
      <c r="F317" s="12">
        <f>+ROUND((D317*E317),0)</f>
        <v>0</v>
      </c>
      <c r="G317" s="12">
        <f t="shared" si="17"/>
        <v>0</v>
      </c>
      <c r="H317" s="39"/>
    </row>
    <row r="318" spans="1:8" x14ac:dyDescent="0.25">
      <c r="A318" s="18">
        <v>3</v>
      </c>
      <c r="B318" s="1" t="s">
        <v>19</v>
      </c>
      <c r="C318" s="5"/>
      <c r="D318" s="9"/>
      <c r="E318" s="112"/>
      <c r="F318" s="7">
        <f>SUM(F319:F321)</f>
        <v>0</v>
      </c>
      <c r="G318" s="7">
        <f>SUM(G319:G321)</f>
        <v>0</v>
      </c>
      <c r="H318" s="39"/>
    </row>
    <row r="319" spans="1:8" ht="25.5" x14ac:dyDescent="0.25">
      <c r="A319" s="19">
        <v>3.02</v>
      </c>
      <c r="B319" s="10" t="s">
        <v>20</v>
      </c>
      <c r="C319" s="11" t="s">
        <v>16</v>
      </c>
      <c r="D319" s="4">
        <v>241</v>
      </c>
      <c r="E319" s="113"/>
      <c r="F319" s="12">
        <f>+ROUND((D319*E319),0)</f>
        <v>0</v>
      </c>
      <c r="G319" s="12">
        <f t="shared" ref="G319:G321" si="18">+F319</f>
        <v>0</v>
      </c>
      <c r="H319" s="39"/>
    </row>
    <row r="320" spans="1:8" x14ac:dyDescent="0.25">
      <c r="A320" s="19">
        <v>3.11</v>
      </c>
      <c r="B320" s="10" t="s">
        <v>22</v>
      </c>
      <c r="C320" s="11" t="s">
        <v>16</v>
      </c>
      <c r="D320" s="4">
        <v>51</v>
      </c>
      <c r="E320" s="113"/>
      <c r="F320" s="12">
        <f>+ROUND((D320*E320),0)</f>
        <v>0</v>
      </c>
      <c r="G320" s="12">
        <f t="shared" si="18"/>
        <v>0</v>
      </c>
      <c r="H320" s="39"/>
    </row>
    <row r="321" spans="1:8" x14ac:dyDescent="0.25">
      <c r="A321" s="19">
        <v>3.09</v>
      </c>
      <c r="B321" s="10" t="s">
        <v>21</v>
      </c>
      <c r="C321" s="11" t="s">
        <v>16</v>
      </c>
      <c r="D321" s="4">
        <v>181</v>
      </c>
      <c r="E321" s="113"/>
      <c r="F321" s="12">
        <f>+ROUND((D321*E321),0)</f>
        <v>0</v>
      </c>
      <c r="G321" s="12">
        <f t="shared" si="18"/>
        <v>0</v>
      </c>
      <c r="H321" s="26" t="s">
        <v>255</v>
      </c>
    </row>
    <row r="322" spans="1:8" x14ac:dyDescent="0.25">
      <c r="A322" s="18">
        <v>8</v>
      </c>
      <c r="B322" s="1" t="s">
        <v>27</v>
      </c>
      <c r="C322" s="5"/>
      <c r="D322" s="6"/>
      <c r="E322" s="112"/>
      <c r="F322" s="7">
        <f>SUM(F323:F350)</f>
        <v>0</v>
      </c>
      <c r="G322" s="23">
        <f>SUM(G323:G350)</f>
        <v>0</v>
      </c>
      <c r="H322" s="7">
        <f>SUM(H323:H350)</f>
        <v>0</v>
      </c>
    </row>
    <row r="323" spans="1:8" x14ac:dyDescent="0.25">
      <c r="A323" s="19">
        <v>8.2639999999999993</v>
      </c>
      <c r="B323" s="10" t="s">
        <v>67</v>
      </c>
      <c r="C323" s="11" t="s">
        <v>31</v>
      </c>
      <c r="D323" s="4">
        <v>4</v>
      </c>
      <c r="E323" s="113"/>
      <c r="F323" s="12">
        <f t="shared" ref="F323:F350" si="19">+ROUND((D323*E323),0)</f>
        <v>0</v>
      </c>
      <c r="G323" s="40" t="s">
        <v>255</v>
      </c>
      <c r="H323" s="43">
        <f>F323</f>
        <v>0</v>
      </c>
    </row>
    <row r="324" spans="1:8" ht="38.25" x14ac:dyDescent="0.25">
      <c r="A324" s="19">
        <v>8.0169999999999995</v>
      </c>
      <c r="B324" s="10" t="s">
        <v>68</v>
      </c>
      <c r="C324" s="11" t="s">
        <v>26</v>
      </c>
      <c r="D324" s="4">
        <v>438</v>
      </c>
      <c r="E324" s="113"/>
      <c r="F324" s="12">
        <f t="shared" si="19"/>
        <v>0</v>
      </c>
      <c r="G324" s="40">
        <f t="shared" ref="G324:G332" si="20">+F324</f>
        <v>0</v>
      </c>
      <c r="H324" s="39"/>
    </row>
    <row r="325" spans="1:8" ht="38.25" x14ac:dyDescent="0.25">
      <c r="A325" s="19">
        <v>8.0180000000000007</v>
      </c>
      <c r="B325" s="10" t="s">
        <v>69</v>
      </c>
      <c r="C325" s="11" t="s">
        <v>26</v>
      </c>
      <c r="D325" s="4">
        <v>41</v>
      </c>
      <c r="E325" s="113"/>
      <c r="F325" s="12">
        <f t="shared" si="19"/>
        <v>0</v>
      </c>
      <c r="G325" s="40">
        <f t="shared" si="20"/>
        <v>0</v>
      </c>
      <c r="H325" s="39"/>
    </row>
    <row r="326" spans="1:8" ht="38.25" x14ac:dyDescent="0.25">
      <c r="A326" s="19">
        <v>8.0190000000000001</v>
      </c>
      <c r="B326" s="10" t="s">
        <v>70</v>
      </c>
      <c r="C326" s="11" t="s">
        <v>26</v>
      </c>
      <c r="D326" s="4">
        <v>30</v>
      </c>
      <c r="E326" s="113"/>
      <c r="F326" s="12">
        <f t="shared" si="19"/>
        <v>0</v>
      </c>
      <c r="G326" s="40">
        <f t="shared" si="20"/>
        <v>0</v>
      </c>
      <c r="H326" s="39"/>
    </row>
    <row r="327" spans="1:8" ht="38.25" x14ac:dyDescent="0.25">
      <c r="A327" s="19">
        <v>8.02</v>
      </c>
      <c r="B327" s="10" t="s">
        <v>71</v>
      </c>
      <c r="C327" s="11" t="s">
        <v>26</v>
      </c>
      <c r="D327" s="4">
        <v>82</v>
      </c>
      <c r="E327" s="113"/>
      <c r="F327" s="12">
        <f t="shared" si="19"/>
        <v>0</v>
      </c>
      <c r="G327" s="40">
        <f t="shared" si="20"/>
        <v>0</v>
      </c>
      <c r="H327" s="39"/>
    </row>
    <row r="328" spans="1:8" ht="27" customHeight="1" x14ac:dyDescent="0.25">
      <c r="A328" s="19">
        <v>8.3047000000000004</v>
      </c>
      <c r="B328" s="10" t="s">
        <v>72</v>
      </c>
      <c r="C328" s="11" t="s">
        <v>31</v>
      </c>
      <c r="D328" s="4">
        <v>6</v>
      </c>
      <c r="E328" s="113"/>
      <c r="F328" s="12">
        <f t="shared" si="19"/>
        <v>0</v>
      </c>
      <c r="G328" s="40">
        <f t="shared" si="20"/>
        <v>0</v>
      </c>
      <c r="H328" s="39"/>
    </row>
    <row r="329" spans="1:8" ht="18" customHeight="1" x14ac:dyDescent="0.25">
      <c r="A329" s="19">
        <v>8.3033000000000001</v>
      </c>
      <c r="B329" s="10" t="s">
        <v>32</v>
      </c>
      <c r="C329" s="11" t="s">
        <v>31</v>
      </c>
      <c r="D329" s="4">
        <v>4</v>
      </c>
      <c r="E329" s="113"/>
      <c r="F329" s="12">
        <f t="shared" si="19"/>
        <v>0</v>
      </c>
      <c r="G329" s="40">
        <f t="shared" si="20"/>
        <v>0</v>
      </c>
      <c r="H329" s="39"/>
    </row>
    <row r="330" spans="1:8" x14ac:dyDescent="0.25">
      <c r="A330" s="19">
        <v>8.3039000000000005</v>
      </c>
      <c r="B330" s="10" t="s">
        <v>73</v>
      </c>
      <c r="C330" s="11" t="s">
        <v>31</v>
      </c>
      <c r="D330" s="4">
        <v>11</v>
      </c>
      <c r="E330" s="113"/>
      <c r="F330" s="12">
        <f t="shared" si="19"/>
        <v>0</v>
      </c>
      <c r="G330" s="40">
        <f t="shared" si="20"/>
        <v>0</v>
      </c>
      <c r="H330" s="39"/>
    </row>
    <row r="331" spans="1:8" ht="25.5" x14ac:dyDescent="0.25">
      <c r="A331" s="19">
        <v>8.4079999999999995</v>
      </c>
      <c r="B331" s="10" t="s">
        <v>74</v>
      </c>
      <c r="C331" s="11" t="s">
        <v>31</v>
      </c>
      <c r="D331" s="4">
        <v>5</v>
      </c>
      <c r="E331" s="113"/>
      <c r="F331" s="12">
        <f t="shared" si="19"/>
        <v>0</v>
      </c>
      <c r="G331" s="40">
        <f t="shared" si="20"/>
        <v>0</v>
      </c>
      <c r="H331" s="39"/>
    </row>
    <row r="332" spans="1:8" ht="25.5" x14ac:dyDescent="0.25">
      <c r="A332" s="19">
        <v>8.3137000000000008</v>
      </c>
      <c r="B332" s="10" t="s">
        <v>75</v>
      </c>
      <c r="C332" s="11" t="s">
        <v>31</v>
      </c>
      <c r="D332" s="4">
        <v>1</v>
      </c>
      <c r="E332" s="113"/>
      <c r="F332" s="12">
        <f t="shared" si="19"/>
        <v>0</v>
      </c>
      <c r="G332" s="40">
        <f t="shared" si="20"/>
        <v>0</v>
      </c>
      <c r="H332" s="39"/>
    </row>
    <row r="333" spans="1:8" ht="25.5" x14ac:dyDescent="0.25">
      <c r="A333" s="19">
        <v>8.1430000000000007</v>
      </c>
      <c r="B333" s="10" t="s">
        <v>76</v>
      </c>
      <c r="C333" s="11" t="s">
        <v>31</v>
      </c>
      <c r="D333" s="4">
        <v>4</v>
      </c>
      <c r="E333" s="113"/>
      <c r="F333" s="12">
        <f t="shared" si="19"/>
        <v>0</v>
      </c>
      <c r="G333" s="42"/>
      <c r="H333" s="43">
        <f>+F333</f>
        <v>0</v>
      </c>
    </row>
    <row r="334" spans="1:8" ht="25.5" x14ac:dyDescent="0.25">
      <c r="A334" s="19">
        <v>8.0660000000000007</v>
      </c>
      <c r="B334" s="10" t="s">
        <v>63</v>
      </c>
      <c r="C334" s="11" t="s">
        <v>31</v>
      </c>
      <c r="D334" s="4">
        <v>12</v>
      </c>
      <c r="E334" s="113"/>
      <c r="F334" s="12">
        <f t="shared" si="19"/>
        <v>0</v>
      </c>
      <c r="G334" s="42"/>
      <c r="H334" s="43">
        <f>+F334</f>
        <v>0</v>
      </c>
    </row>
    <row r="335" spans="1:8" ht="25.5" x14ac:dyDescent="0.25">
      <c r="A335" s="19">
        <v>8.1069999999999993</v>
      </c>
      <c r="B335" s="10" t="s">
        <v>77</v>
      </c>
      <c r="C335" s="11" t="s">
        <v>31</v>
      </c>
      <c r="D335" s="4">
        <v>2</v>
      </c>
      <c r="E335" s="113"/>
      <c r="F335" s="12">
        <f t="shared" si="19"/>
        <v>0</v>
      </c>
      <c r="G335" s="42"/>
      <c r="H335" s="43">
        <f>+F335</f>
        <v>0</v>
      </c>
    </row>
    <row r="336" spans="1:8" ht="25.5" x14ac:dyDescent="0.25">
      <c r="A336" s="19">
        <v>8.0839999999999996</v>
      </c>
      <c r="B336" s="10" t="s">
        <v>61</v>
      </c>
      <c r="C336" s="11" t="s">
        <v>31</v>
      </c>
      <c r="D336" s="4">
        <v>11</v>
      </c>
      <c r="E336" s="113"/>
      <c r="F336" s="12">
        <f t="shared" si="19"/>
        <v>0</v>
      </c>
      <c r="G336" s="42"/>
      <c r="H336" s="43">
        <f>+F336</f>
        <v>0</v>
      </c>
    </row>
    <row r="337" spans="1:8" ht="25.5" x14ac:dyDescent="0.25">
      <c r="A337" s="19">
        <v>8.0850000000000009</v>
      </c>
      <c r="B337" s="10" t="s">
        <v>78</v>
      </c>
      <c r="C337" s="11" t="s">
        <v>31</v>
      </c>
      <c r="D337" s="4">
        <v>4</v>
      </c>
      <c r="E337" s="113"/>
      <c r="F337" s="12">
        <f t="shared" si="19"/>
        <v>0</v>
      </c>
      <c r="G337" s="42"/>
      <c r="H337" s="43">
        <f>+F337</f>
        <v>0</v>
      </c>
    </row>
    <row r="338" spans="1:8" x14ac:dyDescent="0.25">
      <c r="A338" s="19">
        <v>8.3028999999999993</v>
      </c>
      <c r="B338" s="10" t="s">
        <v>79</v>
      </c>
      <c r="C338" s="11" t="s">
        <v>31</v>
      </c>
      <c r="D338" s="4">
        <v>6</v>
      </c>
      <c r="E338" s="113"/>
      <c r="F338" s="12">
        <f t="shared" si="19"/>
        <v>0</v>
      </c>
      <c r="G338" s="40">
        <f>+F338</f>
        <v>0</v>
      </c>
      <c r="H338" s="39"/>
    </row>
    <row r="339" spans="1:8" ht="25.5" x14ac:dyDescent="0.25">
      <c r="A339" s="19">
        <v>8.3051999999999992</v>
      </c>
      <c r="B339" s="10" t="s">
        <v>80</v>
      </c>
      <c r="C339" s="11" t="s">
        <v>31</v>
      </c>
      <c r="D339" s="4">
        <v>4</v>
      </c>
      <c r="E339" s="113"/>
      <c r="F339" s="12">
        <f t="shared" si="19"/>
        <v>0</v>
      </c>
      <c r="G339" s="40">
        <f t="shared" ref="G339:G345" si="21">+F339</f>
        <v>0</v>
      </c>
      <c r="H339" s="39"/>
    </row>
    <row r="340" spans="1:8" x14ac:dyDescent="0.25">
      <c r="A340" s="19">
        <v>8.1007999999999996</v>
      </c>
      <c r="B340" s="10" t="s">
        <v>81</v>
      </c>
      <c r="C340" s="11" t="s">
        <v>31</v>
      </c>
      <c r="D340" s="4">
        <v>8</v>
      </c>
      <c r="E340" s="113"/>
      <c r="F340" s="12">
        <f t="shared" si="19"/>
        <v>0</v>
      </c>
      <c r="G340" s="40">
        <f t="shared" si="21"/>
        <v>0</v>
      </c>
      <c r="H340" s="39"/>
    </row>
    <row r="341" spans="1:8" x14ac:dyDescent="0.25">
      <c r="A341" s="19">
        <v>8.3068000000000008</v>
      </c>
      <c r="B341" s="10" t="s">
        <v>82</v>
      </c>
      <c r="C341" s="11" t="s">
        <v>31</v>
      </c>
      <c r="D341" s="4">
        <v>8</v>
      </c>
      <c r="E341" s="113"/>
      <c r="F341" s="12">
        <f t="shared" si="19"/>
        <v>0</v>
      </c>
      <c r="G341" s="40">
        <f t="shared" si="21"/>
        <v>0</v>
      </c>
      <c r="H341" s="39"/>
    </row>
    <row r="342" spans="1:8" ht="25.5" x14ac:dyDescent="0.25">
      <c r="A342" s="19">
        <v>11.21</v>
      </c>
      <c r="B342" s="10" t="s">
        <v>83</v>
      </c>
      <c r="C342" s="11" t="s">
        <v>31</v>
      </c>
      <c r="D342" s="4">
        <v>2</v>
      </c>
      <c r="E342" s="113"/>
      <c r="F342" s="12">
        <f t="shared" si="19"/>
        <v>0</v>
      </c>
      <c r="G342" s="40">
        <f t="shared" si="21"/>
        <v>0</v>
      </c>
      <c r="H342" s="39"/>
    </row>
    <row r="343" spans="1:8" ht="25.5" x14ac:dyDescent="0.25">
      <c r="A343" s="19">
        <v>8.1890000000000001</v>
      </c>
      <c r="B343" s="10" t="s">
        <v>84</v>
      </c>
      <c r="C343" s="11" t="s">
        <v>31</v>
      </c>
      <c r="D343" s="4">
        <v>2</v>
      </c>
      <c r="E343" s="113"/>
      <c r="F343" s="12">
        <f t="shared" si="19"/>
        <v>0</v>
      </c>
      <c r="G343" s="40">
        <f t="shared" si="21"/>
        <v>0</v>
      </c>
      <c r="H343" s="39"/>
    </row>
    <row r="344" spans="1:8" ht="25.5" x14ac:dyDescent="0.25">
      <c r="A344" s="19">
        <v>8.19</v>
      </c>
      <c r="B344" s="10" t="s">
        <v>85</v>
      </c>
      <c r="C344" s="11" t="s">
        <v>31</v>
      </c>
      <c r="D344" s="4">
        <v>4</v>
      </c>
      <c r="E344" s="113"/>
      <c r="F344" s="12">
        <f t="shared" si="19"/>
        <v>0</v>
      </c>
      <c r="G344" s="40">
        <f t="shared" si="21"/>
        <v>0</v>
      </c>
      <c r="H344" s="39"/>
    </row>
    <row r="345" spans="1:8" ht="25.5" x14ac:dyDescent="0.25">
      <c r="A345" s="19">
        <v>8.1910000000000007</v>
      </c>
      <c r="B345" s="10" t="s">
        <v>86</v>
      </c>
      <c r="C345" s="11" t="s">
        <v>31</v>
      </c>
      <c r="D345" s="4">
        <v>2</v>
      </c>
      <c r="E345" s="113"/>
      <c r="F345" s="12">
        <f t="shared" si="19"/>
        <v>0</v>
      </c>
      <c r="G345" s="40">
        <f t="shared" si="21"/>
        <v>0</v>
      </c>
      <c r="H345" s="39"/>
    </row>
    <row r="346" spans="1:8" ht="25.5" x14ac:dyDescent="0.25">
      <c r="A346" s="19">
        <v>8.1690000000000005</v>
      </c>
      <c r="B346" s="10" t="s">
        <v>87</v>
      </c>
      <c r="C346" s="11" t="s">
        <v>31</v>
      </c>
      <c r="D346" s="4">
        <v>3</v>
      </c>
      <c r="E346" s="113"/>
      <c r="F346" s="12">
        <f t="shared" si="19"/>
        <v>0</v>
      </c>
      <c r="G346" s="42"/>
      <c r="H346" s="43">
        <f>+F346</f>
        <v>0</v>
      </c>
    </row>
    <row r="347" spans="1:8" ht="25.5" x14ac:dyDescent="0.25">
      <c r="A347" s="19">
        <v>8.1720000000000006</v>
      </c>
      <c r="B347" s="10" t="s">
        <v>88</v>
      </c>
      <c r="C347" s="11" t="s">
        <v>31</v>
      </c>
      <c r="D347" s="4">
        <v>2</v>
      </c>
      <c r="E347" s="113"/>
      <c r="F347" s="12">
        <f t="shared" si="19"/>
        <v>0</v>
      </c>
      <c r="G347" s="42"/>
      <c r="H347" s="43">
        <f>+F347</f>
        <v>0</v>
      </c>
    </row>
    <row r="348" spans="1:8" ht="25.5" x14ac:dyDescent="0.25">
      <c r="A348" s="19">
        <v>8.1709999999999994</v>
      </c>
      <c r="B348" s="10" t="s">
        <v>64</v>
      </c>
      <c r="C348" s="11" t="s">
        <v>31</v>
      </c>
      <c r="D348" s="4">
        <v>2</v>
      </c>
      <c r="E348" s="113"/>
      <c r="F348" s="12">
        <f t="shared" si="19"/>
        <v>0</v>
      </c>
      <c r="G348" s="42"/>
      <c r="H348" s="43">
        <f>+F348</f>
        <v>0</v>
      </c>
    </row>
    <row r="349" spans="1:8" ht="25.5" x14ac:dyDescent="0.25">
      <c r="A349" s="19">
        <v>8.3016000000000005</v>
      </c>
      <c r="B349" s="10" t="s">
        <v>89</v>
      </c>
      <c r="C349" s="11" t="s">
        <v>31</v>
      </c>
      <c r="D349" s="4">
        <v>2</v>
      </c>
      <c r="E349" s="113"/>
      <c r="F349" s="12">
        <f t="shared" si="19"/>
        <v>0</v>
      </c>
      <c r="G349" s="40">
        <f>+F349</f>
        <v>0</v>
      </c>
      <c r="H349" s="43"/>
    </row>
    <row r="350" spans="1:8" ht="25.5" x14ac:dyDescent="0.25">
      <c r="A350" s="19">
        <v>8.2089999999999996</v>
      </c>
      <c r="B350" s="10" t="s">
        <v>90</v>
      </c>
      <c r="C350" s="11" t="s">
        <v>31</v>
      </c>
      <c r="D350" s="4">
        <v>2</v>
      </c>
      <c r="E350" s="113"/>
      <c r="F350" s="12">
        <f t="shared" si="19"/>
        <v>0</v>
      </c>
      <c r="G350" s="40">
        <f>+F350</f>
        <v>0</v>
      </c>
      <c r="H350" s="39"/>
    </row>
    <row r="351" spans="1:8" x14ac:dyDescent="0.25">
      <c r="A351" s="18">
        <v>13</v>
      </c>
      <c r="B351" s="1" t="s">
        <v>40</v>
      </c>
      <c r="C351" s="5"/>
      <c r="D351" s="6"/>
      <c r="E351" s="112"/>
      <c r="F351" s="7">
        <f>SUM(F352:F353)</f>
        <v>0</v>
      </c>
      <c r="G351" s="33">
        <f>SUM(G352:G353)</f>
        <v>0</v>
      </c>
      <c r="H351" s="39"/>
    </row>
    <row r="352" spans="1:8" ht="25.5" x14ac:dyDescent="0.25">
      <c r="A352" s="19">
        <v>13.01</v>
      </c>
      <c r="B352" s="10" t="s">
        <v>41</v>
      </c>
      <c r="C352" s="11" t="s">
        <v>31</v>
      </c>
      <c r="D352" s="4">
        <v>1</v>
      </c>
      <c r="E352" s="113"/>
      <c r="F352" s="12">
        <f>+ROUND((D352*E352),0)</f>
        <v>0</v>
      </c>
      <c r="G352" s="34">
        <f>+F352</f>
        <v>0</v>
      </c>
      <c r="H352" s="39"/>
    </row>
    <row r="353" spans="1:8" x14ac:dyDescent="0.25">
      <c r="A353" s="19">
        <v>17.18</v>
      </c>
      <c r="B353" s="10" t="s">
        <v>91</v>
      </c>
      <c r="C353" s="11" t="s">
        <v>26</v>
      </c>
      <c r="D353" s="4">
        <v>4.5999999999999996</v>
      </c>
      <c r="E353" s="113"/>
      <c r="F353" s="12">
        <f>+ROUND((D353*E353),0)</f>
        <v>0</v>
      </c>
      <c r="G353" s="34">
        <f>+F353</f>
        <v>0</v>
      </c>
      <c r="H353" s="39"/>
    </row>
    <row r="354" spans="1:8" x14ac:dyDescent="0.25">
      <c r="A354" s="18">
        <v>10</v>
      </c>
      <c r="B354" s="1" t="s">
        <v>34</v>
      </c>
      <c r="C354" s="5"/>
      <c r="D354" s="9"/>
      <c r="E354" s="112"/>
      <c r="F354" s="7">
        <f>SUM(F355:F360)</f>
        <v>0</v>
      </c>
      <c r="G354" s="33">
        <f>SUM(G355:G360)</f>
        <v>0</v>
      </c>
      <c r="H354" s="39"/>
    </row>
    <row r="355" spans="1:8" ht="25.5" x14ac:dyDescent="0.25">
      <c r="A355" s="19">
        <v>10.000999999999999</v>
      </c>
      <c r="B355" s="10" t="s">
        <v>35</v>
      </c>
      <c r="C355" s="11" t="s">
        <v>16</v>
      </c>
      <c r="D355" s="4">
        <v>15.8</v>
      </c>
      <c r="E355" s="113"/>
      <c r="F355" s="12">
        <f t="shared" ref="F355:F360" si="22">+ROUND((D355*E355),0)</f>
        <v>0</v>
      </c>
      <c r="G355" s="34">
        <f t="shared" ref="G355:G360" si="23">+F355</f>
        <v>0</v>
      </c>
      <c r="H355" s="39"/>
    </row>
    <row r="356" spans="1:8" ht="30" customHeight="1" x14ac:dyDescent="0.25">
      <c r="A356" s="19">
        <v>10.112</v>
      </c>
      <c r="B356" s="10" t="s">
        <v>247</v>
      </c>
      <c r="C356" s="11" t="s">
        <v>16</v>
      </c>
      <c r="D356" s="4">
        <v>102.9</v>
      </c>
      <c r="E356" s="113"/>
      <c r="F356" s="12">
        <f t="shared" si="22"/>
        <v>0</v>
      </c>
      <c r="G356" s="34">
        <f t="shared" si="23"/>
        <v>0</v>
      </c>
      <c r="H356" s="39"/>
    </row>
    <row r="357" spans="1:8" ht="25.5" x14ac:dyDescent="0.25">
      <c r="A357" s="19">
        <v>10.098000000000001</v>
      </c>
      <c r="B357" s="10" t="s">
        <v>248</v>
      </c>
      <c r="C357" s="11" t="s">
        <v>16</v>
      </c>
      <c r="D357" s="4">
        <v>101.6</v>
      </c>
      <c r="E357" s="113"/>
      <c r="F357" s="12">
        <f t="shared" si="22"/>
        <v>0</v>
      </c>
      <c r="G357" s="34">
        <f t="shared" si="23"/>
        <v>0</v>
      </c>
      <c r="H357" s="39"/>
    </row>
    <row r="358" spans="1:8" ht="25.5" x14ac:dyDescent="0.25">
      <c r="A358" s="19">
        <v>10.067</v>
      </c>
      <c r="B358" s="10" t="s">
        <v>249</v>
      </c>
      <c r="C358" s="11" t="s">
        <v>16</v>
      </c>
      <c r="D358" s="4">
        <v>61.500000000000007</v>
      </c>
      <c r="E358" s="113"/>
      <c r="F358" s="12">
        <f t="shared" si="22"/>
        <v>0</v>
      </c>
      <c r="G358" s="34">
        <f t="shared" si="23"/>
        <v>0</v>
      </c>
      <c r="H358" s="39"/>
    </row>
    <row r="359" spans="1:8" ht="25.5" x14ac:dyDescent="0.25">
      <c r="A359" s="19">
        <v>10.129</v>
      </c>
      <c r="B359" s="10" t="s">
        <v>250</v>
      </c>
      <c r="C359" s="11" t="s">
        <v>16</v>
      </c>
      <c r="D359" s="4">
        <v>20.3</v>
      </c>
      <c r="E359" s="113"/>
      <c r="F359" s="12">
        <f t="shared" si="22"/>
        <v>0</v>
      </c>
      <c r="G359" s="34">
        <f t="shared" si="23"/>
        <v>0</v>
      </c>
      <c r="H359" s="39"/>
    </row>
    <row r="360" spans="1:8" ht="25.5" x14ac:dyDescent="0.25">
      <c r="A360" s="19">
        <v>10.113</v>
      </c>
      <c r="B360" s="10" t="s">
        <v>251</v>
      </c>
      <c r="C360" s="11" t="s">
        <v>31</v>
      </c>
      <c r="D360" s="4">
        <v>2.9</v>
      </c>
      <c r="E360" s="113"/>
      <c r="F360" s="12">
        <f t="shared" si="22"/>
        <v>0</v>
      </c>
      <c r="G360" s="34">
        <f t="shared" si="23"/>
        <v>0</v>
      </c>
      <c r="H360" s="39"/>
    </row>
    <row r="361" spans="1:8" x14ac:dyDescent="0.25">
      <c r="A361" s="18">
        <v>18</v>
      </c>
      <c r="B361" s="1" t="s">
        <v>92</v>
      </c>
      <c r="C361" s="5"/>
      <c r="D361" s="9"/>
      <c r="E361" s="112"/>
      <c r="F361" s="7">
        <f>SUM(F362)</f>
        <v>0</v>
      </c>
      <c r="G361" s="33">
        <f>+G362</f>
        <v>0</v>
      </c>
      <c r="H361" s="39"/>
    </row>
    <row r="362" spans="1:8" x14ac:dyDescent="0.25">
      <c r="A362" s="19">
        <v>18.02</v>
      </c>
      <c r="B362" s="10" t="s">
        <v>38</v>
      </c>
      <c r="C362" s="11" t="s">
        <v>39</v>
      </c>
      <c r="D362" s="4">
        <v>25772</v>
      </c>
      <c r="E362" s="113"/>
      <c r="F362" s="12">
        <f>+ROUND((D362*E362),0)</f>
        <v>0</v>
      </c>
      <c r="G362" s="34">
        <f>+F362</f>
        <v>0</v>
      </c>
      <c r="H362" s="39"/>
    </row>
    <row r="363" spans="1:8" ht="45" x14ac:dyDescent="0.25">
      <c r="A363" s="70" t="s">
        <v>267</v>
      </c>
      <c r="B363" s="71" t="s">
        <v>257</v>
      </c>
      <c r="C363" s="71"/>
      <c r="D363" s="71"/>
      <c r="E363" s="114"/>
      <c r="F363" s="72">
        <f>SUM(F364:F387)/2</f>
        <v>0</v>
      </c>
      <c r="G363" s="100">
        <f>G364+G366+G369+G373</f>
        <v>0</v>
      </c>
      <c r="H363" s="73">
        <f>H373</f>
        <v>0</v>
      </c>
    </row>
    <row r="364" spans="1:8" x14ac:dyDescent="0.25">
      <c r="A364" s="18">
        <v>1</v>
      </c>
      <c r="B364" s="1" t="s">
        <v>10</v>
      </c>
      <c r="C364" s="5"/>
      <c r="D364" s="6"/>
      <c r="E364" s="112"/>
      <c r="F364" s="7">
        <f>SUM(F365)</f>
        <v>0</v>
      </c>
      <c r="G364" s="38">
        <f>F364</f>
        <v>0</v>
      </c>
      <c r="H364" s="39"/>
    </row>
    <row r="365" spans="1:8" x14ac:dyDescent="0.25">
      <c r="A365" s="19">
        <v>1.01</v>
      </c>
      <c r="B365" s="10" t="s">
        <v>44</v>
      </c>
      <c r="C365" s="11" t="s">
        <v>26</v>
      </c>
      <c r="D365" s="4">
        <v>5534</v>
      </c>
      <c r="E365" s="113"/>
      <c r="F365" s="12">
        <f>+ROUND((D365*E365),0)</f>
        <v>0</v>
      </c>
      <c r="G365" s="42"/>
      <c r="H365" s="39"/>
    </row>
    <row r="366" spans="1:8" x14ac:dyDescent="0.25">
      <c r="A366" s="18">
        <v>2</v>
      </c>
      <c r="B366" s="1" t="s">
        <v>14</v>
      </c>
      <c r="C366" s="5"/>
      <c r="D366" s="9"/>
      <c r="E366" s="112"/>
      <c r="F366" s="7">
        <f>SUM(F367:F368)</f>
        <v>0</v>
      </c>
      <c r="G366" s="38">
        <f>F366</f>
        <v>0</v>
      </c>
      <c r="H366" s="39"/>
    </row>
    <row r="367" spans="1:8" x14ac:dyDescent="0.25">
      <c r="A367" s="19">
        <v>2.5099999999999998</v>
      </c>
      <c r="B367" s="10" t="s">
        <v>15</v>
      </c>
      <c r="C367" s="11" t="s">
        <v>16</v>
      </c>
      <c r="D367" s="4">
        <v>4440</v>
      </c>
      <c r="E367" s="113"/>
      <c r="F367" s="12">
        <f>+ROUND((D367*E367),0)</f>
        <v>0</v>
      </c>
      <c r="G367" s="42"/>
      <c r="H367" s="39"/>
    </row>
    <row r="368" spans="1:8" x14ac:dyDescent="0.25">
      <c r="A368" s="19">
        <v>2.16</v>
      </c>
      <c r="B368" s="10" t="s">
        <v>18</v>
      </c>
      <c r="C368" s="11" t="s">
        <v>16</v>
      </c>
      <c r="D368" s="4">
        <f>D370+D371</f>
        <v>1367</v>
      </c>
      <c r="E368" s="113"/>
      <c r="F368" s="12">
        <f>+ROUND((D368*E368),0)</f>
        <v>0</v>
      </c>
      <c r="G368" s="42"/>
      <c r="H368" s="39"/>
    </row>
    <row r="369" spans="1:8" x14ac:dyDescent="0.25">
      <c r="A369" s="18">
        <v>3</v>
      </c>
      <c r="B369" s="1" t="s">
        <v>19</v>
      </c>
      <c r="C369" s="5"/>
      <c r="D369" s="4" t="s">
        <v>255</v>
      </c>
      <c r="E369" s="112"/>
      <c r="F369" s="7">
        <f>SUM(F370:F372)</f>
        <v>0</v>
      </c>
      <c r="G369" s="38">
        <f>F369</f>
        <v>0</v>
      </c>
      <c r="H369" s="39"/>
    </row>
    <row r="370" spans="1:8" x14ac:dyDescent="0.25">
      <c r="A370" s="19">
        <v>3.01</v>
      </c>
      <c r="B370" s="10" t="s">
        <v>45</v>
      </c>
      <c r="C370" s="11" t="s">
        <v>16</v>
      </c>
      <c r="D370" s="4">
        <v>717</v>
      </c>
      <c r="E370" s="113"/>
      <c r="F370" s="12">
        <f>+ROUND((D370*E370),0)</f>
        <v>0</v>
      </c>
      <c r="G370" s="42"/>
      <c r="H370" s="39"/>
    </row>
    <row r="371" spans="1:8" x14ac:dyDescent="0.25">
      <c r="A371" s="19">
        <v>3.11</v>
      </c>
      <c r="B371" s="10" t="s">
        <v>22</v>
      </c>
      <c r="C371" s="11" t="s">
        <v>16</v>
      </c>
      <c r="D371" s="4">
        <v>650</v>
      </c>
      <c r="E371" s="113"/>
      <c r="F371" s="12">
        <f>+ROUND((D371*E371),0)</f>
        <v>0</v>
      </c>
      <c r="G371" s="42"/>
      <c r="H371" s="51" t="s">
        <v>255</v>
      </c>
    </row>
    <row r="372" spans="1:8" ht="25.5" x14ac:dyDescent="0.25">
      <c r="A372" s="19">
        <v>3.02</v>
      </c>
      <c r="B372" s="10" t="s">
        <v>20</v>
      </c>
      <c r="C372" s="11" t="s">
        <v>16</v>
      </c>
      <c r="D372" s="4">
        <f>D367-D368</f>
        <v>3073</v>
      </c>
      <c r="E372" s="113"/>
      <c r="F372" s="12">
        <f>+ROUND((D372*E372),0)</f>
        <v>0</v>
      </c>
      <c r="G372" s="42"/>
      <c r="H372" s="39"/>
    </row>
    <row r="373" spans="1:8" x14ac:dyDescent="0.25">
      <c r="A373" s="18">
        <v>8</v>
      </c>
      <c r="B373" s="1" t="s">
        <v>27</v>
      </c>
      <c r="C373" s="5"/>
      <c r="D373" s="9"/>
      <c r="E373" s="112"/>
      <c r="F373" s="7">
        <f>SUM(F374:F387)</f>
        <v>0</v>
      </c>
      <c r="G373" s="23">
        <f>SUM(G374:G387)</f>
        <v>0</v>
      </c>
      <c r="H373" s="7">
        <f>SUM(H374:H387)</f>
        <v>0</v>
      </c>
    </row>
    <row r="374" spans="1:8" ht="25.5" x14ac:dyDescent="0.25">
      <c r="A374" s="19">
        <v>8.0269999999999992</v>
      </c>
      <c r="B374" s="10" t="s">
        <v>57</v>
      </c>
      <c r="C374" s="11" t="s">
        <v>26</v>
      </c>
      <c r="D374" s="4">
        <v>5534</v>
      </c>
      <c r="E374" s="113"/>
      <c r="F374" s="12">
        <f t="shared" ref="F374:F387" si="24">+ROUND((D374*E374),0)</f>
        <v>0</v>
      </c>
      <c r="G374" s="42"/>
      <c r="H374" s="43">
        <f>F374</f>
        <v>0</v>
      </c>
    </row>
    <row r="375" spans="1:8" ht="27.95" customHeight="1" x14ac:dyDescent="0.25">
      <c r="A375" s="19" t="s">
        <v>28</v>
      </c>
      <c r="B375" s="10" t="s">
        <v>58</v>
      </c>
      <c r="C375" s="11" t="s">
        <v>26</v>
      </c>
      <c r="D375" s="4">
        <v>5534</v>
      </c>
      <c r="E375" s="113"/>
      <c r="F375" s="12">
        <f t="shared" si="24"/>
        <v>0</v>
      </c>
      <c r="G375" s="40">
        <f>F375</f>
        <v>0</v>
      </c>
      <c r="H375" s="39"/>
    </row>
    <row r="376" spans="1:8" ht="21.95" customHeight="1" x14ac:dyDescent="0.25">
      <c r="A376" s="19" t="s">
        <v>253</v>
      </c>
      <c r="B376" s="10" t="s">
        <v>254</v>
      </c>
      <c r="C376" s="11" t="s">
        <v>26</v>
      </c>
      <c r="D376" s="4">
        <v>5534</v>
      </c>
      <c r="E376" s="113"/>
      <c r="F376" s="12">
        <f t="shared" si="24"/>
        <v>0</v>
      </c>
      <c r="G376" s="40">
        <f>F376</f>
        <v>0</v>
      </c>
      <c r="H376" s="39"/>
    </row>
    <row r="377" spans="1:8" ht="25.5" x14ac:dyDescent="0.25">
      <c r="A377" s="21">
        <v>8.1630000000000003</v>
      </c>
      <c r="B377" s="48" t="s">
        <v>225</v>
      </c>
      <c r="C377" s="15" t="s">
        <v>31</v>
      </c>
      <c r="D377" s="4">
        <v>2</v>
      </c>
      <c r="E377" s="125"/>
      <c r="F377" s="12">
        <f t="shared" si="24"/>
        <v>0</v>
      </c>
      <c r="G377" s="42"/>
      <c r="H377" s="43">
        <f t="shared" ref="H377:H382" si="25">F377</f>
        <v>0</v>
      </c>
    </row>
    <row r="378" spans="1:8" ht="25.5" x14ac:dyDescent="0.25">
      <c r="A378" s="19">
        <v>8.0909999999999993</v>
      </c>
      <c r="B378" s="10" t="s">
        <v>59</v>
      </c>
      <c r="C378" s="11" t="s">
        <v>31</v>
      </c>
      <c r="D378" s="4">
        <v>12</v>
      </c>
      <c r="E378" s="113"/>
      <c r="F378" s="12">
        <f t="shared" si="24"/>
        <v>0</v>
      </c>
      <c r="G378" s="42"/>
      <c r="H378" s="43">
        <f t="shared" si="25"/>
        <v>0</v>
      </c>
    </row>
    <row r="379" spans="1:8" ht="25.5" x14ac:dyDescent="0.25">
      <c r="A379" s="19">
        <v>8.0830000000000002</v>
      </c>
      <c r="B379" s="10" t="s">
        <v>60</v>
      </c>
      <c r="C379" s="11" t="s">
        <v>31</v>
      </c>
      <c r="D379" s="4">
        <v>5</v>
      </c>
      <c r="E379" s="113"/>
      <c r="F379" s="12">
        <f t="shared" si="24"/>
        <v>0</v>
      </c>
      <c r="G379" s="42"/>
      <c r="H379" s="43">
        <f t="shared" si="25"/>
        <v>0</v>
      </c>
    </row>
    <row r="380" spans="1:8" ht="25.5" x14ac:dyDescent="0.25">
      <c r="A380" s="19">
        <v>8.0749999999999993</v>
      </c>
      <c r="B380" s="10" t="s">
        <v>62</v>
      </c>
      <c r="C380" s="11" t="s">
        <v>31</v>
      </c>
      <c r="D380" s="4">
        <v>5</v>
      </c>
      <c r="E380" s="113"/>
      <c r="F380" s="12">
        <f t="shared" si="24"/>
        <v>0</v>
      </c>
      <c r="G380" s="42"/>
      <c r="H380" s="43">
        <f t="shared" si="25"/>
        <v>0</v>
      </c>
    </row>
    <row r="381" spans="1:8" ht="25.5" x14ac:dyDescent="0.25">
      <c r="A381" s="21">
        <v>8.1630000000000003</v>
      </c>
      <c r="B381" s="48" t="s">
        <v>225</v>
      </c>
      <c r="C381" s="15" t="s">
        <v>31</v>
      </c>
      <c r="D381" s="4">
        <v>2</v>
      </c>
      <c r="E381" s="123"/>
      <c r="F381" s="12">
        <f t="shared" si="24"/>
        <v>0</v>
      </c>
      <c r="G381" s="42"/>
      <c r="H381" s="43">
        <f t="shared" si="25"/>
        <v>0</v>
      </c>
    </row>
    <row r="382" spans="1:8" ht="25.5" x14ac:dyDescent="0.25">
      <c r="A382" s="19">
        <v>8.1709999999999994</v>
      </c>
      <c r="B382" s="10" t="s">
        <v>226</v>
      </c>
      <c r="C382" s="11" t="s">
        <v>31</v>
      </c>
      <c r="D382" s="4">
        <v>1</v>
      </c>
      <c r="E382" s="113"/>
      <c r="F382" s="12">
        <f t="shared" si="24"/>
        <v>0</v>
      </c>
      <c r="G382" s="40"/>
      <c r="H382" s="43">
        <f t="shared" si="25"/>
        <v>0</v>
      </c>
    </row>
    <row r="383" spans="1:8" ht="38.25" x14ac:dyDescent="0.25">
      <c r="A383" s="19">
        <v>10.098000000000001</v>
      </c>
      <c r="B383" s="10" t="s">
        <v>256</v>
      </c>
      <c r="C383" s="11" t="s">
        <v>16</v>
      </c>
      <c r="D383" s="4">
        <v>3.45</v>
      </c>
      <c r="E383" s="113"/>
      <c r="F383" s="12">
        <f t="shared" si="24"/>
        <v>0</v>
      </c>
      <c r="G383" s="40">
        <f>F383</f>
        <v>0</v>
      </c>
      <c r="H383" s="43"/>
    </row>
    <row r="384" spans="1:8" ht="25.5" x14ac:dyDescent="0.25">
      <c r="A384" s="19">
        <v>8.1890000000000001</v>
      </c>
      <c r="B384" s="10" t="s">
        <v>84</v>
      </c>
      <c r="C384" s="11" t="s">
        <v>31</v>
      </c>
      <c r="D384" s="4">
        <v>2</v>
      </c>
      <c r="E384" s="113"/>
      <c r="F384" s="12">
        <f t="shared" si="24"/>
        <v>0</v>
      </c>
      <c r="G384" s="42"/>
      <c r="H384" s="43">
        <f>F384</f>
        <v>0</v>
      </c>
    </row>
    <row r="385" spans="1:8" ht="25.5" x14ac:dyDescent="0.25">
      <c r="A385" s="19">
        <v>8.1809999999999992</v>
      </c>
      <c r="B385" s="10" t="s">
        <v>265</v>
      </c>
      <c r="C385" s="11" t="s">
        <v>31</v>
      </c>
      <c r="D385" s="4">
        <v>1</v>
      </c>
      <c r="E385" s="113"/>
      <c r="F385" s="12">
        <f t="shared" si="24"/>
        <v>0</v>
      </c>
      <c r="G385" s="42"/>
      <c r="H385" s="43">
        <f>F385</f>
        <v>0</v>
      </c>
    </row>
    <row r="386" spans="1:8" ht="25.5" x14ac:dyDescent="0.25">
      <c r="A386" s="19">
        <v>8.1829999999999998</v>
      </c>
      <c r="B386" s="10" t="s">
        <v>65</v>
      </c>
      <c r="C386" s="11" t="s">
        <v>31</v>
      </c>
      <c r="D386" s="4">
        <v>1</v>
      </c>
      <c r="E386" s="113"/>
      <c r="F386" s="12">
        <f t="shared" si="24"/>
        <v>0</v>
      </c>
      <c r="G386" s="42"/>
      <c r="H386" s="43">
        <f>F386</f>
        <v>0</v>
      </c>
    </row>
    <row r="387" spans="1:8" ht="15.75" thickBot="1" x14ac:dyDescent="0.3">
      <c r="A387" s="29">
        <v>8.3112999999999992</v>
      </c>
      <c r="B387" s="52" t="s">
        <v>266</v>
      </c>
      <c r="C387" s="30" t="s">
        <v>31</v>
      </c>
      <c r="D387" s="31">
        <v>2</v>
      </c>
      <c r="E387" s="126"/>
      <c r="F387" s="32">
        <f t="shared" si="24"/>
        <v>0</v>
      </c>
      <c r="G387" s="53"/>
      <c r="H387" s="54">
        <f>F387</f>
        <v>0</v>
      </c>
    </row>
    <row r="388" spans="1:8" ht="22.5" customHeight="1" x14ac:dyDescent="0.25">
      <c r="A388" s="101"/>
      <c r="B388" s="137" t="s">
        <v>268</v>
      </c>
      <c r="C388" s="137"/>
      <c r="D388" s="137"/>
      <c r="E388" s="137"/>
      <c r="F388" s="138"/>
      <c r="G388" s="132">
        <f>G25+G55+G7+G363+G309+G71</f>
        <v>0</v>
      </c>
      <c r="H388" s="133">
        <f>H25+H55+H7+H363+H309+H71</f>
        <v>0</v>
      </c>
    </row>
    <row r="389" spans="1:8" ht="22.5" customHeight="1" x14ac:dyDescent="0.25">
      <c r="A389" s="101"/>
      <c r="B389" s="136" t="s">
        <v>231</v>
      </c>
      <c r="C389" s="136"/>
      <c r="D389" s="136"/>
      <c r="E389" s="136"/>
      <c r="F389" s="129">
        <f>G25+G55+G7+G363+G309+G72+G93+G114+G185+G220+G265</f>
        <v>0</v>
      </c>
      <c r="G389" s="55"/>
      <c r="H389" s="109"/>
    </row>
    <row r="390" spans="1:8" ht="17.25" x14ac:dyDescent="0.25">
      <c r="A390" s="102"/>
      <c r="B390" s="140" t="s">
        <v>271</v>
      </c>
      <c r="C390" s="140"/>
      <c r="D390" s="140"/>
      <c r="E390" s="127"/>
      <c r="F390" s="131">
        <f>+ROUND(F389*E390,0)</f>
        <v>0</v>
      </c>
      <c r="G390" s="42"/>
      <c r="H390" s="39"/>
    </row>
    <row r="391" spans="1:8" ht="17.25" x14ac:dyDescent="0.25">
      <c r="A391" s="102"/>
      <c r="B391" s="140" t="s">
        <v>272</v>
      </c>
      <c r="C391" s="140"/>
      <c r="D391" s="140"/>
      <c r="E391" s="127"/>
      <c r="F391" s="131">
        <f>+ROUND(F389*E391,0)</f>
        <v>0</v>
      </c>
      <c r="G391" s="42"/>
      <c r="H391" s="39"/>
    </row>
    <row r="392" spans="1:8" ht="17.25" x14ac:dyDescent="0.25">
      <c r="A392" s="102"/>
      <c r="B392" s="140" t="s">
        <v>273</v>
      </c>
      <c r="C392" s="140"/>
      <c r="D392" s="140"/>
      <c r="E392" s="127"/>
      <c r="F392" s="131">
        <f>+ROUND(F389*E392,0)</f>
        <v>0</v>
      </c>
      <c r="G392" s="42"/>
      <c r="H392" s="39"/>
    </row>
    <row r="393" spans="1:8" ht="17.25" x14ac:dyDescent="0.25">
      <c r="A393" s="102"/>
      <c r="B393" s="140" t="s">
        <v>274</v>
      </c>
      <c r="C393" s="140"/>
      <c r="D393" s="140"/>
      <c r="E393" s="108">
        <v>0.16</v>
      </c>
      <c r="F393" s="131">
        <f>+ROUND(F392*E393,0)</f>
        <v>0</v>
      </c>
      <c r="G393" s="42"/>
      <c r="H393" s="39"/>
    </row>
    <row r="394" spans="1:8" x14ac:dyDescent="0.25">
      <c r="A394" s="102"/>
      <c r="B394" s="141" t="s">
        <v>232</v>
      </c>
      <c r="C394" s="141"/>
      <c r="D394" s="141"/>
      <c r="E394" s="141"/>
      <c r="F394" s="131">
        <f>+F390+F391+F392+F393</f>
        <v>0</v>
      </c>
      <c r="G394" s="42"/>
      <c r="H394" s="39"/>
    </row>
    <row r="395" spans="1:8" ht="30" customHeight="1" x14ac:dyDescent="0.25">
      <c r="A395" s="110"/>
      <c r="B395" s="134" t="s">
        <v>233</v>
      </c>
      <c r="C395" s="134"/>
      <c r="D395" s="134"/>
      <c r="E395" s="134"/>
      <c r="F395" s="130">
        <f>+F389+F394</f>
        <v>0</v>
      </c>
      <c r="G395" s="42"/>
      <c r="H395" s="39"/>
    </row>
    <row r="396" spans="1:8" x14ac:dyDescent="0.25">
      <c r="A396" s="102"/>
      <c r="B396" s="103"/>
      <c r="C396" s="111"/>
      <c r="D396" s="111"/>
      <c r="E396" s="111"/>
      <c r="F396" s="128"/>
      <c r="G396" s="42"/>
      <c r="H396" s="39"/>
    </row>
    <row r="397" spans="1:8" x14ac:dyDescent="0.25">
      <c r="A397" s="102"/>
      <c r="B397" s="141" t="s">
        <v>234</v>
      </c>
      <c r="C397" s="141"/>
      <c r="D397" s="141"/>
      <c r="E397" s="141"/>
      <c r="F397" s="131">
        <f>+H25+H55+H7+H363+H309+H72+H114+H185+H220+H265</f>
        <v>0</v>
      </c>
      <c r="G397" s="42"/>
      <c r="H397" s="39"/>
    </row>
    <row r="398" spans="1:8" ht="17.25" customHeight="1" x14ac:dyDescent="0.25">
      <c r="A398" s="142" t="s">
        <v>275</v>
      </c>
      <c r="B398" s="140"/>
      <c r="C398" s="140"/>
      <c r="D398" s="140"/>
      <c r="E398" s="108"/>
      <c r="F398" s="131">
        <f>+ROUND(F397*E398,0)</f>
        <v>0</v>
      </c>
      <c r="G398" s="42"/>
      <c r="H398" s="39"/>
    </row>
    <row r="399" spans="1:8" ht="35.25" customHeight="1" x14ac:dyDescent="0.25">
      <c r="A399" s="110"/>
      <c r="B399" s="134" t="s">
        <v>235</v>
      </c>
      <c r="C399" s="134"/>
      <c r="D399" s="134"/>
      <c r="E399" s="134"/>
      <c r="F399" s="130">
        <f>+F397+F398</f>
        <v>0</v>
      </c>
      <c r="G399" s="42"/>
      <c r="H399" s="39"/>
    </row>
    <row r="400" spans="1:8" x14ac:dyDescent="0.25">
      <c r="A400" s="102"/>
      <c r="B400" s="111"/>
      <c r="C400" s="111"/>
      <c r="D400" s="111"/>
      <c r="E400" s="111"/>
      <c r="F400" s="128"/>
      <c r="G400" s="42"/>
      <c r="H400" s="39"/>
    </row>
    <row r="401" spans="1:8" ht="33" customHeight="1" x14ac:dyDescent="0.25">
      <c r="A401" s="135" t="s">
        <v>269</v>
      </c>
      <c r="B401" s="134"/>
      <c r="C401" s="134"/>
      <c r="D401" s="134"/>
      <c r="E401" s="134"/>
      <c r="F401" s="130">
        <f>+F395+F399</f>
        <v>0</v>
      </c>
      <c r="G401" s="42"/>
      <c r="H401" s="39"/>
    </row>
    <row r="402" spans="1:8" ht="15.75" thickBot="1" x14ac:dyDescent="0.3">
      <c r="A402" s="104"/>
      <c r="B402" s="105"/>
      <c r="C402" s="106"/>
      <c r="D402" s="106"/>
      <c r="E402" s="106"/>
      <c r="F402" s="107"/>
      <c r="G402" s="53"/>
      <c r="H402" s="56"/>
    </row>
    <row r="403" spans="1:8" x14ac:dyDescent="0.25">
      <c r="B403" s="57"/>
      <c r="F403" s="58"/>
      <c r="G403" s="59"/>
      <c r="H403" s="59"/>
    </row>
    <row r="404" spans="1:8" x14ac:dyDescent="0.25">
      <c r="B404" s="57"/>
      <c r="F404" s="59"/>
      <c r="G404" s="59"/>
      <c r="H404" s="58"/>
    </row>
    <row r="405" spans="1:8" x14ac:dyDescent="0.25">
      <c r="B405" s="57"/>
      <c r="F405" s="59"/>
      <c r="G405" s="59"/>
      <c r="H405" s="59"/>
    </row>
    <row r="406" spans="1:8" x14ac:dyDescent="0.25">
      <c r="B406" s="57"/>
      <c r="F406" s="59"/>
      <c r="G406" s="59"/>
      <c r="H406" s="59"/>
    </row>
    <row r="407" spans="1:8" x14ac:dyDescent="0.25">
      <c r="B407" s="57"/>
    </row>
    <row r="408" spans="1:8" x14ac:dyDescent="0.25">
      <c r="B408" s="57"/>
    </row>
    <row r="409" spans="1:8" x14ac:dyDescent="0.25">
      <c r="B409" s="57"/>
    </row>
    <row r="410" spans="1:8" x14ac:dyDescent="0.25">
      <c r="B410" s="57"/>
    </row>
    <row r="411" spans="1:8" x14ac:dyDescent="0.25">
      <c r="B411" s="57"/>
    </row>
    <row r="412" spans="1:8" x14ac:dyDescent="0.25">
      <c r="B412" s="57"/>
    </row>
    <row r="413" spans="1:8" x14ac:dyDescent="0.25">
      <c r="B413" s="57"/>
    </row>
    <row r="414" spans="1:8" x14ac:dyDescent="0.25">
      <c r="B414" s="57"/>
    </row>
    <row r="415" spans="1:8" x14ac:dyDescent="0.25">
      <c r="B415" s="57"/>
    </row>
    <row r="416" spans="1:8" x14ac:dyDescent="0.25">
      <c r="B416" s="57"/>
    </row>
    <row r="417" spans="2:8" x14ac:dyDescent="0.25">
      <c r="B417" s="57"/>
    </row>
    <row r="418" spans="2:8" x14ac:dyDescent="0.25">
      <c r="B418" s="57"/>
    </row>
    <row r="419" spans="2:8" x14ac:dyDescent="0.25">
      <c r="B419" s="57"/>
      <c r="H419" s="60"/>
    </row>
    <row r="420" spans="2:8" x14ac:dyDescent="0.25">
      <c r="B420" s="57"/>
    </row>
    <row r="421" spans="2:8" x14ac:dyDescent="0.25">
      <c r="B421" s="57"/>
    </row>
    <row r="422" spans="2:8" x14ac:dyDescent="0.25">
      <c r="B422" s="57"/>
      <c r="G422" s="61"/>
    </row>
    <row r="423" spans="2:8" x14ac:dyDescent="0.25">
      <c r="B423" s="57"/>
      <c r="G423" s="61"/>
    </row>
    <row r="424" spans="2:8" x14ac:dyDescent="0.25">
      <c r="B424" s="57"/>
      <c r="G424" s="61"/>
    </row>
    <row r="425" spans="2:8" x14ac:dyDescent="0.25">
      <c r="B425" s="57"/>
      <c r="G425" s="61"/>
    </row>
    <row r="426" spans="2:8" x14ac:dyDescent="0.25">
      <c r="B426" s="57"/>
      <c r="G426" s="61"/>
    </row>
    <row r="427" spans="2:8" x14ac:dyDescent="0.25">
      <c r="B427" s="57"/>
      <c r="G427" s="61"/>
    </row>
    <row r="428" spans="2:8" x14ac:dyDescent="0.25">
      <c r="B428" s="57"/>
      <c r="G428" s="61"/>
    </row>
    <row r="429" spans="2:8" x14ac:dyDescent="0.25">
      <c r="B429" s="57"/>
      <c r="G429" s="61"/>
    </row>
    <row r="430" spans="2:8" x14ac:dyDescent="0.25">
      <c r="B430" s="57"/>
      <c r="G430" s="61"/>
    </row>
    <row r="431" spans="2:8" x14ac:dyDescent="0.25">
      <c r="B431" s="57"/>
      <c r="G431" s="61"/>
    </row>
    <row r="432" spans="2:8" x14ac:dyDescent="0.25">
      <c r="B432" s="57"/>
      <c r="G432" s="61"/>
    </row>
    <row r="433" spans="2:7" x14ac:dyDescent="0.25">
      <c r="B433" s="57"/>
      <c r="G433" s="61"/>
    </row>
    <row r="434" spans="2:7" x14ac:dyDescent="0.25">
      <c r="B434" s="57"/>
      <c r="G434" s="61"/>
    </row>
    <row r="435" spans="2:7" x14ac:dyDescent="0.25">
      <c r="B435" s="57"/>
      <c r="G435" s="61"/>
    </row>
    <row r="436" spans="2:7" x14ac:dyDescent="0.25">
      <c r="B436" s="57"/>
      <c r="G436" s="61"/>
    </row>
    <row r="437" spans="2:7" x14ac:dyDescent="0.25">
      <c r="B437" s="57"/>
      <c r="G437" s="61"/>
    </row>
    <row r="438" spans="2:7" x14ac:dyDescent="0.25">
      <c r="B438" s="57"/>
    </row>
    <row r="439" spans="2:7" x14ac:dyDescent="0.25">
      <c r="B439" s="57"/>
    </row>
  </sheetData>
  <sheetProtection password="DF72" sheet="1" objects="1" scenarios="1"/>
  <mergeCells count="15">
    <mergeCell ref="A2:H2"/>
    <mergeCell ref="A3:H3"/>
    <mergeCell ref="B390:D390"/>
    <mergeCell ref="B391:D391"/>
    <mergeCell ref="B392:D392"/>
    <mergeCell ref="B399:E399"/>
    <mergeCell ref="A401:E401"/>
    <mergeCell ref="B389:E389"/>
    <mergeCell ref="B388:F388"/>
    <mergeCell ref="A4:F4"/>
    <mergeCell ref="B393:D393"/>
    <mergeCell ref="B394:E394"/>
    <mergeCell ref="B395:E395"/>
    <mergeCell ref="B397:E397"/>
    <mergeCell ref="A398:D398"/>
  </mergeCells>
  <phoneticPr fontId="7" type="noConversion"/>
  <pageMargins left="0.70866141732283472" right="0.70866141732283472" top="0.94488188976377963" bottom="0.94488188976377963" header="0.31496062992125984" footer="0.31496062992125984"/>
  <pageSetup scale="41" fitToHeight="0" orientation="portrait" r:id="rId1"/>
  <headerFooter>
    <oddFooter>&amp;L&amp;"Calibri,Normal"&amp;8&amp;K000000Presupuesto Obras Primera Etapa Acueducto.&amp;C&amp;8&amp;P de &amp;N&amp;R&amp;"Calibri,Normal"&amp;8&amp;K000000Municipio de Miranda - Cauca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Ballestas Mejia</dc:creator>
  <cp:lastModifiedBy>SOL ANGEL CALA ACOSTA</cp:lastModifiedBy>
  <cp:lastPrinted>2014-11-14T01:00:09Z</cp:lastPrinted>
  <dcterms:created xsi:type="dcterms:W3CDTF">2013-07-24T00:20:05Z</dcterms:created>
  <dcterms:modified xsi:type="dcterms:W3CDTF">2015-05-25T17:59:51Z</dcterms:modified>
</cp:coreProperties>
</file>