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3588" windowHeight="9252"/>
  </bookViews>
  <sheets>
    <sheet name="Prop Economica" sheetId="13" r:id="rId1"/>
    <sheet name="COT APOLO 2016" sheetId="9" state="hidden" r:id="rId2"/>
    <sheet name="COT VALVULAS 2016" sheetId="11" state="hidden" r:id="rId3"/>
    <sheet name="LISTA ELÉCTRICOS" sheetId="12" state="hidden" r:id="rId4"/>
  </sheets>
  <externalReferences>
    <externalReference r:id="rId5"/>
  </externalReferences>
  <definedNames>
    <definedName name="_xlnm._FilterDatabase" localSheetId="1" hidden="1">'COT APOLO 2016'!$B$19:$K$166</definedName>
    <definedName name="_xlnm.Print_Area" localSheetId="0">'Prop Economica'!$C$1:$H$983</definedName>
  </definedNames>
  <calcPr calcId="145621" concurrentCalc="0"/>
</workbook>
</file>

<file path=xl/calcChain.xml><?xml version="1.0" encoding="utf-8"?>
<calcChain xmlns="http://schemas.openxmlformats.org/spreadsheetml/2006/main">
  <c r="B974" i="13" l="1"/>
  <c r="A974" i="13"/>
  <c r="B973" i="13"/>
  <c r="A973" i="13"/>
  <c r="B972" i="13"/>
  <c r="A972" i="13"/>
  <c r="B971" i="13"/>
  <c r="A971" i="13"/>
  <c r="B970" i="13"/>
  <c r="A970" i="13"/>
  <c r="B969" i="13"/>
  <c r="A969" i="13"/>
  <c r="B968" i="13"/>
  <c r="A968" i="13"/>
  <c r="B967" i="13"/>
  <c r="A967" i="13"/>
  <c r="B966" i="13"/>
  <c r="A966" i="13"/>
  <c r="B965" i="13"/>
  <c r="A965" i="13"/>
  <c r="B964" i="13"/>
  <c r="A964" i="13"/>
  <c r="B963" i="13"/>
  <c r="A963" i="13"/>
  <c r="B962" i="13"/>
  <c r="A962" i="13"/>
  <c r="B961" i="13"/>
  <c r="A961" i="13"/>
  <c r="B960" i="13"/>
  <c r="A960" i="13"/>
  <c r="B959" i="13"/>
  <c r="A959" i="13"/>
  <c r="B958" i="13"/>
  <c r="A958" i="13"/>
  <c r="B957" i="13"/>
  <c r="A957" i="13"/>
  <c r="B956" i="13"/>
  <c r="A956" i="13"/>
  <c r="B955" i="13"/>
  <c r="A955" i="13"/>
  <c r="B954" i="13"/>
  <c r="A954" i="13"/>
  <c r="B953" i="13"/>
  <c r="A953" i="13"/>
  <c r="B952" i="13"/>
  <c r="A952" i="13"/>
  <c r="B951" i="13"/>
  <c r="A951" i="13"/>
  <c r="B950" i="13"/>
  <c r="A950" i="13"/>
  <c r="B949" i="13"/>
  <c r="A949" i="13"/>
  <c r="B948" i="13"/>
  <c r="A948" i="13"/>
  <c r="B947" i="13"/>
  <c r="A947" i="13"/>
  <c r="B946" i="13"/>
  <c r="A946" i="13"/>
  <c r="B945" i="13"/>
  <c r="A945" i="13"/>
  <c r="B944" i="13"/>
  <c r="A944" i="13"/>
  <c r="B943" i="13"/>
  <c r="A943" i="13"/>
  <c r="B942" i="13"/>
  <c r="A942" i="13"/>
  <c r="B941" i="13"/>
  <c r="A941" i="13"/>
  <c r="B940" i="13"/>
  <c r="A940" i="13"/>
  <c r="B939" i="13"/>
  <c r="A939" i="13"/>
  <c r="B938" i="13"/>
  <c r="A938" i="13"/>
  <c r="B937" i="13"/>
  <c r="A937" i="13"/>
  <c r="B936" i="13"/>
  <c r="A936" i="13"/>
  <c r="B935" i="13"/>
  <c r="A935" i="13"/>
  <c r="B934" i="13"/>
  <c r="A934" i="13"/>
  <c r="B933" i="13"/>
  <c r="A933" i="13"/>
  <c r="B932" i="13"/>
  <c r="A932" i="13"/>
  <c r="B931" i="13"/>
  <c r="A931" i="13"/>
  <c r="B930" i="13"/>
  <c r="A930" i="13"/>
  <c r="B929" i="13"/>
  <c r="A929" i="13"/>
  <c r="B928" i="13"/>
  <c r="A928" i="13"/>
  <c r="B927" i="13"/>
  <c r="A927" i="13"/>
  <c r="B926" i="13"/>
  <c r="A926" i="13"/>
  <c r="B925" i="13"/>
  <c r="A925" i="13"/>
  <c r="B924" i="13"/>
  <c r="A924" i="13"/>
  <c r="B923" i="13"/>
  <c r="A923" i="13"/>
  <c r="B922" i="13"/>
  <c r="A922" i="13"/>
  <c r="B921" i="13"/>
  <c r="A921" i="13"/>
  <c r="B920" i="13"/>
  <c r="A920" i="13"/>
  <c r="B919" i="13"/>
  <c r="A919" i="13"/>
  <c r="B918" i="13"/>
  <c r="A918" i="13"/>
  <c r="B917" i="13"/>
  <c r="A917" i="13"/>
  <c r="B916" i="13"/>
  <c r="A916" i="13"/>
  <c r="B915" i="13"/>
  <c r="A915" i="13"/>
  <c r="B914" i="13"/>
  <c r="A914" i="13"/>
  <c r="B913" i="13"/>
  <c r="A913" i="13"/>
  <c r="B912" i="13"/>
  <c r="A912" i="13"/>
  <c r="B911" i="13"/>
  <c r="A911" i="13"/>
  <c r="B910" i="13"/>
  <c r="A910" i="13"/>
  <c r="B909" i="13"/>
  <c r="A909" i="13"/>
  <c r="B908" i="13"/>
  <c r="A908" i="13"/>
  <c r="B907" i="13"/>
  <c r="A907" i="13"/>
  <c r="B906" i="13"/>
  <c r="A906" i="13"/>
  <c r="B905" i="13"/>
  <c r="A905" i="13"/>
  <c r="B904" i="13"/>
  <c r="A904" i="13"/>
  <c r="B903" i="13"/>
  <c r="A903" i="13"/>
  <c r="B902" i="13"/>
  <c r="A902" i="13"/>
  <c r="B901" i="13"/>
  <c r="A901" i="13"/>
  <c r="B900" i="13"/>
  <c r="A900" i="13"/>
  <c r="B899" i="13"/>
  <c r="A899" i="13"/>
  <c r="B898" i="13"/>
  <c r="A898" i="13"/>
  <c r="B897" i="13"/>
  <c r="A897" i="13"/>
  <c r="B896" i="13"/>
  <c r="A896" i="13"/>
  <c r="B895" i="13"/>
  <c r="A895" i="13"/>
  <c r="B894" i="13"/>
  <c r="A894" i="13"/>
  <c r="B893" i="13"/>
  <c r="A893" i="13"/>
  <c r="B892" i="13"/>
  <c r="A892" i="13"/>
  <c r="B891" i="13"/>
  <c r="A891" i="13"/>
  <c r="B890" i="13"/>
  <c r="A890" i="13"/>
  <c r="B889" i="13"/>
  <c r="A889" i="13"/>
  <c r="B888" i="13"/>
  <c r="A888" i="13"/>
  <c r="B887" i="13"/>
  <c r="A887" i="13"/>
  <c r="B886" i="13"/>
  <c r="A886" i="13"/>
  <c r="B885" i="13"/>
  <c r="A885" i="13"/>
  <c r="B884" i="13"/>
  <c r="A884" i="13"/>
  <c r="B883" i="13"/>
  <c r="A883" i="13"/>
  <c r="B882" i="13"/>
  <c r="A882" i="13"/>
  <c r="B881" i="13"/>
  <c r="A881" i="13"/>
  <c r="B880" i="13"/>
  <c r="A880" i="13"/>
  <c r="B879" i="13"/>
  <c r="A879" i="13"/>
  <c r="B878" i="13"/>
  <c r="A878" i="13"/>
  <c r="B877" i="13"/>
  <c r="A877" i="13"/>
  <c r="B876" i="13"/>
  <c r="A876" i="13"/>
  <c r="B875" i="13"/>
  <c r="A875" i="13"/>
  <c r="B874" i="13"/>
  <c r="A874" i="13"/>
  <c r="B873" i="13"/>
  <c r="A873" i="13"/>
  <c r="B872" i="13"/>
  <c r="A872" i="13"/>
  <c r="B871" i="13"/>
  <c r="A871" i="13"/>
  <c r="B870" i="13"/>
  <c r="A870" i="13"/>
  <c r="A869" i="13"/>
  <c r="A868" i="13"/>
  <c r="A867" i="13"/>
  <c r="A866" i="13"/>
  <c r="B865" i="13"/>
  <c r="A865" i="13"/>
  <c r="B864" i="13"/>
  <c r="A864" i="13"/>
  <c r="B863" i="13"/>
  <c r="A863" i="13"/>
  <c r="B862" i="13"/>
  <c r="A862" i="13"/>
  <c r="B861" i="13"/>
  <c r="A861" i="13"/>
  <c r="B860" i="13"/>
  <c r="A860" i="13"/>
  <c r="B859" i="13"/>
  <c r="A859" i="13"/>
  <c r="B858" i="13"/>
  <c r="A858" i="13"/>
  <c r="B857" i="13"/>
  <c r="A857" i="13"/>
  <c r="B856" i="13"/>
  <c r="A856" i="13"/>
  <c r="B855" i="13"/>
  <c r="A855" i="13"/>
  <c r="B854" i="13"/>
  <c r="A854" i="13"/>
  <c r="B853" i="13"/>
  <c r="A853" i="13"/>
  <c r="B852" i="13"/>
  <c r="A852" i="13"/>
  <c r="B851" i="13"/>
  <c r="A851" i="13"/>
  <c r="B850" i="13"/>
  <c r="A850" i="13"/>
  <c r="B849" i="13"/>
  <c r="A849" i="13"/>
  <c r="B848" i="13"/>
  <c r="A848" i="13"/>
  <c r="B847" i="13"/>
  <c r="A847" i="13"/>
  <c r="B846" i="13"/>
  <c r="A846" i="13"/>
  <c r="B845" i="13"/>
  <c r="A845" i="13"/>
  <c r="B844" i="13"/>
  <c r="A844" i="13"/>
  <c r="B843" i="13"/>
  <c r="A843" i="13"/>
  <c r="B842" i="13"/>
  <c r="A842" i="13"/>
  <c r="B841" i="13"/>
  <c r="A841" i="13"/>
  <c r="B840" i="13"/>
  <c r="A840" i="13"/>
  <c r="B839" i="13"/>
  <c r="A839" i="13"/>
  <c r="B838" i="13"/>
  <c r="A838" i="13"/>
  <c r="B837" i="13"/>
  <c r="A837" i="13"/>
  <c r="B836" i="13"/>
  <c r="A836" i="13"/>
  <c r="B835" i="13"/>
  <c r="A835" i="13"/>
  <c r="B834" i="13"/>
  <c r="A834" i="13"/>
  <c r="B833" i="13"/>
  <c r="A833" i="13"/>
  <c r="B832" i="13"/>
  <c r="A832" i="13"/>
  <c r="B831" i="13"/>
  <c r="A831" i="13"/>
  <c r="B830" i="13"/>
  <c r="A830" i="13"/>
  <c r="B829" i="13"/>
  <c r="A829" i="13"/>
  <c r="B828" i="13"/>
  <c r="A828" i="13"/>
  <c r="A827" i="13"/>
  <c r="B826" i="13"/>
  <c r="A826" i="13"/>
  <c r="A825" i="13"/>
  <c r="A824" i="13"/>
  <c r="A823" i="13"/>
  <c r="A822" i="13"/>
  <c r="B821" i="13"/>
  <c r="A821" i="13"/>
  <c r="B820" i="13"/>
  <c r="A820" i="13"/>
  <c r="B819" i="13"/>
  <c r="A819" i="13"/>
  <c r="B818" i="13"/>
  <c r="A818" i="13"/>
  <c r="B817" i="13"/>
  <c r="A817" i="13"/>
  <c r="B816" i="13"/>
  <c r="A816" i="13"/>
  <c r="B815" i="13"/>
  <c r="A815" i="13"/>
  <c r="B814" i="13"/>
  <c r="A814" i="13"/>
  <c r="B813" i="13"/>
  <c r="A813" i="13"/>
  <c r="B812" i="13"/>
  <c r="A812" i="13"/>
  <c r="B811" i="13"/>
  <c r="A811" i="13"/>
  <c r="B810" i="13"/>
  <c r="A810" i="13"/>
  <c r="B809" i="13"/>
  <c r="A809" i="13"/>
  <c r="B808" i="13"/>
  <c r="A808" i="13"/>
  <c r="B807" i="13"/>
  <c r="A807" i="13"/>
  <c r="B806" i="13"/>
  <c r="A806" i="13"/>
  <c r="B805" i="13"/>
  <c r="A805" i="13"/>
  <c r="B804" i="13"/>
  <c r="A804" i="13"/>
  <c r="B803" i="13"/>
  <c r="A803" i="13"/>
  <c r="B802" i="13"/>
  <c r="A802" i="13"/>
  <c r="B801" i="13"/>
  <c r="A801" i="13"/>
  <c r="B800" i="13"/>
  <c r="A800" i="13"/>
  <c r="B799" i="13"/>
  <c r="A799" i="13"/>
  <c r="B798" i="13"/>
  <c r="A798" i="13"/>
  <c r="B797" i="13"/>
  <c r="A797" i="13"/>
  <c r="B796" i="13"/>
  <c r="A796" i="13"/>
  <c r="B795" i="13"/>
  <c r="A795" i="13"/>
  <c r="B794" i="13"/>
  <c r="A794" i="13"/>
  <c r="B793" i="13"/>
  <c r="A793" i="13"/>
  <c r="B792" i="13"/>
  <c r="A792" i="13"/>
  <c r="B791" i="13"/>
  <c r="A791" i="13"/>
  <c r="B790" i="13"/>
  <c r="A790" i="13"/>
  <c r="B789" i="13"/>
  <c r="A789" i="13"/>
  <c r="B788" i="13"/>
  <c r="A788" i="13"/>
  <c r="B787" i="13"/>
  <c r="A787" i="13"/>
  <c r="B786" i="13"/>
  <c r="A786" i="13"/>
  <c r="B785" i="13"/>
  <c r="A785" i="13"/>
  <c r="B784" i="13"/>
  <c r="A784" i="13"/>
  <c r="C778" i="13"/>
  <c r="C777" i="13"/>
  <c r="C776" i="13"/>
  <c r="C775" i="13"/>
  <c r="C774" i="13"/>
  <c r="C773" i="13"/>
  <c r="C772" i="13"/>
  <c r="C771" i="13"/>
  <c r="C770" i="13"/>
  <c r="C769" i="13"/>
  <c r="C768" i="13"/>
  <c r="C767" i="13"/>
  <c r="C766" i="13"/>
  <c r="C765" i="13"/>
  <c r="C764" i="13"/>
  <c r="C763" i="13"/>
  <c r="C762" i="13"/>
  <c r="C761" i="13"/>
  <c r="C760" i="13"/>
  <c r="C759" i="13"/>
  <c r="C758" i="13"/>
  <c r="C757" i="13"/>
  <c r="C756" i="13"/>
  <c r="C755" i="13"/>
  <c r="C754" i="13"/>
  <c r="C753" i="13"/>
  <c r="C752" i="13"/>
  <c r="C751" i="13"/>
  <c r="C750" i="13"/>
  <c r="C749" i="13"/>
  <c r="C748" i="13"/>
  <c r="C747" i="13"/>
  <c r="C746" i="13"/>
  <c r="C745" i="13"/>
  <c r="C744" i="13"/>
  <c r="C743" i="13"/>
  <c r="C742" i="13"/>
  <c r="C741" i="13"/>
  <c r="C740" i="13"/>
  <c r="C739" i="13"/>
  <c r="C738" i="13"/>
  <c r="C737" i="13"/>
  <c r="C736" i="13"/>
  <c r="C735" i="13"/>
  <c r="C734" i="13"/>
  <c r="C733" i="13"/>
  <c r="C732" i="13"/>
  <c r="C731" i="13"/>
  <c r="C730" i="13"/>
  <c r="C729" i="13"/>
  <c r="C728" i="13"/>
  <c r="C727" i="13"/>
  <c r="C726" i="13"/>
  <c r="C725" i="13"/>
  <c r="C724" i="13"/>
  <c r="C723" i="13"/>
  <c r="C722" i="13"/>
  <c r="C721" i="13"/>
  <c r="C720" i="13"/>
  <c r="C719" i="13"/>
  <c r="C718" i="13"/>
  <c r="C717" i="13"/>
  <c r="C716" i="13"/>
  <c r="C715" i="13"/>
  <c r="C714" i="13"/>
  <c r="C713" i="13"/>
  <c r="C712" i="13"/>
  <c r="C711" i="13"/>
  <c r="C710" i="13"/>
  <c r="C709" i="13"/>
  <c r="C708" i="13"/>
  <c r="C707" i="13"/>
  <c r="C706" i="13"/>
  <c r="C705" i="13"/>
  <c r="C704" i="13"/>
  <c r="C703" i="13"/>
  <c r="C702" i="13"/>
  <c r="C701" i="13"/>
  <c r="C700" i="13"/>
  <c r="C699" i="13"/>
  <c r="C698" i="13"/>
  <c r="C697" i="13"/>
  <c r="C696" i="13"/>
  <c r="C695" i="13"/>
  <c r="C694" i="13"/>
  <c r="C693" i="13"/>
  <c r="C692" i="13"/>
  <c r="C691" i="13"/>
  <c r="C690" i="13"/>
  <c r="C689" i="13"/>
  <c r="C688" i="13"/>
  <c r="C687" i="13"/>
  <c r="C686" i="13"/>
  <c r="C685" i="13"/>
  <c r="C684" i="13"/>
  <c r="C679" i="13"/>
  <c r="C678" i="13"/>
  <c r="C677" i="13"/>
  <c r="C676" i="13"/>
  <c r="C675" i="13"/>
  <c r="C674" i="13"/>
  <c r="C673" i="13"/>
  <c r="C672" i="13"/>
  <c r="C671" i="13"/>
  <c r="C670" i="13"/>
  <c r="C669" i="13"/>
  <c r="C668" i="13"/>
  <c r="C667" i="13"/>
  <c r="C666" i="13"/>
  <c r="C665" i="13"/>
  <c r="C664" i="13"/>
  <c r="C663" i="13"/>
  <c r="C662" i="13"/>
  <c r="C659" i="13"/>
  <c r="C658" i="13"/>
  <c r="C657" i="13"/>
  <c r="C656" i="13"/>
  <c r="C655" i="13"/>
  <c r="C654" i="13"/>
  <c r="C653" i="13"/>
  <c r="C652" i="13"/>
  <c r="C651" i="13"/>
  <c r="C650" i="13"/>
  <c r="C649" i="13"/>
  <c r="C648" i="13"/>
  <c r="C647" i="13"/>
  <c r="C646" i="13"/>
  <c r="C645" i="13"/>
  <c r="C644" i="13"/>
  <c r="C643" i="13"/>
  <c r="C642" i="13"/>
  <c r="C641" i="13"/>
  <c r="C640" i="13"/>
  <c r="C639" i="13"/>
  <c r="C638" i="13"/>
  <c r="C637" i="13"/>
  <c r="C636" i="13"/>
  <c r="C635" i="13"/>
  <c r="C634" i="13"/>
  <c r="C633" i="13"/>
  <c r="C632" i="13"/>
  <c r="C631" i="13"/>
  <c r="C630" i="13"/>
  <c r="C629" i="13"/>
  <c r="C628" i="13"/>
  <c r="C627" i="13"/>
  <c r="C626" i="13"/>
  <c r="C625" i="13"/>
  <c r="C624" i="13"/>
  <c r="C623" i="13"/>
  <c r="C619" i="13"/>
  <c r="C618" i="13"/>
  <c r="C617" i="13"/>
  <c r="C616" i="13"/>
  <c r="C614" i="13"/>
  <c r="C613" i="13"/>
  <c r="C612" i="13"/>
  <c r="C611" i="13"/>
  <c r="C610" i="13"/>
  <c r="C609" i="13"/>
  <c r="C608" i="13"/>
  <c r="C607" i="13"/>
  <c r="C606" i="13"/>
  <c r="C605" i="13"/>
  <c r="C604" i="13"/>
  <c r="C603" i="13"/>
  <c r="C602" i="13"/>
  <c r="C601" i="13"/>
  <c r="C600" i="13"/>
  <c r="C599" i="13"/>
  <c r="C598" i="13"/>
  <c r="C597" i="13"/>
  <c r="C596" i="13"/>
  <c r="C595" i="13"/>
  <c r="C594" i="13"/>
  <c r="C593" i="13"/>
  <c r="C592" i="13"/>
  <c r="C591" i="13"/>
  <c r="C590" i="13"/>
  <c r="C589" i="13"/>
  <c r="C588" i="13"/>
  <c r="C587" i="13"/>
  <c r="C586" i="13"/>
  <c r="C585" i="13"/>
  <c r="C584" i="13"/>
  <c r="C583" i="13"/>
  <c r="C582" i="13"/>
  <c r="C581" i="13"/>
  <c r="C580" i="13"/>
  <c r="C577" i="13"/>
  <c r="C576" i="13"/>
  <c r="C575" i="13"/>
  <c r="C574" i="13"/>
  <c r="C573" i="13"/>
  <c r="C572" i="13"/>
  <c r="C571" i="13"/>
  <c r="C570" i="13"/>
  <c r="A570" i="13"/>
  <c r="C569" i="13"/>
  <c r="A569" i="13"/>
  <c r="C568" i="13"/>
  <c r="C567" i="13"/>
  <c r="C566" i="13"/>
  <c r="C565" i="13"/>
  <c r="C564" i="13"/>
  <c r="C563" i="13"/>
  <c r="C562" i="13"/>
  <c r="C561" i="13"/>
  <c r="C560" i="13"/>
  <c r="C559" i="13"/>
  <c r="C558" i="13"/>
  <c r="C557" i="13"/>
  <c r="C556" i="13"/>
  <c r="C555" i="13"/>
  <c r="C554" i="13"/>
  <c r="C553" i="13"/>
  <c r="C549" i="13"/>
  <c r="C547" i="13"/>
  <c r="C546" i="13"/>
  <c r="C545" i="13"/>
  <c r="C544" i="13"/>
  <c r="C543" i="13"/>
  <c r="C542" i="13"/>
  <c r="C541" i="13"/>
  <c r="C540" i="13"/>
  <c r="C539" i="13"/>
  <c r="C538" i="13"/>
  <c r="C537" i="13"/>
  <c r="C536" i="13"/>
  <c r="C535" i="13"/>
  <c r="C534" i="13"/>
  <c r="C533" i="13"/>
  <c r="C532" i="13"/>
  <c r="C531" i="13"/>
  <c r="C530" i="13"/>
  <c r="C529" i="13"/>
  <c r="C528" i="13"/>
  <c r="C527" i="13"/>
  <c r="C526" i="13"/>
  <c r="C525" i="13"/>
  <c r="C524" i="13"/>
  <c r="C523" i="13"/>
  <c r="C522" i="13"/>
  <c r="C521" i="13"/>
  <c r="C520" i="13"/>
  <c r="C519" i="13"/>
  <c r="C518" i="13"/>
  <c r="C517" i="13"/>
  <c r="C516" i="13"/>
  <c r="C515" i="13"/>
  <c r="C514" i="13"/>
  <c r="C513" i="13"/>
  <c r="C512" i="13"/>
  <c r="C511" i="13"/>
  <c r="C510" i="13"/>
  <c r="C509" i="13"/>
  <c r="C508" i="13"/>
  <c r="C507" i="13"/>
  <c r="C506" i="13"/>
  <c r="C505" i="13"/>
  <c r="C504" i="13"/>
  <c r="C503" i="13"/>
  <c r="C502" i="13"/>
  <c r="C501" i="13"/>
  <c r="C500" i="13"/>
  <c r="C499" i="13"/>
  <c r="A499" i="13"/>
  <c r="C498" i="13"/>
  <c r="C497" i="13"/>
  <c r="C496" i="13"/>
  <c r="C495" i="13"/>
  <c r="C494" i="13"/>
  <c r="C493" i="13"/>
  <c r="C492" i="13"/>
  <c r="C491" i="13"/>
  <c r="C490" i="13"/>
  <c r="C489" i="13"/>
  <c r="C488" i="13"/>
  <c r="A488" i="13"/>
  <c r="C487" i="13"/>
  <c r="C486" i="13"/>
  <c r="C485" i="13"/>
  <c r="C484" i="13"/>
  <c r="C477" i="13"/>
  <c r="C476" i="13"/>
  <c r="C473" i="13"/>
  <c r="C472" i="13"/>
  <c r="C471" i="13"/>
  <c r="C470" i="13"/>
  <c r="C469" i="13"/>
  <c r="C468" i="13"/>
  <c r="C467" i="13"/>
  <c r="C466" i="13"/>
  <c r="C465" i="13"/>
  <c r="C464" i="13"/>
  <c r="C463" i="13"/>
  <c r="C462" i="13"/>
  <c r="C461" i="13"/>
  <c r="C460" i="13"/>
  <c r="C459" i="13"/>
  <c r="C458" i="13"/>
  <c r="C457" i="13"/>
  <c r="C456" i="13"/>
  <c r="C455" i="13"/>
  <c r="C454" i="13"/>
  <c r="C453" i="13"/>
  <c r="C452" i="13"/>
  <c r="C451" i="13"/>
  <c r="C450" i="13"/>
  <c r="C449" i="13"/>
  <c r="C448" i="13"/>
  <c r="C447" i="13"/>
  <c r="C446" i="13"/>
  <c r="C445" i="13"/>
  <c r="C444" i="13"/>
  <c r="C443" i="13"/>
  <c r="C442" i="13"/>
  <c r="C441" i="13"/>
  <c r="C440" i="13"/>
  <c r="C439" i="13"/>
  <c r="C438" i="13"/>
  <c r="C437" i="13"/>
  <c r="C436" i="13"/>
  <c r="C435" i="13"/>
  <c r="C434" i="13"/>
  <c r="C433" i="13"/>
  <c r="C432" i="13"/>
  <c r="C431" i="13"/>
  <c r="C430" i="13"/>
  <c r="C429" i="13"/>
  <c r="C428" i="13"/>
  <c r="C427" i="13"/>
  <c r="C426" i="13"/>
  <c r="C425" i="13"/>
  <c r="C424" i="13"/>
  <c r="C423" i="13"/>
  <c r="C422" i="13"/>
  <c r="C421" i="13"/>
  <c r="C420" i="13"/>
  <c r="C419" i="13"/>
  <c r="C418" i="13"/>
  <c r="C417" i="13"/>
  <c r="C416" i="13"/>
  <c r="C415" i="13"/>
  <c r="C412" i="13"/>
  <c r="C410" i="13"/>
  <c r="C409" i="13"/>
  <c r="C408" i="13"/>
  <c r="C407" i="13"/>
  <c r="C406" i="13"/>
  <c r="C405" i="13"/>
  <c r="C404" i="13"/>
  <c r="C403" i="13"/>
  <c r="C402" i="13"/>
  <c r="C401" i="13"/>
  <c r="C400" i="13"/>
  <c r="C399" i="13"/>
  <c r="C398" i="13"/>
  <c r="C397" i="13"/>
  <c r="C396" i="13"/>
  <c r="C395" i="13"/>
  <c r="C394" i="13"/>
  <c r="C393" i="13"/>
  <c r="C392" i="13"/>
  <c r="C391" i="13"/>
  <c r="C390" i="13"/>
  <c r="C389" i="13"/>
  <c r="C388" i="13"/>
  <c r="C387" i="13"/>
  <c r="C385" i="13"/>
  <c r="C384" i="13"/>
  <c r="C383" i="13"/>
  <c r="C382" i="13"/>
  <c r="C381" i="13"/>
  <c r="C380" i="13"/>
  <c r="C377" i="13"/>
  <c r="C376" i="13"/>
  <c r="C375" i="13"/>
  <c r="C374" i="13"/>
  <c r="C373" i="13"/>
  <c r="C372" i="13"/>
  <c r="C371" i="13"/>
  <c r="C370" i="13"/>
  <c r="C369" i="13"/>
  <c r="C368" i="13"/>
  <c r="C367" i="13"/>
  <c r="C366" i="13"/>
  <c r="C365" i="13"/>
  <c r="C364" i="13"/>
  <c r="C363" i="13"/>
  <c r="C362" i="13"/>
  <c r="C361" i="13"/>
  <c r="C360" i="13"/>
  <c r="C359" i="13"/>
  <c r="C358" i="13"/>
  <c r="C357" i="13"/>
  <c r="C356" i="13"/>
  <c r="C355" i="13"/>
  <c r="C354" i="13"/>
  <c r="C353" i="13"/>
  <c r="C352" i="13"/>
  <c r="C351" i="13"/>
  <c r="C350" i="13"/>
  <c r="C349" i="13"/>
  <c r="C348" i="13"/>
  <c r="C347" i="13"/>
  <c r="C346" i="13"/>
  <c r="C345" i="13"/>
  <c r="C344" i="13"/>
  <c r="C343" i="13"/>
  <c r="C342" i="13"/>
  <c r="C337" i="13"/>
  <c r="C336" i="13"/>
  <c r="C335" i="13"/>
  <c r="C334" i="13"/>
  <c r="C332" i="13"/>
  <c r="C331" i="13"/>
  <c r="C330" i="13"/>
  <c r="C326" i="13"/>
  <c r="C325" i="13"/>
  <c r="C324" i="13"/>
  <c r="C323" i="13"/>
  <c r="C322" i="13"/>
  <c r="C321" i="13"/>
  <c r="C320" i="13"/>
  <c r="C319" i="13"/>
  <c r="C318" i="13"/>
  <c r="C315" i="13"/>
  <c r="C314" i="13"/>
  <c r="C313" i="13"/>
  <c r="C312" i="13"/>
  <c r="C311" i="13"/>
  <c r="C310" i="13"/>
  <c r="C309" i="13"/>
  <c r="C308" i="13"/>
  <c r="C307" i="13"/>
  <c r="C306" i="13"/>
  <c r="C305" i="13"/>
  <c r="C304" i="13"/>
  <c r="C303" i="13"/>
  <c r="C302" i="13"/>
  <c r="C301" i="13"/>
  <c r="C300" i="13"/>
  <c r="C299" i="13"/>
  <c r="C298" i="13"/>
  <c r="C297" i="13"/>
  <c r="C296" i="13"/>
  <c r="C295" i="13"/>
  <c r="C292" i="13"/>
  <c r="C290" i="13"/>
  <c r="C289" i="13"/>
  <c r="C288" i="13"/>
  <c r="C287" i="13"/>
  <c r="C286" i="13"/>
  <c r="C285" i="13"/>
  <c r="C284" i="13"/>
  <c r="C283" i="13"/>
  <c r="A283" i="13"/>
  <c r="C282" i="13"/>
  <c r="C281" i="13"/>
  <c r="C280" i="13"/>
  <c r="C279" i="13"/>
  <c r="C278" i="13"/>
  <c r="C277" i="13"/>
  <c r="C276" i="13"/>
  <c r="C275" i="13"/>
  <c r="C274" i="13"/>
  <c r="C273" i="13"/>
  <c r="C272" i="13"/>
  <c r="C271" i="13"/>
  <c r="C270" i="13"/>
  <c r="C269" i="13"/>
  <c r="C268" i="13"/>
  <c r="C267" i="13"/>
  <c r="C266" i="13"/>
  <c r="C265" i="13"/>
  <c r="C259" i="13"/>
  <c r="C258" i="13"/>
  <c r="C257" i="13"/>
  <c r="C256" i="13"/>
  <c r="C255" i="13"/>
  <c r="C254" i="13"/>
  <c r="C253" i="13"/>
  <c r="C252" i="13"/>
  <c r="C251" i="13"/>
  <c r="C250" i="13"/>
  <c r="C249" i="13"/>
  <c r="C248" i="13"/>
  <c r="C247" i="13"/>
  <c r="A246" i="13"/>
  <c r="A247" i="13"/>
  <c r="C246" i="13"/>
  <c r="C245" i="13"/>
  <c r="C244" i="13"/>
  <c r="C243" i="13"/>
  <c r="C242" i="13"/>
  <c r="C241" i="13"/>
  <c r="C240" i="13"/>
  <c r="A240" i="13"/>
  <c r="C239" i="13"/>
  <c r="C238" i="13"/>
  <c r="C237" i="13"/>
  <c r="C236" i="13"/>
  <c r="C235" i="13"/>
  <c r="A235" i="13"/>
  <c r="C234" i="13"/>
  <c r="C233" i="13"/>
  <c r="C232" i="13"/>
  <c r="C231" i="13"/>
  <c r="C230" i="13"/>
  <c r="C224" i="13"/>
  <c r="A224" i="13"/>
  <c r="C223" i="13"/>
  <c r="C222" i="13"/>
  <c r="C221" i="13"/>
  <c r="C220" i="13"/>
  <c r="C219" i="13"/>
  <c r="C218" i="13"/>
  <c r="C217" i="13"/>
  <c r="C216" i="13"/>
  <c r="C215" i="13"/>
  <c r="C214" i="13"/>
  <c r="C213" i="13"/>
  <c r="C212" i="13"/>
  <c r="C211" i="13"/>
  <c r="C210" i="13"/>
  <c r="C209" i="13"/>
  <c r="C208" i="13"/>
  <c r="A208" i="13"/>
  <c r="C207" i="13"/>
  <c r="C206" i="13"/>
  <c r="C205" i="13"/>
  <c r="C204" i="13"/>
  <c r="C203" i="13"/>
  <c r="C202" i="13"/>
  <c r="C201" i="13"/>
  <c r="C200" i="13"/>
  <c r="A200" i="13"/>
  <c r="C199" i="13"/>
  <c r="C198" i="13"/>
  <c r="C197" i="13"/>
  <c r="C196" i="13"/>
  <c r="C195" i="13"/>
  <c r="C194" i="13"/>
  <c r="A194" i="13"/>
  <c r="C193" i="13"/>
  <c r="C192" i="13"/>
  <c r="C191" i="13"/>
  <c r="C190" i="13"/>
  <c r="C184" i="13"/>
  <c r="C183" i="13"/>
  <c r="C182" i="13"/>
  <c r="C181" i="13"/>
  <c r="C180" i="13"/>
  <c r="C179" i="13"/>
  <c r="C178" i="13"/>
  <c r="C177" i="13"/>
  <c r="A177" i="13"/>
  <c r="C175" i="13"/>
  <c r="C174" i="13"/>
  <c r="C173" i="13"/>
  <c r="A173" i="13"/>
  <c r="C172" i="13"/>
  <c r="C171" i="13"/>
  <c r="C170"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C143" i="13"/>
  <c r="C138" i="13"/>
  <c r="C137" i="13"/>
  <c r="C136" i="13"/>
  <c r="C135" i="13"/>
  <c r="C134" i="13"/>
  <c r="C133" i="13"/>
  <c r="C132" i="13"/>
  <c r="C131" i="13"/>
  <c r="C130" i="13"/>
  <c r="C129" i="13"/>
  <c r="C128" i="13"/>
  <c r="C127" i="13"/>
  <c r="A127" i="13"/>
  <c r="C126" i="13"/>
  <c r="C119" i="13"/>
  <c r="C118" i="13"/>
  <c r="C117" i="13"/>
  <c r="C116" i="13"/>
  <c r="C115" i="13"/>
  <c r="C114" i="13"/>
  <c r="C113" i="13"/>
  <c r="C112" i="13"/>
  <c r="C111" i="13"/>
  <c r="C110" i="13"/>
  <c r="A110" i="13"/>
  <c r="C109" i="13"/>
  <c r="C108" i="13"/>
  <c r="C107" i="13"/>
  <c r="C106" i="13"/>
  <c r="C105" i="13"/>
  <c r="C104" i="13"/>
  <c r="C103" i="13"/>
  <c r="C102" i="13"/>
  <c r="A102" i="13"/>
  <c r="C101" i="13"/>
  <c r="C100" i="13"/>
  <c r="C95" i="13"/>
  <c r="C94" i="13"/>
  <c r="C93" i="13"/>
  <c r="C92" i="13"/>
  <c r="C91" i="13"/>
  <c r="C90" i="13"/>
  <c r="C89" i="13"/>
  <c r="C88" i="13"/>
  <c r="C87" i="13"/>
  <c r="C86" i="13"/>
  <c r="C85" i="13"/>
  <c r="C84" i="13"/>
  <c r="C83" i="13"/>
  <c r="C82" i="13"/>
  <c r="C81" i="13"/>
  <c r="A81" i="13"/>
  <c r="C80" i="13"/>
  <c r="C79" i="13"/>
  <c r="C78" i="13"/>
  <c r="C77" i="13"/>
  <c r="C76" i="13"/>
  <c r="C75" i="13"/>
  <c r="C74" i="13"/>
  <c r="C73" i="13"/>
  <c r="C72" i="13"/>
  <c r="C71" i="13"/>
  <c r="C65" i="13"/>
  <c r="C64" i="13"/>
  <c r="C63" i="13"/>
  <c r="C62" i="13"/>
  <c r="C61" i="13"/>
  <c r="A61" i="13"/>
  <c r="C60" i="13"/>
  <c r="A60" i="13"/>
  <c r="C59" i="13"/>
  <c r="C58" i="13"/>
  <c r="C57" i="13"/>
  <c r="C56" i="13"/>
  <c r="C51" i="13"/>
  <c r="C50" i="13"/>
  <c r="C49" i="13"/>
  <c r="C48" i="13"/>
  <c r="C47" i="13"/>
  <c r="C46" i="13"/>
  <c r="C45" i="13"/>
  <c r="C44" i="13"/>
  <c r="C43" i="13"/>
  <c r="C42" i="13"/>
  <c r="C41" i="13"/>
  <c r="C40" i="13"/>
  <c r="C39" i="13"/>
  <c r="C38" i="13"/>
  <c r="C37" i="13"/>
  <c r="C36" i="13"/>
  <c r="C35" i="13"/>
  <c r="C34" i="13"/>
  <c r="C29" i="13"/>
  <c r="C28" i="13"/>
  <c r="C27" i="13"/>
  <c r="C26" i="13"/>
  <c r="C25" i="13"/>
  <c r="C24" i="13"/>
  <c r="C23" i="13"/>
  <c r="C22" i="13"/>
  <c r="C21" i="13"/>
  <c r="C20" i="13"/>
  <c r="C19" i="13"/>
  <c r="C18" i="13"/>
  <c r="C17" i="13"/>
  <c r="C12" i="13"/>
  <c r="C11" i="13"/>
  <c r="C10" i="13"/>
  <c r="C9" i="13"/>
  <c r="H4" i="13"/>
  <c r="G67" i="11"/>
  <c r="G66" i="11"/>
  <c r="G65" i="11"/>
  <c r="G62" i="11"/>
  <c r="G61" i="11"/>
  <c r="G60" i="11"/>
  <c r="G59" i="11"/>
  <c r="G58" i="11"/>
  <c r="G53" i="11"/>
  <c r="G50" i="11"/>
  <c r="G47" i="11"/>
  <c r="G46" i="11"/>
  <c r="G45" i="11"/>
  <c r="G42" i="11"/>
  <c r="G39" i="11"/>
  <c r="G38" i="11"/>
  <c r="G37" i="11"/>
  <c r="G34" i="11"/>
  <c r="G30" i="11"/>
  <c r="G27" i="11"/>
  <c r="G24" i="11"/>
  <c r="G20" i="11"/>
  <c r="G17" i="11"/>
  <c r="G14" i="11"/>
  <c r="G11" i="11"/>
  <c r="G8" i="11"/>
  <c r="G5" i="11"/>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282" i="9"/>
  <c r="J283" i="9"/>
  <c r="J284" i="9"/>
  <c r="J285" i="9"/>
  <c r="J286" i="9"/>
  <c r="J287" i="9"/>
  <c r="J288" i="9"/>
  <c r="J289" i="9"/>
  <c r="J290" i="9"/>
  <c r="J291" i="9"/>
  <c r="J292" i="9"/>
  <c r="J293" i="9"/>
  <c r="J294" i="9"/>
  <c r="J295" i="9"/>
  <c r="J296" i="9"/>
  <c r="J297" i="9"/>
  <c r="J298" i="9"/>
  <c r="J299" i="9"/>
  <c r="J300" i="9"/>
  <c r="J301" i="9"/>
  <c r="J302" i="9"/>
  <c r="J303" i="9"/>
  <c r="J304" i="9"/>
  <c r="J305" i="9"/>
  <c r="J306" i="9"/>
  <c r="J307" i="9"/>
  <c r="J308" i="9"/>
  <c r="J309" i="9"/>
  <c r="J310" i="9"/>
  <c r="J311" i="9"/>
  <c r="J312" i="9"/>
  <c r="J313" i="9"/>
  <c r="J314" i="9"/>
  <c r="J315" i="9"/>
  <c r="J316" i="9"/>
  <c r="J317" i="9"/>
  <c r="J318" i="9"/>
  <c r="J21" i="9"/>
  <c r="J22" i="9"/>
  <c r="J23" i="9"/>
  <c r="J24" i="9"/>
  <c r="J25" i="9"/>
  <c r="J26" i="9"/>
  <c r="J27" i="9"/>
  <c r="J28" i="9"/>
  <c r="J29" i="9"/>
  <c r="J30" i="9"/>
  <c r="J31" i="9"/>
  <c r="J32" i="9"/>
  <c r="J33" i="9"/>
  <c r="J34" i="9"/>
  <c r="J35" i="9"/>
  <c r="J36" i="9"/>
  <c r="J37" i="9"/>
  <c r="J38" i="9"/>
  <c r="J39" i="9"/>
  <c r="J40" i="9"/>
  <c r="J41" i="9"/>
  <c r="J42" i="9"/>
  <c r="J43" i="9"/>
  <c r="J44" i="9"/>
  <c r="J45" i="9"/>
  <c r="J20" i="9"/>
  <c r="K335" i="9"/>
  <c r="K334" i="9"/>
  <c r="K333" i="9"/>
  <c r="K332" i="9"/>
  <c r="K331" i="9"/>
  <c r="K330" i="9"/>
  <c r="K329" i="9"/>
  <c r="K328" i="9"/>
  <c r="K327" i="9"/>
  <c r="K326" i="9"/>
  <c r="K325" i="9"/>
  <c r="K324" i="9"/>
  <c r="K318" i="9"/>
  <c r="K317" i="9"/>
  <c r="K316" i="9"/>
  <c r="K315" i="9"/>
  <c r="K314" i="9"/>
  <c r="K313" i="9"/>
  <c r="K312" i="9"/>
  <c r="K311" i="9"/>
  <c r="K310" i="9"/>
  <c r="K309" i="9"/>
  <c r="K308" i="9"/>
  <c r="K307" i="9"/>
  <c r="K306" i="9"/>
  <c r="K305" i="9"/>
  <c r="K304" i="9"/>
  <c r="K303" i="9"/>
  <c r="K302" i="9"/>
  <c r="K301" i="9"/>
  <c r="K300" i="9"/>
  <c r="K299" i="9"/>
  <c r="K298" i="9"/>
  <c r="K297" i="9"/>
  <c r="K296" i="9"/>
  <c r="K295" i="9"/>
  <c r="K294" i="9"/>
  <c r="K293" i="9"/>
  <c r="K292" i="9"/>
  <c r="K291" i="9"/>
  <c r="K290" i="9"/>
  <c r="K289" i="9"/>
  <c r="K288" i="9"/>
  <c r="K287" i="9"/>
  <c r="K286" i="9"/>
  <c r="K285" i="9"/>
  <c r="K284" i="9"/>
  <c r="K283" i="9"/>
  <c r="K282" i="9"/>
  <c r="K281" i="9"/>
  <c r="K280" i="9"/>
  <c r="K279" i="9"/>
  <c r="K278" i="9"/>
  <c r="K277" i="9"/>
  <c r="K276" i="9"/>
  <c r="K275" i="9"/>
  <c r="K274" i="9"/>
  <c r="K273" i="9"/>
  <c r="K272" i="9"/>
  <c r="K271" i="9"/>
  <c r="K270" i="9"/>
  <c r="K269" i="9"/>
  <c r="K268" i="9"/>
  <c r="K267" i="9"/>
  <c r="K266" i="9"/>
  <c r="K265" i="9"/>
  <c r="K264" i="9"/>
  <c r="K263" i="9"/>
  <c r="K262" i="9"/>
  <c r="K261" i="9"/>
  <c r="K260" i="9"/>
  <c r="K259" i="9"/>
  <c r="K258" i="9"/>
  <c r="K257" i="9"/>
  <c r="K256" i="9"/>
  <c r="K255" i="9"/>
  <c r="K254" i="9"/>
  <c r="K253" i="9"/>
  <c r="K252" i="9"/>
  <c r="K251" i="9"/>
  <c r="K250" i="9"/>
  <c r="K249" i="9"/>
  <c r="K248" i="9"/>
  <c r="K247" i="9"/>
  <c r="K246" i="9"/>
  <c r="K245" i="9"/>
  <c r="K244" i="9"/>
  <c r="K243" i="9"/>
  <c r="K242" i="9"/>
  <c r="K241" i="9"/>
  <c r="K240" i="9"/>
  <c r="K239" i="9"/>
  <c r="K238" i="9"/>
  <c r="K237" i="9"/>
  <c r="K236" i="9"/>
  <c r="K235" i="9"/>
  <c r="K234" i="9"/>
  <c r="K233" i="9"/>
  <c r="K232" i="9"/>
  <c r="K231" i="9"/>
  <c r="K230" i="9"/>
  <c r="K229" i="9"/>
  <c r="K228" i="9"/>
  <c r="K227" i="9"/>
  <c r="K226" i="9"/>
  <c r="K225" i="9"/>
  <c r="K224" i="9"/>
  <c r="K223" i="9"/>
  <c r="K222" i="9"/>
  <c r="K221" i="9"/>
  <c r="K220" i="9"/>
  <c r="K219" i="9"/>
  <c r="K218" i="9"/>
  <c r="K217" i="9"/>
  <c r="K216" i="9"/>
  <c r="K215" i="9"/>
  <c r="K214" i="9"/>
  <c r="K213" i="9"/>
  <c r="K212" i="9"/>
  <c r="K211" i="9"/>
  <c r="K210" i="9"/>
  <c r="K209" i="9"/>
  <c r="K208" i="9"/>
  <c r="K207" i="9"/>
  <c r="K206" i="9"/>
  <c r="K205" i="9"/>
  <c r="K204" i="9"/>
  <c r="K203" i="9"/>
  <c r="K202" i="9"/>
  <c r="K201" i="9"/>
  <c r="K200" i="9"/>
  <c r="K199" i="9"/>
  <c r="K198" i="9"/>
  <c r="K197" i="9"/>
  <c r="K196" i="9"/>
  <c r="K195" i="9"/>
  <c r="K194" i="9"/>
  <c r="K193" i="9"/>
  <c r="K192" i="9"/>
  <c r="K191" i="9"/>
  <c r="K190" i="9"/>
  <c r="K189" i="9"/>
  <c r="K188" i="9"/>
  <c r="K187" i="9"/>
  <c r="K186" i="9"/>
  <c r="K185"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107" i="9"/>
  <c r="K106" i="9"/>
  <c r="K105" i="9"/>
  <c r="K104" i="9"/>
  <c r="K103" i="9"/>
  <c r="K102" i="9"/>
  <c r="K101" i="9"/>
  <c r="K100" i="9"/>
  <c r="K99" i="9"/>
  <c r="K98" i="9"/>
  <c r="K97" i="9"/>
  <c r="K96" i="9"/>
  <c r="K95" i="9"/>
  <c r="K94" i="9"/>
  <c r="K93" i="9"/>
  <c r="K92" i="9"/>
  <c r="K91" i="9"/>
  <c r="K90" i="9"/>
  <c r="K89" i="9"/>
  <c r="K88" i="9"/>
  <c r="K86" i="9"/>
  <c r="K85" i="9"/>
  <c r="K84" i="9"/>
  <c r="K83" i="9"/>
  <c r="K82" i="9"/>
  <c r="K81" i="9"/>
  <c r="K80" i="9"/>
  <c r="K79" i="9"/>
  <c r="K78" i="9"/>
  <c r="K77" i="9"/>
  <c r="K76" i="9"/>
  <c r="K75" i="9"/>
  <c r="K74" i="9"/>
  <c r="K73" i="9"/>
  <c r="K72" i="9"/>
  <c r="K71" i="9"/>
  <c r="K70" i="9"/>
  <c r="K69" i="9"/>
  <c r="K68" i="9"/>
  <c r="K67" i="9"/>
  <c r="K66"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5" i="9"/>
  <c r="G68" i="11"/>
  <c r="K336" i="9"/>
  <c r="K338" i="9"/>
  <c r="K339" i="9"/>
  <c r="K340" i="9"/>
</calcChain>
</file>

<file path=xl/sharedStrings.xml><?xml version="1.0" encoding="utf-8"?>
<sst xmlns="http://schemas.openxmlformats.org/spreadsheetml/2006/main" count="2823" uniqueCount="1693">
  <si>
    <t>pre1</t>
  </si>
  <si>
    <t>DESCRIPCIÓN</t>
  </si>
  <si>
    <t>UND</t>
  </si>
  <si>
    <t>CANT.</t>
  </si>
  <si>
    <t>MANO DE OBRA</t>
  </si>
  <si>
    <t>pre2</t>
  </si>
  <si>
    <t>pre3</t>
  </si>
  <si>
    <t>pre4</t>
  </si>
  <si>
    <t>MOVIMIENTO DE TIERRAS</t>
  </si>
  <si>
    <t>MOVTI1</t>
  </si>
  <si>
    <t>MOVTI3</t>
  </si>
  <si>
    <t>MOVTI4</t>
  </si>
  <si>
    <t>MOVTI5</t>
  </si>
  <si>
    <t>MOVTI6</t>
  </si>
  <si>
    <t>MOVTI7</t>
  </si>
  <si>
    <t>ACTIVIDADES COMPLEMENTARIAS</t>
  </si>
  <si>
    <t>MUROS DE CONTENCIÓN Y ENROCADO PARA TALUDES</t>
  </si>
  <si>
    <t>accomp1</t>
  </si>
  <si>
    <t>accomp2</t>
  </si>
  <si>
    <t>accomp3</t>
  </si>
  <si>
    <t>accomp7</t>
  </si>
  <si>
    <t>accomp8</t>
  </si>
  <si>
    <t>ESTRUCTURAS</t>
  </si>
  <si>
    <t>EST1</t>
  </si>
  <si>
    <t>EST2</t>
  </si>
  <si>
    <t>EST3</t>
  </si>
  <si>
    <t>EST4</t>
  </si>
  <si>
    <t>EST5</t>
  </si>
  <si>
    <t>EST6</t>
  </si>
  <si>
    <t>aduc1</t>
  </si>
  <si>
    <t>aduc5</t>
  </si>
  <si>
    <t>aduc6</t>
  </si>
  <si>
    <t>aduc7</t>
  </si>
  <si>
    <t>aduc8</t>
  </si>
  <si>
    <t>aduc9</t>
  </si>
  <si>
    <t>aduc11</t>
  </si>
  <si>
    <t>aduc12</t>
  </si>
  <si>
    <t>OJO</t>
  </si>
  <si>
    <t>aduc14</t>
  </si>
  <si>
    <t>conduc1</t>
  </si>
  <si>
    <t>conduc2</t>
  </si>
  <si>
    <t>CÁMARA DE AQUIETAMIENTO</t>
  </si>
  <si>
    <t>ACAQ1</t>
  </si>
  <si>
    <t>ACAQ2</t>
  </si>
  <si>
    <t>ACAQ3</t>
  </si>
  <si>
    <t>ACAQ5</t>
  </si>
  <si>
    <t>A2</t>
  </si>
  <si>
    <t>A3</t>
  </si>
  <si>
    <t>A5</t>
  </si>
  <si>
    <t>A6</t>
  </si>
  <si>
    <t>A7</t>
  </si>
  <si>
    <t>A8</t>
  </si>
  <si>
    <t>A9</t>
  </si>
  <si>
    <t>A10</t>
  </si>
  <si>
    <t>A11</t>
  </si>
  <si>
    <t xml:space="preserve">ELEMENTOS ADICIONALES </t>
  </si>
  <si>
    <t>EA1</t>
  </si>
  <si>
    <t>DESARENADOR</t>
  </si>
  <si>
    <t>RED DE AGUA POTABLE</t>
  </si>
  <si>
    <t>D1</t>
  </si>
  <si>
    <t>D2</t>
  </si>
  <si>
    <t>D3</t>
  </si>
  <si>
    <t>D4</t>
  </si>
  <si>
    <t>D5</t>
  </si>
  <si>
    <t>D6</t>
  </si>
  <si>
    <t>D7</t>
  </si>
  <si>
    <t>D8</t>
  </si>
  <si>
    <t>D8.1</t>
  </si>
  <si>
    <t>D9</t>
  </si>
  <si>
    <t>D10</t>
  </si>
  <si>
    <t>D11</t>
  </si>
  <si>
    <t>ELEMENTOS ADICIONALES</t>
  </si>
  <si>
    <t>EA2</t>
  </si>
  <si>
    <t>MÉZCLA RÁPIDA</t>
  </si>
  <si>
    <t>MEZWAF600</t>
  </si>
  <si>
    <t>MEZNIP600</t>
  </si>
  <si>
    <t>EQUIPOS</t>
  </si>
  <si>
    <t>MEZBOMDOS</t>
  </si>
  <si>
    <t>MEZTANCO1,10</t>
  </si>
  <si>
    <t>MEZTANCO0,8</t>
  </si>
  <si>
    <t>EA4</t>
  </si>
  <si>
    <t>EA5</t>
  </si>
  <si>
    <t>EA6</t>
  </si>
  <si>
    <t>FLOCULADOR</t>
  </si>
  <si>
    <t>RED HIDRÁULICA</t>
  </si>
  <si>
    <t xml:space="preserve">ACCESORIOS HFD Y VÁLVULAS </t>
  </si>
  <si>
    <t>F1</t>
  </si>
  <si>
    <t>F2</t>
  </si>
  <si>
    <t>F3</t>
  </si>
  <si>
    <t>F4</t>
  </si>
  <si>
    <t>F5</t>
  </si>
  <si>
    <t>F6</t>
  </si>
  <si>
    <t>EA10</t>
  </si>
  <si>
    <t>SEDIMENTADOR</t>
  </si>
  <si>
    <t>GALERIA SEDIMENTADORES A FILTROS DESAGÜE DEL SEDIMENTADOR</t>
  </si>
  <si>
    <t>DREL1</t>
  </si>
  <si>
    <t>DREL2</t>
  </si>
  <si>
    <t>DREL3</t>
  </si>
  <si>
    <t>DREL4</t>
  </si>
  <si>
    <t>EAD1</t>
  </si>
  <si>
    <t>EAD2</t>
  </si>
  <si>
    <t>EAD3</t>
  </si>
  <si>
    <t>EAD4</t>
  </si>
  <si>
    <t>EAD5</t>
  </si>
  <si>
    <t>EAD6</t>
  </si>
  <si>
    <t>DF1</t>
  </si>
  <si>
    <t>DF2</t>
  </si>
  <si>
    <t>DF3</t>
  </si>
  <si>
    <t>DF4</t>
  </si>
  <si>
    <t>CAD1</t>
  </si>
  <si>
    <t>CAD2</t>
  </si>
  <si>
    <t>CAD3</t>
  </si>
  <si>
    <t>CAD4</t>
  </si>
  <si>
    <t>ELEMENTOS ADICIONALES DE PLANTA</t>
  </si>
  <si>
    <t>EA11</t>
  </si>
  <si>
    <t>EA3</t>
  </si>
  <si>
    <t>EA13</t>
  </si>
  <si>
    <t>EA14</t>
  </si>
  <si>
    <t>EA15</t>
  </si>
  <si>
    <t>FILTRO</t>
  </si>
  <si>
    <t>FL1</t>
  </si>
  <si>
    <t>FL2</t>
  </si>
  <si>
    <t>FL3</t>
  </si>
  <si>
    <t>FL4</t>
  </si>
  <si>
    <t>LA1</t>
  </si>
  <si>
    <t>LA2</t>
  </si>
  <si>
    <t>LA3</t>
  </si>
  <si>
    <t>LA4</t>
  </si>
  <si>
    <t>LA5</t>
  </si>
  <si>
    <t>LA6</t>
  </si>
  <si>
    <t>LA7</t>
  </si>
  <si>
    <t>LA8</t>
  </si>
  <si>
    <t>EQUIPOS DE OPERACIÓN</t>
  </si>
  <si>
    <t>EO1</t>
  </si>
  <si>
    <t>EO2</t>
  </si>
  <si>
    <t>EA16</t>
  </si>
  <si>
    <t>EA17</t>
  </si>
  <si>
    <t>LECHOS FILTRANTES</t>
  </si>
  <si>
    <t>LEF1</t>
  </si>
  <si>
    <t>LEF2</t>
  </si>
  <si>
    <t>LEF3</t>
  </si>
  <si>
    <t>LEF4</t>
  </si>
  <si>
    <t>RECIRCULACIÓN LAVADO DE FILTROS</t>
  </si>
  <si>
    <t>ALIMENTACIÓN DE CÁMARA DE AQUIETAMIENTO A RECIRCULACIÓN DE FILTRO</t>
  </si>
  <si>
    <t>CARF2</t>
  </si>
  <si>
    <t>CARF3</t>
  </si>
  <si>
    <t>RF1</t>
  </si>
  <si>
    <t>RF2</t>
  </si>
  <si>
    <t>RF3</t>
  </si>
  <si>
    <t>RF4</t>
  </si>
  <si>
    <t>RF5</t>
  </si>
  <si>
    <t>RF6</t>
  </si>
  <si>
    <t>RF7</t>
  </si>
  <si>
    <t>RF8</t>
  </si>
  <si>
    <t>RF9</t>
  </si>
  <si>
    <t>RF10</t>
  </si>
  <si>
    <t>RF11</t>
  </si>
  <si>
    <t>RF12</t>
  </si>
  <si>
    <t>SOPLADORES  AIRE DE LAVADO</t>
  </si>
  <si>
    <t>S1</t>
  </si>
  <si>
    <t>S2</t>
  </si>
  <si>
    <t>S3</t>
  </si>
  <si>
    <t>S4</t>
  </si>
  <si>
    <t>S5</t>
  </si>
  <si>
    <t>S6</t>
  </si>
  <si>
    <t>S7</t>
  </si>
  <si>
    <t>S8</t>
  </si>
  <si>
    <t>S9</t>
  </si>
  <si>
    <t>S10</t>
  </si>
  <si>
    <t>S11</t>
  </si>
  <si>
    <t>E18</t>
  </si>
  <si>
    <t>EA4.1</t>
  </si>
  <si>
    <t>CÁMARA DE CONTACTO</t>
  </si>
  <si>
    <t>DTA4</t>
  </si>
  <si>
    <t>ESTACIÓN DE BOMBEO ARJONA</t>
  </si>
  <si>
    <t>EB1</t>
  </si>
  <si>
    <t>EB2</t>
  </si>
  <si>
    <t>EB3</t>
  </si>
  <si>
    <t>EB4</t>
  </si>
  <si>
    <t>EB5</t>
  </si>
  <si>
    <t>EB6</t>
  </si>
  <si>
    <t>EB7</t>
  </si>
  <si>
    <t>EB8</t>
  </si>
  <si>
    <t>EB9</t>
  </si>
  <si>
    <t>EB10</t>
  </si>
  <si>
    <t>EB11</t>
  </si>
  <si>
    <t>EB12</t>
  </si>
  <si>
    <t>EB13</t>
  </si>
  <si>
    <t>EB14</t>
  </si>
  <si>
    <t>EB15</t>
  </si>
  <si>
    <t>EB16</t>
  </si>
  <si>
    <t>EB17</t>
  </si>
  <si>
    <t>EB18</t>
  </si>
  <si>
    <t>EB19</t>
  </si>
  <si>
    <t>EB20</t>
  </si>
  <si>
    <t>EB21</t>
  </si>
  <si>
    <t>EB22</t>
  </si>
  <si>
    <t>EB23</t>
  </si>
  <si>
    <t>EB24</t>
  </si>
  <si>
    <t>EB25</t>
  </si>
  <si>
    <t>EB26</t>
  </si>
  <si>
    <t>EB27</t>
  </si>
  <si>
    <t>EB28</t>
  </si>
  <si>
    <t>EB29</t>
  </si>
  <si>
    <t>EB30</t>
  </si>
  <si>
    <t>CASETA DE BOMBEO</t>
  </si>
  <si>
    <t>ESP1</t>
  </si>
  <si>
    <t>ESP2</t>
  </si>
  <si>
    <t>ESP3</t>
  </si>
  <si>
    <t>ESP4</t>
  </si>
  <si>
    <t>ESP5</t>
  </si>
  <si>
    <t>ESP6</t>
  </si>
  <si>
    <t>ESP7</t>
  </si>
  <si>
    <t>ESP8</t>
  </si>
  <si>
    <t>ESP10</t>
  </si>
  <si>
    <t>ESP11</t>
  </si>
  <si>
    <t>ESP12</t>
  </si>
  <si>
    <t>ESP13</t>
  </si>
  <si>
    <t>ESP14</t>
  </si>
  <si>
    <t>ESP15</t>
  </si>
  <si>
    <t>ACCESORIOS Y EQUIPOS</t>
  </si>
  <si>
    <t>EO4</t>
  </si>
  <si>
    <t>BTEL</t>
  </si>
  <si>
    <t>EA20</t>
  </si>
  <si>
    <t>CLS</t>
  </si>
  <si>
    <t>PVC1</t>
  </si>
  <si>
    <t>ESTRUCTURA DE CASETA</t>
  </si>
  <si>
    <t>CASETA DE CLORACIÓN</t>
  </si>
  <si>
    <t xml:space="preserve">RED HIDRÁULICA </t>
  </si>
  <si>
    <t>PLANTA A CASETA DE CLORACIÓN</t>
  </si>
  <si>
    <t>PVCPSCH4</t>
  </si>
  <si>
    <t>9.1</t>
  </si>
  <si>
    <t>RED INTERNA CASETA DE CLORACIÓN</t>
  </si>
  <si>
    <t>CCGALV0.0</t>
  </si>
  <si>
    <t>CCVAVCHEQ1</t>
  </si>
  <si>
    <t>EO5</t>
  </si>
  <si>
    <t>ESTACIÓN DE BOMBEO DE LODOS</t>
  </si>
  <si>
    <t>L1</t>
  </si>
  <si>
    <t>L3</t>
  </si>
  <si>
    <t>L4</t>
  </si>
  <si>
    <t>L5</t>
  </si>
  <si>
    <t>L6</t>
  </si>
  <si>
    <t>L7</t>
  </si>
  <si>
    <t>L8</t>
  </si>
  <si>
    <t>L9</t>
  </si>
  <si>
    <t>L10</t>
  </si>
  <si>
    <t>L11</t>
  </si>
  <si>
    <t>L12</t>
  </si>
  <si>
    <t>EBL13</t>
  </si>
  <si>
    <t>L14</t>
  </si>
  <si>
    <t>ALMACENAMIENTO DE COAGULANTES</t>
  </si>
  <si>
    <t>ACPVC3</t>
  </si>
  <si>
    <t>ACPVC4</t>
  </si>
  <si>
    <t>ACPVC5</t>
  </si>
  <si>
    <t>ACPVC6</t>
  </si>
  <si>
    <t>20.5</t>
  </si>
  <si>
    <t>ACVALV5.1</t>
  </si>
  <si>
    <t>ACTANCO1,7</t>
  </si>
  <si>
    <t>ACTRAS</t>
  </si>
  <si>
    <t>DESPVCNOV0</t>
  </si>
  <si>
    <t>DESPVCNOV4</t>
  </si>
  <si>
    <t>REGINS1</t>
  </si>
  <si>
    <t>4.1</t>
  </si>
  <si>
    <t>CAMINS1</t>
  </si>
  <si>
    <t>CAMINS2</t>
  </si>
  <si>
    <t>CAMINS3</t>
  </si>
  <si>
    <t>CAMINS4</t>
  </si>
  <si>
    <t>CAMINS5</t>
  </si>
  <si>
    <t>CAMINS6</t>
  </si>
  <si>
    <t>ESTRUCTURA DE DESCOLE DE ALCANTARILLADO DE PTAP</t>
  </si>
  <si>
    <t>DESCONCR4000</t>
  </si>
  <si>
    <t>DESAC</t>
  </si>
  <si>
    <t>DESSOL</t>
  </si>
  <si>
    <t>REGISTROS Y CÁMARAS DE INSPECCIÓN</t>
  </si>
  <si>
    <t>UN</t>
  </si>
  <si>
    <t/>
  </si>
  <si>
    <t>GLB</t>
  </si>
  <si>
    <t>CUADRILLA BB 1 OFICIAL+ 3 AYUDANTES</t>
  </si>
  <si>
    <t>HC</t>
  </si>
  <si>
    <t>DIA</t>
  </si>
  <si>
    <t>CUADRILLA ELEC 1 SUPERVISOR+ 2 ELECTRICISTAS+2 AYUDANTES</t>
  </si>
  <si>
    <t>KG</t>
  </si>
  <si>
    <t>M3</t>
  </si>
  <si>
    <t>M2</t>
  </si>
  <si>
    <t>ML</t>
  </si>
  <si>
    <t>GL</t>
  </si>
  <si>
    <t>CUADRILLA ELEC EN CALIENTE</t>
  </si>
  <si>
    <t>CUADRILLA ELEC 1 SUPERVISOR+1 AYUDANTES</t>
  </si>
  <si>
    <t>CUADRILLA ELEC 1 SUPERVISOR+2 AYUDANTES</t>
  </si>
  <si>
    <t>CUADRILLA ELEC 1 SUPERVISOR+ 1 ELECTRICISTAS+1 AYUDANTES</t>
  </si>
  <si>
    <t xml:space="preserve"> PRESUPUESTO DE CONSTRUCCIÓN DE PLANTA DE TRATAMIENTO DE AGUA POTABLE ARJONA</t>
  </si>
  <si>
    <t>ÍTEM</t>
  </si>
  <si>
    <t>CANTIDAD</t>
  </si>
  <si>
    <t>VALOR UNITARIO</t>
  </si>
  <si>
    <t>VALOR PARCIAL</t>
  </si>
  <si>
    <t>CONSTRUCCIÓN DE CARRETEABLE O VÍA DE ACCESO A PLANTA</t>
  </si>
  <si>
    <t>18.12</t>
  </si>
  <si>
    <t>18.11</t>
  </si>
  <si>
    <t>18.3</t>
  </si>
  <si>
    <t>ACCESORIOS HFD Y VÁLVULAS</t>
  </si>
  <si>
    <t>UNIÓN DE DESMONTAJE AUTOPORTANTE HFD BXB PN 10 DN 300 MM</t>
  </si>
  <si>
    <t>5.3</t>
  </si>
  <si>
    <t>5.2</t>
  </si>
  <si>
    <t>5.4</t>
  </si>
  <si>
    <t>6.2</t>
  </si>
  <si>
    <t>8.1</t>
  </si>
  <si>
    <t>8.3</t>
  </si>
  <si>
    <t>8.4</t>
  </si>
  <si>
    <t>9.3</t>
  </si>
  <si>
    <t>9.4</t>
  </si>
  <si>
    <t>9.5</t>
  </si>
  <si>
    <t>9.6</t>
  </si>
  <si>
    <t>10.2</t>
  </si>
  <si>
    <t>10.4</t>
  </si>
  <si>
    <t>11.1</t>
  </si>
  <si>
    <t>11.2</t>
  </si>
  <si>
    <t>11.4</t>
  </si>
  <si>
    <t>12.1</t>
  </si>
  <si>
    <t>12.2</t>
  </si>
  <si>
    <t>12.3</t>
  </si>
  <si>
    <t>13.1</t>
  </si>
  <si>
    <t>13.2</t>
  </si>
  <si>
    <t>13.3</t>
  </si>
  <si>
    <t>13.5</t>
  </si>
  <si>
    <t>13.6</t>
  </si>
  <si>
    <t>13.7</t>
  </si>
  <si>
    <t>13.8</t>
  </si>
  <si>
    <t xml:space="preserve">ACCESORIOS HFD EQUIPOS DE BOMBEO Y VÁLVULAS </t>
  </si>
  <si>
    <t>19.1</t>
  </si>
  <si>
    <t>19.3</t>
  </si>
  <si>
    <t>19.4</t>
  </si>
  <si>
    <t>19.5</t>
  </si>
  <si>
    <t>19.6</t>
  </si>
  <si>
    <t>19.7</t>
  </si>
  <si>
    <t>19.8</t>
  </si>
  <si>
    <t>19.10</t>
  </si>
  <si>
    <t>19.11</t>
  </si>
  <si>
    <t>19.13</t>
  </si>
  <si>
    <t>15.1</t>
  </si>
  <si>
    <t>15.2</t>
  </si>
  <si>
    <t>15.3</t>
  </si>
  <si>
    <t>15.4</t>
  </si>
  <si>
    <t>15.5</t>
  </si>
  <si>
    <t>15.6</t>
  </si>
  <si>
    <t>15.7</t>
  </si>
  <si>
    <t>15.8</t>
  </si>
  <si>
    <t>15.9</t>
  </si>
  <si>
    <t>15.10</t>
  </si>
  <si>
    <t>TANQUE HIDRONEUMÁTICO DE 17,20 M^3 DE CAPACIDAD</t>
  </si>
  <si>
    <t>20.1</t>
  </si>
  <si>
    <t>20.2</t>
  </si>
  <si>
    <t>20.3</t>
  </si>
  <si>
    <t>20.7</t>
  </si>
  <si>
    <t>20.8</t>
  </si>
  <si>
    <t>20.9</t>
  </si>
  <si>
    <t>20.10</t>
  </si>
  <si>
    <t xml:space="preserve">CENTRÍFUGA DECANTER  MARCA FLOTTWEG REF:  C3E-4/454 HTS WITH SIMP DRIVE SP 3.10
</t>
  </si>
  <si>
    <t>Ml</t>
  </si>
  <si>
    <t>CONTENEDOR DE LODOS SECOS</t>
  </si>
  <si>
    <t>TUBERÍA PVC 3"</t>
  </si>
  <si>
    <t xml:space="preserve">PRESUPUESTO PARA SUMINISTROS  Y MONTAJES DE  EQUIPOS ELÉCTRICOS </t>
  </si>
  <si>
    <t xml:space="preserve"> </t>
  </si>
  <si>
    <t>SUMINISTROS DE EQUIPOS ELÉCTRICOS</t>
  </si>
  <si>
    <t>4.2</t>
  </si>
  <si>
    <t>4.3</t>
  </si>
  <si>
    <t>4.4</t>
  </si>
  <si>
    <t>4.5</t>
  </si>
  <si>
    <t>4.6</t>
  </si>
  <si>
    <t>INSTALACIÓN DE  EQUIPOS ELÉCTRICOS Y MECANICOS</t>
  </si>
  <si>
    <t>Gl</t>
  </si>
  <si>
    <t>TOTAL COSTO DIRECTO</t>
  </si>
  <si>
    <t>3.1</t>
  </si>
  <si>
    <t>4.7</t>
  </si>
  <si>
    <t>4.8</t>
  </si>
  <si>
    <t>4.9</t>
  </si>
  <si>
    <t>RED DE CONDUCCIÓN (EMPALME TUBERÍA ARJONA-TURBACO)</t>
  </si>
  <si>
    <t>RED DE ADUCCIÓN (EMPALME TUBERÍA GAMBOTE-ARJONA)</t>
  </si>
  <si>
    <t>UNIDAD</t>
  </si>
  <si>
    <t>VÁLVULA DE CONTROL DE CAUDAL SERIE 700, DN 400 MM HFD</t>
  </si>
  <si>
    <t>FILTRO MODELO 70F, DN 400 MM HFD</t>
  </si>
  <si>
    <t>MEDIDOR ELECTROMAGNÉTICO DE DN 500 MM</t>
  </si>
  <si>
    <t>MATA12</t>
  </si>
  <si>
    <t>BARANDA GALVANIZADA DE 2" SOBRE PASARELAS</t>
  </si>
  <si>
    <t>BOMBA DE TRASVASE, Q=2 L/S; CDT= 20,02 M.C.A; P=11/2 HP</t>
  </si>
  <si>
    <t>PARRILLA EN ACERO INOXIDABLE DE 0.90 M X 0.90 M, E = 0,05 M</t>
  </si>
  <si>
    <t>EQUIPO HIDRONEUMÁTICO DE PRESIÓN 15 LPS; 30 MCA SUCCIÓN POSITIVA</t>
  </si>
  <si>
    <t>CONFORMACIÓN DE LECHO FILTRANTE DE ANTRACITA</t>
  </si>
  <si>
    <t>CONFORMACIÓN DE LECHO FILTRANTE DE ARENA</t>
  </si>
  <si>
    <t>CONFORMACIÓN DE LECHO FILTRANTE DE GRAVA</t>
  </si>
  <si>
    <t>NIPLE EN HFD DE 200 MM, EXTREMOS  BXB; L= 0,13 M</t>
  </si>
  <si>
    <t>NIPLE EN HFD DE 200 MM, EXTREMOS  BXB; L= 0,10 M</t>
  </si>
  <si>
    <t>NIPLE EN HFD DE 200 MM, EXTREMOS  BXB; L= 3,46 M</t>
  </si>
  <si>
    <t>TEE BRIDADA HD DE 200 MM</t>
  </si>
  <si>
    <t>DTA10</t>
  </si>
  <si>
    <t>TANQUE DE ESPESADOR DE LODOS INCLUYE ESCALERAS, BARANDAS Y PASARELAS</t>
  </si>
  <si>
    <t xml:space="preserve">SISTEMA DE CLORACIÓN </t>
  </si>
  <si>
    <t xml:space="preserve">VIGA PERFIL METÁLICO I  DE 0,3 DE ALTURA </t>
  </si>
  <si>
    <t>TAB1</t>
  </si>
  <si>
    <t>LOCALIZACIÓN Y REPLANTEO O COMISIÓN TOPOGRÁFICA</t>
  </si>
  <si>
    <t>LOCALIZACIÓN Y REPLANTEO O COMISIÓN TOPOGRÁFICA DE REDES DE ADUCCIÓN Y CONDUCCIÓN</t>
  </si>
  <si>
    <t>LOCALIZACIÓN Y REPLANTEO O COMISIÓN TOPOGRÁFICA DE RED HIDRAULICA (PVC, HG Y HD)</t>
  </si>
  <si>
    <t xml:space="preserve">RELLENO CON MATERIAL SELECCIONADO TIPO ARENA PARA TUBERÍAS </t>
  </si>
  <si>
    <t>ACERO 60000 PSI PARA MURO DE CONTENCIÓN DE TALUD</t>
  </si>
  <si>
    <t>ACERO 60000 PSI</t>
  </si>
  <si>
    <t>UNIÓN DE DESMONTAJE AUTOPORTANTE HFD BXB PN10 DN 300 MM</t>
  </si>
  <si>
    <t>TAPAS DE INSPECCIÓN DE 1,0 M X 1,0 M EN HIERRO</t>
  </si>
  <si>
    <t>UNIÓN DE DESMONTAJE AUTOPORTANTE HFD BXB PN 10 DN 250 MM</t>
  </si>
  <si>
    <t>TAPA DE INSPECCIÓN DE 1,0 M X 1,0 M EN HIERRO</t>
  </si>
  <si>
    <t>UNION DE DESMONTAJE AUTOPORTANTE HFD BXB CLASE 30 DN 300 MM</t>
  </si>
  <si>
    <t>UNION DE DESMONTAJE AUTOPORTANTE HFD BXB CLASE 30 DN 150 MM</t>
  </si>
  <si>
    <t>NIPLE EN HFD EXTREMOS BXB CLASE 30 DN 150MM L = 0.20 M</t>
  </si>
  <si>
    <t>BOMBA DE ACHIQUE, SUMERGIBLE Q = 40 IPS, CDT = 30 M.C.O, P = 30 HP</t>
  </si>
  <si>
    <t>UNIÓN DE DESMONTAJE AUTOPORTANTE HFD BXB PN 10 DN 150 MM</t>
  </si>
  <si>
    <t>VIGA PERFIL METÁLICO I  DE 0,3 DE ALTURA PARA SOPORTE DE POLIPASTO</t>
  </si>
  <si>
    <t>REGISTRO DE 60 CM X 60 CM</t>
  </si>
  <si>
    <t>CONSTRUCCIÓN DE CÁMARAS DE INSPECCIÓN DE H = 0 M  A H = 1,5 M</t>
  </si>
  <si>
    <t>CONSTRUCCIÓN DE CÁMARAS DE INSPECCIÓN DE H = 1,5 M  A H = 2,0 M</t>
  </si>
  <si>
    <t>CONSTRUCCIÓN DE CÁMARAS DE INSPECCIÓN DE H = 2,0 M  A H = 2,5 M</t>
  </si>
  <si>
    <t>CONSTRUCCIÓN DE CÁMARAS DE INSPECCIÓN DE H = 2,5 M  A H = 3,0 M</t>
  </si>
  <si>
    <t>CONSTRUCCIÓN DE CÁMARAS DE INSPECCIÓN DE H = 3 M  A H = 3,5 M</t>
  </si>
  <si>
    <t>CONSTRUCCIÓN DE CÁMARAS DE INSPECCIÓN DE H = 5 M  A H = 5,5 M</t>
  </si>
  <si>
    <t>CONCRETO 4000 PSI PARA  ESTRUCTURA DE DESCOLE</t>
  </si>
  <si>
    <t>SUMINISTRO DE CELDAS DE MEDIA TENSIÓN</t>
  </si>
  <si>
    <t>SUMINISTRO DE CELDA CON SECCIONADOR 17,5 KV 630 AMP, MEDIO AISLANTE VACIO CON FUSIBLES HH PARA PROTECCION DEL TRANSFORMADOR</t>
  </si>
  <si>
    <t>SUMINISTRO DE CELDAS DE BAJA TENSIÓN DE ACUERDO A ESPECIFICACIONES</t>
  </si>
  <si>
    <t>CELDA CON CENTRO DE CONTROL DE MOTORES DE ACUERDO A PLANOS ELECTRICOS</t>
  </si>
  <si>
    <t>CELDA DE CONTROL DE BOMBAS PARA ESTACIÓN DE BOMBEO DE LODOS</t>
  </si>
  <si>
    <t>CELDA DE CONTROL DE BOMBAS PARA ESTACIÓN DE BOMBEO DE RECIRCULACIÓN DE LAVADO DE FILTROS</t>
  </si>
  <si>
    <t>CELDA DE CONTOL Y PROTECCIÓN PARA MOTOR DE 500 HP DE ACUERDO A ESPECIFICACIONES</t>
  </si>
  <si>
    <t>TABLERO DE CONTROL DE CONSOLAS</t>
  </si>
  <si>
    <t>CONSOLAS DE CONTROL Y MANDO PARA LAVADO DE FILTROS</t>
  </si>
  <si>
    <t>SUMINISTRO DE PUENTEGRUA PARA ESTACIÓN DE BOMBEO DE AGUA POTABLE TURBACO 5 TONELADAS</t>
  </si>
  <si>
    <t>SUMINISTRO DE PUENTEGRUA PARA EL CUARTO DE ALMACENAMIENTO DE CLORO  2 TONELADAS DE ACUERDO A ESPECIFICACIONES</t>
  </si>
  <si>
    <t>MONTAJE, PRUEBAS Y PUESTA EN SERVICIO DE PUENTEGRUA  DE 2 TON 220 V</t>
  </si>
  <si>
    <t xml:space="preserve">CÁNCAMO EN CONCRETO DE 210 KG/CM2 DE 0.40 X 0.4 M INTERIOR, PARA TABLEROS DE CONTROL, INCLUYE : EXCAVACIÓN, RELLENOS, CONCRETO, FORMALETAS, ACERO DE REFUERZO, BANDEJA DE ALUMINIO, TAPAS EN LAMINA DE ALFAJOR. </t>
  </si>
  <si>
    <t xml:space="preserve">SUMINISTRO Y MONTAJE DE RIELES DE EXTRACCIÓN </t>
  </si>
  <si>
    <t>INSTALACIÓN DE CABINA INSONORIZADA CON GRUPO ELECTRÓGENO DE 150 KVA A 440 V, PARA USO EN EMERGENCIA INCLUYENDO TODOS SUS ACCESORIOS, DE ACUERDO A ESPECIFICACIONES.</t>
  </si>
  <si>
    <t>SISTEMA DE CONTENCIÓN DE HIDROCARBUROS</t>
  </si>
  <si>
    <t>SUMINISTRO Y MONTAJE DE EQUIPO DE MEDICIÓN INDIRECTA DE ENERGÍA INCLUYE 3 TC 3 TP, CRUCETAS, CORTACIRCUITOS, PARARRAYOS, EQUIPO DE MEDIDA EN POSTE, CONEXIONES Y PRUEBAS</t>
  </si>
  <si>
    <t>MONTAJE, PRUEBAS Y PUESTA EN SERVICIO  DE CELDA DE PROTECCIÓN DE TRANSFORMADOR LADO 13200 V</t>
  </si>
  <si>
    <t>MONTAJE, PRUEBAS Y PUESTA EN SERVICIO DE CELDA DE BAJA TENSIÓN  SUBESTACIÓN PRINCIPAL</t>
  </si>
  <si>
    <t>MONTAJE, PRUEBAS Y PUESTA EN SERVICIO DE CELDA DE BAJA TENSIÓN ESTACIÓN DE LODOS</t>
  </si>
  <si>
    <t>MONTAJE, PRUEBAS Y PUESTA EN SERVICIO DE CELDA DE BAJA TENSIÓN ESTACIÓN DE RECIRCULACIÓN</t>
  </si>
  <si>
    <t>MONTAJE, PRUEBAS Y PUESTA EN SERVICIO DE CELDA DE TABLERO DE CONTROL DE CONSOLAS</t>
  </si>
  <si>
    <t>MONTAJE, PRUEBAS Y PUESTA EN SERVICIO DE CONSOLAS DE MANDOS</t>
  </si>
  <si>
    <t xml:space="preserve"> ACOMETIDA MOTOR NO 1</t>
  </si>
  <si>
    <t xml:space="preserve"> ACOMETIDA MOTOR NO 2</t>
  </si>
  <si>
    <t xml:space="preserve"> ACOMETIDA MOTOR NO 3</t>
  </si>
  <si>
    <t>SUMINISTRO Y TENDIDO DE TUBERÍA DE CONTROL DE 2" PVC, ACOPLE PARA CONEXIÓN DE CORAZA LIQUIT TIGHT DE 2" PARA CABLE DE CONTROL DE MOTORES</t>
  </si>
  <si>
    <t>SUMINISTRO, TENDIDO Y CONEXIONADO DE CABLE DE CONTROL APANTALLADO 5 PARES CALIBRE 20 PARA CONTROL DE MOTORES</t>
  </si>
  <si>
    <t>SUMINISTRO Y TENDIDO DE CABLE DE CONTROL ENCAUCHETADO 2X12 AWG PARA CALEFACCIÓN DE MOTORES</t>
  </si>
  <si>
    <t>ACOMETIDA MOTOR BOMBA DE LODOS  NO1.</t>
  </si>
  <si>
    <t>ACOMETIDA MOTOBOMBA DE LODOS  NO 2.</t>
  </si>
  <si>
    <t xml:space="preserve">SUMINISTRO Y MONTAJE DE SENSOR DE NIVEL DE LODOS INCLUYE CABLEADO DE COMUNICACIÓN EN TUBERÍA GALVANIZADA DE 1", ACCESORIOS DE INSTALACIÓN </t>
  </si>
  <si>
    <t>MONTAJE Y CONEXIONADO DE TABLEROS DE CENTRIFUGAS</t>
  </si>
  <si>
    <t>ACOMETIDA SOPLADOR NO 1</t>
  </si>
  <si>
    <t>ACOMETIDA SOPLADOR NO 2</t>
  </si>
  <si>
    <t>ACOMETIDA MOTOR NO 1</t>
  </si>
  <si>
    <t>ACOMETIDA MOTOR NO 2</t>
  </si>
  <si>
    <t>ACOMETIDA CONSOLA NO 1</t>
  </si>
  <si>
    <t>ACOMETIDA CONSOLA NO 2</t>
  </si>
  <si>
    <t>ACOMETIDA CONSOLA NO 3</t>
  </si>
  <si>
    <t>ACOMETIDA CONSOLA NO 4</t>
  </si>
  <si>
    <t>ACOMETIDA CONSOLA NO 5</t>
  </si>
  <si>
    <t>ACOMETIDA CONSOLA NO 6</t>
  </si>
  <si>
    <t>ACOMETIDA CONSOLA NO 7</t>
  </si>
  <si>
    <t>ACOMETIDA CONSOLA NO 8</t>
  </si>
  <si>
    <t xml:space="preserve">SUMINISTRO Y MONTAJE DE TABLEROS MULTIBREAKERS CON TAPA, INCLUYE BREAKERS ENCHUFABLES </t>
  </si>
  <si>
    <t>TRIFÁSICO DE 12 CIRCUITOS</t>
  </si>
  <si>
    <t xml:space="preserve">MONOFÁSICO EN PVC DE 8 CIRCUITOS PARA MINI BRAEKERS </t>
  </si>
  <si>
    <t>SALIDA COMPLETA DE LUCES DE MERCURIO 250 VATIOS 220 V, ZONAS  DE BOMBAS Y MÚLTIPLE BOMBEO TURBACO Y CENTRIFUGADORAS</t>
  </si>
  <si>
    <t xml:space="preserve">SALIDA COMPLETA TOMACORRIENTE 110 V. CON TAPA WATER PROOF </t>
  </si>
  <si>
    <t xml:space="preserve">SALIDA COMPLETA TOMACORRIENTE 110 V CON POLO A TIERRA </t>
  </si>
  <si>
    <t>SUMINISTRO E INSTALACIÓN (NO INCLUYE CABLEADO NI TUBERÍA) DE LUMINARIA CON BRAZO 220 V, 250 W .EN SODIO A ALTA PRESIÓN CERRADA PARA INSTALACIÓN EN POSTES.</t>
  </si>
  <si>
    <t>REGISTRO ELÉCTRICO EN MAMPOSTERÍA INCLUYE MATERIALES Y MANO DE OBRA DE 60X60X80 CM INTERNOS</t>
  </si>
  <si>
    <t>REGISTRO ELÉCTRICO EN MAMPOSTERÍA INCLUYE MATERIALES Y MANO DE OBRA DE 80X80X80 CM INTERNOS</t>
  </si>
  <si>
    <t>SUMINISTRO Y TENDIDO DE TUBERÍA DE 3" PVC  RESERVA</t>
  </si>
  <si>
    <t>SUMINISTRO Y TENDIDO DE TUBERÍA DE 2" PVC DE RESERVA</t>
  </si>
  <si>
    <t>LOCALIZACIÓN Y REPLANTEO O COMISIÓN TOPOGRÁFICA DE RED DE DESAGÜE</t>
  </si>
  <si>
    <t>IMPREVISTOS</t>
  </si>
  <si>
    <t>UTILIDAD</t>
  </si>
  <si>
    <t>ACTIVIDADES PRELIMINARES</t>
  </si>
  <si>
    <t>EXCAVACIÓN PARA CASETA</t>
  </si>
  <si>
    <t>MOVIMIENTOS DE TIERRA CASETA</t>
  </si>
  <si>
    <t>MAMPOSTERÍA Y ELEMENTOS DE CASETA</t>
  </si>
  <si>
    <t>MOVTI5TRANS</t>
  </si>
  <si>
    <t>MOVTI7TRANS</t>
  </si>
  <si>
    <t>MOVTI1TRANS</t>
  </si>
  <si>
    <t>EA6TRANS</t>
  </si>
  <si>
    <t>PUERTA ISONORIZADA</t>
  </si>
  <si>
    <t>EA4.4TRANS</t>
  </si>
  <si>
    <t>EA4.5TRANS</t>
  </si>
  <si>
    <t xml:space="preserve">ACCESORIOS HFD Y VÁLVULAS  </t>
  </si>
  <si>
    <t>Insonorización de paredes y techo</t>
  </si>
  <si>
    <t>Ducto de succión de acuerdo a especificaciones</t>
  </si>
  <si>
    <t>Ducto de descarga de acuerdo a especificaciones</t>
  </si>
  <si>
    <t>Puerta insonorizada de acuerdo a especificaciones</t>
  </si>
  <si>
    <t>Aislamiento térmico del exhosto</t>
  </si>
  <si>
    <t>EST1ESP</t>
  </si>
  <si>
    <t>EST1CLO</t>
  </si>
  <si>
    <t>EQUIPOS EXISTENTES</t>
  </si>
  <si>
    <t>EQEX</t>
  </si>
  <si>
    <t>DESMONTAJE, TRANSPORTE Y MONTAJE DE BOMBAS DE 500 HP, EXISTENTES</t>
  </si>
  <si>
    <t>EA4FLO</t>
  </si>
  <si>
    <t>EA1FLO</t>
  </si>
  <si>
    <t>EA1DES</t>
  </si>
  <si>
    <t>EA1MEZ</t>
  </si>
  <si>
    <t>EA1SED</t>
  </si>
  <si>
    <t>EA10FIL</t>
  </si>
  <si>
    <t>EA3FIL</t>
  </si>
  <si>
    <t>EA1FIL</t>
  </si>
  <si>
    <t>EA10REC</t>
  </si>
  <si>
    <t>EA6SOP</t>
  </si>
  <si>
    <t>EA5SOP</t>
  </si>
  <si>
    <t>EA1CAM</t>
  </si>
  <si>
    <t>EA3CAM</t>
  </si>
  <si>
    <t>EA10CAM</t>
  </si>
  <si>
    <t>EB1TAN</t>
  </si>
  <si>
    <t>EA10TAN</t>
  </si>
  <si>
    <t>EA3TAN</t>
  </si>
  <si>
    <t>EA6TAN</t>
  </si>
  <si>
    <t>EA4.2TAN</t>
  </si>
  <si>
    <t>EA5TAN</t>
  </si>
  <si>
    <t>ESP3.1</t>
  </si>
  <si>
    <t>EA1ESP</t>
  </si>
  <si>
    <t>EA6ESP</t>
  </si>
  <si>
    <t>EA4.1ESP</t>
  </si>
  <si>
    <t>EA5ESP</t>
  </si>
  <si>
    <t>EA20ESP</t>
  </si>
  <si>
    <t>EA4.3ESP</t>
  </si>
  <si>
    <t>EST2ESP</t>
  </si>
  <si>
    <t>EST3ESP</t>
  </si>
  <si>
    <t>PVCPSCH1CLO</t>
  </si>
  <si>
    <t>PVCPSCH2CLO</t>
  </si>
  <si>
    <t>CCGALV0CLO</t>
  </si>
  <si>
    <t>PVCPSCH1.1CLO</t>
  </si>
  <si>
    <t>CCGALV0.1CLO</t>
  </si>
  <si>
    <t>PVCPSCH2.1CLO</t>
  </si>
  <si>
    <t>EA6CLO</t>
  </si>
  <si>
    <t>EA5CLO</t>
  </si>
  <si>
    <t>EST2CLO</t>
  </si>
  <si>
    <t>EST3CLO</t>
  </si>
  <si>
    <t>EA4CLO</t>
  </si>
  <si>
    <t>ACPVC3ALM</t>
  </si>
  <si>
    <t>54.1</t>
  </si>
  <si>
    <t>54.2</t>
  </si>
  <si>
    <t>54.3</t>
  </si>
  <si>
    <t>54.4</t>
  </si>
  <si>
    <t>54.6</t>
  </si>
  <si>
    <t>54.7</t>
  </si>
  <si>
    <t>54.8</t>
  </si>
  <si>
    <t>54.9</t>
  </si>
  <si>
    <t>54.10</t>
  </si>
  <si>
    <t>54.11</t>
  </si>
  <si>
    <t>54.12</t>
  </si>
  <si>
    <t>3.2</t>
  </si>
  <si>
    <t>3.3</t>
  </si>
  <si>
    <t>E1</t>
  </si>
  <si>
    <t xml:space="preserve">UNIÓN DE DESMONTAJE AUTOPORTANTE HFD BXB DN 500 MM </t>
  </si>
  <si>
    <t xml:space="preserve">BAFLE DE RETENCIÓN DE FLOTANTES EN CONCRETO DE 4000 PSI DE 3.5 M X 1.00 M X 0,20 M </t>
  </si>
  <si>
    <t>NIPLE EN HFD DE 200 MM, EXTREMOS  BXB; L= 0,84 M</t>
  </si>
  <si>
    <t>TABLÓN DE MADERA ESPECIAL, RESISTENTE A LA HUMEDAD DE 2"X6"X1,5 M</t>
  </si>
  <si>
    <t>PUERTA DE CASETA H= 3.5 M, A=5.0 M</t>
  </si>
  <si>
    <t xml:space="preserve">VENTANERÍA DE CASETA </t>
  </si>
  <si>
    <t>BARANDA GALVANIZADA DE 2" SOBRE ESCALERAS</t>
  </si>
  <si>
    <t>VÁLVULA DE CHEQUE DE 1 1/4"</t>
  </si>
  <si>
    <t>POSTE DE CONCRETO CENTRIFUGADO 12METROS, 750 KG</t>
  </si>
  <si>
    <t>ACOMETIDA TRIFÁSICA EN CABLE THW 4X NO 8, INCLUYE EXCAVACIÓN , RELLENO Y TUBERÍA PVC DE 2"</t>
  </si>
  <si>
    <t>ACOMETIDA TRIFÁSICA EN CABLE THW 3X NO 8, INCLUYE EXCAVACIÓN , RELLENO Y TUBERÍA PVC DE 2"</t>
  </si>
  <si>
    <t>CABLE ENCAUCHETADO 3NO 12 DESDE EL REGISTRO A LAS LÁMPARAS INSTALADO POR DENTRO DEL POSTE</t>
  </si>
  <si>
    <t>E3</t>
  </si>
  <si>
    <t>E5</t>
  </si>
  <si>
    <t>E4</t>
  </si>
  <si>
    <t>E6,E10</t>
  </si>
  <si>
    <t>E14</t>
  </si>
  <si>
    <t>E13</t>
  </si>
  <si>
    <t>A11A</t>
  </si>
  <si>
    <t>NIPLE BRIDA X BRIDA DN 300 MM L = 7,33 M</t>
  </si>
  <si>
    <t>E9</t>
  </si>
  <si>
    <t>E11</t>
  </si>
  <si>
    <t>ENTRADA DE AGUA A DESARENADORES</t>
  </si>
  <si>
    <t>H7</t>
  </si>
  <si>
    <t>H8</t>
  </si>
  <si>
    <t>H11</t>
  </si>
  <si>
    <t>NIPLE BRIDA X BRIDA DN 150 MM L = 0,20</t>
  </si>
  <si>
    <t>NIPLE PASAMURO BRIDA X BRIDA DN 150 MM L = 0,50 M</t>
  </si>
  <si>
    <t>ESCD</t>
  </si>
  <si>
    <t>ESCCAMA</t>
  </si>
  <si>
    <t>TUBERÍA DE DRENAJE DEL DESARENADOR</t>
  </si>
  <si>
    <t>ENTRADA DE AGUA A MEZCLA RÁPIDA</t>
  </si>
  <si>
    <t xml:space="preserve">NIPLE PASAMUROS BRIDA X ESPIGO DN 200 MM L = 0,65 M </t>
  </si>
  <si>
    <t>NIPLE PASAMURO BRIDA X ESPIGO DN 200 MM L = 1,08 M</t>
  </si>
  <si>
    <t>TUBERÍA DE DRENAJE DEL FLOCULADOR</t>
  </si>
  <si>
    <t>ENTRADA DE AGUA FLOCULADA AL SEDIMENTADOR</t>
  </si>
  <si>
    <t>BOMBA SUMERGIBLE DE LODOS Q = 30,0 LPS, HDT = 16,50 M N &gt; 0,80</t>
  </si>
  <si>
    <t>CODO DE DESCARGA 90° BRIDA X BRIDA DN 150 MM</t>
  </si>
  <si>
    <t>CODO DE 90° BRIDADO DN 200 MM</t>
  </si>
  <si>
    <t>RF4A</t>
  </si>
  <si>
    <t>RF8A</t>
  </si>
  <si>
    <t>NIPLE BRIDA X BRIDA DN 200 MM L = 0,58 M</t>
  </si>
  <si>
    <t>BOMBA SUMERGIBLE Q = 50, LPS, HDT = 13,50 M N&gt; 0,80</t>
  </si>
  <si>
    <t>AMPLIACIÓN BRIDA X BRIDA DN 100 X 150 MM</t>
  </si>
  <si>
    <t>NIPLE BRIDA X BRIDA DN 150 MM L = 0,60 M</t>
  </si>
  <si>
    <t>YEE 45° BRIDA X BRIDA DN 150 X 200 MM</t>
  </si>
  <si>
    <t>CODO DE DESCARGA 90° BRIDA X BRIDA DN 100 MM</t>
  </si>
  <si>
    <t>L2</t>
  </si>
  <si>
    <t>CODO DE 90° BRIDADO DN 600 MM</t>
  </si>
  <si>
    <t>NIPLE PASAMURO BRIDA X BRIDA DN 600 MM L = 2,10 M</t>
  </si>
  <si>
    <t>NIPLE BRIDA X BRIDA DN 600 MM L = 8,00 M</t>
  </si>
  <si>
    <t>UNIÓN DE DESMONTAJE AUTOPORTANTE BRIDA X BRIDA DN 600 MM</t>
  </si>
  <si>
    <t>NIPLE BRIDA X BRIDA DN 600 MM L = 7,40 M</t>
  </si>
  <si>
    <t>NIPLE BRIDA X BRIDA DN 600 MM L = 8,40 M</t>
  </si>
  <si>
    <t>NIPLE PASAMURO BRIDA X BRIDA DN 600 MM L = 1,20 M</t>
  </si>
  <si>
    <t>NIPLE BRIDA X BRIDA DN 600 MM L = 0,80 M</t>
  </si>
  <si>
    <t>NIPLE BRIDA X BRIDA DN 600 MM L = 1,10 M</t>
  </si>
  <si>
    <t>NIPLE BRIDA X BRIDA DN 600 MM L = 0,30 M</t>
  </si>
  <si>
    <t>TUBERÍA DE AGUA TRATADA AL TANQUE DE ALMACENAMIENTO</t>
  </si>
  <si>
    <t>T1</t>
  </si>
  <si>
    <t>T2</t>
  </si>
  <si>
    <t>T3</t>
  </si>
  <si>
    <t>T4</t>
  </si>
  <si>
    <t>T5</t>
  </si>
  <si>
    <t>T6</t>
  </si>
  <si>
    <t>T7</t>
  </si>
  <si>
    <t>T8</t>
  </si>
  <si>
    <t>T9</t>
  </si>
  <si>
    <t>T10</t>
  </si>
  <si>
    <t>T11</t>
  </si>
  <si>
    <t>NIPLE PASAMUROS BRIDA X ESPIGO DN 150 MM L = 1,16 M</t>
  </si>
  <si>
    <t>UNION DE DESMONTAJE AUTOPORTANTE HFD BXB PN10 DN 150 MM</t>
  </si>
  <si>
    <t>NIPLE BRIDA X ESPIGO DN 200 L = 0,34 M</t>
  </si>
  <si>
    <t>TUBERÍA DE LAVADO DE FILTROS CON AIRE</t>
  </si>
  <si>
    <t>NIPLE PASAMUROS BRIDA X ESPIGO DN 500 MM L = 3,07 M</t>
  </si>
  <si>
    <t>UNIÓN DE DESMONTAJE AUTOPORTANTE DN 500 MM</t>
  </si>
  <si>
    <t>NIPLE PASAMUROS BRIDA X ESPIGO DN 500 MM L= 0,85 M</t>
  </si>
  <si>
    <t xml:space="preserve">TUBERIA DE REBOSE </t>
  </si>
  <si>
    <t>TUBERÍA DE DRENAJE DE FILTROS</t>
  </si>
  <si>
    <t>NIPLE PASAMUROS BRIDA X ESPIGO DN 300 MM L = 0,47 M</t>
  </si>
  <si>
    <t>DF3A</t>
  </si>
  <si>
    <t>NIPLE BRIDA X BRIDA DN 300 MM L =0,36 M</t>
  </si>
  <si>
    <t>TUBERÍA DE DRENAJE DEL SEDIMENTADOR</t>
  </si>
  <si>
    <t>TUBERÍA FILTRADA - LAVADO DE FILTROS</t>
  </si>
  <si>
    <t>TUBERÍA DE ENTRADA AGUA SEDIMENTADA</t>
  </si>
  <si>
    <t>UNION DRESSER DE DESMONTAJE HFD BXB PN10 DN 500 MM</t>
  </si>
  <si>
    <t>NIPLE BRIDA X ESPIGO DN 500 MM L = 0,25 M</t>
  </si>
  <si>
    <t>NIPLE PASAMUROS BRIDA X ESPIGO DN 500 MM L = 0,80 M</t>
  </si>
  <si>
    <t>NIPLE BRIDA X BRIDA DN 500 MM L =0,50 M</t>
  </si>
  <si>
    <t>CODO DE 90° BRIDADO DN 500 MM</t>
  </si>
  <si>
    <t>NIPLE PASAMUROS BRIDA X ESPIGO DN 500 MM L = 1,38 M</t>
  </si>
  <si>
    <t>TUBERÍA DE DRENAJE AGUA DE LAVADO DE FILTROS</t>
  </si>
  <si>
    <t>DREL2A</t>
  </si>
  <si>
    <t>NO</t>
  </si>
  <si>
    <t>SUBESTACIÓN ELÉCTRICA (CASETA DE TRANSFORMADOR)</t>
  </si>
  <si>
    <t>PTAP</t>
  </si>
  <si>
    <t>TOTAL PTAP</t>
  </si>
  <si>
    <t>CERRAMIENTO</t>
  </si>
  <si>
    <t>EDIFICIO DE OPERACIONES</t>
  </si>
  <si>
    <t>MOVIMIENTOS DE TIERRA EDIFICIO DE OPERACIONES</t>
  </si>
  <si>
    <t>TANQUE DE ALMACENAMIENTO Y ESTACIÓN DE BOMBEO</t>
  </si>
  <si>
    <t>ESPESADORES Y DESHIDRATACIÓN DE LODOS</t>
  </si>
  <si>
    <t>D11A</t>
  </si>
  <si>
    <t>D11B</t>
  </si>
  <si>
    <t>D11C</t>
  </si>
  <si>
    <t>ESTRUCTURA DE TANQUE DE ALMACENAMIENTO</t>
  </si>
  <si>
    <t>EST1A</t>
  </si>
  <si>
    <t>EST2A</t>
  </si>
  <si>
    <t>EST3A</t>
  </si>
  <si>
    <t>E.D.O1</t>
  </si>
  <si>
    <t>CERR1</t>
  </si>
  <si>
    <t>E.D.O2</t>
  </si>
  <si>
    <t>CASETA DE OPERACIONES Y GARITA</t>
  </si>
  <si>
    <t xml:space="preserve">CASETA DE OPERACIONES </t>
  </si>
  <si>
    <t>GARITA DE VIGILANCIA</t>
  </si>
  <si>
    <t>E.D.O3</t>
  </si>
  <si>
    <t>E.D.O4</t>
  </si>
  <si>
    <t>PELG</t>
  </si>
  <si>
    <t>EST5A</t>
  </si>
  <si>
    <t>EST2B</t>
  </si>
  <si>
    <t>EST3B</t>
  </si>
  <si>
    <t>EST5B</t>
  </si>
  <si>
    <t>EST4TAN</t>
  </si>
  <si>
    <t>EST4BOMB</t>
  </si>
  <si>
    <t>EA7.1</t>
  </si>
  <si>
    <t>S7A</t>
  </si>
  <si>
    <r>
      <t xml:space="preserve">Válvula Mariposa concéntrica </t>
    </r>
    <r>
      <rPr>
        <b/>
        <sz val="10"/>
        <color rgb="FFFF0000"/>
        <rFont val="Calibri"/>
        <family val="2"/>
        <scheme val="minor"/>
      </rPr>
      <t>BRIDADA</t>
    </r>
    <r>
      <rPr>
        <sz val="10"/>
        <color theme="1"/>
        <rFont val="Calibri"/>
        <family val="2"/>
        <scheme val="minor"/>
      </rPr>
      <t xml:space="preserve"> de 20" con operador de engranajes, para montaje en bridas Clase ANSI 125/150, presión máxima de 150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</si>
  <si>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r>
      <t xml:space="preserve">Válvula Mariposa concéntrica </t>
    </r>
    <r>
      <rPr>
        <b/>
        <sz val="10"/>
        <color rgb="FFFF0000"/>
        <rFont val="Calibri"/>
        <family val="2"/>
        <scheme val="minor"/>
      </rPr>
      <t>BRIDADA</t>
    </r>
    <r>
      <rPr>
        <sz val="10"/>
        <color theme="1"/>
        <rFont val="Calibri"/>
        <family val="2"/>
        <scheme val="minor"/>
      </rPr>
      <t xml:space="preserve"> de 12" con operador de engranajes, para montaje en bridas Clase ANSI 125/150, presión máxima de 150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</si>
  <si>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Válvula de retención de 6"  paso total asistida por resorte interno tipo wafer Clase ANSI 150 presión máxima de 285 psi, cuerpo en acero carbón ASTM A216 WCB, disco en una pieza en acero inoxidable ASTM A351 316, asiento metal-metal y resorte en Inconel.</t>
  </si>
  <si>
    <t>Válvula de retención de 8"  paso total asistida por resorte interno tipo wafer Clase ANSI 150 presión máxima de 285 psi, cuerpo en acero carbón ASTM A216 WCB, disco en una pieza en acero inoxidable ASTM A351 316, asiento metal-metal y resorte en Inconel.</t>
  </si>
  <si>
    <t>BOMBEO DE LODOS A ESPESADORES</t>
  </si>
  <si>
    <t>Válvula de bola con esfera segmentada de 8" bridada con operador de engranajes con bridas Clase 125/150, cuerpo en acero carbón, segemento en acero inoxidable endurecido con cromo y asiento en acero inoxidable endurecido con estelite</t>
  </si>
  <si>
    <t>TRATAMIENTO DE LODOS</t>
  </si>
  <si>
    <t>1.1</t>
  </si>
  <si>
    <t>1.2</t>
  </si>
  <si>
    <t>1.3</t>
  </si>
  <si>
    <t>1.4</t>
  </si>
  <si>
    <t>1.5</t>
  </si>
  <si>
    <t>1.6</t>
  </si>
  <si>
    <t>1.8</t>
  </si>
  <si>
    <t>1.9</t>
  </si>
  <si>
    <t>1.10</t>
  </si>
  <si>
    <t>1.11</t>
  </si>
  <si>
    <t>1.12</t>
  </si>
  <si>
    <t>1.13</t>
  </si>
  <si>
    <t>1.14</t>
  </si>
  <si>
    <t>1.15</t>
  </si>
  <si>
    <t>1.16</t>
  </si>
  <si>
    <t>1.17</t>
  </si>
  <si>
    <t>1.18</t>
  </si>
  <si>
    <t>1.19</t>
  </si>
  <si>
    <t>2.1</t>
  </si>
  <si>
    <t>INSTALACIÓN DE BOMBA EXISTENTE DE 500 LPS PARA GAMBOTE</t>
  </si>
  <si>
    <t>1.7</t>
  </si>
  <si>
    <t>CINTA PVC PARA SELLO DE JUNTAS V-15</t>
  </si>
  <si>
    <t>ADHESIVO EPÓXICO PARA JUNTAS DE CONCRETOS SIKADUR 32 PRIMER O SIMILAR</t>
  </si>
  <si>
    <t>BASE EN CONCRETO PARA TANQUE DE ESPESADOR DE LODOS</t>
  </si>
  <si>
    <t>MEZBOMDOSB</t>
  </si>
  <si>
    <t>TOTAL</t>
  </si>
  <si>
    <t>AVA</t>
  </si>
  <si>
    <t>Accesorios y Válvulas S.A.</t>
  </si>
  <si>
    <t>NIT : 811.017.646-4</t>
  </si>
  <si>
    <t>COTIZACIÓN NACIONAL No.</t>
  </si>
  <si>
    <t>PR-183 A-2016</t>
  </si>
  <si>
    <t>Cra. 42 No. 29 A- 71, Itaguí, Ant.</t>
  </si>
  <si>
    <t>FECHA:</t>
  </si>
  <si>
    <t>Tel: (4) 448 24 22/ 303 11 66</t>
  </si>
  <si>
    <t>LICITACIÓN / PROCESO No:</t>
  </si>
  <si>
    <t>OBJETO:</t>
  </si>
  <si>
    <t>PROYECTO ARJONA</t>
  </si>
  <si>
    <t>MUNICIPIO/ DEPARTAMENTO:</t>
  </si>
  <si>
    <t>COMPAÑÍA:</t>
  </si>
  <si>
    <t>NIT:</t>
  </si>
  <si>
    <t>ATENCIÓN:</t>
  </si>
  <si>
    <t>ING. BENJAMIN ALVAREZ</t>
  </si>
  <si>
    <t>CARGO:</t>
  </si>
  <si>
    <t>DIRECCIÓN:</t>
  </si>
  <si>
    <t>CALLE 27 No 20-37</t>
  </si>
  <si>
    <t>GMAIL:</t>
  </si>
  <si>
    <t>CIUDAD:</t>
  </si>
  <si>
    <t>CARTAGENA</t>
  </si>
  <si>
    <t>DPTO:</t>
  </si>
  <si>
    <t>TELÉFONO:</t>
  </si>
  <si>
    <t>FAX:</t>
  </si>
  <si>
    <t>Cel:</t>
  </si>
  <si>
    <t>ITEM</t>
  </si>
  <si>
    <t>REFERENCIA</t>
  </si>
  <si>
    <t>TIEMPO ENTREGA (DIAS)</t>
  </si>
  <si>
    <t>VR. UNIT</t>
  </si>
  <si>
    <t>VR. TOTAL</t>
  </si>
  <si>
    <t>CAMARA AQUITAMIENTO</t>
  </si>
  <si>
    <t>NIPLE 12” L=2,20 m B X B HD</t>
  </si>
  <si>
    <t>PASAMURO 12” L=1,65 m B X EL HD</t>
  </si>
  <si>
    <t>UNION DESMONTAJE AUTOPORTANTE 12”</t>
  </si>
  <si>
    <t>NIPLE 12” L=3,70 m B X B HD</t>
  </si>
  <si>
    <t>CODO 12” X 90 BB HD</t>
  </si>
  <si>
    <t>PASAMURO 12” L=1,78 m B X EL HD</t>
  </si>
  <si>
    <t>PASAMURO 12” L=1,48 m B X EL HD</t>
  </si>
  <si>
    <t>NIPLE 12” L=1,78 m B X B HD</t>
  </si>
  <si>
    <t>NIPLE 12” L=7,33 m B X B HD EN 2 TRAMOS</t>
  </si>
  <si>
    <t>NIPLE 12” L=8,98 m B X B HD EN 3 TRAMOS</t>
  </si>
  <si>
    <t>NIPLE 12” L=1,50 m B X B HD</t>
  </si>
  <si>
    <t>NIPLE 12” L=2,52 m B X B HD</t>
  </si>
  <si>
    <t>CODO 12” X 45 BB HD</t>
  </si>
  <si>
    <t>TUBERIA DE DRENAJE DEL FLOCULADOR</t>
  </si>
  <si>
    <t>PASAMURO 8” L=0,55 m B X EL HD</t>
  </si>
  <si>
    <t>CODO 8” X 90 BB HD</t>
  </si>
  <si>
    <t>PASAMURO 8” L=1,08 m B X EL HD</t>
  </si>
  <si>
    <t>TUBERIA DE DRENAJE DEL SEDIMENTADOR</t>
  </si>
  <si>
    <t>PASAMURO 10” L=1,0 m B X B HD</t>
  </si>
  <si>
    <t>CODO 10” X 90 BB HD</t>
  </si>
  <si>
    <t>PASAMURO 10” L=0,55 m B X EL HD</t>
  </si>
  <si>
    <t>NIPLE 10” L=7,50  m B X B HD CON ORIFICO DE 4” CADA 1,0 m</t>
  </si>
  <si>
    <t>BRIDA CIEGA 10” HD</t>
  </si>
  <si>
    <t>TUBERIA DE DRENAJE DE FILTROS</t>
  </si>
  <si>
    <t>PASAMURO 12” L=0,85 m B X EL HD</t>
  </si>
  <si>
    <t>PASAMURO 12” L=0,36 m B  XB HD</t>
  </si>
  <si>
    <t>PASAMURO 12” L=0,47 m B X EL HD</t>
  </si>
  <si>
    <t>TUBERIA DE LAVADO DE FILTROS CON AIRE</t>
  </si>
  <si>
    <t>PASAMURO 6” L=1,20 m B X EL HD</t>
  </si>
  <si>
    <t>NIPLE 6” L=0,40 m B X B HD</t>
  </si>
  <si>
    <t>TEE 8” X 6” BB HD</t>
  </si>
  <si>
    <t>REDUCCION 8” A 6” BB HD</t>
  </si>
  <si>
    <t>CODO 6” X 90 BB HD</t>
  </si>
  <si>
    <t>UNION DESMONTAJE AUTOPORTANTE 8”</t>
  </si>
  <si>
    <t>NIPLE 8” L=0,34 m B X EL HD</t>
  </si>
  <si>
    <t>NIPLE 8” L=7,90 m B X B HD EN 2 TRAMOS</t>
  </si>
  <si>
    <t>NIPLE 8” L=1,20 m B X B HD</t>
  </si>
  <si>
    <t>NIPLE 8” L=3,80 m B  X B HD</t>
  </si>
  <si>
    <t>NIPLE 8” L=3,00 m B  XB HD</t>
  </si>
  <si>
    <t>NIPLE 8” L=0,85 m B X B HD</t>
  </si>
  <si>
    <t>RECIRCULACION DE AGUA DE LAVADO DE FILTROS</t>
  </si>
  <si>
    <t>NIPLE 8” L=3,50 m B X B HD</t>
  </si>
  <si>
    <t>PASAMURO 8” L=0,58 m B X B HD</t>
  </si>
  <si>
    <t>VALVULA RETENCION 8” BB</t>
  </si>
  <si>
    <t>VALVULA COMPUERTA ELASTICA 8” BB</t>
  </si>
  <si>
    <t>NIPLE 8” L=0,58 m B  X B HD</t>
  </si>
  <si>
    <t>CODO 8” X 45 BB HD</t>
  </si>
  <si>
    <t>NIPLE 10” L=1,21 m B X B HD</t>
  </si>
  <si>
    <t>CODO 10” X 45 BB HD</t>
  </si>
  <si>
    <t>NIPLE 8” L=14,20 m B X B EN 4 TRAMOS</t>
  </si>
  <si>
    <t>NIPLE 8” L=6,0 m B X B HD EN 2 TRAMOS</t>
  </si>
  <si>
    <t>NIPLE 8” L=16,30 m B X B EN  4 TRAMOS</t>
  </si>
  <si>
    <t>NIPLE 8” L=8,0 m B X B HD EN 2 TRAMOS</t>
  </si>
  <si>
    <t>NIPLE 8” L=10,20 m B X B HD EN 3 TRAMOS</t>
  </si>
  <si>
    <t>PASAMURO 8” L=1,70 m B X EL HD</t>
  </si>
  <si>
    <t>BOMBEO DE LODOS ESPESADORES</t>
  </si>
  <si>
    <t>CODO 4” X 90 BB HD</t>
  </si>
  <si>
    <t>AMPLIACION 4” A 6” BB HD</t>
  </si>
  <si>
    <t>NIPLE 6” L=1,80 m B X B HD</t>
  </si>
  <si>
    <t>PASAMURO 6” L=0,80 m B X B HD</t>
  </si>
  <si>
    <t>UNION DESMONTAJE AUTOPORTANTE 6”</t>
  </si>
  <si>
    <t>VALVULA RETENCION 6” BB</t>
  </si>
  <si>
    <t>VALVULA COMPUERTA ELASTICA 6” BB</t>
  </si>
  <si>
    <t>NIPLE 6” L=0,60 m B  X B HD</t>
  </si>
  <si>
    <t>CODO 6” X 45 BB HD</t>
  </si>
  <si>
    <t>BRIDA CIEGA 8” HD</t>
  </si>
  <si>
    <t>NIPLE 8” L=0,90 m B X B HD</t>
  </si>
  <si>
    <t>NIPLE 8” L=4,20 m B X B HD</t>
  </si>
  <si>
    <t>NIPLE 8” L=5,20 m B X B HD EN 2 TRAMOS</t>
  </si>
  <si>
    <t>NIPLE 8” L=0,30 m B X B HD</t>
  </si>
  <si>
    <t>TEE 8” X 8” BB HD</t>
  </si>
  <si>
    <t>NIPLE 8” L=0,80 m B X B HD</t>
  </si>
  <si>
    <t>NIPLE 8” L=1,60 m B X EL HD</t>
  </si>
  <si>
    <t>NIPLE 8” L=6,0 m B  X EL HD EN 2 TRAMOS</t>
  </si>
  <si>
    <t>TUBERIA DE DRENAJE DESARENADOR</t>
  </si>
  <si>
    <t>PASAMURO 6” L=2,10 m B  X B HD</t>
  </si>
  <si>
    <t>NIPLE 6” L=0,80 m B  X B HD</t>
  </si>
  <si>
    <t>NIPLE 6” L=0,20 m B X B HD</t>
  </si>
  <si>
    <t>BRIDA CIEGA 12” HD</t>
  </si>
  <si>
    <t>TEE 12” X 6” BB HD</t>
  </si>
  <si>
    <t>NIPLE 12” L=0,50 m B  X B HD</t>
  </si>
  <si>
    <t>PASAMURO 6” L=1,50 m B X EL HD</t>
  </si>
  <si>
    <t>NIPLE 12” L=0,50 m B  X EL HD</t>
  </si>
  <si>
    <t>NIPLE 12” L=3,70 m B X EL HD</t>
  </si>
  <si>
    <t>NIPLE 12” L=2,0 m B X EL HD</t>
  </si>
  <si>
    <t>NIPLE 12” L=1,90 m B X EL HD</t>
  </si>
  <si>
    <t>OBSERVACIONES:</t>
  </si>
  <si>
    <t>SUBTOTAL</t>
  </si>
  <si>
    <t>PARA EFECTOS DE CONSIGNACIONES Y PAGOS EN GENERAL, FAVOR REALIZARLOS EN LA CTA.</t>
  </si>
  <si>
    <t>FLETES</t>
  </si>
  <si>
    <t>CTE. BANCOLOMBIA No. 61618987396, A NOMBRE DE AVA S.A, NIT 811,017,646-4</t>
  </si>
  <si>
    <t>NO SE ACEPTARA NINGUN TIPO DE DEVOLUCION DIFERENTE A GARANTIA X CALIDAD DESPUES DE 30</t>
  </si>
  <si>
    <t>I.V.A. (16 %)</t>
  </si>
  <si>
    <t>DIAS DE ENTREGADA LA M/CIA.</t>
  </si>
  <si>
    <t>CONDICIONES COMERCIALES:</t>
  </si>
  <si>
    <t>1- Forma de Pago: 100% anticipado</t>
  </si>
  <si>
    <t>2-Tiempo de entrega:</t>
  </si>
  <si>
    <t>a- Ver programa de entregas</t>
  </si>
  <si>
    <t>X</t>
  </si>
  <si>
    <t>Días</t>
  </si>
  <si>
    <t>3- Sitio de entrega:</t>
  </si>
  <si>
    <t>4- Fletes: Sólo se entrega en ciudades capitales</t>
  </si>
  <si>
    <t>a- Por el Cliente</t>
  </si>
  <si>
    <t>Por AVA S.A.</t>
  </si>
  <si>
    <t>5- Validez de la oferta:</t>
  </si>
  <si>
    <t>CORDIALMENTE,</t>
  </si>
  <si>
    <t>Firma Director Comercial</t>
  </si>
  <si>
    <t>Nombre y Firma del Cliente</t>
  </si>
  <si>
    <t>E-mail:petraruidiaz@hotmail.com</t>
  </si>
  <si>
    <t>E-mail:</t>
  </si>
  <si>
    <t>Cel:318-4813731</t>
  </si>
  <si>
    <t>Web: www.ava-apolo.com</t>
  </si>
  <si>
    <t>MATRF4</t>
  </si>
  <si>
    <t>MATRF12A</t>
  </si>
  <si>
    <t>MATRF12B</t>
  </si>
  <si>
    <t>TUBO BRIDA BRIDA CON ANCLAJE DN 500 PN 10 L=4,70M</t>
  </si>
  <si>
    <t>TUBO BRIDA BRIDA DN 500 PN 10 L=3.40 M</t>
  </si>
  <si>
    <t>FALSO FONDO LP BLOCK PARA DISTRIBUCIÓN DE AIRE Y AGUA</t>
  </si>
  <si>
    <t xml:space="preserve">FLOCULADOR MECÁNICO DE EJE VERTICAL EN ACERO INOXIDABLE </t>
  </si>
  <si>
    <t>Vr.  UNIT</t>
  </si>
  <si>
    <t>Vr. Total</t>
  </si>
  <si>
    <t>Un</t>
  </si>
  <si>
    <t>E.2</t>
  </si>
  <si>
    <t>ENTRADA DE AGUA A MÉZCLA RÁPIDA</t>
  </si>
  <si>
    <t>M.1</t>
  </si>
  <si>
    <r>
      <t xml:space="preserve">Válvula Mariposa concéntrica tipo </t>
    </r>
    <r>
      <rPr>
        <b/>
        <sz val="10"/>
        <color rgb="FF0070C0"/>
        <rFont val="Calibri"/>
        <family val="2"/>
        <scheme val="minor"/>
      </rPr>
      <t>LUG</t>
    </r>
    <r>
      <rPr>
        <sz val="10"/>
        <color theme="1"/>
        <rFont val="Calibri"/>
        <family val="2"/>
        <scheme val="minor"/>
      </rPr>
      <t xml:space="preserve"> de 20"  con vástago de acero inox. (2,00 m) y columna de maniobra y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</si>
  <si>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C.4</t>
  </si>
  <si>
    <r>
      <t xml:space="preserve">Válvula Mariposa concéntrica tipo </t>
    </r>
    <r>
      <rPr>
        <b/>
        <sz val="10"/>
        <color rgb="FF0070C0"/>
        <rFont val="Calibri"/>
        <family val="2"/>
        <scheme val="minor"/>
      </rPr>
      <t>WAFER</t>
    </r>
    <r>
      <rPr>
        <sz val="10"/>
        <color theme="1"/>
        <rFont val="Calibri"/>
        <family val="2"/>
        <scheme val="minor"/>
      </rPr>
      <t xml:space="preserve"> de 8"  con vástago de acero inox. (5,20 m) y columna de maniobra y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</si>
  <si>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C,1</t>
  </si>
  <si>
    <r>
      <t xml:space="preserve">Válvula Mariposa concéntrica tipo </t>
    </r>
    <r>
      <rPr>
        <b/>
        <sz val="10"/>
        <color rgb="FF0070C0"/>
        <rFont val="Calibri"/>
        <family val="2"/>
        <scheme val="minor"/>
      </rPr>
      <t>LUG</t>
    </r>
    <r>
      <rPr>
        <sz val="10"/>
        <color theme="1"/>
        <rFont val="Calibri"/>
        <family val="2"/>
        <scheme val="minor"/>
      </rPr>
      <t xml:space="preserve"> de 20" con vástago de acero inox. (5,05 m) y columna de maniobra y operador de engranajes,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</si>
  <si>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P.2</t>
  </si>
  <si>
    <r>
      <t xml:space="preserve">Válvula Mariposa concéntrica tipo </t>
    </r>
    <r>
      <rPr>
        <b/>
        <sz val="10"/>
        <color rgb="FF0070C0"/>
        <rFont val="Calibri"/>
        <family val="2"/>
        <scheme val="minor"/>
      </rPr>
      <t>WAFER</t>
    </r>
    <r>
      <rPr>
        <sz val="10"/>
        <color theme="1"/>
        <rFont val="Calibri"/>
        <family val="2"/>
        <scheme val="minor"/>
      </rPr>
      <t xml:space="preserve"> de 10"  con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</si>
  <si>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GALERÍA SEDIMENTADORES - FILTROS</t>
  </si>
  <si>
    <t>D.2</t>
  </si>
  <si>
    <r>
      <t xml:space="preserve">Válvula Mariposa concéntrica tipo </t>
    </r>
    <r>
      <rPr>
        <b/>
        <sz val="10"/>
        <color theme="4" tint="-0.249977111117893"/>
        <rFont val="Calibri"/>
        <family val="2"/>
        <scheme val="minor"/>
      </rPr>
      <t>WAFER</t>
    </r>
    <r>
      <rPr>
        <sz val="10"/>
        <color rgb="FFFF0000"/>
        <rFont val="Calibri"/>
        <family val="2"/>
        <scheme val="minor"/>
      </rPr>
      <t xml:space="preserve"> </t>
    </r>
    <r>
      <rPr>
        <sz val="10"/>
        <color theme="1"/>
        <rFont val="Calibri"/>
        <family val="2"/>
        <scheme val="minor"/>
      </rPr>
      <t>de 20" con actuador eléctrico 220 V monofásico con volanta,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</si>
  <si>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G.2</t>
  </si>
  <si>
    <r>
      <t xml:space="preserve">Válvula Mariposa concéntrica tipo </t>
    </r>
    <r>
      <rPr>
        <b/>
        <sz val="10"/>
        <color theme="4" tint="-0.249977111117893"/>
        <rFont val="Calibri"/>
        <family val="2"/>
        <scheme val="minor"/>
      </rPr>
      <t xml:space="preserve">WAFER </t>
    </r>
    <r>
      <rPr>
        <sz val="10"/>
        <color theme="1"/>
        <rFont val="Calibri"/>
        <family val="2"/>
        <scheme val="minor"/>
      </rPr>
      <t>de 12", con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</si>
  <si>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TUBERÍA DE ENTRADA AGUA SEDIMENTADA A FILTROS</t>
  </si>
  <si>
    <t>S.2</t>
  </si>
  <si>
    <r>
      <t xml:space="preserve">Válvula Mariposa concéntrica </t>
    </r>
    <r>
      <rPr>
        <b/>
        <sz val="10"/>
        <color theme="4" tint="-0.249977111117893"/>
        <rFont val="Calibri"/>
        <family val="2"/>
        <scheme val="minor"/>
      </rPr>
      <t>WAFER</t>
    </r>
    <r>
      <rPr>
        <sz val="10"/>
        <color theme="1"/>
        <rFont val="Calibri"/>
        <family val="2"/>
        <scheme val="minor"/>
      </rPr>
      <t xml:space="preserve"> de 20" con actuador eléctrico 220 V monofásico con Volanta,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</si>
  <si>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GALERÍA FILTROS - CÁMARA DE CONTACTO</t>
  </si>
  <si>
    <t>TUBERÍA DE AGUA FILTRADA - LAVADO DE FILTROS</t>
  </si>
  <si>
    <t>F.3</t>
  </si>
  <si>
    <r>
      <t xml:space="preserve">Válvula Mariposa concéntrica tipo </t>
    </r>
    <r>
      <rPr>
        <b/>
        <sz val="10"/>
        <color theme="4" tint="-0.249977111117893"/>
        <rFont val="Calibri"/>
        <family val="2"/>
        <scheme val="minor"/>
      </rPr>
      <t>WAFER</t>
    </r>
    <r>
      <rPr>
        <sz val="10"/>
        <color theme="1"/>
        <rFont val="Calibri"/>
        <family val="2"/>
        <scheme val="minor"/>
      </rPr>
      <t xml:space="preserve"> de 20" con actuador eléctrico a 220 V monofásico con volanta,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</si>
  <si>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A.2</t>
  </si>
  <si>
    <r>
      <t xml:space="preserve">Válvula Mariposa concéntrica tipo </t>
    </r>
    <r>
      <rPr>
        <b/>
        <sz val="10"/>
        <color theme="4" tint="-0.249977111117893"/>
        <rFont val="Calibri"/>
        <family val="2"/>
        <scheme val="minor"/>
      </rPr>
      <t>BRIDADA</t>
    </r>
    <r>
      <rPr>
        <sz val="10"/>
        <color theme="1"/>
        <rFont val="Calibri"/>
        <family val="2"/>
        <scheme val="minor"/>
      </rPr>
      <t xml:space="preserve"> de 6" con actuador eléctrico a 220 V monofasico con volanta, para montaje en bridas Clase ANSI 125/150, presión máxima de 175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</si>
  <si>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A.16</t>
  </si>
  <si>
    <r>
      <t xml:space="preserve">Válvula Mariposa concéntrica tipo </t>
    </r>
    <r>
      <rPr>
        <b/>
        <sz val="10"/>
        <color theme="4" tint="-0.249977111117893"/>
        <rFont val="Calibri"/>
        <family val="2"/>
        <scheme val="minor"/>
      </rPr>
      <t>BRIDADA</t>
    </r>
    <r>
      <rPr>
        <sz val="10"/>
        <color theme="1"/>
        <rFont val="Calibri"/>
        <family val="2"/>
        <scheme val="minor"/>
      </rPr>
      <t xml:space="preserve"> de 6" con actuador eléctrico a 220 V monofásico con volanta, para montaje en bridas Clase ANSI 125/150, presión máxima de 175 psi, cuerpo en ductile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</si>
  <si>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A.17</t>
  </si>
  <si>
    <t>RECIRCULACIÓN DE AGUA DE LAVADO DE FILTROS</t>
  </si>
  <si>
    <t>R.8</t>
  </si>
  <si>
    <t>L.8</t>
  </si>
  <si>
    <t>Válvula de retención de 6" paso total asistida por resorte interno  tipo wafer Clase ANSI 150 presión máxima de 285 psi, cuerpo en acero carbón ASTM A216 WCB, disco en una pieza en acero inoxidable ASTM A351 316, asiento metal-metal y resorte en Inconel.</t>
  </si>
  <si>
    <t>L.9</t>
  </si>
  <si>
    <t>Válvula de bola con esfera segmentada de 6" bridada con operador de engranajes con bridas Clase 125/150, cuerpo en acero carbón, segemento en acero inoxidable endurecido con cromo y asiento en acero inoxidable endurecido con estelite</t>
  </si>
  <si>
    <t>L.19</t>
  </si>
  <si>
    <t>T.5</t>
  </si>
  <si>
    <r>
      <t xml:space="preserve">Válvula Mariposa concéntrica </t>
    </r>
    <r>
      <rPr>
        <b/>
        <sz val="10"/>
        <color rgb="FFFF0000"/>
        <rFont val="Calibri"/>
        <family val="2"/>
        <scheme val="minor"/>
      </rPr>
      <t>BRIDADA</t>
    </r>
    <r>
      <rPr>
        <sz val="10"/>
        <color theme="1"/>
        <rFont val="Calibri"/>
        <family val="2"/>
        <scheme val="minor"/>
      </rPr>
      <t xml:space="preserve"> de 24" con operador de engranajes para montaje en bridas Clase ANSI 125/150, presión máxima de 150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estriada  con el disco sin pines ni prisioneros para evitar corrosión.</t>
    </r>
  </si>
  <si>
    <t>H.10</t>
  </si>
  <si>
    <r>
      <t xml:space="preserve">Válvula Mariposa concéntrica tipo </t>
    </r>
    <r>
      <rPr>
        <b/>
        <sz val="10"/>
        <color rgb="FF0070C0"/>
        <rFont val="Calibri"/>
        <family val="2"/>
        <scheme val="minor"/>
      </rPr>
      <t>WAFER</t>
    </r>
    <r>
      <rPr>
        <sz val="10"/>
        <color theme="1"/>
        <rFont val="Calibri"/>
        <family val="2"/>
        <scheme val="minor"/>
      </rPr>
      <t xml:space="preserve"> de 12", con operador de engranajes para montaje en bridas Clase ANSI 125/150, presión máxima de 175 psi, cuerpo en cast iron, disco en acero inoxidable ASTM A351 CF8M 316, asiento en EPDM grado alimentico, con O-ring moldeado para evitar uso de empaques y con recubrimiento total del asiento en la parte interior del cuerpo para evitar el contacto del agua con este, Vástago en una pieza en acero inoxidable ASTM A582 416 con conexión doble “D” con el disco sin pines ni prisioneros para evitar corrosión.</t>
    </r>
  </si>
  <si>
    <t xml:space="preserve">ESTACIÓN DE BOMBEO </t>
  </si>
  <si>
    <r>
      <t xml:space="preserve">Válvula de retención de 12"  asistida por resorte interno tipo wafer </t>
    </r>
    <r>
      <rPr>
        <sz val="10"/>
        <color rgb="FFFF0000"/>
        <rFont val="Calibri"/>
        <family val="2"/>
        <scheme val="minor"/>
      </rPr>
      <t>Clase ANSI 300 presión máxima de 745 psi</t>
    </r>
    <r>
      <rPr>
        <sz val="10"/>
        <color theme="1"/>
        <rFont val="Calibri"/>
        <family val="2"/>
        <scheme val="minor"/>
      </rPr>
      <t>, cuerpo en acero carbón ASTM A216 WCB, disco en una pieza en acero inoxidable ASTM A351 316, asiento metal-metal y resorte en Inconel.</t>
    </r>
  </si>
  <si>
    <r>
      <t xml:space="preserve">Válvula Mariposa de doble Excentricidad </t>
    </r>
    <r>
      <rPr>
        <b/>
        <sz val="10"/>
        <color rgb="FFFF0000"/>
        <rFont val="Calibri"/>
        <family val="2"/>
        <scheme val="minor"/>
      </rPr>
      <t>BRIDADA</t>
    </r>
    <r>
      <rPr>
        <sz val="10"/>
        <color theme="1"/>
        <rFont val="Calibri"/>
        <family val="2"/>
        <scheme val="minor"/>
      </rPr>
      <t xml:space="preserve"> de 12", con operador de engranajes, Clase ANSI 300, presión máxima de 745 psi, cuerpo en acero carbon, disco en acero inoxidable ASTM A351 CF8M 316, asiento intercambiable en RPTFE  con alma en silicona, Vástago en acero inoxidable 17-4PH para alto torque</t>
    </r>
  </si>
  <si>
    <t>10.8</t>
  </si>
  <si>
    <r>
      <t xml:space="preserve">Válvula Mariposa de doble Excentricidad </t>
    </r>
    <r>
      <rPr>
        <b/>
        <sz val="10"/>
        <color rgb="FFFF0000"/>
        <rFont val="Calibri"/>
        <family val="2"/>
        <scheme val="minor"/>
      </rPr>
      <t>BRIDADA</t>
    </r>
    <r>
      <rPr>
        <sz val="10"/>
        <color theme="1"/>
        <rFont val="Calibri"/>
        <family val="2"/>
        <scheme val="minor"/>
      </rPr>
      <t xml:space="preserve"> de 6", con operador de engranajes, Clase ANSI 300, presión máxima de 745 psi, cuerpo en acero carbon, disco en acero inoxidable ASTM A351 CF8M 316, asiento intercambiable en RPTFE  con alma en silicona, Vástago en acero inoxidable 17-4PH para alto torque</t>
    </r>
  </si>
  <si>
    <t>10.18</t>
  </si>
  <si>
    <r>
      <t xml:space="preserve">Válvula de retención paso total de 6"  asistida por resorte interno tipo wafer </t>
    </r>
    <r>
      <rPr>
        <sz val="10"/>
        <color rgb="FFFF0000"/>
        <rFont val="Calibri"/>
        <family val="2"/>
        <scheme val="minor"/>
      </rPr>
      <t>Clase ANSI 300 presión máxima de 745 psi</t>
    </r>
    <r>
      <rPr>
        <sz val="10"/>
        <color theme="1"/>
        <rFont val="Calibri"/>
        <family val="2"/>
        <scheme val="minor"/>
      </rPr>
      <t>, cuerpo en acero carbón ASTM A216 WCB, disco en una pieza en acero inoxidable ASTM A351 316, asiento metal-metal y resorte en Inconel.</t>
    </r>
  </si>
  <si>
    <t>10.29</t>
  </si>
  <si>
    <r>
      <t xml:space="preserve">Válvula de retención paso total de 12"  asistida por resorte interno tipo wafer </t>
    </r>
    <r>
      <rPr>
        <sz val="10"/>
        <color rgb="FFFF0000"/>
        <rFont val="Calibri"/>
        <family val="2"/>
        <scheme val="minor"/>
      </rPr>
      <t>Clase ANSI 300 presión máxima de 745 psi</t>
    </r>
    <r>
      <rPr>
        <sz val="10"/>
        <color theme="1"/>
        <rFont val="Calibri"/>
        <family val="2"/>
        <scheme val="minor"/>
      </rPr>
      <t>, cuerpo en acero carbón ASTM A216 WCB, disco en una pieza en acero inoxidable ASTM A351 316, asiento metal-metal y resorte en Inconel.</t>
    </r>
  </si>
  <si>
    <t xml:space="preserve">EMPALME TUBERÍA </t>
  </si>
  <si>
    <r>
      <t xml:space="preserve">Válvula Mariposa de doble Excentricidad </t>
    </r>
    <r>
      <rPr>
        <b/>
        <sz val="10"/>
        <color rgb="FFFF0000"/>
        <rFont val="Calibri"/>
        <family val="2"/>
        <scheme val="minor"/>
      </rPr>
      <t>BRIDADA</t>
    </r>
    <r>
      <rPr>
        <sz val="10"/>
        <color theme="1"/>
        <rFont val="Calibri"/>
        <family val="2"/>
        <scheme val="minor"/>
      </rPr>
      <t xml:space="preserve"> de 20", con operador de engranajes, Clase ANSI 300, presión máxima de 745 psi, cuerpo en acero carbon, disco en acero inoxidable ASTM A351 CF8M 316, asiento intercambiable en RPTFE  con alma en silicona, Vástago en acero inoxidable 17-4PH para alto torque</t>
    </r>
  </si>
  <si>
    <t>11.13</t>
  </si>
  <si>
    <r>
      <t xml:space="preserve">Válvula Mariposa de doble Excentricidad </t>
    </r>
    <r>
      <rPr>
        <b/>
        <sz val="10"/>
        <color rgb="FFFF0000"/>
        <rFont val="Calibri"/>
        <family val="2"/>
        <scheme val="minor"/>
      </rPr>
      <t>BRIDADA</t>
    </r>
    <r>
      <rPr>
        <sz val="10"/>
        <color theme="1"/>
        <rFont val="Calibri"/>
        <family val="2"/>
        <scheme val="minor"/>
      </rPr>
      <t xml:space="preserve"> de 16", con operador de engranajes Clase ANSI 300, presión máxima de 745 psi, cuerpo en acero carbon, disco en acero inoxidable ASTM A351 CF8M 316, asiento intercambiable en RPTFE  con alma en silicona, Vástago en acero inoxidable 17-4PH para alto torque</t>
    </r>
  </si>
  <si>
    <t>11.14</t>
  </si>
  <si>
    <r>
      <t xml:space="preserve">Válvula Mariposa de doble Excentricidad </t>
    </r>
    <r>
      <rPr>
        <b/>
        <sz val="10"/>
        <color rgb="FFFF0000"/>
        <rFont val="Calibri"/>
        <family val="2"/>
        <scheme val="minor"/>
      </rPr>
      <t>BRIDADA</t>
    </r>
    <r>
      <rPr>
        <sz val="10"/>
        <color theme="1"/>
        <rFont val="Calibri"/>
        <family val="2"/>
        <scheme val="minor"/>
      </rPr>
      <t xml:space="preserve"> de 20", con operador de engranajes Clase ANSI 300, presión máxima de 745 psi, cuerpo en acero carbon, disco en acero inoxidable ASTM A351 CF8M 316, asiento intercambiable en RPTFE  con alma en silicona, Vástago en acero inoxidable 17-4PH para alto torque</t>
    </r>
  </si>
  <si>
    <t xml:space="preserve">TOTAL </t>
  </si>
  <si>
    <t>OBS</t>
  </si>
  <si>
    <t xml:space="preserve">RELLENO CON MATERIAL DE EXCAVACIÓN PARA TUBERÍAS </t>
  </si>
  <si>
    <t>NIPLE EN HFD DE 200 MM, EXTREMOS  BXB; L= 3,00 M</t>
  </si>
  <si>
    <t>CODO DE 90° RADIO CORTO EXTREMOS BXB, PN10 DN 200 MM</t>
  </si>
  <si>
    <t>OK</t>
  </si>
  <si>
    <t>TANQUE RECEPTOR DE COAGULANTES DE D=1,10 M; H= 1,50 M (FIBRA)</t>
  </si>
  <si>
    <t>TANQUE DE DILUCIÓN DE COAGULANTES DE D=0,80 M; H= 1,0 M (FIBRA)</t>
  </si>
  <si>
    <t>CANALETAS DE RECOLECCIÓN DE AGUA DECANTADA DE 50 CM DE ANCHO, CON VERTEDEROS TRIANGULARES AJUSTABLES SEGÚN DISEÑO INCLUYENDO SOPORTERÍA EN FIBRA DE VIDRIO</t>
  </si>
  <si>
    <t>SISTEMA DE CANALETAS DE FIBRA DE VIDRIO DE 45 CM DE ANCHO PARA AGUA DE LAVADO DE FILTROS</t>
  </si>
  <si>
    <t>MÓDULOS DE SEDIMENTACIÓN ACELERADA TIPO COLMENA CALIBRE 40 DE DE 1,04 M DE ALTURA, INCLUYENDO SOPORTERÍA EN FIBRA DE VIDRIO</t>
  </si>
  <si>
    <t>TANQUE DE ALMACENAMIENTO DE COAGULANTE DE 15 m3 DE CAPACIDAD; D= 2,40 m; H= 3,30 m EN FIBRA DE VIDRIO</t>
  </si>
  <si>
    <t>EXCAVACIÓN MECÁNICA PARA ESTRUCTURA DE PLANTA</t>
  </si>
  <si>
    <t>EXCAVACIÓN MECÁNICA PARA DE TUBERÍAS</t>
  </si>
  <si>
    <t>ADAQ1</t>
  </si>
  <si>
    <t>ADAQ2</t>
  </si>
  <si>
    <t>PASAMURO 10” L=1,70 m B X EL HD</t>
  </si>
  <si>
    <t>NIPLE 10” L=14,20 m B X B</t>
  </si>
  <si>
    <t xml:space="preserve">NIPLE 10” L=6,0 m B X B HD </t>
  </si>
  <si>
    <t xml:space="preserve">NIPLE 10” L=16,30 m B X B </t>
  </si>
  <si>
    <t xml:space="preserve">NIPLE 10” L=10,20 m B X B HD </t>
  </si>
  <si>
    <t xml:space="preserve">NIPLE 10” L=8,0 m B X B HD </t>
  </si>
  <si>
    <t>C.A-R.F 1</t>
  </si>
  <si>
    <t>C.A-R.F 2</t>
  </si>
  <si>
    <t>C.A-R.F 3</t>
  </si>
  <si>
    <t>C.A-R.F 4</t>
  </si>
  <si>
    <t>C.A-R.F 5</t>
  </si>
  <si>
    <t>C.A-R.F 6</t>
  </si>
  <si>
    <t>NIPLE EN HFD EXTREMOS BXB,PN 10 DN 150 MM L = 1.50 M</t>
  </si>
  <si>
    <t>NIPLE EN HFD EXTREMOS BXB, PN 10 DN 150MM L = 2.10 M</t>
  </si>
  <si>
    <t>NIPLE EN HFD EXTREMOS BXB, PN 10 DN 150 MM L = 0.50 M</t>
  </si>
  <si>
    <t>NIPLE EN HFD EXTREMOS BXL, PN 10 DN 300 MM L = 3.82 M</t>
  </si>
  <si>
    <t>NIPLE EN HFD EXTREMOS BXL, PN 10 DN 300 MM L = 2.24 M</t>
  </si>
  <si>
    <t>NIPLE EN HFD EXTREMOS BXL, PN 10 DN 300 MM L = 1.83 M</t>
  </si>
  <si>
    <t>NIPLE EN HFD EXTREMOS BXL, PN 10 DN 300 MM L = 0.46 M</t>
  </si>
  <si>
    <t>VÁLVULA MARIPOSA CONCÉNTRICA TIPO LUG DE 20"  CON VÁSTAGO DE ACERO INOX. (2,00 M) Y COLUMNA DE MANIOBRA Y OPERADOR DE ENGRANAJES,</t>
  </si>
  <si>
    <t>VÁLVULA MARIPOSA CONCÉNTRICA TIPO WAFER DE 8"  CON VÁSTAGO DE ACERO INOX. (5,20 M) Y COLUMNA DE MANIOBRA Y OPERADOR DE ENGRANAJES,</t>
  </si>
  <si>
    <t>VÁLVULA MARIPOSA CONCÉNTRICA TIPO LUG DE 20" CON VÁSTAGO DE ACERO INOX. (5,05 M) Y COLUMNA DE MANIOBRA Y OPERADOR DE ENGRANAJES,</t>
  </si>
  <si>
    <t>VÁLVULA MARIPOSA CONCÉNTRICA TIPO WAFER DE 20" CON ACTUADOR ELÉCTRICO 220 V MONOFÁSICO CON VOLANTA,</t>
  </si>
  <si>
    <t>NIPLE PASAMUROS (CON ANCLAJE) EN HFD EXTREMOS BXE, PN 10 DN 500 MM L = 0.45 M</t>
  </si>
  <si>
    <t>NIPLE EN HFD DE EXTREMOS BXB, PN 10 DN 500 MM L = 1.60 M</t>
  </si>
  <si>
    <t>NIPLE PASAMUROS (CON ANCLAJE) EN HFD EXTREMOS BXB, PN 10 DN 500 MM L = 0.88 M</t>
  </si>
  <si>
    <t>CODO RADIO CORTO DE 90° EN HFD DE EXTREMOS BXE, PN 10 DN 500 MM</t>
  </si>
  <si>
    <t>NIPLE PASAMUROS (CON ANCLAJE) EN HFD EXTREMOS BXE, PN 10 DN 300 MM L = 0.85 M</t>
  </si>
  <si>
    <t>CODO RADIO CORTO DE 90° EN HFD DE EXTREMOS BXB, PN 10 DN 300 MM</t>
  </si>
  <si>
    <t>VÁLVULA MARIPOSA CONCÉNTRICA TIPO WAFER DE 12", CON OPERADOR DE ENGRANAJES,</t>
  </si>
  <si>
    <t>VÁLVULA MARIPOSA CONCÉNTRICA WAFER DE 20" CON ACTUADOR ELÉCTRICO 220 V MONOFÁSICO CON VOLANTA</t>
  </si>
  <si>
    <t>VÁLVULA MARIPOSA CONCÉNTRICA TIPO BRIDADA DE 6" CON ACTUADOR ELÉCTRICO A 220 V MONOFASICO CON VOLANTA</t>
  </si>
  <si>
    <t>TEE REDUCIDA EN HFD EXTREMOS BXB, PN10 DN 200 X 150 MM</t>
  </si>
  <si>
    <t>REDUCCIÓN EN HFD DE EXTREMOS BXB, PN 10 DN 200X150MM</t>
  </si>
  <si>
    <t>CODO DE 45° RADIO CORTO EXTREMOS BXB, PN10 DN 250 MM</t>
  </si>
  <si>
    <t xml:space="preserve">VÁLVULA DE RETENCIÓN DE 8"  PASO TOTAL ASISTIDA POR RESORTE INTERNO TIPO WAFER </t>
  </si>
  <si>
    <t>CODO DE 45° RADIO CORTO EXTREMOS BXB, PN10 DN 200 MM</t>
  </si>
  <si>
    <t>S0</t>
  </si>
  <si>
    <t>NIPLE PASAMURO HD, ESTREMOS BXB, DE 200 MM; L= 0,70 M</t>
  </si>
  <si>
    <t>VÁLVULA MARIPOSA CONCÉNTRICA BRIDADA DE 24" CON OPERADOR DE ENGRANAJES PARA MONTAJE EN BRIDAS CLASE ANSI 125/150</t>
  </si>
  <si>
    <t>VÁLVULA ANTICIPADORA DEL GOLPE DE ARIETE EN HFD CON EXTREMOS BXB DN 150 MM</t>
  </si>
  <si>
    <t>BRIDA CIEGA TAPÓN EN HFD CLASE 30 DN 600 MM</t>
  </si>
  <si>
    <t>NIPLE EN HFD CON EXTREMOS BXB, PN 10 DN 150 MM L = 0.20 M</t>
  </si>
  <si>
    <t xml:space="preserve">VÁLVULA DE RETENCIÓN DE 6"  PASO TOTAL ASISTIDA POR RESORTE INTERNO TIPO WAFER </t>
  </si>
  <si>
    <t>VÁLVULA DE BOLA CON ESFERA SEGMENTADA DE 8" BRIDADA CON OPERADOR DE ENGRANAJES</t>
  </si>
  <si>
    <t>TEE EN HFD EXTREMOS BXB, PN10 DN 150 MM</t>
  </si>
  <si>
    <t>NIPLE EN HFD EXTREMOS BXB, PN 10 DN 150MM L = 3.66 M</t>
  </si>
  <si>
    <t>NIPLE EN HFD EXTREMOS BXB,PN 10 DN 150MM L = 5.31 M</t>
  </si>
  <si>
    <t>NIPLE EN HFD EXTREMOS BXB, PN 10 DN 150MM L = 2.27 M</t>
  </si>
  <si>
    <t>NIPLE EN HFD EXTREMOS BXB, PN 10 DN 150 MM; L = 4.89 M</t>
  </si>
  <si>
    <t>NIPLE EN HFD EXTREMOS BXB, PN 10 DN 150 MM; L = 0.28 M</t>
  </si>
  <si>
    <t>NIPLE EN HFD EXTREMOS BXB, PN 10 DN 150 MM; L = 5.01 M</t>
  </si>
  <si>
    <t>TEE EN HFD EXTREMOS BXB,PN10 DN 150 MM</t>
  </si>
  <si>
    <t>CODO 90° EN HFD EXTREMOS BXB, PN10 DN 150 MM</t>
  </si>
  <si>
    <t>REDUCCION DE HFD EXTREMOS BXB, PN 10, DN 700 X 500 MM</t>
  </si>
  <si>
    <t>VÁLVULA DE MARIPOSA CON CUERPO EN HFD  CON VOLANTA DE MANIOBRA,  DISCO EN HFD RECUBIERTO EL ELASTÓMETRO, EXTREMOS BXB, DN 400 MM</t>
  </si>
  <si>
    <t>NIPLE EN HFD CON EXTREMOS BXB, PN 10 DN 500 MM, L=0,50 M</t>
  </si>
  <si>
    <t>VÁLVULA MARIPOSA CONCÉNTRICA BRIDADA DE 12" CON OPERADOR DE ENGRANAJES,</t>
  </si>
  <si>
    <t>CODO RADIO CORTO DE 90° EN HFD DE EXTREMOS BXB, PN 10 DN 500 MM</t>
  </si>
  <si>
    <t>NIPLE PASAMUROS CON ANCLAJE EN HFD, BXE  PN 10, L=1.65 DN 300 MM</t>
  </si>
  <si>
    <t>NIPLE  EN HFD, BXB  PN 10, L= 3,70 M DN 300 MM</t>
  </si>
  <si>
    <t>NIPLE PASAMUROS CON ANCLAJE EN HFD, BXL  PN 10, L=1.78 DN 300 MM</t>
  </si>
  <si>
    <t>NIPLE  EN HFD, BXB  PN 10, L= 2.52 M DN 300 MM</t>
  </si>
  <si>
    <t>NIPLE  EN HFD, BXB  PN 10, L= 1.50 M DN 300 MM</t>
  </si>
  <si>
    <t>NIPLE  EN HFD, BXB  PN 10, L= 1.72 M DN 300 MM</t>
  </si>
  <si>
    <t>NIPLE EN HFD EXTREMO BXB  PN 10 DN 700 MM L=0.60 M</t>
  </si>
  <si>
    <t>NIPLE EN HFD EXTREMO BXE  PN 10 DN 700 MM L=0.60 M</t>
  </si>
  <si>
    <t>NIPLE EN HFD EXTREMOS BXB  PN 10 DN 150MM L = 0.40 M</t>
  </si>
  <si>
    <t>NIPLE EN HFD EXTREMOS BXB  PN 10 DN 250 MM L = 4,83 M</t>
  </si>
  <si>
    <t>REDUCCIÓN EN HFD EXTREMOS BXB  PN 10 DN 200 X 150 MM</t>
  </si>
  <si>
    <t>NIPLE EN HFD EXTREMOS BXB  PN 10 DN 200 MM L = 3.5 M</t>
  </si>
  <si>
    <t>NIPLE PASAMUROS (CON ANCLAJE) EN HFD EXTREMOS BXE  PN 10 DN 200 MM L = 0,58 M</t>
  </si>
  <si>
    <t>NIPLE EN HFD EXTREMOS BXB  PN 10 DN 250MM L = 1.21 M</t>
  </si>
  <si>
    <t>NIPLE PASAMURO (CON ANCLAJE) EN HFD EXTREMOS BXE  PN 10 DN 150 MM L = 0.55 M</t>
  </si>
  <si>
    <t>UNION DE DESMONTAJE AUTOPORTANTE HFD BXB  PN 10 DN 150 MM</t>
  </si>
  <si>
    <t>NIPLE PASAMURO (CON ANCLAJE) EN HFD EXTREMOS BXE  PN 10 DN 300 MM L = 1.62 M</t>
  </si>
  <si>
    <t>UNION DE DESMONTAJE AUTOPORTANTE HFD BXB  PN 10 DN 300 MM</t>
  </si>
  <si>
    <t>NIPLE PASAMUROS (CON ANCLAJE) EN HFD EXTREMOS BXE  PN 10 DN 300 MM L = 1.13 M</t>
  </si>
  <si>
    <t>NIPLE EN HFD EXTREMOS BXB  PN 10 DN 150 MM L = 1.80 M</t>
  </si>
  <si>
    <t>NIPLE PASAMUROS (CON ANCLAJE) EN HFD EXTREMOS BXE  PN 10 DN 150 MM L = 0,80 M</t>
  </si>
  <si>
    <t>NIPLE EN HFD EXTREMOS BXB  PN 10 DN 150MM L = 0.90 M</t>
  </si>
  <si>
    <t>NIPLE EN HFD EXTREMOS BXB  PN 10 DN 150 MM; L = 0.87 M</t>
  </si>
  <si>
    <t>NIPLE EN HFD EXTREMOS BXB  PN 10 DN 150 MM; L = 0.16 M</t>
  </si>
  <si>
    <t>TUBERÍA DE HFD DN 600 MM CLASE C30  22531:2009</t>
  </si>
  <si>
    <t>TUBERÍA DE HFD DN 500 MM CLASE C30  22531:2009</t>
  </si>
  <si>
    <t xml:space="preserve">REDUCCIÓN DE HFD DE EXTREMOS BXB   PN 10 500 X 400 MM </t>
  </si>
  <si>
    <t>INSTRUMENTACIÓN Y CONTROL DE LOS FILTROS, PUPITRES DE LAVADO Y FILTRADO</t>
  </si>
  <si>
    <t>EST1-A</t>
  </si>
  <si>
    <t>EST1-B</t>
  </si>
  <si>
    <t>EST1-C</t>
  </si>
  <si>
    <t>EST1-D</t>
  </si>
  <si>
    <t>VÁLVULA MARIPOSA CONCÉNTRICA BRIDADA DE 20" CON OPERADOR DE ENGRANAJES, PARA MONTAJE EN BRIDAS CLASE ANSI 125/150</t>
  </si>
  <si>
    <t>SISTEMA RECOGEDOR DE LODOS TELESCOPICO MRI, COLECTORES DE LODOS</t>
  </si>
  <si>
    <t>EA15-A</t>
  </si>
  <si>
    <t>ESCALERA EN ACERO INOXIDABLE DE 0,80 M DE ANCHO, ANCLADA A MURO</t>
  </si>
  <si>
    <t>PERFIL DE ACERO IPE 100 REVESTIDO EN PFRV</t>
  </si>
  <si>
    <t>SOPORTE PARA TUBERÍA  DE DISTRIBUCION DE AGUA FLOCULADA CON ANCLAJE CON PLATINA DE ACERO  INOXIDABLE DE 3/8" X 3"</t>
  </si>
  <si>
    <t>P-IPE100</t>
  </si>
  <si>
    <t xml:space="preserve">CONCRETO 4000 PSI COLUMNA </t>
  </si>
  <si>
    <t xml:space="preserve">CONCRETO 4000 PSI VIGA AÉREA </t>
  </si>
  <si>
    <t>EST1A-1</t>
  </si>
  <si>
    <t>EST1A-2</t>
  </si>
  <si>
    <t>EST1A-3</t>
  </si>
  <si>
    <t>EST1A-4</t>
  </si>
  <si>
    <t>EST1B-1</t>
  </si>
  <si>
    <t>EST1B-2</t>
  </si>
  <si>
    <t>EST1B-3</t>
  </si>
  <si>
    <t>CONCRETO 4000 PSI ZAPATA</t>
  </si>
  <si>
    <t>CONCRETO 4000 PSI VIGA DE CIMENTACION</t>
  </si>
  <si>
    <t>EST1ESP-1</t>
  </si>
  <si>
    <t>EST1ESP-2</t>
  </si>
  <si>
    <t>EST1ESP-3</t>
  </si>
  <si>
    <t>EST1ESP-4</t>
  </si>
  <si>
    <t>EST1ESP-5</t>
  </si>
  <si>
    <t>VÁLVULA DE MARIPOSA CON CUERPO EN HFD CON DISCO EN HFD RECUBIERTO EL ELASTÓMETRO EXTREMOS BXB, CLASE 30 DN 150 MM</t>
  </si>
  <si>
    <t>VÁLVULA DE MARIPOSA CON CUERPO EN HFD CON DISCO EN HFD RECUBIERTO EL ELASTÓMETRO EXTREMOS BXB, CLASE 30 DN 300 MM</t>
  </si>
  <si>
    <t>CODO DE 90° RADIO CORTO EXTREMOS BXB  PN10 DN 300 MM</t>
  </si>
  <si>
    <t>CODO DE 45° RADIO CORTO EXTREMOS BXB  PN10 DN 300 MM</t>
  </si>
  <si>
    <t>CODO DE 90° RADIO CORTO EXTREMOS BXB  PN10 DN 150 MM</t>
  </si>
  <si>
    <t>CODO DE 45° RADIO CORTO EXTREMOS BXB  PN10 DN 200 MM</t>
  </si>
  <si>
    <t>CODO DE 90° RADIO CORTO EXTREMOS BXB  PN10 Ø 150 MM</t>
  </si>
  <si>
    <t>CODO DE 45° RADIO CORTO EXTREMOS BXB  PN10 Ø 150 MM</t>
  </si>
  <si>
    <t>BRIDA CIEGA TAPON EN HFD  PN10 DN 150 MM</t>
  </si>
  <si>
    <t>BRIDA CIEGA TAPÓN EN HFD  PN10 DN 150 MM</t>
  </si>
  <si>
    <t>CODO RADIO CORTO DE 45° EN HFD DE EXTREMOS BXB  CLASE 30 DN 600 MM</t>
  </si>
  <si>
    <t>VÁLVULA MARIPOSA CONCÉNTRICA TIPO WAFER DE 12", CON OPERADOR DE ENGRANAJES</t>
  </si>
  <si>
    <t>NIPLE  EN HFD, BXE PN 10, L= 0.25 M DN 500 MM</t>
  </si>
  <si>
    <t>NIPLE PASAMUROS (CON ANCLAJE) EN HFD DE EXTREMOS  BXL, PN 10 DN 600 MM; L = 0.50 M</t>
  </si>
  <si>
    <t>TEE REDUCIDA EN HFD EXTREMOS BXB , PN10 DN 300 X 150 MM</t>
  </si>
  <si>
    <t>BRIDA CIEGA TAPÓN EN HFD  PN10 DN 300 MM</t>
  </si>
  <si>
    <t>NIPLE PASAMUROS (CON ANCLAJE) EN HFD DE EXTREMOS BXE   PN 10 DN 500 MM L = 0.80 M</t>
  </si>
  <si>
    <t>NIPLE PASAMUROS (CON ANCLAJE) EN HFD DE EXTREMOS BXE   PN 10 DN 700 MM L=0.45 M</t>
  </si>
  <si>
    <t>BRIDA CIEGA TAPON EN HFD  PN10 DN 250 MM</t>
  </si>
  <si>
    <t>YEE EN HFD CON EXTREMOS BXB  PARA EL MANIFOLD DE IMPULSIÓN. PN10 DN 250 MM</t>
  </si>
  <si>
    <t>BRIDA CIEGA TAPON EN HFD  PN10 DN 200 MM</t>
  </si>
  <si>
    <t>VÁLVULA DE RETENCIÓN RESORTADA CON CUERPO EN HFD, DISCO EN HFD RECUBIERTO EL ELASTÓMETRO EXTREMOS BXB , CLASE 30 DN 300 MM</t>
  </si>
  <si>
    <t>NIPLE EN HFD CON EXTREMOS BXB , CLASE 30 DN 600 MM L = 1.60 M</t>
  </si>
  <si>
    <t>NIPLE ESPECIAL EN HFD CON EXTREMOS BXB  PARA EL MANIFOLD DE IMPULSIÓN, CLASE 30 DN 600 MM CON SALIDAS DE 300 Y 100 MM L = 1.90</t>
  </si>
  <si>
    <t>NIPLE ESPECIAL EN HFD CON EXTREMOS BXB  PARA EL MANIFOLD DE IMPULSIÓN, CLASE 30 DN 600 MM CON SALIDA DE 150 MM L = 1.90 M</t>
  </si>
  <si>
    <t>CODO RADIO CORTO DE 90° EN HFD DE EXTREMOS BXB  CLASE 30 DN 150 MM</t>
  </si>
  <si>
    <t>CODO RADIO CORTO DE 90° EN HFD DE EXTREMOS BXB   PN 10 DN 150 MM</t>
  </si>
  <si>
    <t>NIPLE EN HFD CON EXTREMOS BXB ,  PN 10 DN 150 MM L = 1.00 M</t>
  </si>
  <si>
    <t>VÁLVULA DE RETENCIÓN CON CUERPO EN HFD, DISCO EN HFD RECUBIERTO EL ELASTÓMETRO EXTREMOS BXB ,  PN 10 DN 150 MM</t>
  </si>
  <si>
    <t>CODO RADIO CORTO DE 45" EN HFD DE EXTREMOS BXB   PN 10 DN 150 MM</t>
  </si>
  <si>
    <t>CODO RADIO CORTO DE 90° EN HFD DE EXTREMOS BXB   PN 10 DN 300 MM</t>
  </si>
  <si>
    <t>CODO RADIO CORTO DE 45° EN HFD DE EXTREMOS BXB   PN 10 DN 300 MM</t>
  </si>
  <si>
    <t>NIPLE EN HFD CON EXTREMOS BXB ,  PN 10 DN 300 MM L = 4.58 M</t>
  </si>
  <si>
    <t>VÁLVULA DE RETENCION CON CUERPO EN HFD, DISCO EN HFD RECUBIERTO EL ELASTOMETRO EXTREMOS BXB .  PN 10 DN 300 MM</t>
  </si>
  <si>
    <t>SOPLADOR FB COMPACT BLOWER 1100 SCFM; 5.0 PSIG</t>
  </si>
  <si>
    <t>ACERO 60000 PSI PARA ESTRUCTURA DE DESCOLE</t>
  </si>
  <si>
    <t>ZONA DESTINADA PARA LA DESHIDRATACIÓN DE LODOS</t>
  </si>
  <si>
    <t>CODO RADIO CORTO DE 45° EN HFD DE EXTREMOS BXB  CLASE 30 DN 300 MM</t>
  </si>
  <si>
    <t>OJO CAJA</t>
  </si>
  <si>
    <t>NIPLE PASAMUROS CON ANCLAJE EN HFD, BXL  PN 10, L=1.48 DN 300 mm</t>
  </si>
  <si>
    <t>NIPLE  EN HFD, BXB  PN 10, L= 8,98 M DN 300 MM</t>
  </si>
  <si>
    <t>NIPLE EN HFD CON EXTREMOS BXB ,  PN 10 DN 300 MM L = 12.95 M</t>
  </si>
  <si>
    <t>EO5-SCR</t>
  </si>
  <si>
    <t>SISTEMA DE NEUTRALIZACIÓN DE CLORO SCRUBBER</t>
  </si>
  <si>
    <t>BOMBA DOSIFICADORA ELECTROMAGNÉTICA DE P= 50 PSI; Q = 25 GPH</t>
  </si>
  <si>
    <t>BOMBA DOSIFICADORA ELECTROMAGNÉTICA DE P= 50 PSI; Q = 10 GPH</t>
  </si>
  <si>
    <t>INSTALACIÓN</t>
  </si>
  <si>
    <t>3.2.31</t>
  </si>
  <si>
    <t>CONCRETO 3000 PSI  INCLUYE FORMALETA PARA COLUMNA</t>
  </si>
  <si>
    <t>CONCRETO 3000 PSI  INCLUYE FORMALETA PARA PLACA DE FONDO</t>
  </si>
  <si>
    <t>EST1CLOVI</t>
  </si>
  <si>
    <t>EST1CLOPLA</t>
  </si>
  <si>
    <t>EST1CLOLO</t>
  </si>
  <si>
    <t>TUBERÍA PVC SANITARIA NOVAFORT O EQUIVALENTE DE 150 MM</t>
  </si>
  <si>
    <t>TUBERÍA PVC SANITARIA NOVAFORT O EQUIVALENTE DE 450 MM</t>
  </si>
  <si>
    <t>E.D.O5</t>
  </si>
  <si>
    <t>REGISTRO SANITARIO DE INSPECCIÓN DE 40 CM X 40 CM EN MAMPOSTERIA</t>
  </si>
  <si>
    <t xml:space="preserve">UNION LISA CPVC IPS CORZAN SCH 80 DE 2" CAM X CAM </t>
  </si>
  <si>
    <t>TEE LISA SOLDADA CPVC IPS CORZAN SCH 80 DE 4" CAM X CAM X CAM</t>
  </si>
  <si>
    <t>TUBERÍA CPVC IPS CORZAN SCH 80 O EQUIVALENTE DE 2" ESP X ESP (DE ALMACENAMIENTO DE COAGULANTES  )</t>
  </si>
  <si>
    <t>CODO SOLDADO 90° CPVC IPS CORZAN SCH 80 DE 2" CAM X CAM, O EQUIVALENTE</t>
  </si>
  <si>
    <t>TEE SOLDADA CPVC IPS CORZAN SCH 80 DE 2" CAM X CAM, O EQUIVALENTE</t>
  </si>
  <si>
    <t>UNIÓN CPVC IPS CORZAN SCH 80 DE 2", CAM X CAM, O EQUIVALENTE</t>
  </si>
  <si>
    <t>TUBERÍA CPVC IPS CORZAN SCHEDULLE 80 DE 1 1/4" ESP X ESP, O EQUIVALENTE</t>
  </si>
  <si>
    <t>CODO 90° CPVC IPS CORZAN SCH 80 DE 1 1/4" CAM X CAM, O EQUIVALENTE</t>
  </si>
  <si>
    <t>UNION CPVC IPS CORZAN SCH 80 DE 1 1/4" CAM X CAM, O EQUIVALENTE</t>
  </si>
  <si>
    <t>CODO SOLDADO 90° CPVC IPS CORZAN SCH 80 DE 3" CAM X CAM</t>
  </si>
  <si>
    <t>TUBERIA IPS CORZAN SCH 80 DE 1 1/4" ESP X ESP, O EQUIVALENTE</t>
  </si>
  <si>
    <t>CODO SOLDADO 90° CPVC IPS CORZAN SCH 80 DE 1 1/4" CAM X CAM, O EQUIVALENTE</t>
  </si>
  <si>
    <t xml:space="preserve">UNIÓN SOLDADA CORZAN (CAMxCAM) DE 4" </t>
  </si>
  <si>
    <t>TEE LISA SOLDADA CPVC IPS CORZAN SCH 80 DE 1 1/4" CAM X CAM X CAM, O EQUIVALENTE</t>
  </si>
  <si>
    <t>VÁLVULA DE COMPUERTA  2" SELLO DE BRONCE EXTREMOS ROSCA NPT</t>
  </si>
  <si>
    <t xml:space="preserve"> VÁLVULA DE CHEQUE  DE 200 MM EXTREMOS BXB</t>
  </si>
  <si>
    <t>VALVULA COMPUERTA ELASTICA 8” BXB</t>
  </si>
  <si>
    <t>ADHESIVO EPÓXICO PARA JUNTAS DE CONCRETOS SIKADUR 32 PRIMER O EQUIVALENTE</t>
  </si>
  <si>
    <t>MAMPOSTERÍA DE CASETA EN BLOCK ABUZARDADO</t>
  </si>
  <si>
    <t>MAMPOSTERÍA DE CASETA EN BLOCK ABUZARDADO DE CASETA</t>
  </si>
  <si>
    <t>RETIRO DE MATERIAL PROCEDENTE DE EXCAVACIÓN (HASTA 10 KM)</t>
  </si>
  <si>
    <t>EXCAVACIÓN MECÁNICA PARA CASETA</t>
  </si>
  <si>
    <t>CANAL DE DISTRIBUCIÓN DE AGUA FLOCULADA L = 9,40 m, DE SECCIÓN VARIABLE CUADRADA Y TUBOS DE SALIDA DE Ø 6" @ 1,0 m Y A AMBOS LADOS SEGÚN DISEÑO EN FIBRA DE VÍDRIO</t>
  </si>
  <si>
    <t xml:space="preserve">RELLENO CON MATERIAL SELECCIONADO TIPO ZAHORRA COMPACTADA </t>
  </si>
  <si>
    <t xml:space="preserve">CONCRETO 4000 PSI LOSAS MACIZAS Y PASARELAS </t>
  </si>
  <si>
    <t>CONCRETO 3000 PSI  LOSAS MACIZAS</t>
  </si>
  <si>
    <t>CONCRETO 3000 PSI VIGA AÉREA</t>
  </si>
  <si>
    <t>CONCRETO IMPERMEABILIZADO DE 3000 PSI EN BASE PARA FONDO DE TUBERÍAS DE DESAGÜE</t>
  </si>
  <si>
    <t>PUERTA DOBLE METÁLICA PARA CASETA DE H=2,3 M Y ANCHO DE 1,78 M CAL 16</t>
  </si>
  <si>
    <t>VENTANA  METÁLICA PARA CASETA DE H=1 M Y ANCHO DE 1 M CAL 16</t>
  </si>
  <si>
    <t>VENTANA DE CASETA DE 1,05 M X 1,84 CAL 16</t>
  </si>
  <si>
    <t>VENTANA DE CASETA DE 1,0  M X 1,10 M CAL 16</t>
  </si>
  <si>
    <t>VENTANA DE CASETA DE 1,05 M X 1,38 M CAL 16</t>
  </si>
  <si>
    <t>PUERTA DE CASETA DE 2.10 M X 1.0 M CAL 16</t>
  </si>
  <si>
    <t>PUERTA DOBLE METÁLICA PARA CASETA DE H=2,5 M Y ANCHO DE 2,5 M CAL 16</t>
  </si>
  <si>
    <t>PUERTA DE CASETA DE 2.10 M X 3.0 M CAL 16</t>
  </si>
  <si>
    <t>PASARELA ANTIDERRAPE EN LÁMINA GALVANIZADA CAL 16 INCLUYE VIGA IPE 200</t>
  </si>
  <si>
    <t>VÁLVULA DE COMPUERTA VÁSTAGO ASCENDENTE SELLO DE BRONCE EXTREMOS BxB PN 10 DN 250 mm</t>
  </si>
  <si>
    <t>VÁLVULA DE COMPUERTA VÁSTAGO ASCENDENTE SELLO DE BRONCE EXTREMOS BxB PN 10 DN 150 mm</t>
  </si>
  <si>
    <t>OBRA HIDRÁULICA ESTACION GAMBOTE</t>
  </si>
  <si>
    <t>Válvula de cheque con amortiguación Hidráulica 20"</t>
  </si>
  <si>
    <t>und</t>
  </si>
  <si>
    <t>Válvulas de Mariposa doble excentricidad 20" con actuador eléctrico 220V</t>
  </si>
  <si>
    <t>Niple de 20" con reducción concéntrica de 18" BxL L= 1,54 mts</t>
  </si>
  <si>
    <t>Unión de desmontaje para tubería de 20"</t>
  </si>
  <si>
    <t>Niple de 20"  BxB L= 0,50 mts</t>
  </si>
  <si>
    <t xml:space="preserve">Tee 20" X 12" X 20" BxBxB </t>
  </si>
  <si>
    <t xml:space="preserve">Tee 20" X 20" X 20" BxBxB </t>
  </si>
  <si>
    <t>Niple de 20" BxB L= 0,42 mts</t>
  </si>
  <si>
    <t>Codo de 45° BxB de 20"</t>
  </si>
  <si>
    <t>Niple de 20" BxB L= 2,10 mts</t>
  </si>
  <si>
    <t>Codo de 90° BxB 20"</t>
  </si>
  <si>
    <t>Niple de 20" BxB L= 1,16 mts</t>
  </si>
  <si>
    <t xml:space="preserve">Brida Tapón de 12" </t>
  </si>
  <si>
    <t xml:space="preserve">Codo de 90° 12" </t>
  </si>
  <si>
    <t>Niple de 12" BxB L= 1,40 mts</t>
  </si>
  <si>
    <t>Válvula de mariposa 12"  con actuador eléctrico</t>
  </si>
  <si>
    <t>Unión de desmontaje para tubería de 12"</t>
  </si>
  <si>
    <t>Niple de 12" BxB L= 0,57 mts</t>
  </si>
  <si>
    <t>Válvula de cheque con amortiguador hidráulico de 12"</t>
  </si>
  <si>
    <t>Niple de 12" BxB L= 1,50 mts</t>
  </si>
  <si>
    <t xml:space="preserve">Tee 12" X 6" X 12" BxBxB </t>
  </si>
  <si>
    <t>Niple BxB 6" L= 0,40 mts</t>
  </si>
  <si>
    <t xml:space="preserve">Codo de 90° 6" </t>
  </si>
  <si>
    <t>Unión de desmontaje para tubería de 6"</t>
  </si>
  <si>
    <t>Niple en BxB 6" L= 1,40 mts entrada al tanque</t>
  </si>
  <si>
    <t>Empaques y tornillos</t>
  </si>
  <si>
    <t>Tanque Hidroneumático de 17,20 m^3 de capacidad</t>
  </si>
  <si>
    <t>Banco de Compresores de 2 equipos para las siguientes condiciones de operación:
Q: 8CFM
HDT: 150 psi</t>
  </si>
  <si>
    <t>Tubería de cobre para interconección entre banco de compresores y tanque Hidroneumático, Diámetro 1", incluye racores, soldadura, y uniones.</t>
  </si>
  <si>
    <t>ml</t>
  </si>
  <si>
    <t>Desmontaje de equipos existentes</t>
  </si>
  <si>
    <t>Glb</t>
  </si>
  <si>
    <t>Accesorios de adaptación para el empalme de la tubería de impulsión. Corte en tubería existente de línea de impulsión actual de 20". Soldadura para empalme de tubería nueva en 20", incluyendo construcción del accesorio de empalme y codo de 45°.</t>
  </si>
  <si>
    <t>Conjunto motor-bomba Q=500 l/s vertical multietapas potencia 1000 HP</t>
  </si>
  <si>
    <t>INP-74</t>
  </si>
  <si>
    <t>INP-75</t>
  </si>
  <si>
    <t>INP-76</t>
  </si>
  <si>
    <t>INP-77</t>
  </si>
  <si>
    <t>INP-78</t>
  </si>
  <si>
    <t>INP-79</t>
  </si>
  <si>
    <t>INP-80</t>
  </si>
  <si>
    <t>INP-81</t>
  </si>
  <si>
    <t>INP-82</t>
  </si>
  <si>
    <t>INP-83</t>
  </si>
  <si>
    <t>INP-84</t>
  </si>
  <si>
    <t>INP-85</t>
  </si>
  <si>
    <t>INP-86</t>
  </si>
  <si>
    <t>INP-87</t>
  </si>
  <si>
    <t>INP-88</t>
  </si>
  <si>
    <t>INP-89</t>
  </si>
  <si>
    <t>INP-90</t>
  </si>
  <si>
    <t>INP-91</t>
  </si>
  <si>
    <t>INP-92</t>
  </si>
  <si>
    <t>INP-93</t>
  </si>
  <si>
    <t>INP-94</t>
  </si>
  <si>
    <t>INP-95</t>
  </si>
  <si>
    <t>INP-96</t>
  </si>
  <si>
    <t>INP-97</t>
  </si>
  <si>
    <t>INP-98</t>
  </si>
  <si>
    <t>INP-99</t>
  </si>
  <si>
    <t>INP-100</t>
  </si>
  <si>
    <t>INP-101</t>
  </si>
  <si>
    <t>INP-102</t>
  </si>
  <si>
    <t>INP-103</t>
  </si>
  <si>
    <t>INP-104</t>
  </si>
  <si>
    <t>INP-136</t>
  </si>
  <si>
    <t>Tablero de control, incluye un PLC, con entradas y salidas para control automático de la estación de bombeo</t>
  </si>
  <si>
    <t xml:space="preserve">Un </t>
  </si>
  <si>
    <t>Equipo de aire acondicionado de 18000 BTU para el cuarto de tableros eléctricos incluye las respectivas protecciones</t>
  </si>
  <si>
    <t>Red y Acometidas en 13,2 kV</t>
  </si>
  <si>
    <t>Pase flojo para interconexión de red existente a linea a construir, conductor 2/0 XLPE, incluye terminales y accesorios, longitud aproximada 3 m</t>
  </si>
  <si>
    <t>Construcción de estructura en H para entrada de acometida, incluye postes, crucetas y demás elementos necesarios.</t>
  </si>
  <si>
    <t>Interconexión en acometida trifásica en 4.160 vol  desde los arrancadores  hasta los motores en cable XLPE 15 kV 2(3X2/0) + 1X(2/0) por cárcamo.</t>
  </si>
  <si>
    <t>Interconexión entre celda de servicios auxiliares y tablero de Control del PLC en cable 2X(3X#4AWG)+1#4AWG</t>
  </si>
  <si>
    <t>Medidor de caudal Ultrasónico</t>
  </si>
  <si>
    <t>Sensor de presión</t>
  </si>
  <si>
    <t>Interruptor tipo flotador</t>
  </si>
  <si>
    <t>Sensor de nivel tipo radar</t>
  </si>
  <si>
    <t>Iluminación Interior</t>
  </si>
  <si>
    <t>Parada de Emergencia</t>
  </si>
  <si>
    <t>Bandeja Portacable para acometida de CCM a Motores</t>
  </si>
  <si>
    <t>SUBESTACION ELECTRICA</t>
  </si>
  <si>
    <t>Celda de medida 17,5 KV con tres PT y 3 CT de acuerdo a diagrama unifilar, encluye medidor de energía homologado por Electricaribe</t>
  </si>
  <si>
    <t>Celda con interruptor extraible 17,5 KV 630 Amp para protección de tranformador medio detensión vacio</t>
  </si>
  <si>
    <t>Trasformador de potencia de 2000 KVA 13200/4,160 V DYn5, con pararrayos lado Pimario protecciones como rele Biccholz, valvulo de sobrepresipón de contactos, temperatura en bobinados y aceite, nivel de aceite y deshumectador silica gel, deberá contar con valvulas de drenaje y filtrado, radiadores desmontables y puntos de aterrizaje</t>
  </si>
  <si>
    <t>Celda de baja tensión del transformador con interruptor extraible 12 KV 630 Amp, medio de extinsión vacio, de acuerdo a diagrama unifilar</t>
  </si>
  <si>
    <t>Celda con interruptores extraibles a 12 KV 630 Amp, medio de extinsión vacio para los motores.</t>
  </si>
  <si>
    <t xml:space="preserve">Celda de proteccion del transformador de servicios auxiliares de 75 KVA configuración seccionador -fusible tipo HH, medio de extinsión de arco en vacio </t>
  </si>
  <si>
    <t>Acometidas en 13,2 KV</t>
  </si>
  <si>
    <t xml:space="preserve">Suministro e instalación de acometida trifásica en cable 15 KV No2/0 AWG desde el seccionador exterior a la celda de medida, incluyendo tubería galvanizada y PVC de 4", adaptadores, excavaciones y rellenos </t>
  </si>
  <si>
    <t xml:space="preserve">Suministro e instalación de acometida trifásica en cable 15 KV No2/0 AWG desde las celda e proteccion del transformador hasta el transformador, incluyendo tubería galvanizada y PVC de 4", adaptadores, excavaciones y rellenos </t>
  </si>
  <si>
    <t>Acometidas en 4.160 V</t>
  </si>
  <si>
    <t>Suministro e instalación de acometida trifásica en media tensión desde los interruptores hasta los ararancadores de los motores, incluye tuberia pvc de 3" excavación, rellenos y terminales ponchables para No 2  en cable XLPE 15 KV 3xNo 2 AWG</t>
  </si>
  <si>
    <t>Suministro e instalación de acometidas en baja tensión de la estación</t>
  </si>
  <si>
    <t xml:space="preserve">Suministro e instalación de acometida para puentegrua en cable encauchetado 4xNo4 AWG, incluye tuberá galvanizada de 2" </t>
  </si>
  <si>
    <t xml:space="preserve">Suministro e intalación de acometida en cable encauchetado 4xNo6 para el cargador de baterias </t>
  </si>
  <si>
    <t>Suministro e intalación de acometida en cable encauchetado 2xNo6 tipo soldador desde el cargador de baterias  al banco de baterias</t>
  </si>
  <si>
    <t xml:space="preserve">Suministro e instalación de acometida trifásica con tierra para iluminación exterior en cable 4No 8 AWG </t>
  </si>
  <si>
    <t>Suministro e instalación de acometida en cable 4 No 6+1No8D para tablero multibreakers</t>
  </si>
  <si>
    <t xml:space="preserve">Suministro e instalación de tuberías de control </t>
  </si>
  <si>
    <t xml:space="preserve">Suministro e instalación de tuberías pvc de 1 " incluye excavaciones y rellenos </t>
  </si>
  <si>
    <t xml:space="preserve">Malla de tierra y sistema de puesta a tierra de equipos </t>
  </si>
  <si>
    <t>Suministro y montaje de malla de tierra de 8x10 mtrs con 4 varillas de 2.4 mtrs cuadricula de 5x4 mtrs</t>
  </si>
  <si>
    <t>Suministro e Instalacion de Puente grua electrico de 7 toneladas</t>
  </si>
  <si>
    <t>Instalación de acometida en cable XLPE 3X2/0 - 15kV desde el seccionador en poste hasta el interruptor de protección del transformador de 2000 kVA, Incluye terminales</t>
  </si>
  <si>
    <t>Instalación de banco de ductos en PVC 2x6", incluye adaptadores, excavaciones y rellenos.</t>
  </si>
  <si>
    <t>Seccionador tipo exterior para instalación vertical 600 Amp 17,5 KV, con mando manual desde el piso</t>
  </si>
  <si>
    <t>Instalación de juego de kit terminal exterior 15 KV</t>
  </si>
  <si>
    <t xml:space="preserve">Tablero de bombas con arrancadores  </t>
  </si>
  <si>
    <t>Banco de Condensadores según diseño</t>
  </si>
  <si>
    <t xml:space="preserve">Celda de servicios auxiliares que incluye transformador de de 75 KVA 4,160/220 V clase F embebido en resina epoxica. Con barraje e interruptores de salida de acuerdo al diagrama unifilar </t>
  </si>
  <si>
    <t xml:space="preserve">intalación de acometida para Actuadores eléctricos en cable encauchetado 4xNo 10 AWG, incluye tubería galvanizada de 1" </t>
  </si>
  <si>
    <t xml:space="preserve">instalación de acometida trifásica con tierra para iluminación interior en cable 4No 8 AWG </t>
  </si>
  <si>
    <t xml:space="preserve">intalación de acometida para Banco de compresores en cable encauchetado 4xNo 10 AWG, incluye tubería galvanizada de 1" </t>
  </si>
  <si>
    <t>instalación de acometida trifásica en 4.160 voltios desde el  transformador de potencia   a la celda del interruptor extraible principal en cable  XLPE  2X(3x4/0) por carcamo.</t>
  </si>
  <si>
    <t>instalación  de control en cable 3(4X12) + 1(12X18) para los actuadores de las válvulas de mariposa</t>
  </si>
  <si>
    <t xml:space="preserve">instalación  de control encauchetado 4xNo12 para señales de tensión </t>
  </si>
  <si>
    <t>instalación  de control en cable 2X18 para mirilla de nivel del tanque hidroneumático.</t>
  </si>
  <si>
    <t>instalación  de control en cable  18x18 sensores de temperatura de los motores</t>
  </si>
  <si>
    <t>instalación  de control en cable 6X18 control banco de compresores.</t>
  </si>
  <si>
    <t>instalación  de control en cable 2X18 sensor de presión.</t>
  </si>
  <si>
    <t>instalación  de control en cable 4X18 sensor de Nivel</t>
  </si>
  <si>
    <t>instalación  de control en cable 4X18 medidor de caudal</t>
  </si>
  <si>
    <t>instalación de cable de control 6x18 para el transformador</t>
  </si>
  <si>
    <t xml:space="preserve">instalación de cable de control 2x18 para control de nivel por flotadores </t>
  </si>
  <si>
    <t>instalación de juego de kit terminal interior 15 KV</t>
  </si>
  <si>
    <t>INP-133</t>
  </si>
  <si>
    <t>Suministro e instalación de puesta a tierra de equipos(transformadores y celdas)</t>
  </si>
  <si>
    <t>INSTALACIÓN OBRA ELÉCTRICA ESTACIÓN GAMBOTE</t>
  </si>
  <si>
    <t>UNION UNIVERSAL CPVC DE 2"</t>
  </si>
  <si>
    <t>ADAPTADORES HEMBRA CPVC DE 2"</t>
  </si>
  <si>
    <t>PLANTA A ALMACENAMIENTO DE COAGULANTES (TRASIEGO)</t>
  </si>
  <si>
    <t>RED INTERNA COAGULANTES (DOSIFICACIÓN DE COAGULANTES)</t>
  </si>
  <si>
    <t>ADAPTADOR MACHO CPVC DE 2"</t>
  </si>
  <si>
    <t>UNIÓN UNIVERSAL CPVC DE 2"</t>
  </si>
  <si>
    <t>UNION UNIVERSAL CPVC DE 1¼"</t>
  </si>
  <si>
    <t>TUBERÍA DE ACERO AL CARBÓN UNIÓN ROSCADA PARA EL MANIFOLD DE CLORO GAS</t>
  </si>
  <si>
    <t>TUBERÍA DE ACERO AL CARBÓN SCHEDULE 80 DE 1"</t>
  </si>
  <si>
    <t>CODO DE 90° ACERO AL CARBÓN DE 1"</t>
  </si>
  <si>
    <t>TEE DE ACERO AL CARBÓN DE 1"</t>
  </si>
  <si>
    <t>VÁLVULA DE CONTROL MANUAL</t>
  </si>
  <si>
    <t xml:space="preserve">CONCRETO 4500 PSI MURO  </t>
  </si>
  <si>
    <t xml:space="preserve">CONCRETO 4500 PSI COLUMNA </t>
  </si>
  <si>
    <t xml:space="preserve">CONCRETO 4500 PSI VIGA AÉREA </t>
  </si>
  <si>
    <t>CONCRETO 4500 PSI PLACA DE FONDO</t>
  </si>
  <si>
    <t xml:space="preserve">CONCRETO 4500 PSI LOSAS MACIZAS Y PASARELAS </t>
  </si>
  <si>
    <t>CONCRETO 4500 PSI MURO</t>
  </si>
  <si>
    <t xml:space="preserve">CONCRETO 4500 PSI PLACA DE FONDO </t>
  </si>
  <si>
    <t>SOLADO EN CONCRETO DE 2500 PSI; ESPESOR E = 5 CM</t>
  </si>
  <si>
    <t>RELLENO CON MATERIAL SELECCIONADO TIPO ZAHORRA COMPACTADA AL 95%, PARA ESTRUCTURAS</t>
  </si>
  <si>
    <t>RED HIDRÁULICA EDIFICIO DE ADMINISTRACIÓN</t>
  </si>
  <si>
    <t>TUBERÍA PVC DE PRESIÓN DE ½"</t>
  </si>
  <si>
    <t>TUBERÍA PVC DE PRESIÓN DE ¾"</t>
  </si>
  <si>
    <t>TEE DE PRESIÓN DE  ½"</t>
  </si>
  <si>
    <t>TUBERÍA PVC SANITARIA DE 4"</t>
  </si>
  <si>
    <t>CODOS DE PVC SANITARIA DE 90° x 4"</t>
  </si>
  <si>
    <t>TUBERÍA PVC SANITARIA DE 2"</t>
  </si>
  <si>
    <t>CODOS DE PVC SANITARIA DE 90° x 2"</t>
  </si>
  <si>
    <t>CODOS DE PVC SANITARIA DE 45° x 2"</t>
  </si>
  <si>
    <t>YEE DE PVC SANITARIA DE 2"</t>
  </si>
  <si>
    <t>SIFONES DE PISO PVC SANITARIOS DE 2"</t>
  </si>
  <si>
    <t>RED SANITARIA EDIFICIO DE ADMINISTRACIÓN</t>
  </si>
  <si>
    <t>DRENAJE DE LA PTAP</t>
  </si>
  <si>
    <t>DRENAJE DE LODOS</t>
  </si>
  <si>
    <t xml:space="preserve">TUBERÍA CPVC TIPO CORZÁN O EQUIVALENTE PARA RED DE ACUEDUCTO </t>
  </si>
  <si>
    <t>TUBERÍA DE CPVC SCHEDULE 80 DE 4"</t>
  </si>
  <si>
    <t>TUBERÍA DE CPVC SCHEDULE 80 DE 3"</t>
  </si>
  <si>
    <t>TUBERÍA DE CPVC SCHEDULE 80 DE 2"</t>
  </si>
  <si>
    <t>TUBERÍA NOVAFORT O EQUIVALENTE</t>
  </si>
  <si>
    <t>RED DE DRENAJE</t>
  </si>
  <si>
    <t>TUBERÍA DE HFD DE 100 MM</t>
  </si>
  <si>
    <t>VALVULA DE RETENCIÓN DE 100 MM BRIDADA</t>
  </si>
  <si>
    <t>UNIÓN DE DESMONTAJE AUTOPORTANTE DE 100 MM</t>
  </si>
  <si>
    <t>CODO DE 90° DE HFD DE 100 MM</t>
  </si>
  <si>
    <t>CODO DE 45° DE HFD DE 100 MM</t>
  </si>
  <si>
    <t>NIPLE PASAMUROS DE HFD DE 100 MM L = 0,60 M</t>
  </si>
  <si>
    <t>TUBERÍA DE HFD DE 150 MM</t>
  </si>
  <si>
    <t>NIPLE PASAMUROS DE HFD DE 150 MM L = 1,50 M</t>
  </si>
  <si>
    <t>TUBERÍA DE HFD DE 400 MM</t>
  </si>
  <si>
    <t>CODO DE 90° DE HFD DE 400 MM</t>
  </si>
  <si>
    <t>CODO DE 45° DE HFD DE 400 MM</t>
  </si>
  <si>
    <t>ACPVC7</t>
  </si>
  <si>
    <t>ACPVC8</t>
  </si>
  <si>
    <t>ACPVC9</t>
  </si>
  <si>
    <t>ACPVC3ALM1</t>
  </si>
  <si>
    <t>ACPVC3ALM2</t>
  </si>
  <si>
    <t>ACPVC3ALM3</t>
  </si>
  <si>
    <t>ACPVC3ALM4</t>
  </si>
  <si>
    <t>ACPVC3ALM5</t>
  </si>
  <si>
    <t>ACPVC3ALM6</t>
  </si>
  <si>
    <t>ACPVC3ALM7</t>
  </si>
  <si>
    <t>RED-ACCORZ1</t>
  </si>
  <si>
    <t>RED-ACCORZ2</t>
  </si>
  <si>
    <t>RED-ACCORZ3</t>
  </si>
  <si>
    <t>RED-ACCORZ4</t>
  </si>
  <si>
    <t>RED-ACCORZ5</t>
  </si>
  <si>
    <t>RED-ACCORZ6</t>
  </si>
  <si>
    <t>RED-ACCORZ7</t>
  </si>
  <si>
    <t>RED-ACCORZ8</t>
  </si>
  <si>
    <t>RED-ACCORZ9</t>
  </si>
  <si>
    <t>RED-ACCORZ10</t>
  </si>
  <si>
    <t>RED-ACCORZ11</t>
  </si>
  <si>
    <t>RED-ACCORZ12</t>
  </si>
  <si>
    <t>RED-ACCORZ13</t>
  </si>
  <si>
    <t>RED-ACCORZ14</t>
  </si>
  <si>
    <t>RED-ACCORZ15</t>
  </si>
  <si>
    <t>RED-ACCORZ16</t>
  </si>
  <si>
    <t>RED-ACCORZ17</t>
  </si>
  <si>
    <t>RED-ACCORZ18</t>
  </si>
  <si>
    <t>RED-ACCORZ0</t>
  </si>
  <si>
    <t>1.7.11</t>
  </si>
  <si>
    <t>1.7.15</t>
  </si>
  <si>
    <t>1.7.14</t>
  </si>
  <si>
    <t>1.7.16</t>
  </si>
  <si>
    <t>1.16.13</t>
  </si>
  <si>
    <t>1.11.6</t>
  </si>
  <si>
    <t>1.11.11</t>
  </si>
  <si>
    <t>1.11.1</t>
  </si>
  <si>
    <t>1.11.4</t>
  </si>
  <si>
    <t>RED-ACCORZ19</t>
  </si>
  <si>
    <t>1.8.7</t>
  </si>
  <si>
    <t>1.8.3</t>
  </si>
  <si>
    <t>CODO SOLDADO 90° CPVC CORZAN SCH 80 DE 4" CAM X CAM</t>
  </si>
  <si>
    <t>CODO SOLDADO 45° CPVC CORZAN SCH 80 DE 4" CAM X CAM</t>
  </si>
  <si>
    <t>TEE LISA SOLDADA CPVC IPS CORZAN SCH 80 DE 3" CAM X CAM X CAM</t>
  </si>
  <si>
    <t>ADAPTADOR MACHO CORZAN SCH 80 DE 3" CAM X ROS</t>
  </si>
  <si>
    <t xml:space="preserve">UNION LISA CPVC IPS CORZAN SCH 80 DE 3" CAM X CAM </t>
  </si>
  <si>
    <t>CODO SOLDADO 90° CPVC IPS CORZAN SCH 80 DE 2" CAM X CAM</t>
  </si>
  <si>
    <t>VÁLVULA DE COMPUERTA EN BRONCE ASTMB62, RED AND WHITE DE 3"</t>
  </si>
  <si>
    <t>RED-ACCORZ13.0</t>
  </si>
  <si>
    <t>E.D.OTUBPVCP-1/2</t>
  </si>
  <si>
    <t>E.D.OTUBPVCP-3/4</t>
  </si>
  <si>
    <t>E.D.OC90PVCP-1/2</t>
  </si>
  <si>
    <t>E.D.OTEPVCP-1/2</t>
  </si>
  <si>
    <t>E.D.OC90PVCP-3/4</t>
  </si>
  <si>
    <t>E.D.OTEPVCP-3/4</t>
  </si>
  <si>
    <t>E.D.OADPVCPH-1/2</t>
  </si>
  <si>
    <t>E.D.OADPVCPH-3/4</t>
  </si>
  <si>
    <t>E.D.OADPVCPM-1/2</t>
  </si>
  <si>
    <t>E.D.OADPVCPM-3/4</t>
  </si>
  <si>
    <t>E.D.OTUBPVCS-4</t>
  </si>
  <si>
    <t>E.D.OC90PVCS-4</t>
  </si>
  <si>
    <t>E.D.OTUBPVCS-2</t>
  </si>
  <si>
    <t>E.D.OC90PVCS-2</t>
  </si>
  <si>
    <t>E.D.OC45PVCS-2</t>
  </si>
  <si>
    <t>E.D.OYEPVCS-2</t>
  </si>
  <si>
    <t>E.D.OSPPVCS-2</t>
  </si>
  <si>
    <t>CODO DE PRESIÓN DE 90° x  ¾"</t>
  </si>
  <si>
    <t>RED DE TUBERÍA CPVC TIPO CORZÁN O EQUIVALENTE PARA DE ACUEDUCTO Y RED DE DESAGÜES</t>
  </si>
  <si>
    <t>APARATOS SANITARIOS</t>
  </si>
  <si>
    <t>DUCHA CON GRIFERIA</t>
  </si>
  <si>
    <t>INODORO ACUAPLUS O EQUIVALENTE</t>
  </si>
  <si>
    <t>LAVAMANOS CON GRIFERIA</t>
  </si>
  <si>
    <t>E.D.ODU</t>
  </si>
  <si>
    <t>E.D.WC</t>
  </si>
  <si>
    <t>E.D.LMO</t>
  </si>
  <si>
    <t>LAVAPLATOS CON GRIFERIA</t>
  </si>
  <si>
    <t>E.D.LPO</t>
  </si>
  <si>
    <t>REDDRENTHD-100</t>
  </si>
  <si>
    <t>REDDRENTHD-150</t>
  </si>
  <si>
    <t>REDDRENTHD-400</t>
  </si>
  <si>
    <t>REDDRENVC-100</t>
  </si>
  <si>
    <t>REDDRENVC-150</t>
  </si>
  <si>
    <t>REDDRENVRET-100</t>
  </si>
  <si>
    <t>REDDRENUNDES-100</t>
  </si>
  <si>
    <t>REDDREC90HD-100</t>
  </si>
  <si>
    <t>REDDREC45HD-100</t>
  </si>
  <si>
    <t>REDDRENP1HD-100</t>
  </si>
  <si>
    <t>REDDRENP1HD-150</t>
  </si>
  <si>
    <t>REDDREC451HD-100</t>
  </si>
  <si>
    <t>REDDREC90HD-400</t>
  </si>
  <si>
    <t>REDDREC45HD-400</t>
  </si>
  <si>
    <t>CLOTACSCH80-1</t>
  </si>
  <si>
    <t>CLOC90AC-1</t>
  </si>
  <si>
    <t>CLOTEAC-1</t>
  </si>
  <si>
    <t>CLOVCM</t>
  </si>
  <si>
    <t>RELLENO CON MATERIAL SELECCIONADO TIPO ZAHORRA COMPACTADA AL 95%</t>
  </si>
  <si>
    <t>VÁLVULA DE COMPUERTA VÁSTAGO ASCENDENTE SELLO DE BRONCE EXTREMOS BxB PN 10 DN 100 mm</t>
  </si>
  <si>
    <t>CASCLOUNUNICPVC-1 1/4</t>
  </si>
  <si>
    <t>CASCLOVALBOLCIERACPVC-1 1/4</t>
  </si>
  <si>
    <t>2.9</t>
  </si>
  <si>
    <t>2.18</t>
  </si>
  <si>
    <t>CODO DE 45° HFD DN 300 MM C30 CON UNIÓN DE BRIDAS</t>
  </si>
  <si>
    <t>VÁLVULA DE RETENCIÓN RESORTADA EN HFD DN 300 MM DE BRIDAS</t>
  </si>
  <si>
    <t>YEE ESPECIAL EN HFD DN 600 MM, L= 1,40 M PARA MANIFOLD DE IMPULSIÓN CON SALIDAS EN 300 MM Y 100 MM CON BRIDAS</t>
  </si>
  <si>
    <t>NIPLE EN HFD DN 600 MM  L= 1,0 M C30 BRIDADO</t>
  </si>
  <si>
    <t>REDUCCIÓN EN HFD DN 600 MM X 300 MM C30 BRIDADO</t>
  </si>
  <si>
    <t>2.2</t>
  </si>
  <si>
    <t>2.3</t>
  </si>
  <si>
    <t>2.4</t>
  </si>
  <si>
    <t>2.5</t>
  </si>
  <si>
    <t>2.6</t>
  </si>
  <si>
    <t>2.7</t>
  </si>
  <si>
    <t>UNIÓN DE DESMONTAJE AUTOPORTANTE HFD DN 300 MM</t>
  </si>
  <si>
    <t>2.8</t>
  </si>
  <si>
    <t>2.10</t>
  </si>
  <si>
    <t>2.11</t>
  </si>
  <si>
    <t>2.12</t>
  </si>
  <si>
    <t>VÁLVULA DE MARIPOSA BRIDADA EN HFD DN 300 MM</t>
  </si>
  <si>
    <t>NIPLE EN HFD DN 300 MM  L= 1,4 M C30 BRIDADO</t>
  </si>
  <si>
    <t>NIPLE EN HFD DN 150 MM, L= 0,20 M C30 BRIDADO</t>
  </si>
  <si>
    <t>VÁLVULA DE MARIPOSA BRIDADA EN HFD DN 150 MM</t>
  </si>
  <si>
    <t>VÁLVULA ANTICIPADORA DE GOLPE DE ARIETE EN HFD DN 150 MM</t>
  </si>
  <si>
    <t>2.13</t>
  </si>
  <si>
    <t>2.14</t>
  </si>
  <si>
    <t>2.15</t>
  </si>
  <si>
    <t>2.16</t>
  </si>
  <si>
    <t>2.17</t>
  </si>
  <si>
    <t>CODO DE 90° HFD DN 150 MM C 30 CON UNIÓN DE BRIDAS</t>
  </si>
  <si>
    <t>CODO DE 11¼° HFD DN 150 MM C 30 CON UNIÓN ACERROJADA</t>
  </si>
  <si>
    <t>YEE ESPECIAL EN HFD C 30 DN 600 MM CON UNIÓN ACERROJADA</t>
  </si>
  <si>
    <t>EMPALME TUBERÍA PTAP - TURBACO</t>
  </si>
  <si>
    <t>TUBERÍA PTAP - ARJONA</t>
  </si>
  <si>
    <t>3.4</t>
  </si>
  <si>
    <t>3.5</t>
  </si>
  <si>
    <t>3.6</t>
  </si>
  <si>
    <t>3.7</t>
  </si>
  <si>
    <t>3.8</t>
  </si>
  <si>
    <t>3.9</t>
  </si>
  <si>
    <t>3.10</t>
  </si>
  <si>
    <t>3.11</t>
  </si>
  <si>
    <t>3.12</t>
  </si>
  <si>
    <t>3.13</t>
  </si>
  <si>
    <t>YEE ESPECIAL EN HFD DN 350 MM, L= 1,40 M PARA MANIFOLD DE IMPULSIÓN CON SALIDAS EN 300 MM Y 100 MM CON BRIDAS</t>
  </si>
  <si>
    <t>NIPLE EN HFD DN 350 MM, L = 1,00 MM C 30 BRIDADO</t>
  </si>
  <si>
    <t>BRIDA CIEGA TAPÓN EN HFD  PN10 DN 350 MM</t>
  </si>
  <si>
    <t>CODO DE 45° HFD DN 350 MM C30 CON UNIÓN DE BRIDAS</t>
  </si>
  <si>
    <t>CODO DE 45° HFD DN 350 MM C30 CON UNIÓN ACERROJADA</t>
  </si>
  <si>
    <t>CODO DE 11¼° HFD DN 350 MM C 30 CON UNIÓN ENCHUFE ESPIGO</t>
  </si>
  <si>
    <t>CODO DE 45° HFD DN 350 MM C 30 CON UNIÓN ENCHUFE ESPIGO</t>
  </si>
  <si>
    <t>CODO DE 90° HFD DN 350 MM C 30 CON UNIÓN ENCHUFE ESPIGO</t>
  </si>
  <si>
    <t xml:space="preserve">TUBERÍA DE HFD DN 300 MM CLASE C30  </t>
  </si>
  <si>
    <t>DESPVCNOV4.0</t>
  </si>
  <si>
    <t>COND1</t>
  </si>
  <si>
    <t>COND2</t>
  </si>
  <si>
    <t>COND3</t>
  </si>
  <si>
    <t>COND4</t>
  </si>
  <si>
    <t>COND5</t>
  </si>
  <si>
    <t>COND6</t>
  </si>
  <si>
    <t>COND7</t>
  </si>
  <si>
    <t>COND8</t>
  </si>
  <si>
    <t>HIDRANTE TIPO MILÁN SALIDA DE 3½"</t>
  </si>
  <si>
    <t>COND9</t>
  </si>
  <si>
    <t>COND10</t>
  </si>
  <si>
    <t xml:space="preserve">TEE REDUCIDA EN HFD DE 300 MM X 150 M C 30 BRIDADA </t>
  </si>
  <si>
    <t>COND11</t>
  </si>
  <si>
    <t>COND12</t>
  </si>
  <si>
    <t>COND13</t>
  </si>
  <si>
    <t>COND14</t>
  </si>
  <si>
    <t>COND15</t>
  </si>
  <si>
    <t>COND16</t>
  </si>
  <si>
    <t>CODO DE 11¼° HFD DN 150 MM C 30 CON UNIÓN DE BRIDAS</t>
  </si>
  <si>
    <t>COND17</t>
  </si>
  <si>
    <t>COND18</t>
  </si>
  <si>
    <t>COND19</t>
  </si>
  <si>
    <t>COND20</t>
  </si>
  <si>
    <t>COND21</t>
  </si>
  <si>
    <t>COND22</t>
  </si>
  <si>
    <t>COND23</t>
  </si>
  <si>
    <t>COND24</t>
  </si>
  <si>
    <t>COND25</t>
  </si>
  <si>
    <t>COND26</t>
  </si>
  <si>
    <t>COND27</t>
  </si>
  <si>
    <t>COND28</t>
  </si>
  <si>
    <t>COND29</t>
  </si>
  <si>
    <t>COND30</t>
  </si>
  <si>
    <t>COND31</t>
  </si>
  <si>
    <t>COND32</t>
  </si>
  <si>
    <t>UNIÓN HFD BRIDA ENCHUFE DE 500 MM</t>
  </si>
  <si>
    <t>CODO DE 90° HFD, UNIÓN CON BRIDAS DE 500 MM</t>
  </si>
  <si>
    <t xml:space="preserve">CODO DE 11¼° HFD DN 500 MM CON UNIÓN TIPO ENCHUFE </t>
  </si>
  <si>
    <t>UNIÓN DE DESMONTAJE AUTOPORTANTE HFD BXB DE 400 MM</t>
  </si>
  <si>
    <t>UNIÓN RECTA BRIDA ESPIGO DE 500 MM</t>
  </si>
  <si>
    <t>UNIÓN HFD BRIDA ENCHUFE DE 700 MM</t>
  </si>
  <si>
    <t>VÁLVULA DE MARIPOSA HFD BRIDADA, ISO PN 10 DN 500 MM</t>
  </si>
  <si>
    <t>UNIÓN RECTA BRIDA ESPIGO DE 700 MM</t>
  </si>
  <si>
    <t>ADU2</t>
  </si>
  <si>
    <t>ADU3</t>
  </si>
  <si>
    <t>ADU4</t>
  </si>
  <si>
    <t>ADU5</t>
  </si>
  <si>
    <t>ADU6</t>
  </si>
  <si>
    <t>ADU7</t>
  </si>
  <si>
    <t>ADU8</t>
  </si>
  <si>
    <t>NIPLE EN HFD BXB DE 400 MM DE L=1,20 M</t>
  </si>
  <si>
    <t>ADU9</t>
  </si>
  <si>
    <t>ADU10</t>
  </si>
  <si>
    <t>TEE PARTIDA DE 700 MM X 400 MM EXTREMO BRIDADO</t>
  </si>
  <si>
    <t>NIPLE PASAMUROS (CON ANCLAJE) EN HFD DE EXTREMOS BXB   PN10 DN 700 MM L=4.10 M</t>
  </si>
  <si>
    <t>RED-ACCORZ7.0</t>
  </si>
  <si>
    <t>TEE DE PRESIÓN PVC DE ¾"</t>
  </si>
  <si>
    <t>ADAPTADOR HEMBRA PVCP DE  ½"</t>
  </si>
  <si>
    <t>ADAPTADOR HEMBRA PVCP DE   ¾"</t>
  </si>
  <si>
    <t>ADAPTADOR MACHO PVCP DE  ½"</t>
  </si>
  <si>
    <t>ADAPTADOR MACHO PVCP DE   ¾"</t>
  </si>
  <si>
    <t>CODOS DE PRESIÓN PVC DE 90° x  ½"</t>
  </si>
  <si>
    <t>INSELESTGAM1</t>
  </si>
  <si>
    <t>INSELESTGAM2</t>
  </si>
  <si>
    <t>INSELESTGAM3</t>
  </si>
  <si>
    <t>INSELESTGAM4</t>
  </si>
  <si>
    <t>INSELESTGAM5</t>
  </si>
  <si>
    <t>INSELESTGAM6</t>
  </si>
  <si>
    <t>INSELESTGAM7</t>
  </si>
  <si>
    <t>INSELESTGAM8</t>
  </si>
  <si>
    <t>INSELESTGAM9</t>
  </si>
  <si>
    <t>INSELESTGAM10</t>
  </si>
  <si>
    <t>INSELESTGAM11</t>
  </si>
  <si>
    <t>INSELESTGAM12</t>
  </si>
  <si>
    <t>INSELESTGAM13</t>
  </si>
  <si>
    <t>INSELESTGAM14</t>
  </si>
  <si>
    <t>SUBEL1</t>
  </si>
  <si>
    <t>SUBEL2</t>
  </si>
  <si>
    <t>SUBEL3</t>
  </si>
  <si>
    <t>SUBEL4</t>
  </si>
  <si>
    <t>SUBEL5</t>
  </si>
  <si>
    <t>SUBEL6</t>
  </si>
  <si>
    <t>SUBEL7</t>
  </si>
  <si>
    <t>SUBEL8</t>
  </si>
  <si>
    <t>SUBEL9</t>
  </si>
  <si>
    <t>SUBEL10</t>
  </si>
  <si>
    <t>SUBEL11</t>
  </si>
  <si>
    <t>INSELESTGAM15</t>
  </si>
  <si>
    <t>1.15-1.18</t>
  </si>
  <si>
    <t>1.1-1.2</t>
  </si>
  <si>
    <t>TAPÓN CPVC CORZÁN O EQUIVALENTE DE 2"</t>
  </si>
  <si>
    <t>CELDA CON VARIADORES DE FRECUENCIA 18 PULSOS PARA MOTOR DE 150 HP, 460 V</t>
  </si>
  <si>
    <t>CELDA  CON TRANSFERENCIA AUTOMATICA DE 2500 Amp 460 V</t>
  </si>
  <si>
    <t>SUMINISTRO  DE TRANSFORMADOR DE POTENCIA 1500 KVA, DYN5 TIPO SECO CLASE F . 13200 / 460 V, DE ACUERDOA ESPECIFICACIONES</t>
  </si>
  <si>
    <t>MONTAJE , CONEXIONADO Y PUESTA EN SERVICIO DEL GRUPO ELECTRÓGENO 1500 KVA, INCLUYENDO SUS ACCESORIOS</t>
  </si>
  <si>
    <t>22.1</t>
  </si>
  <si>
    <t>22.2</t>
  </si>
  <si>
    <t>22.3</t>
  </si>
  <si>
    <t xml:space="preserve"> ACOMETIDA MOTOR NO 4</t>
  </si>
  <si>
    <t xml:space="preserve"> ACOMETIDA MOTOR NO 5</t>
  </si>
  <si>
    <t>23.1</t>
  </si>
  <si>
    <t>23.2</t>
  </si>
  <si>
    <t>31.1</t>
  </si>
  <si>
    <t>31.2</t>
  </si>
  <si>
    <t>CELDA DE SERVICIO AUXILIARES 45 KVA 460/220 V</t>
  </si>
  <si>
    <t>MONTAJE, PRUEBAS Y PUESTA EN SERVICIO DE PUENTEGRUA  DE 5 TON 460 V</t>
  </si>
  <si>
    <t>INSTALACIÓN DE TRANSFORMADOR DE POTENCIA1500 KVA, DYN5  TIPO SECO CLASE F, DE ACUERDO A ESPECIFICACIONES. 13200 / 440 V</t>
  </si>
  <si>
    <t>MONTAJE, CONEXIONADO Y PUESTA EN SERVICIO DEL TRANSFORMADOR de 1500 KVA 13200/460 V</t>
  </si>
  <si>
    <t>SUMINISTRO Y MONTAJE DE ESTRUCTURA DE LLEGADA EN POSTE DE 1 4 METROS 1600 KG INCLUYE ISLADORES HERRAJES Y CRUCETAS GALVANIZADAS NORMA ELECTRICARIBE</t>
  </si>
  <si>
    <t>SALIDA COMPLETA LUCES LED  SELLADAS TIPO INDUSTRIAL  2X18 W, 120 V</t>
  </si>
  <si>
    <t>APROBACIÓN DE PLANOS, REVISIÓN DE TRANSFORMADOR, PARARRAYOS, TP, TC, CONTADOR, CERTIFICACIÓN RETIE, DESCARGOS, ESTUDIO DE CONEXIÓN Y ACTA TÉCNICA PARA EL SERVICIO DE 1500 KVA</t>
  </si>
  <si>
    <t>NIPLE BRIDA X BRIDA DN 150 MM L = 0,80 M</t>
  </si>
  <si>
    <t xml:space="preserve">BOMBA CENTRÍFUGA DE EJE VERTICAL DE RED DE CONDUCCIÓN Q=200 L/S; CDT= 36 M, POTENCIA MÁXIMA= 117 HP, FRECUENCIA = 60 HZ; MOTOR MÍNIMO RECOMENDADO = 125 HP; INCLUYE TABLERO CON VARIADORES DE FRECUENCIA PARA 125 HP 440 VOLTIOS.
</t>
  </si>
  <si>
    <t>TRASLADO DE MATERIAL EXISTENTE DE ZONA 1 A ZONA 2</t>
  </si>
  <si>
    <t>COMPACTACIÓN DEL TERRENO NATURAL</t>
  </si>
  <si>
    <t>GEOTEXTIL TEJIDO 2400</t>
  </si>
  <si>
    <t>TRASLADO Y COMPACTACIÓN DE MATERIAL ZONA 2 A ZONA 1, SEGÚN RECOMENDACIONES DEL ESTUDIO GEOTÉCNICO</t>
  </si>
  <si>
    <t>accomp1.0</t>
  </si>
  <si>
    <t xml:space="preserve">GEODRÉN PLANAR 2,0 </t>
  </si>
  <si>
    <t xml:space="preserve">GEODRÉN VIAL TBC 100 MM </t>
  </si>
  <si>
    <t>PASANTE EN MURO EN TUBO PVC DE 2"</t>
  </si>
  <si>
    <t>ENROCADO SOBRE MORTERO 1:4 PARA  TALUDES</t>
  </si>
  <si>
    <t>ACERO 60000 PSI PARA REFUERZO DE PILOTES</t>
  </si>
  <si>
    <t>SUMINISTRO Y MONTAJE DE ACOMETIDA PARA MOTORES ESTACIÓN DE BOMBEO DE RECIRCULACIÓN EN CABLE ENCAUCHETADO 4XNO 10 AWG, INCLUYE TUBERÍA PVC DE 2"+1 DE 1", EXCAVACIONES Y RELLENOS</t>
  </si>
  <si>
    <t xml:space="preserve">SUMINISTRO Y MONTAJE DE ACOMETIDA DESDE TABLERO DE TRANSFERENCIA  A LA ESTACIÓN DE BOMBEO DE RECIRCULACIÓN EN CABLE 3X NO 2 AWG + 1NO 4 DESNUDO, INCLUYE TUBERÍA PVC DE 2" , CURVAS Y ACCESORIOS DE MONTAJE, EXCAVACIÓN Y RELLENO </t>
  </si>
  <si>
    <t>SUMINISTRO Y MONTAJE DE FLOTADORES TIPO BOYA, INCLUYE CABLEADO DE CONTROL Y TUBERÍA PVC DE 1",EXCAVACIÓN Y RELLENO</t>
  </si>
  <si>
    <t>SUMINISTRO Y MONTAJE DE ACOMETIDA TRIFÁSICA CON NEUTRO DESDE SERVICIOS AUXILIARES A LA BOMBA DE ACHIQUE EN CABLE THW 4XNO 10 ENCAUCHETADO, INCLUYE TUBERÍA GALVANIZADA DE 1".</t>
  </si>
  <si>
    <t>SUMINISTRO Y MONTAJE DE ACOMETIDAS DESDE TABLERO DE BOMBAS DE LODOS A LOS  PUENTEGRUAS DE 2 TONELADAS (CLORO Y CENTRIFUGADORA)EN CABLE ENCAUCHETADO 4X10, INCLUYE TUBERÍA GALVANIZADA  DE 1" Y ACCESORIOS.</t>
  </si>
  <si>
    <t>SUMINISTRO Y MONTAJE DE ACOMETIDAS DESDE SERVICIOS AUXILIARES A PUENTEGRUA DE 5 TONELADAS EN CABLE ENCAUCHETADO 4X6, INCLUYE TUBERÍA GALVANIZADA  DE 1-1/2" Y ACCESORIOS.</t>
  </si>
  <si>
    <t>SUMINISTRO Y MONTAJE DE ACOMETIDA PARA MOTORES ESTACIÓN DE BOMBEO TURBACO, EN CABE 2X(3*500 MCM CABLE FLEXIBLE TIPO VEHÍCULO) + 1NO 2/0 DESNUDO, INCLUYE TERMINALES, TUBERÍA 2X3" PVC, ACOPLE PARA CONEXIÓN DE CORAZA LIQUIT TIGHT DE 3" Y CONECTORES</t>
  </si>
  <si>
    <t>SUMINISTRO Y MONTAJE DE ACOMETIDA PARA MOTORES ESTACIÓN DE BOMBEOARJONA, EN CABE 3X4/0 +3No 8 AWG TIPO VDF, INCLUYE TERMINALES, TUBERÍA DE 3" PVC, ACOPLE PARA CONEXIÓN DE CORAZA LIQUIT TIGHT DE 3" Y CONECTORES</t>
  </si>
  <si>
    <t>SUMINISTRO Y MONTAJE DE SISTEMA DE AIRE ACONDICIONADO DE 5 TONELADAS, INCLUYE ACOMETIDA ELÉCTRICA DESDE SERVICIOS AUXILIARES</t>
  </si>
  <si>
    <t>SUMINISTRO Y MONTAJE DE ACOMETIDA PARA COMPRESOR DE HIDRONEUMÁTICO ESTACIÓN TURBACO EN CABLE ENCAUCHETADO 4XNO6 INCLUYE TUBERÍA PVC DE 2", EXCAVACIÓN , RELLENOS TERMINALES DE CONEXIÓN, CONEXIÓN AL MOTOR EN CORAZA</t>
  </si>
  <si>
    <t xml:space="preserve">SUMINISTRO Y MONTAJE DE ACOMETIDA DEL CCM AL  TABLERO ESTACIÓN DE BOMBEO DE LODOS EN CABLE 3 NO 1/0 AWG+ 1 NO 2 DESNUDO, INCLUYE TERMINALES PONCHABLES, TUBERÍA PVC DE  DE 3"  PARA LA FUERZA Y 2" CONTROL,  CURVAS Y TERMINALES. </t>
  </si>
  <si>
    <t xml:space="preserve">SUMINISTRO Y MONTAJE DE ACOMETIDA PARA BOMBAS DE LODOS EN CABLE ENCAUCHETADO 4NO 12 AWG EN TUBERÍA PVC DE 1", EXCAVACIÓN Y RELLENO </t>
  </si>
  <si>
    <t>SUMINISTRO Y MONTAJE DE ACOMETIDA DESDE EL TABLERO DE LODOS A CENTRIFUGA  EN CABLE 3 NO 2 AWG + 1 NO 4, INCLUYE TUBERÍA GALVANIZADA DE 1-1/2" IMC, CONDULETAS, CURVAS Y ACCESORIOS DE MONTAJE</t>
  </si>
  <si>
    <t>SUMINISTRO Y MONTAJE DE ACOMETIDA DESDE EL CCM  A LOS TABLEROS DE SOPLADORES   EN CABLE 3 NO 4 AWG + 1 NO 6, INCLUYE TUBERÍA PVC  DE 1-1/2" , CURVAS Y ACCESORIOS DE MONTAJE, EXCAVACIÓN Y RELLENO.</t>
  </si>
  <si>
    <t xml:space="preserve">SUMINISTRO Y MONTAJE DE ACOMETIDA DESDE EL TABLERO DE SOPLADOR A MOTOR    EN CABLE 6 NO 6 AWG + 1 NO 6, INCLUYE TUBERÍA PVC  DE 1-1/2" , CURVAS Y ACCESORIOS DE MONTAJE, EXCAVACIÓN Y RELLENO. LLEGADA AL MOTOR EN CORAZA LIQUIT TIGHT </t>
  </si>
  <si>
    <t>SUMINISTRO Y MONTAJE DE ACOMETIDA DESDE SERVICIOS AUXILIARES TABLERO DE ESTACIÓN DE LODOS A  TABLERO DE CONTROL CONSOLAS EN CABLE CABLE ENCAUCHETADO 4XNO8  INCLUYE TUBERÍA PVC DE 2", EXCAVACIÓN , RELLENOS TERMINALES DE CONEXIÓN.</t>
  </si>
  <si>
    <t>SUMINISTRO Y MONTAJE DE ACOMETIDA DESDE TABLERO DE ESTACIÓN DE RECIRCULACIÓN A  COMPRESOR DE HIDRONEUMÁTICO EN CABLE ENCAUCHETADO 4XNO8  INCLUYE TUBERÍA PVC DE 2", EXCAVACIÓN , RELLENOS TERMINALES DE CONEXIÓN, CONEXIÓN AL MOTOR EN CORAZA</t>
  </si>
  <si>
    <t>SUMINISTRO Y MONTAJE DE ACOMETIDA DESDE TABLERO DE CONTROL DE  CONSOLAS A LAS CONSOLAS EN CABLE  CABLE ENCAUCHETADO 4XNO12  INCLUYE TUBERÍA GALVANIZADA IMC DE 1", CONDULETAS , ACCESORIOS DE MONTAJE Y  TERMINALES DE CONEXIÓN.</t>
  </si>
  <si>
    <t>SUMINISTRO Y MONTAJE DE ACOMETIDA EN CABLE ENCUACHETADO 4X12 AWG EN TUBERÍA GALVANIZADA DE 3/4" PARA LA ALIMENTACIÓN DE MOTORES DE VÁLVULAS, INCLUYE CURVAS, CONDULETAS, ACCESORIOS DE MONTAJE Y TERMINALES.</t>
  </si>
  <si>
    <t>SUMINISTRO Y MONTAJE DE CORAZA LUQUIT TIGHT DE 3/4" PARA LLEGADA A LOS MOTORES DE LAS VÁLVULAS, INCLUYE CONECTORES Y ACCESORIOS..</t>
  </si>
  <si>
    <t>SUMINISTRO Y MONTAJE DE CABLE DE CONTROL DE VÁLVULAS BLINDADO DE 8X16 EN TUBERÍA GALVANIZA IMC DE 3/4", INCLUYE CURVAS, CONDULETAS Y ACCESORIOS DE MONTAJE</t>
  </si>
  <si>
    <t>SUMINISTRO Y MONTAJE DE ACOMETIDA EN CABLE  3NOX8+ 2NO 10  AWG EN TUBERÍA PVC  1" PARA TABLEROS TRIFÁSICO , INCLUYE CURVAS, CONECTORES, ACCESORIOS DE MONTAJE Y TERMINALES.</t>
  </si>
  <si>
    <t>SUMINISTRO Y MONTAJE DE ACOMETIDA EN CABLE 2X10 AWG+2XNO 12 PARA TABLEROS MONOFÁSICOS DE 6 CTOS 220 V, EN TUBERÍA PVC DE 1" , INCLUYE CURVAS, CONECTORES, ACCESORIOS DE MONTAJE Y TERMINALES.</t>
  </si>
  <si>
    <t>SUMINISTRO Y MONTAJE DE ACOMETIDA EN CABLE 2X10 AWG+1XNO 12 PARA BOMBA DE TRASVASE DE CLORO EN TUBERÍA PVC DE 3/4" , INCLUYE CURVAS, CONECTORES, ACCESORIOS DE MONTAJE Y TERMINALES.</t>
  </si>
  <si>
    <t>SUMINISTRO Y MONTAJE DE CABLE DE CONTROL 2XNO 14 ENCAUCHETADO.</t>
  </si>
  <si>
    <t>SUMINISTRO Y MONTAJE DE CABLE DE CONTROL 3XNO 14 ENCAUCHETADO.</t>
  </si>
  <si>
    <t>SUMINISTRO Y MONTAJE DE MALLA DE TIERRA Y SISTEMA DE PUESTA A TIERRA DE EQUIPOS EN CABLE DE COBRE DESNUDO BLANDO NO 2/0 AWG. DE ACUERDO A PLANOS</t>
  </si>
  <si>
    <t>SUMINISTRO Y MONTAJE DE CABLE BLINDADO 6 PARES X NO 18</t>
  </si>
  <si>
    <t>SUMINISTRO Y MONTAJE DE SISTEMA DE ILUMINACIÓN INTERIOR Y EXTERIOR DE LA PLANTA .</t>
  </si>
  <si>
    <t>CONSTRUCCIÓN DE REGISTROS ELÉCTRICOS 1,5X1,5X1 MTS INTERNOS CON TAPA EN MAMPOSTERÍA</t>
  </si>
  <si>
    <t>SUMINISTRO Y MONTAJE DE ACOMETIDA TRIFÁSICA EN CABLE THWN -2 EN   3X NO 4 + NO 6 , INCLUYE EXCAVACIÓN , RELLENO Y TUBERÍA PVC DE 2" DESDE TABLERO DE CENTRIFUGADORAS A CENTRIFUGADORAS</t>
  </si>
  <si>
    <t>SUMINISTRO Y MONTAJE DE ACOMETIDA TRIFÁSICA EN CABLE ENCUACHETADO 4X NO 10, INCLUYE EXCAVACIÓN , RELLENO Y TUBERÍA PVC DE 1" DESDE MB-7 AL TABLERO DE CONTROL BOMBAS LODOS</t>
  </si>
  <si>
    <t xml:space="preserve">SUMINISTRO E INSTALACIÓN DE ACOMETIDA EN BAJA TENSIÓN DESDE LA PLANTA DE EMERGENCIA A LA TRANSFERENCIA, SEIS (6) No 500 MCM POR FASE +3 No 500 MCM PARA NEUTRO+ 2 NO 2/0 AWG DESNUDO EN CÁRCAMO, INCLUYE TERMINALES PONCHABLES 3M PARA 500 MCM., TENDIDO POR CÁRCAMO </t>
  </si>
  <si>
    <t xml:space="preserve">SUMINISTRO E INSTALACIÓN DE ACOMETIDA EN MEDIA TENSIÓN DESDE EL POSTE A LA CELDA DE PROTECCIÓN DEL TRANSFORMADOR, EN CALIBRE XLPE 15 KV NO 2 AWG, INCLUYE TUBERÍA GALVANIZADA DE 3"EN SUS PRIMEROS 6 METROS CURVA, ADAPTADORES, TUBERÍA PVC CONDUIT DE 3" EXCAVACIÓN, SEÑALIZACIÓN EN CONCRETO, RELLENO  </t>
  </si>
  <si>
    <t>SUMINISTRO E INSTALACIÓN DE KIT TERMINAL EXTERIOR PARA 15 KV</t>
  </si>
  <si>
    <t>SUMINISTRO E INSTALACIÓN DE KIT TERMINAL INTERIOR PARA 15 KV</t>
  </si>
  <si>
    <t xml:space="preserve">SUMINISTRO E INSTALACIÓN DE ACOMETIDA EN MEDIA TENSIÓN DESDE EL SECCIONADOR HASTA EL TRANSFORMADOR , EN CALIBRE XLPE 15 KV NO 2 AWG, INCLUYE TUBERÍA , TUBERÍA PVC CONDUIT DE 3" EXCAVACIÓN, RELLENO, CURVAS ADAPTADORES  </t>
  </si>
  <si>
    <t xml:space="preserve">SUMINISTRO E INSTALACIÓN DE ACOMETIDA EN BAJA TENSIÓN DEL TRANSFORMADOR A LA CELDA DETRANSFERENCIA SEIS (6) NO 500 MCM POR FASE +3 No 500 MCM PARA EL NEUTRO+ 2 NO 2/0 AWG DESNUDO EN CÁRCAMO, INCLUYE TERMINALES PONCHABLES 3M PARA 500 MCM., TENDIDO POR CÁRCAMO </t>
  </si>
  <si>
    <t>SUMINISTRO Y MONTAJE DE ARRANCADOR PARA HIDRONEUMÁTICO DE 10 HP</t>
  </si>
  <si>
    <t>RELLENO CON MATERIAL SUBBASE USADO EN LA PRECARGA DEBIDAMENTE COMPACTADO AL 95% DEL PROCTOR MODIFICADO; E = 0,40 M</t>
  </si>
  <si>
    <t>POLIETILENO CALIBRE 10</t>
  </si>
  <si>
    <t>DOVELAS DE TRANSFERENCIA</t>
  </si>
  <si>
    <t>POLCAL10</t>
  </si>
  <si>
    <t>GEOPLAN2</t>
  </si>
  <si>
    <t>GEOVITBC100</t>
  </si>
  <si>
    <t>accomp1.1</t>
  </si>
  <si>
    <t>DECRETZ1</t>
  </si>
  <si>
    <t>TRAZ1-Z2</t>
  </si>
  <si>
    <t>COMTERRNA</t>
  </si>
  <si>
    <t>GEOT2400</t>
  </si>
  <si>
    <t>TRAZ2-Z1</t>
  </si>
  <si>
    <t>DESCAPOTE DE MATERIAL DE LA ZONA 1</t>
  </si>
  <si>
    <t>PILPREMC5</t>
  </si>
  <si>
    <t>ACREPIL</t>
  </si>
  <si>
    <t>PASMUTPVC2</t>
  </si>
  <si>
    <t>VIGA IPE 300 PARA SOPORTE DE CANAL DE SEDIMENTADOR</t>
  </si>
  <si>
    <t>SUMINISTRO E INSTALACIÓN DE GEOTEXTIL FORTEX BX-90 O EQUIVALENTE</t>
  </si>
  <si>
    <t>MOVGEOTBX90</t>
  </si>
  <si>
    <t xml:space="preserve">SUMINISTRO Y COLOCACIÓN DE GEODRENES Y PASANTESDE MURO DE CONTENCIÓN </t>
  </si>
  <si>
    <t>DOVTRANS</t>
  </si>
  <si>
    <t>ACCGEOTBX90</t>
  </si>
  <si>
    <t>SEDVIIPE300</t>
  </si>
  <si>
    <t>VÁLVULA DE COMPUERTA EN BRONCE ASTMB62, RED AND WHITE DE 2" O EQUIVALENTE</t>
  </si>
  <si>
    <t>ADAPTADOR MACHO CORZAN SCH 80 DE 2" CAM X ROS O EQUIVALENTE</t>
  </si>
  <si>
    <t xml:space="preserve">SOPORTE DE TUBERÍA CPVC DE 4" </t>
  </si>
  <si>
    <t xml:space="preserve">SOPORTE DE TUBERÍA CPVC DE 3" </t>
  </si>
  <si>
    <t xml:space="preserve">SOPORTE DE TUBERÍA CPVC DE 2" </t>
  </si>
  <si>
    <t>VÁLVULAS DE BOLA PVC DE CIERRE RÁPIDO DE 2" O EQUIVALENTE</t>
  </si>
  <si>
    <t>BOMBA EXISTENTE 480 - VRT - TURBINE/ENC - 14WC 3170 GPM 459 FT, INCLUYE DESMONTAJE, MANTENIMIENTO Y MONTAJE</t>
  </si>
  <si>
    <t>CIMCERR1</t>
  </si>
  <si>
    <t xml:space="preserve">VÁLVULAS DE BOLA PVC DE CIERRE RÁPIDO DE 1¼" </t>
  </si>
  <si>
    <t>VÁLVULAS DE BOLA PVC DE CIERRE RÁPIDO DE 2"</t>
  </si>
  <si>
    <t>MURO EN MAMPOSTERÍA ESTRUCTURAL MAS CERRAMIENTO SEGÚN DETALLE</t>
  </si>
  <si>
    <t xml:space="preserve">SUMINISTRO E HINCADA DE PILOTE METÁLICO DE DIÁMETRO 6" PARA CIMENTACIÓN DE MURO DE CERRAMIENTO </t>
  </si>
  <si>
    <t>CONCRETO 3500 PSI PARA MURO DE CERRAMIENTO</t>
  </si>
  <si>
    <t>CONCRETO 3500 PSI PARA PLACA DE CIMENTACIÓN DE ESTRUCTURA DE CONTENCIÓN DE TALUD Y MURO DE CERRAMIENTO</t>
  </si>
  <si>
    <t xml:space="preserve">EXCAVACIÓN, FUNDIDA Y SUMINISTRO DE CONCRETO DE 4000 PSI PARA PILOTES DE 0,4 M DE DIÁMETRO PREEXCAVADOS INCLINADOS PARA CIMENTACIÓN DE MUROS DE CONTENCIÓN </t>
  </si>
  <si>
    <t>SUMINISTRO DE PLANTA DE EMERGENCIA DE EMERGENCIA DE 1500 KVA  440 V, CON CABINA INSONORA,INCLUYE TODOS LOS ACCESORIOS SEGÚN ESPECIFICACIONES</t>
  </si>
  <si>
    <t>accomp1A</t>
  </si>
  <si>
    <t>CONCRETO 3500 PSI PARA MURO DE CONTENCIÓN DE TALUD INCLUYE FORMALETA, H = 4,70 M</t>
  </si>
  <si>
    <t>CONCRETO 3500 PSI PARA MURO DE CONTENCIÓN DE TALUD INCLUYE FORMALETA, H = 2,0 M</t>
  </si>
  <si>
    <t>CONSTRUCCIÓN DE CARRETEABLE O VÍA DE ACCESO A PLANTA / LOSA EN CONCRETO RÍGIDO DE MR 41; E=20 CM</t>
  </si>
  <si>
    <t>IVA SOBRE UTILIDAD</t>
  </si>
  <si>
    <t>VALOR TOTAL PROYECTO</t>
  </si>
  <si>
    <t>ADMINISTRACION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</si>
</sst>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_);_(* \(#,##0\);_(* &quot;-&quot;_);_(@_)"/>
    <numFmt numFmtId="165" formatCode="_(&quot;$&quot;\ * #,##0.00_);_(&quot;$&quot;\ * \(#,##0.00\);_(&quot;$&quot;\ * &quot;-&quot;??_);_(@_)"/>
    <numFmt numFmtId="166" formatCode="_(* #,##0.00_);_(* \(#,##0.00\);_(* &quot;-&quot;??_);_(@_)"/>
    <numFmt numFmtId="167" formatCode="_(&quot;$&quot;* #,##0.00_);_(&quot;$&quot;* \(#,##0.00\);_(&quot;$&quot;* &quot;-&quot;??_);_(@_)"/>
    <numFmt numFmtId="168" formatCode="0.0"/>
    <numFmt numFmtId="169" formatCode="_-[$$-240A]\ * #,##0.00_ ;_-[$$-240A]\ * \-#,##0.00\ ;_-[$$-240A]\ * &quot;-&quot;??_ ;_-@_ "/>
    <numFmt numFmtId="170" formatCode="* #,##0\ ;* \(#,##0\);* \-#\ ;@\ "/>
    <numFmt numFmtId="171" formatCode="* #,##0\ ;* \(#,##0\);* &quot;- &quot;;@\ "/>
    <numFmt numFmtId="172" formatCode="\$* #,##0\ ;\$* \(#,##0\);\$* \-#\ ;@\ "/>
    <numFmt numFmtId="173" formatCode="&quot;$&quot;\ #,##0.00"/>
  </numFmts>
  <fonts count="5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theme="1"/>
      <name val="Arial"/>
      <family val="2"/>
    </font>
    <font>
      <b/>
      <sz val="10"/>
      <color theme="1"/>
      <name val="Arial"/>
      <family val="2"/>
    </font>
    <font>
      <sz val="11"/>
      <name val="Calibri"/>
      <family val="2"/>
      <scheme val="minor"/>
    </font>
    <font>
      <sz val="9"/>
      <color theme="0"/>
      <name val="Arial"/>
      <family val="2"/>
    </font>
    <font>
      <sz val="9"/>
      <name val="Arial"/>
      <family val="2"/>
    </font>
    <font>
      <b/>
      <sz val="11"/>
      <name val="Calibri"/>
      <family val="2"/>
      <scheme val="minor"/>
    </font>
    <font>
      <b/>
      <sz val="11"/>
      <name val="Arial"/>
      <family val="2"/>
    </font>
    <font>
      <b/>
      <sz val="14"/>
      <color theme="1"/>
      <name val="Calibri"/>
      <family val="2"/>
      <scheme val="minor"/>
    </font>
    <font>
      <sz val="10"/>
      <color theme="1"/>
      <name val="Arial"/>
      <family val="2"/>
    </font>
    <font>
      <sz val="8"/>
      <color theme="1"/>
      <name val="Calibri"/>
      <family val="2"/>
      <scheme val="minor"/>
    </font>
    <font>
      <sz val="11"/>
      <name val="Arial"/>
      <family val="2"/>
    </font>
    <font>
      <sz val="11"/>
      <name val="Courier"/>
      <family val="3"/>
    </font>
    <font>
      <sz val="10"/>
      <color rgb="FF000000"/>
      <name val="Arial"/>
      <family val="2"/>
    </font>
    <font>
      <sz val="11"/>
      <color rgb="FFFFFF00"/>
      <name val="Calibri"/>
      <family val="2"/>
      <scheme val="minor"/>
    </font>
    <font>
      <sz val="10"/>
      <name val="Arial"/>
      <family val="2"/>
    </font>
    <font>
      <b/>
      <sz val="11"/>
      <color indexed="8"/>
      <name val="Calibri"/>
      <family val="2"/>
      <scheme val="minor"/>
    </font>
    <font>
      <sz val="11"/>
      <color indexed="8"/>
      <name val="Calibri"/>
      <family val="2"/>
      <scheme val="minor"/>
    </font>
    <font>
      <b/>
      <sz val="12"/>
      <color theme="1"/>
      <name val="Calibri"/>
      <family val="2"/>
      <scheme val="minor"/>
    </font>
    <font>
      <sz val="10"/>
      <color theme="1"/>
      <name val="Calibri"/>
      <family val="2"/>
      <scheme val="minor"/>
    </font>
    <font>
      <b/>
      <sz val="10"/>
      <color rgb="FFFF0000"/>
      <name val="Calibri"/>
      <family val="2"/>
      <scheme val="minor"/>
    </font>
    <font>
      <b/>
      <sz val="11"/>
      <color theme="0"/>
      <name val="Calibri"/>
      <family val="2"/>
      <scheme val="minor"/>
    </font>
    <font>
      <b/>
      <sz val="23"/>
      <name val="Arial Black"/>
      <family val="2"/>
      <charset val="1"/>
    </font>
    <font>
      <sz val="22"/>
      <name val="Times New Roman"/>
      <family val="1"/>
      <charset val="1"/>
    </font>
    <font>
      <u/>
      <sz val="11"/>
      <name val="Times New Roman"/>
      <family val="1"/>
      <charset val="1"/>
    </font>
    <font>
      <u/>
      <sz val="9"/>
      <name val="Times New Roman"/>
      <family val="1"/>
      <charset val="1"/>
    </font>
    <font>
      <b/>
      <sz val="20"/>
      <name val="Arial Black"/>
      <family val="2"/>
      <charset val="1"/>
    </font>
    <font>
      <b/>
      <sz val="10"/>
      <name val="Arial"/>
      <family val="2"/>
      <charset val="1"/>
    </font>
    <font>
      <b/>
      <sz val="10"/>
      <name val="Times New Roman"/>
      <family val="1"/>
      <charset val="1"/>
    </font>
    <font>
      <sz val="8"/>
      <name val="Arial Black"/>
      <family val="2"/>
      <charset val="1"/>
    </font>
    <font>
      <sz val="9"/>
      <name val="Arial"/>
      <family val="2"/>
      <charset val="1"/>
    </font>
    <font>
      <sz val="9"/>
      <name val="Times New Roman"/>
      <family val="1"/>
      <charset val="1"/>
    </font>
    <font>
      <b/>
      <u/>
      <sz val="14"/>
      <name val="Arial"/>
      <family val="2"/>
      <charset val="1"/>
    </font>
    <font>
      <b/>
      <sz val="12"/>
      <name val="Arial"/>
      <family val="2"/>
      <charset val="1"/>
    </font>
    <font>
      <sz val="7"/>
      <name val="Times New Roman"/>
      <family val="1"/>
      <charset val="1"/>
    </font>
    <font>
      <b/>
      <sz val="10"/>
      <color rgb="FF000000"/>
      <name val="Arial"/>
      <family val="2"/>
      <charset val="1"/>
    </font>
    <font>
      <sz val="10"/>
      <name val="Arial"/>
      <family val="2"/>
      <charset val="1"/>
    </font>
    <font>
      <b/>
      <sz val="9"/>
      <name val="Arial"/>
      <family val="2"/>
      <charset val="1"/>
    </font>
    <font>
      <sz val="11"/>
      <name val="Arial"/>
      <family val="2"/>
      <charset val="1"/>
    </font>
    <font>
      <sz val="11"/>
      <name val="Tahoma"/>
      <family val="2"/>
      <charset val="1"/>
    </font>
    <font>
      <sz val="12"/>
      <name val="Arial"/>
      <family val="2"/>
      <charset val="1"/>
    </font>
    <font>
      <b/>
      <sz val="10"/>
      <color theme="1"/>
      <name val="Calibri"/>
      <family val="2"/>
      <scheme val="minor"/>
    </font>
    <font>
      <b/>
      <sz val="10"/>
      <color rgb="FF0070C0"/>
      <name val="Calibri"/>
      <family val="2"/>
      <scheme val="minor"/>
    </font>
    <font>
      <b/>
      <sz val="10"/>
      <color theme="4" tint="-0.249977111117893"/>
      <name val="Calibri"/>
      <family val="2"/>
      <scheme val="minor"/>
    </font>
    <font>
      <sz val="10"/>
      <color rgb="FFFF0000"/>
      <name val="Calibri"/>
      <family val="2"/>
      <scheme val="minor"/>
    </font>
    <font>
      <sz val="18"/>
      <color theme="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7030A0"/>
        <bgColor indexed="64"/>
      </patternFill>
    </fill>
    <fill>
      <patternFill patternType="solid">
        <fgColor rgb="FF00B050"/>
        <bgColor indexed="64"/>
      </patternFill>
    </fill>
    <fill>
      <patternFill patternType="solid">
        <fgColor rgb="FFFFFFFF"/>
        <bgColor rgb="FFFFFFCC"/>
      </patternFill>
    </fill>
    <fill>
      <patternFill patternType="solid">
        <fgColor rgb="FFFF0000"/>
        <bgColor indexed="64"/>
      </patternFill>
    </fill>
    <fill>
      <patternFill patternType="solid">
        <fgColor rgb="FF92D050"/>
        <bgColor indexed="64"/>
      </patternFill>
    </fill>
    <fill>
      <patternFill patternType="solid">
        <fgColor rgb="FF0070C0"/>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top style="hair">
        <color indexed="64"/>
      </top>
      <bottom style="hair">
        <color indexed="64"/>
      </bottom>
      <diagonal/>
    </border>
  </borders>
  <cellStyleXfs count="7">
    <xf numFmtId="0" fontId="0" fillId="0" borderId="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9" fillId="0" borderId="0"/>
    <xf numFmtId="171" fontId="40" fillId="0" borderId="0" applyBorder="0" applyProtection="0"/>
  </cellStyleXfs>
  <cellXfs count="439">
    <xf numFmtId="0" fontId="0" fillId="0" borderId="0" xfId="0"/>
    <xf numFmtId="0" fontId="4" fillId="0" borderId="0" xfId="0" applyFont="1"/>
    <xf numFmtId="0" fontId="9" fillId="0" borderId="3" xfId="0" applyFont="1" applyFill="1" applyBorder="1" applyAlignment="1" applyProtection="1">
      <alignment horizontal="center"/>
      <protection hidden="1"/>
    </xf>
    <xf numFmtId="9" fontId="9" fillId="0" borderId="3" xfId="4" applyFont="1" applyFill="1" applyBorder="1" applyProtection="1">
      <protection hidden="1"/>
    </xf>
    <xf numFmtId="2" fontId="0" fillId="0" borderId="10" xfId="0" applyNumberFormat="1" applyBorder="1" applyAlignment="1">
      <alignment horizontal="center"/>
    </xf>
    <xf numFmtId="2" fontId="11" fillId="0" borderId="10" xfId="0" applyNumberFormat="1" applyFont="1" applyFill="1" applyBorder="1" applyAlignment="1">
      <alignment horizontal="left" vertical="center"/>
    </xf>
    <xf numFmtId="0" fontId="23" fillId="0" borderId="1" xfId="0" applyFont="1" applyBorder="1" applyAlignment="1">
      <alignment vertical="center" wrapText="1"/>
    </xf>
    <xf numFmtId="169" fontId="23" fillId="6" borderId="1" xfId="0" applyNumberFormat="1" applyFont="1" applyFill="1" applyBorder="1" applyAlignment="1">
      <alignment horizontal="center" vertical="center"/>
    </xf>
    <xf numFmtId="2" fontId="7" fillId="0" borderId="1" xfId="0" applyNumberFormat="1" applyFont="1" applyFill="1" applyBorder="1" applyAlignment="1">
      <alignment horizontal="center"/>
    </xf>
    <xf numFmtId="0" fontId="4" fillId="0" borderId="0" xfId="0" applyFont="1" applyFill="1"/>
    <xf numFmtId="0" fontId="27" fillId="7" borderId="5" xfId="0" applyFont="1" applyFill="1" applyBorder="1" applyAlignment="1" applyProtection="1">
      <alignment horizontal="right"/>
    </xf>
    <xf numFmtId="0" fontId="28" fillId="7" borderId="5" xfId="0" applyFont="1" applyFill="1" applyBorder="1" applyAlignment="1" applyProtection="1">
      <alignment horizontal="right"/>
    </xf>
    <xf numFmtId="0" fontId="29" fillId="7" borderId="5" xfId="0" applyFont="1" applyFill="1" applyBorder="1" applyAlignment="1" applyProtection="1">
      <alignment horizontal="right"/>
    </xf>
    <xf numFmtId="0" fontId="30" fillId="7" borderId="5" xfId="0" applyFont="1" applyFill="1" applyBorder="1" applyAlignment="1" applyProtection="1">
      <alignment horizontal="center"/>
    </xf>
    <xf numFmtId="0" fontId="0" fillId="7" borderId="6" xfId="0" applyFill="1" applyBorder="1" applyAlignment="1">
      <alignment horizontal="center"/>
    </xf>
    <xf numFmtId="0" fontId="31" fillId="7" borderId="9" xfId="0" applyFont="1" applyFill="1" applyBorder="1" applyProtection="1"/>
    <xf numFmtId="0" fontId="31" fillId="7" borderId="0" xfId="0" applyFont="1" applyFill="1" applyBorder="1" applyProtection="1"/>
    <xf numFmtId="0" fontId="0" fillId="7" borderId="0" xfId="0" applyFont="1" applyFill="1" applyBorder="1" applyProtection="1"/>
    <xf numFmtId="49" fontId="32" fillId="7" borderId="0" xfId="0" applyNumberFormat="1" applyFont="1" applyFill="1" applyBorder="1" applyAlignment="1" applyProtection="1">
      <alignment horizontal="left"/>
      <protection locked="0"/>
    </xf>
    <xf numFmtId="0" fontId="0" fillId="7" borderId="0" xfId="0" applyFill="1" applyBorder="1"/>
    <xf numFmtId="0" fontId="33" fillId="7" borderId="0" xfId="0" applyFont="1" applyFill="1" applyBorder="1" applyAlignment="1" applyProtection="1">
      <alignment horizontal="center"/>
    </xf>
    <xf numFmtId="0" fontId="33" fillId="7" borderId="7" xfId="0" applyFont="1" applyFill="1" applyBorder="1" applyAlignment="1" applyProtection="1">
      <alignment horizontal="center"/>
    </xf>
    <xf numFmtId="0" fontId="34" fillId="7" borderId="9" xfId="0" applyFont="1" applyFill="1" applyBorder="1" applyProtection="1"/>
    <xf numFmtId="0" fontId="34" fillId="7" borderId="0" xfId="0" applyFont="1" applyFill="1" applyBorder="1" applyProtection="1"/>
    <xf numFmtId="0" fontId="35" fillId="7" borderId="0" xfId="0" applyFont="1" applyFill="1" applyBorder="1" applyProtection="1"/>
    <xf numFmtId="0" fontId="36" fillId="7" borderId="0" xfId="0" applyFont="1" applyFill="1" applyBorder="1" applyAlignment="1" applyProtection="1">
      <alignment horizontal="center"/>
    </xf>
    <xf numFmtId="0" fontId="31" fillId="7" borderId="0" xfId="0" applyFont="1" applyFill="1" applyBorder="1" applyAlignment="1" applyProtection="1">
      <alignment horizontal="left"/>
    </xf>
    <xf numFmtId="0" fontId="31" fillId="7" borderId="7" xfId="0" applyFont="1" applyFill="1" applyBorder="1" applyAlignment="1" applyProtection="1"/>
    <xf numFmtId="0" fontId="34" fillId="7" borderId="9" xfId="0" applyFont="1" applyFill="1" applyBorder="1" applyAlignment="1">
      <alignment vertical="center"/>
    </xf>
    <xf numFmtId="0" fontId="34" fillId="7" borderId="0" xfId="0" applyFont="1" applyFill="1" applyBorder="1" applyAlignment="1">
      <alignment vertical="center"/>
    </xf>
    <xf numFmtId="0" fontId="37" fillId="7" borderId="0" xfId="0" applyFont="1" applyFill="1" applyBorder="1" applyAlignment="1"/>
    <xf numFmtId="14" fontId="31" fillId="7" borderId="7" xfId="0" applyNumberFormat="1" applyFont="1" applyFill="1" applyBorder="1" applyAlignment="1">
      <alignment horizontal="left"/>
    </xf>
    <xf numFmtId="0" fontId="34" fillId="7" borderId="9" xfId="0" applyFont="1" applyFill="1" applyBorder="1"/>
    <xf numFmtId="0" fontId="34" fillId="7" borderId="0" xfId="0" applyFont="1" applyFill="1" applyBorder="1" applyAlignment="1"/>
    <xf numFmtId="0" fontId="37" fillId="7" borderId="7" xfId="0" applyFont="1" applyFill="1" applyBorder="1" applyAlignment="1"/>
    <xf numFmtId="0" fontId="0" fillId="7" borderId="11" xfId="0" applyFill="1" applyBorder="1"/>
    <xf numFmtId="0" fontId="0" fillId="7" borderId="31" xfId="0" applyFill="1" applyBorder="1"/>
    <xf numFmtId="0" fontId="0" fillId="7" borderId="31" xfId="0" applyFont="1" applyFill="1" applyBorder="1" applyProtection="1"/>
    <xf numFmtId="0" fontId="38" fillId="7" borderId="31" xfId="0" applyFont="1" applyFill="1" applyBorder="1"/>
    <xf numFmtId="0" fontId="0" fillId="7" borderId="32" xfId="0" applyFont="1" applyFill="1" applyBorder="1"/>
    <xf numFmtId="0" fontId="0" fillId="7" borderId="9" xfId="0" applyFont="1" applyFill="1" applyBorder="1" applyProtection="1"/>
    <xf numFmtId="0" fontId="38" fillId="7" borderId="0" xfId="0" applyFont="1" applyFill="1" applyBorder="1"/>
    <xf numFmtId="0" fontId="0" fillId="7" borderId="7" xfId="0" applyFont="1" applyFill="1" applyBorder="1"/>
    <xf numFmtId="0" fontId="31" fillId="7" borderId="14" xfId="0" applyFont="1" applyFill="1" applyBorder="1" applyAlignment="1" applyProtection="1">
      <alignment vertical="center" wrapText="1"/>
    </xf>
    <xf numFmtId="0" fontId="31" fillId="7" borderId="11" xfId="0" applyFont="1" applyFill="1" applyBorder="1" applyAlignment="1" applyProtection="1">
      <alignment horizontal="left"/>
    </xf>
    <xf numFmtId="0" fontId="31" fillId="7" borderId="31" xfId="0" applyFont="1" applyFill="1" applyBorder="1" applyAlignment="1" applyProtection="1">
      <alignment horizontal="left"/>
    </xf>
    <xf numFmtId="0" fontId="31" fillId="7" borderId="32" xfId="0" applyFont="1" applyFill="1" applyBorder="1" applyAlignment="1" applyProtection="1">
      <alignment horizontal="left"/>
    </xf>
    <xf numFmtId="0" fontId="0" fillId="7" borderId="9" xfId="0" applyFill="1" applyBorder="1"/>
    <xf numFmtId="0" fontId="0" fillId="7" borderId="7" xfId="0" applyFill="1" applyBorder="1"/>
    <xf numFmtId="0" fontId="31" fillId="7" borderId="34" xfId="0" applyFont="1" applyFill="1" applyBorder="1" applyAlignment="1">
      <alignment horizontal="left"/>
    </xf>
    <xf numFmtId="0" fontId="31" fillId="7" borderId="35" xfId="0" applyFont="1" applyFill="1" applyBorder="1" applyAlignment="1">
      <alignment horizontal="left"/>
    </xf>
    <xf numFmtId="0" fontId="0" fillId="7" borderId="35" xfId="0" applyFont="1" applyFill="1" applyBorder="1" applyProtection="1">
      <protection locked="0"/>
    </xf>
    <xf numFmtId="0" fontId="31" fillId="7" borderId="35" xfId="0" applyFont="1" applyFill="1" applyBorder="1" applyAlignment="1">
      <alignment horizontal="left" vertical="center"/>
    </xf>
    <xf numFmtId="0" fontId="0" fillId="7" borderId="36" xfId="0" applyFont="1" applyFill="1" applyBorder="1" applyAlignment="1">
      <alignment horizontal="left"/>
    </xf>
    <xf numFmtId="0" fontId="31" fillId="7" borderId="37" xfId="0" applyFont="1" applyFill="1" applyBorder="1" applyAlignment="1">
      <alignment horizontal="left"/>
    </xf>
    <xf numFmtId="0" fontId="0" fillId="7" borderId="38" xfId="0" applyFont="1" applyFill="1" applyBorder="1" applyProtection="1">
      <protection locked="0"/>
    </xf>
    <xf numFmtId="0" fontId="31" fillId="7" borderId="14" xfId="0" applyFont="1" applyFill="1" applyBorder="1" applyAlignment="1">
      <alignment horizontal="left"/>
    </xf>
    <xf numFmtId="0" fontId="31" fillId="7" borderId="12" xfId="0" applyFont="1" applyFill="1" applyBorder="1" applyAlignment="1">
      <alignment horizontal="left"/>
    </xf>
    <xf numFmtId="0" fontId="0" fillId="7" borderId="12" xfId="0" applyFont="1" applyFill="1" applyBorder="1" applyProtection="1">
      <protection locked="0"/>
    </xf>
    <xf numFmtId="0" fontId="39" fillId="7" borderId="12" xfId="0" applyFont="1" applyFill="1" applyBorder="1" applyAlignment="1">
      <alignment horizontal="left" vertical="center"/>
    </xf>
    <xf numFmtId="0" fontId="31" fillId="7" borderId="38" xfId="0" applyFont="1" applyFill="1" applyBorder="1" applyAlignment="1">
      <alignment horizontal="left"/>
    </xf>
    <xf numFmtId="0" fontId="31" fillId="7" borderId="39" xfId="0" applyFont="1" applyFill="1" applyBorder="1" applyAlignment="1">
      <alignment horizontal="left"/>
    </xf>
    <xf numFmtId="0" fontId="31" fillId="7" borderId="30" xfId="0" applyFont="1" applyFill="1" applyBorder="1" applyAlignment="1">
      <alignment horizontal="left"/>
    </xf>
    <xf numFmtId="0" fontId="0" fillId="7" borderId="30" xfId="0" applyFont="1" applyFill="1" applyBorder="1" applyProtection="1">
      <protection locked="0"/>
    </xf>
    <xf numFmtId="0" fontId="0" fillId="7" borderId="30" xfId="0" applyFont="1" applyFill="1" applyBorder="1" applyAlignment="1" applyProtection="1">
      <alignment horizontal="left"/>
      <protection locked="0"/>
    </xf>
    <xf numFmtId="0" fontId="31" fillId="7" borderId="26" xfId="0" applyFont="1" applyFill="1" applyBorder="1" applyAlignment="1">
      <alignment horizontal="center" vertical="center" wrapText="1"/>
    </xf>
    <xf numFmtId="0" fontId="31" fillId="7" borderId="41" xfId="0" applyFont="1" applyFill="1" applyBorder="1" applyAlignment="1">
      <alignment horizontal="center" vertical="center" wrapText="1"/>
    </xf>
    <xf numFmtId="0" fontId="31" fillId="7" borderId="27" xfId="0" applyFont="1" applyFill="1" applyBorder="1" applyAlignment="1">
      <alignment horizontal="center" vertical="center" wrapText="1"/>
    </xf>
    <xf numFmtId="0" fontId="31" fillId="7" borderId="27" xfId="0" applyFont="1" applyFill="1" applyBorder="1" applyAlignment="1">
      <alignment vertical="center" wrapText="1"/>
    </xf>
    <xf numFmtId="0" fontId="31" fillId="7" borderId="28" xfId="0" applyFont="1" applyFill="1" applyBorder="1" applyAlignment="1">
      <alignment horizontal="center" vertical="center" wrapText="1"/>
    </xf>
    <xf numFmtId="1" fontId="0" fillId="7" borderId="16" xfId="0" applyNumberFormat="1" applyFont="1" applyFill="1" applyBorder="1" applyAlignment="1">
      <alignment horizontal="center" vertical="center" wrapText="1"/>
    </xf>
    <xf numFmtId="0" fontId="0" fillId="7" borderId="42" xfId="0" applyFont="1" applyFill="1" applyBorder="1" applyAlignment="1">
      <alignment horizontal="justify" vertical="center" wrapText="1"/>
    </xf>
    <xf numFmtId="0" fontId="0" fillId="0" borderId="3" xfId="0" applyBorder="1" applyAlignment="1">
      <alignment horizontal="center"/>
    </xf>
    <xf numFmtId="0" fontId="0" fillId="7" borderId="17" xfId="0" applyFont="1" applyFill="1" applyBorder="1" applyAlignment="1">
      <alignment horizontal="justify" vertical="center" wrapText="1"/>
    </xf>
    <xf numFmtId="170" fontId="0" fillId="7" borderId="17" xfId="1" applyNumberFormat="1" applyFont="1" applyFill="1" applyBorder="1" applyAlignment="1" applyProtection="1">
      <alignment horizontal="justify"/>
    </xf>
    <xf numFmtId="170" fontId="0" fillId="7" borderId="18" xfId="1" applyNumberFormat="1" applyFont="1" applyFill="1" applyBorder="1" applyAlignment="1" applyProtection="1">
      <alignment horizontal="justify" vertical="center" wrapText="1"/>
    </xf>
    <xf numFmtId="0" fontId="0" fillId="7" borderId="17" xfId="0" applyFont="1" applyFill="1" applyBorder="1" applyAlignment="1">
      <alignment vertical="center" wrapText="1"/>
    </xf>
    <xf numFmtId="0" fontId="0" fillId="7" borderId="42" xfId="0" applyFont="1" applyFill="1" applyBorder="1" applyAlignment="1">
      <alignment horizontal="left" vertical="center" wrapText="1"/>
    </xf>
    <xf numFmtId="0" fontId="0" fillId="7" borderId="17" xfId="0" applyFont="1" applyFill="1" applyBorder="1" applyAlignment="1">
      <alignment horizontal="right" vertical="center" wrapText="1"/>
    </xf>
    <xf numFmtId="170" fontId="0" fillId="7" borderId="17" xfId="1" applyNumberFormat="1" applyFont="1" applyFill="1" applyBorder="1" applyAlignment="1" applyProtection="1"/>
    <xf numFmtId="170" fontId="0" fillId="7" borderId="18" xfId="1" applyNumberFormat="1" applyFont="1" applyFill="1" applyBorder="1" applyAlignment="1" applyProtection="1">
      <alignment horizontal="center" vertical="center" wrapText="1"/>
    </xf>
    <xf numFmtId="0" fontId="0" fillId="7" borderId="42" xfId="0" applyFont="1" applyFill="1" applyBorder="1" applyAlignment="1">
      <alignment vertical="center" wrapText="1"/>
    </xf>
    <xf numFmtId="170" fontId="0" fillId="7" borderId="18" xfId="1" applyNumberFormat="1" applyFont="1" applyFill="1" applyBorder="1" applyAlignment="1" applyProtection="1">
      <alignment vertical="center" wrapText="1"/>
    </xf>
    <xf numFmtId="0" fontId="31" fillId="7" borderId="42" xfId="0" applyFont="1" applyFill="1" applyBorder="1" applyAlignment="1">
      <alignment horizontal="left" vertical="center" wrapText="1"/>
    </xf>
    <xf numFmtId="0" fontId="0" fillId="0" borderId="3" xfId="0" applyFont="1" applyBorder="1" applyAlignment="1">
      <alignment horizontal="center"/>
    </xf>
    <xf numFmtId="0" fontId="31" fillId="7" borderId="17" xfId="0" applyFont="1" applyFill="1" applyBorder="1" applyAlignment="1">
      <alignment vertical="center" wrapText="1"/>
    </xf>
    <xf numFmtId="0" fontId="0" fillId="7" borderId="1" xfId="0" applyFont="1" applyFill="1" applyBorder="1" applyAlignment="1">
      <alignment horizontal="right" vertical="center" wrapText="1"/>
    </xf>
    <xf numFmtId="0" fontId="0" fillId="7" borderId="1" xfId="0" applyFont="1" applyFill="1" applyBorder="1" applyAlignment="1">
      <alignment vertical="center" wrapText="1"/>
    </xf>
    <xf numFmtId="0" fontId="31" fillId="7" borderId="1" xfId="0" applyFont="1" applyFill="1" applyBorder="1" applyAlignment="1">
      <alignment vertical="center" wrapText="1"/>
    </xf>
    <xf numFmtId="170" fontId="0" fillId="7" borderId="1" xfId="1" applyNumberFormat="1" applyFont="1" applyFill="1" applyBorder="1" applyAlignment="1" applyProtection="1">
      <alignment horizontal="justify" vertical="center" wrapText="1"/>
    </xf>
    <xf numFmtId="170" fontId="0" fillId="7" borderId="1" xfId="1" applyNumberFormat="1" applyFont="1" applyFill="1" applyBorder="1" applyAlignment="1" applyProtection="1">
      <alignment horizontal="center" vertical="center" wrapText="1"/>
    </xf>
    <xf numFmtId="0" fontId="31" fillId="7" borderId="25" xfId="0" applyFont="1" applyFill="1" applyBorder="1" applyAlignment="1">
      <alignment horizontal="center" vertical="center" wrapText="1"/>
    </xf>
    <xf numFmtId="0" fontId="0" fillId="7" borderId="25" xfId="0" applyFont="1" applyFill="1" applyBorder="1" applyAlignment="1">
      <alignment horizontal="center" vertical="center" wrapText="1"/>
    </xf>
    <xf numFmtId="0" fontId="0" fillId="7" borderId="25" xfId="0" applyFont="1" applyFill="1" applyBorder="1" applyAlignment="1">
      <alignment horizontal="justify" vertical="center" wrapText="1"/>
    </xf>
    <xf numFmtId="0" fontId="31" fillId="0" borderId="3" xfId="0" applyFont="1" applyBorder="1" applyAlignment="1">
      <alignment horizontal="center"/>
    </xf>
    <xf numFmtId="1" fontId="31" fillId="7" borderId="16" xfId="0" applyNumberFormat="1" applyFont="1" applyFill="1" applyBorder="1" applyAlignment="1">
      <alignment horizontal="center" vertical="center" wrapText="1"/>
    </xf>
    <xf numFmtId="0" fontId="31" fillId="7" borderId="25" xfId="0" applyFont="1" applyFill="1" applyBorder="1" applyAlignment="1">
      <alignment horizontal="justify" vertical="center" wrapText="1"/>
    </xf>
    <xf numFmtId="0" fontId="31" fillId="0" borderId="3" xfId="0" applyFont="1" applyBorder="1" applyAlignment="1">
      <alignment horizontal="justify"/>
    </xf>
    <xf numFmtId="170" fontId="31" fillId="7" borderId="1" xfId="1" applyNumberFormat="1" applyFont="1" applyFill="1" applyBorder="1" applyAlignment="1" applyProtection="1">
      <alignment horizontal="justify" vertical="center" wrapText="1"/>
    </xf>
    <xf numFmtId="170" fontId="31" fillId="7" borderId="18" xfId="1" applyNumberFormat="1" applyFont="1" applyFill="1" applyBorder="1" applyAlignment="1" applyProtection="1">
      <alignment horizontal="justify" vertical="center" wrapText="1"/>
    </xf>
    <xf numFmtId="0" fontId="0" fillId="7" borderId="25" xfId="0" applyFont="1" applyFill="1" applyBorder="1" applyAlignment="1">
      <alignment horizontal="center" vertical="center"/>
    </xf>
    <xf numFmtId="171" fontId="0" fillId="7" borderId="1" xfId="6" applyFont="1" applyFill="1" applyBorder="1" applyAlignment="1" applyProtection="1">
      <alignment horizontal="center" vertical="center"/>
      <protection locked="0"/>
    </xf>
    <xf numFmtId="170" fontId="0" fillId="7" borderId="1" xfId="1" applyNumberFormat="1" applyFont="1" applyFill="1" applyBorder="1" applyAlignment="1" applyProtection="1">
      <alignment horizontal="center" vertical="center"/>
      <protection locked="0"/>
    </xf>
    <xf numFmtId="0" fontId="0" fillId="7" borderId="43" xfId="0" applyFont="1" applyFill="1" applyBorder="1" applyAlignment="1">
      <alignment horizontal="center" vertical="center"/>
    </xf>
    <xf numFmtId="171" fontId="0" fillId="7" borderId="23" xfId="6" applyFont="1" applyFill="1" applyBorder="1" applyAlignment="1" applyProtection="1">
      <alignment horizontal="right" vertical="center"/>
      <protection locked="0"/>
    </xf>
    <xf numFmtId="170" fontId="0" fillId="7" borderId="23" xfId="1" applyNumberFormat="1" applyFont="1" applyFill="1" applyBorder="1" applyAlignment="1" applyProtection="1">
      <alignment horizontal="center" vertical="center"/>
      <protection locked="0"/>
    </xf>
    <xf numFmtId="171" fontId="0" fillId="7" borderId="23" xfId="6" applyFont="1" applyFill="1" applyBorder="1" applyAlignment="1" applyProtection="1">
      <alignment vertical="center"/>
      <protection locked="0"/>
    </xf>
    <xf numFmtId="171" fontId="0" fillId="7" borderId="23" xfId="6" applyFont="1" applyFill="1" applyBorder="1" applyAlignment="1" applyProtection="1">
      <alignment horizontal="center" vertical="center"/>
      <protection locked="0"/>
    </xf>
    <xf numFmtId="0" fontId="31" fillId="7" borderId="43" xfId="0" applyFont="1" applyFill="1" applyBorder="1" applyAlignment="1">
      <alignment horizontal="center" vertical="center"/>
    </xf>
    <xf numFmtId="171" fontId="31" fillId="7" borderId="23" xfId="6" applyFont="1" applyFill="1" applyBorder="1" applyAlignment="1" applyProtection="1">
      <alignment horizontal="center" vertical="center"/>
      <protection locked="0"/>
    </xf>
    <xf numFmtId="170" fontId="31" fillId="7" borderId="23" xfId="1" applyNumberFormat="1" applyFont="1" applyFill="1" applyBorder="1" applyAlignment="1" applyProtection="1">
      <alignment horizontal="center" vertical="center"/>
      <protection locked="0"/>
    </xf>
    <xf numFmtId="170" fontId="31" fillId="7" borderId="18" xfId="1" applyNumberFormat="1" applyFont="1" applyFill="1" applyBorder="1" applyAlignment="1" applyProtection="1">
      <alignment horizontal="center" vertical="center" wrapText="1"/>
    </xf>
    <xf numFmtId="0" fontId="0" fillId="7" borderId="22" xfId="0" applyFont="1" applyFill="1" applyBorder="1" applyAlignment="1">
      <alignment horizontal="center" vertical="center"/>
    </xf>
    <xf numFmtId="0" fontId="0" fillId="7" borderId="23" xfId="0" applyFill="1" applyBorder="1" applyAlignment="1">
      <alignment horizontal="center" vertical="center"/>
    </xf>
    <xf numFmtId="0" fontId="31" fillId="7" borderId="22" xfId="0" applyFont="1" applyFill="1" applyBorder="1" applyAlignment="1">
      <alignment horizontal="center" vertical="center"/>
    </xf>
    <xf numFmtId="0" fontId="31" fillId="7" borderId="23" xfId="0" applyFont="1" applyFill="1" applyBorder="1" applyAlignment="1">
      <alignment horizontal="center" vertical="center"/>
    </xf>
    <xf numFmtId="0" fontId="0" fillId="7" borderId="23" xfId="0" applyFont="1" applyFill="1" applyBorder="1" applyAlignment="1">
      <alignment horizontal="center" vertical="center"/>
    </xf>
    <xf numFmtId="171" fontId="0" fillId="7" borderId="23" xfId="6" applyFont="1" applyFill="1" applyBorder="1" applyAlignment="1" applyProtection="1">
      <alignment horizontal="left" vertical="center"/>
      <protection locked="0"/>
    </xf>
    <xf numFmtId="0" fontId="0" fillId="7" borderId="29" xfId="0" applyFont="1" applyFill="1" applyBorder="1" applyAlignment="1">
      <alignment horizontal="left" vertical="center" wrapText="1"/>
    </xf>
    <xf numFmtId="0" fontId="0" fillId="7" borderId="12" xfId="0" applyFont="1" applyFill="1" applyBorder="1" applyAlignment="1">
      <alignment horizontal="left" vertical="center" wrapText="1"/>
    </xf>
    <xf numFmtId="0" fontId="0" fillId="7" borderId="25" xfId="0" applyFont="1" applyFill="1" applyBorder="1" applyAlignment="1">
      <alignment horizontal="left" vertical="center" wrapText="1"/>
    </xf>
    <xf numFmtId="0" fontId="0" fillId="7" borderId="22" xfId="0" applyFont="1" applyFill="1" applyBorder="1" applyAlignment="1" applyProtection="1">
      <alignment horizontal="center" vertical="center"/>
      <protection locked="0"/>
    </xf>
    <xf numFmtId="0" fontId="0" fillId="7" borderId="43" xfId="0" applyFont="1" applyFill="1" applyBorder="1" applyAlignment="1" applyProtection="1">
      <alignment horizontal="center" vertical="center"/>
      <protection locked="0"/>
    </xf>
    <xf numFmtId="0" fontId="31" fillId="7" borderId="4" xfId="0" applyFont="1" applyFill="1" applyBorder="1" applyAlignment="1">
      <alignment vertical="center"/>
    </xf>
    <xf numFmtId="0" fontId="31" fillId="7" borderId="5" xfId="0" applyFont="1" applyFill="1" applyBorder="1" applyAlignment="1">
      <alignment vertical="center"/>
    </xf>
    <xf numFmtId="0" fontId="0" fillId="7" borderId="5" xfId="0" applyFill="1" applyBorder="1" applyAlignment="1">
      <alignment horizontal="center" vertical="center"/>
    </xf>
    <xf numFmtId="171" fontId="0" fillId="7" borderId="5" xfId="6" applyFont="1" applyFill="1" applyBorder="1" applyAlignment="1" applyProtection="1">
      <alignment horizontal="left" vertical="center"/>
      <protection locked="0"/>
    </xf>
    <xf numFmtId="172" fontId="31" fillId="7" borderId="44" xfId="3" applyNumberFormat="1" applyFont="1" applyFill="1" applyBorder="1" applyAlignment="1" applyProtection="1">
      <alignment vertical="center"/>
      <protection hidden="1"/>
    </xf>
    <xf numFmtId="0" fontId="31" fillId="7" borderId="45" xfId="0" applyFont="1" applyFill="1" applyBorder="1" applyAlignment="1">
      <alignment horizontal="left" vertical="center"/>
    </xf>
    <xf numFmtId="165" fontId="31" fillId="7" borderId="46" xfId="3" applyFont="1" applyFill="1" applyBorder="1" applyAlignment="1" applyProtection="1">
      <alignment vertical="center"/>
      <protection hidden="1"/>
    </xf>
    <xf numFmtId="0" fontId="34" fillId="7" borderId="9" xfId="0" applyFont="1" applyFill="1" applyBorder="1" applyProtection="1">
      <protection locked="0"/>
    </xf>
    <xf numFmtId="0" fontId="34" fillId="7" borderId="0" xfId="0" applyFont="1" applyFill="1" applyBorder="1" applyProtection="1">
      <protection locked="0"/>
    </xf>
    <xf numFmtId="0" fontId="34" fillId="7" borderId="0" xfId="0" applyFont="1" applyFill="1" applyBorder="1"/>
    <xf numFmtId="0" fontId="31" fillId="7" borderId="14" xfId="0" applyFont="1" applyFill="1" applyBorder="1" applyAlignment="1">
      <alignment horizontal="left" vertical="center"/>
    </xf>
    <xf numFmtId="172" fontId="31" fillId="7" borderId="46" xfId="3" applyNumberFormat="1" applyFont="1" applyFill="1" applyBorder="1" applyAlignment="1" applyProtection="1">
      <alignment vertical="center"/>
      <protection hidden="1"/>
    </xf>
    <xf numFmtId="0" fontId="41" fillId="7" borderId="9" xfId="0" applyFont="1" applyFill="1" applyBorder="1" applyProtection="1">
      <protection locked="0"/>
    </xf>
    <xf numFmtId="0" fontId="41" fillId="7" borderId="0" xfId="0" applyFont="1" applyFill="1" applyBorder="1" applyProtection="1">
      <protection locked="0"/>
    </xf>
    <xf numFmtId="0" fontId="41" fillId="7" borderId="0" xfId="0" applyFont="1" applyFill="1" applyBorder="1"/>
    <xf numFmtId="0" fontId="31" fillId="7" borderId="14" xfId="0" applyFont="1" applyFill="1" applyBorder="1" applyAlignment="1">
      <alignment horizontal="left"/>
    </xf>
    <xf numFmtId="172" fontId="31" fillId="7" borderId="46" xfId="3" applyNumberFormat="1" applyFont="1" applyFill="1" applyBorder="1" applyAlignment="1" applyProtection="1">
      <alignment horizontal="right" vertical="center"/>
      <protection hidden="1"/>
    </xf>
    <xf numFmtId="0" fontId="41" fillId="7" borderId="11" xfId="0" applyFont="1" applyFill="1" applyBorder="1"/>
    <xf numFmtId="0" fontId="41" fillId="7" borderId="31" xfId="0" applyFont="1" applyFill="1" applyBorder="1"/>
    <xf numFmtId="0" fontId="31" fillId="7" borderId="31" xfId="0" applyFont="1" applyFill="1" applyBorder="1"/>
    <xf numFmtId="0" fontId="31" fillId="7" borderId="39" xfId="0" applyFont="1" applyFill="1" applyBorder="1" applyAlignment="1">
      <alignment horizontal="left"/>
    </xf>
    <xf numFmtId="172" fontId="31" fillId="7" borderId="47" xfId="3" applyNumberFormat="1" applyFont="1" applyFill="1" applyBorder="1" applyAlignment="1" applyProtection="1">
      <alignment horizontal="right" vertical="center"/>
      <protection locked="0" hidden="1"/>
    </xf>
    <xf numFmtId="0" fontId="42" fillId="7" borderId="4" xfId="0" applyFont="1" applyFill="1" applyBorder="1"/>
    <xf numFmtId="0" fontId="42" fillId="7" borderId="5" xfId="0" applyFont="1" applyFill="1" applyBorder="1"/>
    <xf numFmtId="0" fontId="42" fillId="7" borderId="6" xfId="0" applyFont="1" applyFill="1" applyBorder="1"/>
    <xf numFmtId="0" fontId="42" fillId="7" borderId="14" xfId="0" applyFont="1" applyFill="1" applyBorder="1" applyAlignment="1" applyProtection="1">
      <alignment horizontal="left" vertical="center"/>
      <protection locked="0"/>
    </xf>
    <xf numFmtId="0" fontId="42" fillId="7" borderId="12" xfId="0" applyFont="1" applyFill="1" applyBorder="1" applyAlignment="1" applyProtection="1">
      <alignment horizontal="left" vertical="center"/>
      <protection locked="0"/>
    </xf>
    <xf numFmtId="0" fontId="0" fillId="7" borderId="12" xfId="0" applyFont="1" applyFill="1" applyBorder="1" applyAlignment="1">
      <alignment horizontal="left" vertical="center"/>
    </xf>
    <xf numFmtId="0" fontId="31" fillId="7" borderId="49" xfId="0" applyFont="1" applyFill="1" applyBorder="1" applyAlignment="1">
      <alignment horizontal="center" vertical="center"/>
    </xf>
    <xf numFmtId="0" fontId="0" fillId="7" borderId="49" xfId="0" applyFont="1" applyFill="1" applyBorder="1" applyAlignment="1">
      <alignment horizontal="left" vertical="center"/>
    </xf>
    <xf numFmtId="0" fontId="0" fillId="7" borderId="15" xfId="0" applyFont="1" applyFill="1" applyBorder="1" applyAlignment="1">
      <alignment horizontal="left" vertical="center"/>
    </xf>
    <xf numFmtId="0" fontId="0" fillId="7" borderId="12" xfId="0" applyFont="1" applyFill="1" applyBorder="1" applyAlignment="1">
      <alignment vertical="center"/>
    </xf>
    <xf numFmtId="0" fontId="0" fillId="7" borderId="15" xfId="0" applyFont="1" applyFill="1" applyBorder="1" applyAlignment="1">
      <alignment vertical="center"/>
    </xf>
    <xf numFmtId="0" fontId="0" fillId="7" borderId="49" xfId="0" applyFont="1" applyFill="1" applyBorder="1" applyAlignment="1">
      <alignment horizontal="right" vertical="center"/>
    </xf>
    <xf numFmtId="9" fontId="42" fillId="7" borderId="31" xfId="0" applyNumberFormat="1" applyFont="1" applyFill="1" applyBorder="1" applyAlignment="1" applyProtection="1">
      <alignment horizontal="left" vertical="center" wrapText="1"/>
      <protection locked="0"/>
    </xf>
    <xf numFmtId="0" fontId="42" fillId="7" borderId="31" xfId="0" applyFont="1" applyFill="1" applyBorder="1" applyAlignment="1">
      <alignment horizontal="left" vertical="center"/>
    </xf>
    <xf numFmtId="0" fontId="42" fillId="7" borderId="49" xfId="0" applyFont="1" applyFill="1" applyBorder="1" applyAlignment="1">
      <alignment horizontal="center" vertical="center"/>
    </xf>
    <xf numFmtId="0" fontId="42" fillId="7" borderId="32" xfId="0" applyFont="1" applyFill="1" applyBorder="1" applyAlignment="1">
      <alignment horizontal="left" vertical="center"/>
    </xf>
    <xf numFmtId="0" fontId="0" fillId="7" borderId="5" xfId="0" applyFont="1" applyFill="1" applyBorder="1"/>
    <xf numFmtId="0" fontId="0" fillId="7" borderId="6" xfId="0" applyFont="1" applyFill="1" applyBorder="1"/>
    <xf numFmtId="0" fontId="0" fillId="7" borderId="0" xfId="0" applyFont="1" applyFill="1" applyBorder="1" applyAlignment="1"/>
    <xf numFmtId="0" fontId="0" fillId="7" borderId="0" xfId="0" applyFont="1" applyFill="1" applyBorder="1"/>
    <xf numFmtId="0" fontId="37" fillId="7" borderId="9" xfId="0" applyFont="1" applyFill="1" applyBorder="1" applyAlignment="1">
      <alignment horizontal="left"/>
    </xf>
    <xf numFmtId="0" fontId="31" fillId="7" borderId="0" xfId="0" applyFont="1" applyFill="1" applyBorder="1" applyAlignment="1">
      <alignment horizontal="left"/>
    </xf>
    <xf numFmtId="0" fontId="37" fillId="7" borderId="7" xfId="0" applyFont="1" applyFill="1" applyBorder="1" applyAlignment="1" applyProtection="1">
      <alignment horizontal="center" vertical="top"/>
      <protection locked="0"/>
    </xf>
    <xf numFmtId="0" fontId="44" fillId="7" borderId="0" xfId="0" applyFont="1" applyFill="1" applyBorder="1" applyAlignment="1"/>
    <xf numFmtId="0" fontId="31" fillId="7" borderId="0" xfId="0" applyFont="1" applyFill="1" applyBorder="1" applyAlignment="1"/>
    <xf numFmtId="0" fontId="37" fillId="7" borderId="0" xfId="0" applyFont="1" applyFill="1" applyBorder="1" applyAlignment="1">
      <alignment horizontal="left"/>
    </xf>
    <xf numFmtId="0" fontId="0" fillId="4" borderId="1" xfId="0" applyFont="1" applyFill="1" applyBorder="1" applyAlignment="1">
      <alignment vertical="center" wrapText="1"/>
    </xf>
    <xf numFmtId="0" fontId="31" fillId="0" borderId="1" xfId="0" applyFont="1" applyBorder="1" applyAlignment="1">
      <alignment vertical="center" wrapText="1"/>
    </xf>
    <xf numFmtId="0" fontId="0" fillId="5" borderId="1" xfId="0" applyFont="1" applyFill="1" applyBorder="1" applyAlignment="1">
      <alignment vertical="center" wrapText="1"/>
    </xf>
    <xf numFmtId="0" fontId="0" fillId="0" borderId="1" xfId="0" applyFont="1" applyBorder="1" applyAlignment="1">
      <alignment vertical="center" wrapText="1"/>
    </xf>
    <xf numFmtId="0" fontId="31" fillId="7" borderId="51" xfId="0" applyFont="1" applyFill="1" applyBorder="1" applyAlignment="1">
      <alignment horizontal="center" vertical="center" wrapText="1"/>
    </xf>
    <xf numFmtId="170" fontId="0" fillId="7" borderId="52" xfId="1" applyNumberFormat="1" applyFont="1" applyFill="1" applyBorder="1" applyAlignment="1" applyProtection="1">
      <alignment horizontal="justify"/>
    </xf>
    <xf numFmtId="170" fontId="0" fillId="7" borderId="53" xfId="1" applyNumberFormat="1" applyFont="1" applyFill="1" applyBorder="1" applyAlignment="1" applyProtection="1">
      <alignment horizontal="center" vertical="center"/>
      <protection locked="0"/>
    </xf>
    <xf numFmtId="0" fontId="31" fillId="7" borderId="4" xfId="0" applyFont="1" applyFill="1" applyBorder="1" applyAlignment="1">
      <alignment horizontal="left" vertical="center"/>
    </xf>
    <xf numFmtId="0" fontId="0" fillId="7" borderId="7" xfId="0" applyFont="1" applyFill="1" applyBorder="1" applyAlignment="1">
      <alignment horizontal="left" vertical="center"/>
    </xf>
    <xf numFmtId="0" fontId="31" fillId="7" borderId="7" xfId="0" applyFont="1" applyFill="1" applyBorder="1" applyAlignment="1">
      <alignment horizontal="center" vertical="center"/>
    </xf>
    <xf numFmtId="0" fontId="0" fillId="8" borderId="1" xfId="0" applyFont="1" applyFill="1" applyBorder="1" applyAlignment="1">
      <alignment vertical="center" wrapText="1"/>
    </xf>
    <xf numFmtId="0" fontId="18" fillId="5" borderId="1" xfId="0" applyFont="1" applyFill="1" applyBorder="1" applyAlignment="1">
      <alignment vertical="center" wrapText="1"/>
    </xf>
    <xf numFmtId="0" fontId="7" fillId="5" borderId="1" xfId="0" applyFont="1" applyFill="1" applyBorder="1" applyAlignment="1">
      <alignment vertical="center" wrapText="1"/>
    </xf>
    <xf numFmtId="0" fontId="0" fillId="6" borderId="1" xfId="0" applyFont="1" applyFill="1" applyBorder="1" applyAlignment="1">
      <alignment vertical="center" wrapText="1"/>
    </xf>
    <xf numFmtId="0" fontId="7" fillId="4" borderId="1" xfId="0" applyFont="1" applyFill="1" applyBorder="1" applyAlignment="1">
      <alignment vertical="center" wrapText="1"/>
    </xf>
    <xf numFmtId="0" fontId="0" fillId="10" borderId="1" xfId="0" applyFont="1" applyFill="1" applyBorder="1" applyAlignment="1">
      <alignment vertical="center" wrapText="1"/>
    </xf>
    <xf numFmtId="0" fontId="0" fillId="6" borderId="3" xfId="0" applyFill="1" applyBorder="1" applyAlignment="1">
      <alignment horizontal="center"/>
    </xf>
    <xf numFmtId="0" fontId="0" fillId="6" borderId="3" xfId="0" applyFont="1" applyFill="1" applyBorder="1" applyAlignment="1">
      <alignment horizontal="center"/>
    </xf>
    <xf numFmtId="0" fontId="0" fillId="9" borderId="3" xfId="0" applyFill="1" applyBorder="1" applyAlignment="1">
      <alignment horizontal="center"/>
    </xf>
    <xf numFmtId="0" fontId="45" fillId="0" borderId="1" xfId="0" applyFont="1" applyBorder="1" applyAlignment="1">
      <alignment horizontal="center"/>
    </xf>
    <xf numFmtId="0" fontId="45" fillId="0" borderId="1" xfId="0" applyFont="1" applyBorder="1" applyAlignment="1">
      <alignment horizontal="center" vertical="center"/>
    </xf>
    <xf numFmtId="0" fontId="45" fillId="0" borderId="1" xfId="0" applyFont="1" applyBorder="1"/>
    <xf numFmtId="0" fontId="23" fillId="0" borderId="1" xfId="0" applyFont="1" applyBorder="1"/>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169" fontId="23" fillId="0" borderId="1" xfId="0" applyNumberFormat="1" applyFont="1" applyBorder="1" applyAlignment="1">
      <alignment horizontal="center" vertical="center"/>
    </xf>
    <xf numFmtId="0" fontId="45" fillId="0" borderId="1" xfId="0" applyFont="1" applyBorder="1" applyAlignment="1">
      <alignment wrapText="1"/>
    </xf>
    <xf numFmtId="0" fontId="45"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0" borderId="1" xfId="0" applyFont="1" applyBorder="1" applyAlignment="1">
      <alignment horizontal="justify" wrapText="1"/>
    </xf>
    <xf numFmtId="0" fontId="23" fillId="0" borderId="1" xfId="0" applyFont="1" applyBorder="1" applyAlignment="1">
      <alignment wrapText="1"/>
    </xf>
    <xf numFmtId="169" fontId="48" fillId="6" borderId="1" xfId="0" applyNumberFormat="1" applyFont="1" applyFill="1" applyBorder="1" applyAlignment="1">
      <alignment horizontal="center" vertical="center"/>
    </xf>
    <xf numFmtId="0" fontId="45" fillId="0" borderId="0" xfId="0" applyFont="1" applyAlignment="1">
      <alignment horizontal="center"/>
    </xf>
    <xf numFmtId="0" fontId="23" fillId="0" borderId="0" xfId="0" applyFont="1" applyAlignment="1">
      <alignment horizontal="justify" wrapText="1"/>
    </xf>
    <xf numFmtId="0" fontId="23" fillId="0" borderId="0" xfId="0" applyFont="1" applyAlignment="1">
      <alignment horizontal="center" vertical="center" wrapText="1"/>
    </xf>
    <xf numFmtId="0" fontId="23" fillId="0" borderId="0" xfId="0" applyFont="1" applyAlignment="1">
      <alignment horizontal="center" vertical="center"/>
    </xf>
    <xf numFmtId="169" fontId="45" fillId="0" borderId="1" xfId="0" applyNumberFormat="1" applyFont="1" applyBorder="1"/>
    <xf numFmtId="0" fontId="8" fillId="0" borderId="8" xfId="0" applyFont="1" applyFill="1" applyBorder="1" applyAlignment="1" applyProtection="1">
      <alignment horizontal="left" wrapText="1"/>
      <protection hidden="1"/>
    </xf>
    <xf numFmtId="167" fontId="8" fillId="0" borderId="3" xfId="3" applyNumberFormat="1" applyFont="1" applyFill="1" applyBorder="1" applyAlignment="1" applyProtection="1">
      <alignment horizontal="center"/>
      <protection hidden="1"/>
    </xf>
    <xf numFmtId="167" fontId="8" fillId="0" borderId="3" xfId="3" applyNumberFormat="1" applyFont="1" applyFill="1" applyBorder="1" applyAlignment="1" applyProtection="1">
      <alignment horizontal="right"/>
      <protection hidden="1"/>
    </xf>
    <xf numFmtId="0" fontId="8" fillId="0" borderId="2" xfId="0" applyFont="1" applyFill="1" applyBorder="1" applyAlignment="1" applyProtection="1">
      <alignment horizontal="left" wrapText="1"/>
      <protection hidden="1"/>
    </xf>
    <xf numFmtId="0" fontId="4" fillId="0" borderId="0" xfId="0" applyFont="1" applyFill="1" applyAlignment="1">
      <alignment horizontal="center"/>
    </xf>
    <xf numFmtId="0" fontId="25" fillId="0" borderId="0" xfId="0" applyFont="1"/>
    <xf numFmtId="0" fontId="8" fillId="0" borderId="2" xfId="0" applyFont="1" applyFill="1" applyBorder="1" applyAlignment="1" applyProtection="1">
      <alignment horizontal="left"/>
      <protection hidden="1"/>
    </xf>
    <xf numFmtId="167" fontId="8" fillId="0" borderId="0" xfId="3" applyNumberFormat="1" applyFont="1" applyFill="1" applyBorder="1" applyAlignment="1" applyProtection="1">
      <alignment horizontal="right"/>
      <protection hidden="1"/>
    </xf>
    <xf numFmtId="0" fontId="8" fillId="0" borderId="8" xfId="0" applyFont="1" applyFill="1" applyBorder="1" applyAlignment="1" applyProtection="1">
      <alignment horizontal="left"/>
      <protection hidden="1"/>
    </xf>
    <xf numFmtId="166" fontId="8" fillId="0" borderId="3" xfId="1" applyFont="1" applyFill="1" applyBorder="1" applyAlignment="1" applyProtection="1">
      <alignment horizontal="right"/>
      <protection hidden="1"/>
    </xf>
    <xf numFmtId="0" fontId="4" fillId="0" borderId="0" xfId="0" applyFont="1" applyFill="1" applyAlignment="1">
      <alignment wrapText="1"/>
    </xf>
    <xf numFmtId="0" fontId="49" fillId="0" borderId="0" xfId="0" applyFont="1" applyFill="1"/>
    <xf numFmtId="0" fontId="25" fillId="0" borderId="0" xfId="0" applyFont="1" applyFill="1"/>
    <xf numFmtId="168" fontId="4" fillId="0" borderId="0" xfId="0" applyNumberFormat="1" applyFont="1" applyFill="1"/>
    <xf numFmtId="3" fontId="4" fillId="0" borderId="0" xfId="0" applyNumberFormat="1" applyFont="1" applyFill="1"/>
    <xf numFmtId="0" fontId="8" fillId="0" borderId="56" xfId="0" applyFont="1" applyFill="1" applyBorder="1" applyAlignment="1" applyProtection="1">
      <alignment horizontal="center"/>
      <protection hidden="1"/>
    </xf>
    <xf numFmtId="0" fontId="0" fillId="0" borderId="0" xfId="0" applyAlignment="1">
      <alignment horizontal="center"/>
    </xf>
    <xf numFmtId="2" fontId="7" fillId="0" borderId="1" xfId="0" applyNumberFormat="1" applyFont="1" applyBorder="1" applyAlignment="1">
      <alignment horizontal="center"/>
    </xf>
    <xf numFmtId="2" fontId="0" fillId="2" borderId="1" xfId="0" applyNumberFormat="1" applyFill="1" applyBorder="1" applyAlignment="1"/>
    <xf numFmtId="2" fontId="10" fillId="0" borderId="1" xfId="0" applyNumberFormat="1" applyFont="1" applyBorder="1" applyAlignment="1">
      <alignment horizontal="center"/>
    </xf>
    <xf numFmtId="2" fontId="0" fillId="0" borderId="1" xfId="0" applyNumberFormat="1" applyBorder="1" applyAlignment="1">
      <alignment horizontal="center"/>
    </xf>
    <xf numFmtId="2" fontId="0" fillId="0" borderId="1" xfId="0" applyNumberFormat="1" applyBorder="1" applyAlignment="1">
      <alignment wrapText="1"/>
    </xf>
    <xf numFmtId="2" fontId="7" fillId="0" borderId="1" xfId="3" applyNumberFormat="1" applyFont="1" applyBorder="1" applyAlignment="1">
      <alignment horizontal="center"/>
    </xf>
    <xf numFmtId="2" fontId="10" fillId="0" borderId="1" xfId="0" applyNumberFormat="1" applyFont="1" applyFill="1" applyBorder="1" applyAlignment="1">
      <alignment horizontal="center"/>
    </xf>
    <xf numFmtId="2" fontId="0" fillId="0" borderId="1" xfId="0" applyNumberFormat="1" applyBorder="1" applyAlignment="1">
      <alignment horizontal="left" wrapText="1"/>
    </xf>
    <xf numFmtId="2" fontId="0" fillId="0" borderId="1" xfId="0" applyNumberFormat="1" applyFill="1" applyBorder="1" applyAlignment="1">
      <alignment horizontal="center" wrapText="1"/>
    </xf>
    <xf numFmtId="2" fontId="0" fillId="0" borderId="1" xfId="0" applyNumberFormat="1" applyBorder="1" applyAlignment="1">
      <alignment horizontal="center" wrapText="1"/>
    </xf>
    <xf numFmtId="2" fontId="0" fillId="0" borderId="27" xfId="0" applyNumberFormat="1" applyFill="1" applyBorder="1" applyAlignment="1"/>
    <xf numFmtId="2" fontId="7" fillId="0" borderId="1" xfId="1" applyNumberFormat="1" applyFont="1" applyFill="1" applyBorder="1" applyAlignment="1">
      <alignment horizontal="center"/>
    </xf>
    <xf numFmtId="2" fontId="7" fillId="0" borderId="23" xfId="0" applyNumberFormat="1" applyFont="1" applyFill="1" applyBorder="1" applyAlignment="1">
      <alignment horizontal="center"/>
    </xf>
    <xf numFmtId="2" fontId="7" fillId="0" borderId="23" xfId="0" applyNumberFormat="1" applyFont="1" applyBorder="1" applyAlignment="1">
      <alignment horizontal="center"/>
    </xf>
    <xf numFmtId="2" fontId="0" fillId="2" borderId="17" xfId="0" applyNumberFormat="1" applyFill="1" applyBorder="1" applyAlignment="1"/>
    <xf numFmtId="2" fontId="2" fillId="0" borderId="1" xfId="0" applyNumberFormat="1" applyFont="1" applyBorder="1" applyAlignment="1">
      <alignment horizontal="center"/>
    </xf>
    <xf numFmtId="2" fontId="3" fillId="0" borderId="1" xfId="0" applyNumberFormat="1" applyFont="1" applyBorder="1" applyAlignment="1">
      <alignment wrapText="1"/>
    </xf>
    <xf numFmtId="2" fontId="15" fillId="0" borderId="1" xfId="2" applyNumberFormat="1" applyFont="1" applyFill="1" applyBorder="1" applyAlignment="1">
      <alignment horizontal="right"/>
    </xf>
    <xf numFmtId="2" fontId="15" fillId="0" borderId="1" xfId="2" applyNumberFormat="1" applyFont="1" applyFill="1" applyBorder="1" applyAlignment="1">
      <alignment horizontal="center"/>
    </xf>
    <xf numFmtId="2" fontId="17" fillId="0" borderId="1" xfId="2" applyNumberFormat="1" applyFont="1" applyFill="1" applyBorder="1" applyAlignment="1">
      <alignment horizontal="center" wrapText="1"/>
    </xf>
    <xf numFmtId="165" fontId="3" fillId="0" borderId="1" xfId="0" applyNumberFormat="1" applyFont="1" applyBorder="1" applyAlignment="1">
      <alignment horizontal="center" vertical="center"/>
    </xf>
    <xf numFmtId="165" fontId="0" fillId="0" borderId="23" xfId="0" applyNumberFormat="1" applyBorder="1" applyAlignment="1">
      <alignment horizontal="center"/>
    </xf>
    <xf numFmtId="165" fontId="0" fillId="0" borderId="27" xfId="0" applyNumberFormat="1" applyBorder="1" applyAlignment="1">
      <alignment horizontal="center"/>
    </xf>
    <xf numFmtId="165" fontId="0" fillId="0" borderId="17" xfId="0" applyNumberFormat="1" applyBorder="1" applyAlignment="1">
      <alignment horizontal="center"/>
    </xf>
    <xf numFmtId="165" fontId="0" fillId="2" borderId="1" xfId="0" applyNumberFormat="1" applyFill="1" applyBorder="1" applyAlignment="1">
      <alignment horizontal="center"/>
    </xf>
    <xf numFmtId="165" fontId="0" fillId="2" borderId="1" xfId="0" applyNumberFormat="1" applyFill="1" applyBorder="1" applyAlignment="1"/>
    <xf numFmtId="165" fontId="0" fillId="0" borderId="1" xfId="0" applyNumberFormat="1" applyFill="1" applyBorder="1" applyAlignment="1">
      <alignment horizontal="center"/>
    </xf>
    <xf numFmtId="165" fontId="7" fillId="0" borderId="1" xfId="0" applyNumberFormat="1" applyFont="1" applyFill="1" applyBorder="1" applyAlignment="1">
      <alignment horizontal="center"/>
    </xf>
    <xf numFmtId="165" fontId="0" fillId="0" borderId="1" xfId="0" applyNumberFormat="1" applyBorder="1" applyAlignment="1">
      <alignment horizontal="left" wrapText="1"/>
    </xf>
    <xf numFmtId="165" fontId="0" fillId="0" borderId="1" xfId="0" applyNumberFormat="1" applyBorder="1" applyAlignment="1">
      <alignment horizontal="center"/>
    </xf>
    <xf numFmtId="165" fontId="3" fillId="0" borderId="1" xfId="0" applyNumberFormat="1" applyFont="1" applyBorder="1" applyAlignment="1">
      <alignment horizontal="center" wrapText="1"/>
    </xf>
    <xf numFmtId="165" fontId="3" fillId="0" borderId="1" xfId="0" applyNumberFormat="1" applyFont="1" applyBorder="1" applyAlignment="1">
      <alignment horizontal="center"/>
    </xf>
    <xf numFmtId="165" fontId="10" fillId="0" borderId="1" xfId="0" applyNumberFormat="1" applyFont="1" applyBorder="1" applyAlignment="1">
      <alignment horizontal="center"/>
    </xf>
    <xf numFmtId="165" fontId="0" fillId="0" borderId="1" xfId="0" applyNumberFormat="1" applyBorder="1" applyAlignment="1">
      <alignment horizontal="center" wrapText="1"/>
    </xf>
    <xf numFmtId="165" fontId="13" fillId="3" borderId="1" xfId="0" applyNumberFormat="1" applyFont="1" applyFill="1" applyBorder="1" applyAlignment="1" applyProtection="1">
      <alignment horizontal="center"/>
    </xf>
    <xf numFmtId="165" fontId="13" fillId="0" borderId="1" xfId="0" applyNumberFormat="1" applyFont="1" applyFill="1" applyBorder="1" applyAlignment="1" applyProtection="1">
      <alignment horizontal="center"/>
    </xf>
    <xf numFmtId="165" fontId="0" fillId="0" borderId="1" xfId="0" applyNumberFormat="1" applyFill="1" applyBorder="1" applyAlignment="1">
      <alignment horizontal="center" wrapText="1"/>
    </xf>
    <xf numFmtId="165" fontId="0" fillId="0" borderId="27" xfId="0" applyNumberFormat="1" applyFill="1" applyBorder="1" applyAlignment="1">
      <alignment horizontal="center"/>
    </xf>
    <xf numFmtId="165" fontId="0" fillId="0" borderId="23" xfId="0" applyNumberFormat="1" applyFill="1" applyBorder="1" applyAlignment="1">
      <alignment horizontal="center"/>
    </xf>
    <xf numFmtId="165" fontId="0" fillId="2" borderId="17" xfId="0" applyNumberFormat="1" applyFill="1" applyBorder="1" applyAlignment="1">
      <alignment horizontal="center"/>
    </xf>
    <xf numFmtId="165" fontId="10" fillId="0" borderId="55" xfId="4" applyNumberFormat="1" applyFont="1" applyFill="1" applyBorder="1" applyAlignment="1">
      <alignment horizontal="center"/>
    </xf>
    <xf numFmtId="173" fontId="3" fillId="0" borderId="1" xfId="0" applyNumberFormat="1" applyFont="1" applyBorder="1" applyAlignment="1">
      <alignment horizontal="center" vertical="center"/>
    </xf>
    <xf numFmtId="173" fontId="3" fillId="0" borderId="13" xfId="0" applyNumberFormat="1" applyFont="1" applyBorder="1" applyAlignment="1">
      <alignment horizontal="center" vertical="center"/>
    </xf>
    <xf numFmtId="173" fontId="0" fillId="0" borderId="23" xfId="0" applyNumberFormat="1" applyFont="1" applyBorder="1" applyAlignment="1">
      <alignment horizontal="center"/>
    </xf>
    <xf numFmtId="173" fontId="3" fillId="0" borderId="24" xfId="0" applyNumberFormat="1" applyFont="1" applyBorder="1" applyAlignment="1">
      <alignment horizontal="center"/>
    </xf>
    <xf numFmtId="173" fontId="3" fillId="0" borderId="27" xfId="0" applyNumberFormat="1" applyFont="1" applyBorder="1" applyAlignment="1">
      <alignment horizontal="center"/>
    </xf>
    <xf numFmtId="173" fontId="3" fillId="0" borderId="28" xfId="0" applyNumberFormat="1" applyFont="1" applyBorder="1" applyAlignment="1">
      <alignment horizontal="center"/>
    </xf>
    <xf numFmtId="173" fontId="0" fillId="0" borderId="17" xfId="0" applyNumberFormat="1" applyFont="1" applyBorder="1" applyAlignment="1">
      <alignment horizontal="center"/>
    </xf>
    <xf numFmtId="173" fontId="0" fillId="0" borderId="18" xfId="0" applyNumberFormat="1" applyFont="1" applyBorder="1" applyAlignment="1">
      <alignment horizontal="center"/>
    </xf>
    <xf numFmtId="173" fontId="0" fillId="2" borderId="1" xfId="0" applyNumberFormat="1" applyFont="1" applyFill="1" applyBorder="1" applyAlignment="1">
      <alignment horizontal="center"/>
    </xf>
    <xf numFmtId="173" fontId="3" fillId="2" borderId="13" xfId="0" applyNumberFormat="1" applyFont="1" applyFill="1" applyBorder="1" applyAlignment="1">
      <alignment horizontal="center"/>
    </xf>
    <xf numFmtId="173" fontId="3" fillId="0" borderId="1" xfId="0" applyNumberFormat="1" applyFont="1" applyBorder="1" applyAlignment="1">
      <alignment horizontal="center" wrapText="1"/>
    </xf>
    <xf numFmtId="173" fontId="1" fillId="0" borderId="13" xfId="3" applyNumberFormat="1" applyFont="1" applyBorder="1" applyAlignment="1">
      <alignment horizontal="center"/>
    </xf>
    <xf numFmtId="173" fontId="1" fillId="0" borderId="24" xfId="3" applyNumberFormat="1" applyFont="1" applyBorder="1" applyAlignment="1">
      <alignment horizontal="center"/>
    </xf>
    <xf numFmtId="173" fontId="5" fillId="0" borderId="25" xfId="0" applyNumberFormat="1" applyFont="1" applyBorder="1" applyAlignment="1">
      <alignment wrapText="1"/>
    </xf>
    <xf numFmtId="173" fontId="0" fillId="0" borderId="23" xfId="0" applyNumberFormat="1" applyBorder="1" applyAlignment="1"/>
    <xf numFmtId="173" fontId="21" fillId="0" borderId="24" xfId="1" applyNumberFormat="1" applyFont="1" applyFill="1" applyBorder="1" applyAlignment="1">
      <alignment horizontal="center" vertical="top" wrapText="1"/>
    </xf>
    <xf numFmtId="165" fontId="5" fillId="11" borderId="20" xfId="0" applyNumberFormat="1" applyFont="1" applyFill="1" applyBorder="1" applyAlignment="1">
      <alignment horizontal="left" wrapText="1"/>
    </xf>
    <xf numFmtId="2" fontId="0" fillId="0" borderId="0" xfId="0" applyNumberFormat="1" applyAlignment="1">
      <alignment horizontal="center"/>
    </xf>
    <xf numFmtId="2" fontId="3" fillId="0" borderId="10" xfId="0" applyNumberFormat="1" applyFont="1" applyBorder="1" applyAlignment="1">
      <alignment horizontal="center" vertical="center"/>
    </xf>
    <xf numFmtId="2" fontId="3" fillId="0" borderId="22" xfId="0" applyNumberFormat="1" applyFont="1" applyBorder="1" applyAlignment="1">
      <alignment horizontal="center"/>
    </xf>
    <xf numFmtId="2" fontId="3" fillId="0" borderId="26" xfId="0" applyNumberFormat="1" applyFont="1" applyBorder="1" applyAlignment="1">
      <alignment horizontal="center"/>
    </xf>
    <xf numFmtId="2" fontId="3" fillId="0" borderId="16" xfId="0" applyNumberFormat="1" applyFont="1" applyBorder="1" applyAlignment="1">
      <alignment horizontal="center"/>
    </xf>
    <xf numFmtId="2" fontId="3" fillId="2" borderId="10" xfId="0" applyNumberFormat="1" applyFont="1" applyFill="1" applyBorder="1" applyAlignment="1">
      <alignment horizontal="center"/>
    </xf>
    <xf numFmtId="2" fontId="0" fillId="0" borderId="10" xfId="0" applyNumberFormat="1" applyFill="1" applyBorder="1" applyAlignment="1">
      <alignment horizontal="center"/>
    </xf>
    <xf numFmtId="2" fontId="3" fillId="0" borderId="10" xfId="0" applyNumberFormat="1" applyFont="1" applyBorder="1" applyAlignment="1">
      <alignment horizontal="center"/>
    </xf>
    <xf numFmtId="2" fontId="3" fillId="0" borderId="26" xfId="0" applyNumberFormat="1" applyFont="1" applyFill="1" applyBorder="1" applyAlignment="1">
      <alignment horizontal="center"/>
    </xf>
    <xf numFmtId="2" fontId="3" fillId="2" borderId="16" xfId="0" applyNumberFormat="1" applyFont="1" applyFill="1" applyBorder="1" applyAlignment="1">
      <alignment horizontal="center"/>
    </xf>
    <xf numFmtId="2" fontId="3" fillId="0" borderId="10" xfId="0" applyNumberFormat="1" applyFont="1" applyFill="1" applyBorder="1" applyAlignment="1">
      <alignment horizontal="center"/>
    </xf>
    <xf numFmtId="2" fontId="11" fillId="0" borderId="10" xfId="0" applyNumberFormat="1" applyFont="1" applyFill="1" applyBorder="1" applyAlignment="1">
      <alignment horizontal="left" vertical="top"/>
    </xf>
    <xf numFmtId="2" fontId="15" fillId="0" borderId="10" xfId="0" applyNumberFormat="1" applyFont="1" applyFill="1" applyBorder="1" applyAlignment="1">
      <alignment horizontal="left" vertical="top"/>
    </xf>
    <xf numFmtId="2" fontId="16" fillId="0" borderId="10" xfId="0" applyNumberFormat="1" applyFont="1" applyFill="1" applyBorder="1"/>
    <xf numFmtId="2" fontId="15" fillId="0" borderId="10" xfId="0" applyNumberFormat="1" applyFont="1" applyFill="1" applyBorder="1" applyAlignment="1">
      <alignment horizontal="left" vertical="center"/>
    </xf>
    <xf numFmtId="2" fontId="0" fillId="0" borderId="22" xfId="0" applyNumberFormat="1" applyBorder="1" applyAlignment="1">
      <alignment horizontal="center"/>
    </xf>
    <xf numFmtId="2" fontId="10" fillId="0" borderId="22" xfId="0" applyNumberFormat="1" applyFont="1" applyFill="1" applyBorder="1" applyAlignment="1"/>
    <xf numFmtId="2" fontId="10" fillId="11" borderId="26" xfId="0" applyNumberFormat="1" applyFont="1" applyFill="1" applyBorder="1" applyAlignment="1">
      <alignment vertical="center"/>
    </xf>
    <xf numFmtId="0" fontId="0" fillId="0" borderId="0" xfId="0" applyNumberFormat="1" applyAlignment="1">
      <alignment horizontal="left" wrapText="1"/>
    </xf>
    <xf numFmtId="0" fontId="3" fillId="0" borderId="1" xfId="0" applyNumberFormat="1" applyFont="1" applyBorder="1" applyAlignment="1">
      <alignment horizontal="center" vertical="center" wrapText="1"/>
    </xf>
    <xf numFmtId="0" fontId="0" fillId="0" borderId="23" xfId="0" applyNumberFormat="1" applyBorder="1" applyAlignment="1">
      <alignment horizontal="left" wrapText="1"/>
    </xf>
    <xf numFmtId="0" fontId="22" fillId="0" borderId="27" xfId="0" applyNumberFormat="1" applyFont="1" applyBorder="1" applyAlignment="1">
      <alignment horizontal="center" wrapText="1"/>
    </xf>
    <xf numFmtId="0" fontId="0" fillId="0" borderId="17" xfId="0" applyNumberFormat="1" applyBorder="1" applyAlignment="1">
      <alignment horizontal="left" wrapText="1"/>
    </xf>
    <xf numFmtId="0" fontId="6" fillId="2" borderId="1" xfId="0" applyNumberFormat="1" applyFont="1" applyFill="1" applyBorder="1" applyAlignment="1" applyProtection="1">
      <alignment horizontal="center" wrapText="1"/>
    </xf>
    <xf numFmtId="0" fontId="0" fillId="0" borderId="1" xfId="0" applyNumberFormat="1" applyFill="1" applyBorder="1" applyAlignment="1">
      <alignment horizontal="left" wrapText="1"/>
    </xf>
    <xf numFmtId="0" fontId="0" fillId="0" borderId="1" xfId="0" applyNumberFormat="1" applyBorder="1" applyAlignment="1">
      <alignment horizontal="left" wrapText="1"/>
    </xf>
    <xf numFmtId="0" fontId="3" fillId="0" borderId="1" xfId="0" applyNumberFormat="1" applyFont="1" applyBorder="1" applyAlignment="1">
      <alignment horizontal="center" wrapText="1"/>
    </xf>
    <xf numFmtId="0" fontId="3" fillId="0" borderId="1" xfId="0" applyNumberFormat="1" applyFont="1" applyBorder="1" applyAlignment="1">
      <alignment horizontal="center"/>
    </xf>
    <xf numFmtId="0" fontId="0" fillId="0" borderId="1" xfId="0" applyNumberFormat="1" applyFill="1" applyBorder="1" applyAlignment="1">
      <alignment wrapText="1"/>
    </xf>
    <xf numFmtId="0" fontId="3" fillId="0" borderId="1" xfId="0" applyNumberFormat="1" applyFont="1" applyBorder="1" applyAlignment="1"/>
    <xf numFmtId="0" fontId="3" fillId="0" borderId="1" xfId="0" applyNumberFormat="1" applyFont="1" applyFill="1" applyBorder="1" applyAlignment="1">
      <alignment horizontal="center" wrapText="1"/>
    </xf>
    <xf numFmtId="0" fontId="0" fillId="0" borderId="1" xfId="0" applyNumberFormat="1" applyBorder="1" applyAlignment="1">
      <alignment wrapText="1"/>
    </xf>
    <xf numFmtId="0" fontId="14" fillId="0" borderId="1" xfId="0" applyNumberFormat="1" applyFont="1" applyBorder="1" applyAlignment="1">
      <alignment horizontal="left" wrapText="1"/>
    </xf>
    <xf numFmtId="0" fontId="3" fillId="0" borderId="1" xfId="0" applyNumberFormat="1" applyFont="1" applyBorder="1" applyAlignment="1">
      <alignment horizontal="left" wrapText="1"/>
    </xf>
    <xf numFmtId="0" fontId="7" fillId="0" borderId="1" xfId="0" applyNumberFormat="1" applyFont="1" applyFill="1" applyBorder="1" applyAlignment="1">
      <alignment horizontal="left" wrapText="1"/>
    </xf>
    <xf numFmtId="0" fontId="3" fillId="0" borderId="1" xfId="0" applyNumberFormat="1" applyFont="1" applyFill="1" applyBorder="1" applyAlignment="1">
      <alignment horizontal="left" wrapText="1"/>
    </xf>
    <xf numFmtId="0" fontId="6" fillId="0" borderId="27" xfId="0" applyNumberFormat="1" applyFont="1" applyFill="1" applyBorder="1" applyAlignment="1" applyProtection="1">
      <alignment horizontal="center" wrapText="1"/>
    </xf>
    <xf numFmtId="0" fontId="0" fillId="0" borderId="23" xfId="0" applyNumberFormat="1" applyFill="1" applyBorder="1" applyAlignment="1">
      <alignment horizontal="left" wrapText="1"/>
    </xf>
    <xf numFmtId="0" fontId="6" fillId="2" borderId="17" xfId="0" applyNumberFormat="1" applyFont="1" applyFill="1" applyBorder="1" applyAlignment="1" applyProtection="1">
      <alignment horizontal="center" wrapText="1"/>
    </xf>
    <xf numFmtId="0" fontId="0" fillId="0" borderId="1" xfId="0" applyNumberFormat="1" applyFill="1" applyBorder="1" applyAlignment="1">
      <alignment horizontal="left" vertical="top" wrapText="1"/>
    </xf>
    <xf numFmtId="0" fontId="13" fillId="0" borderId="1" xfId="0" applyNumberFormat="1" applyFont="1" applyFill="1" applyBorder="1" applyAlignment="1" applyProtection="1">
      <alignment horizontal="left" wrapText="1"/>
    </xf>
    <xf numFmtId="0" fontId="3" fillId="0" borderId="1" xfId="0" applyNumberFormat="1" applyFont="1" applyBorder="1" applyAlignment="1">
      <alignment wrapText="1"/>
    </xf>
    <xf numFmtId="0" fontId="10" fillId="0" borderId="1" xfId="0" applyNumberFormat="1" applyFont="1" applyFill="1" applyBorder="1" applyAlignment="1">
      <alignment horizontal="left" vertical="top"/>
    </xf>
    <xf numFmtId="0" fontId="10" fillId="0" borderId="1" xfId="0" applyNumberFormat="1" applyFont="1" applyFill="1" applyBorder="1" applyAlignment="1">
      <alignment horizontal="justify" vertical="top" wrapText="1"/>
    </xf>
    <xf numFmtId="0" fontId="7" fillId="0" borderId="1" xfId="0" applyNumberFormat="1" applyFont="1" applyFill="1" applyBorder="1" applyAlignment="1">
      <alignment horizontal="justify" vertical="top" wrapText="1"/>
    </xf>
    <xf numFmtId="0" fontId="10" fillId="0" borderId="1" xfId="0" applyNumberFormat="1" applyFont="1" applyFill="1" applyBorder="1" applyAlignment="1">
      <alignment horizontal="justify" wrapText="1"/>
    </xf>
    <xf numFmtId="0" fontId="7" fillId="0" borderId="1" xfId="0" applyNumberFormat="1" applyFont="1" applyFill="1" applyBorder="1" applyAlignment="1">
      <alignment horizontal="justify" wrapText="1"/>
    </xf>
    <xf numFmtId="0" fontId="7" fillId="0" borderId="1" xfId="0" applyNumberFormat="1" applyFont="1" applyFill="1" applyBorder="1"/>
    <xf numFmtId="0" fontId="10" fillId="0" borderId="1" xfId="0" applyNumberFormat="1" applyFont="1" applyFill="1" applyBorder="1" applyAlignment="1">
      <alignment wrapText="1"/>
    </xf>
    <xf numFmtId="0" fontId="10" fillId="0" borderId="1" xfId="0" applyNumberFormat="1" applyFont="1" applyFill="1" applyBorder="1" applyAlignment="1" applyProtection="1">
      <alignment horizontal="justify"/>
    </xf>
    <xf numFmtId="0" fontId="3" fillId="0" borderId="23" xfId="0" applyNumberFormat="1" applyFont="1" applyBorder="1" applyAlignment="1">
      <alignment horizontal="left" wrapText="1"/>
    </xf>
    <xf numFmtId="0" fontId="5" fillId="0" borderId="29" xfId="0" applyNumberFormat="1" applyFont="1" applyBorder="1" applyAlignment="1">
      <alignment horizontal="left" wrapText="1"/>
    </xf>
    <xf numFmtId="0" fontId="20" fillId="0" borderId="54" xfId="0" applyNumberFormat="1" applyFont="1" applyFill="1" applyBorder="1" applyAlignment="1">
      <alignment horizontal="justify" vertical="distributed" wrapText="1"/>
    </xf>
    <xf numFmtId="0" fontId="5" fillId="11" borderId="51" xfId="0" applyNumberFormat="1" applyFont="1" applyFill="1" applyBorder="1" applyAlignment="1">
      <alignment horizontal="left" wrapText="1"/>
    </xf>
    <xf numFmtId="2" fontId="0" fillId="0" borderId="0" xfId="0" applyNumberFormat="1" applyAlignment="1"/>
    <xf numFmtId="2" fontId="10" fillId="0" borderId="1" xfId="0" applyNumberFormat="1" applyFont="1" applyBorder="1" applyAlignment="1">
      <alignment horizontal="center" vertical="center"/>
    </xf>
    <xf numFmtId="2" fontId="7" fillId="0" borderId="27" xfId="0" applyNumberFormat="1" applyFont="1" applyBorder="1" applyAlignment="1">
      <alignment horizontal="center"/>
    </xf>
    <xf numFmtId="2" fontId="7" fillId="0" borderId="17" xfId="0" applyNumberFormat="1" applyFont="1" applyBorder="1" applyAlignment="1">
      <alignment horizontal="center"/>
    </xf>
    <xf numFmtId="2" fontId="5" fillId="0" borderId="25" xfId="0" applyNumberFormat="1" applyFont="1" applyBorder="1" applyAlignment="1">
      <alignment horizontal="left" wrapText="1"/>
    </xf>
    <xf numFmtId="2" fontId="21" fillId="0" borderId="43" xfId="1" applyNumberFormat="1" applyFont="1" applyFill="1" applyBorder="1" applyAlignment="1">
      <alignment horizontal="center" vertical="top" wrapText="1"/>
    </xf>
    <xf numFmtId="2" fontId="5" fillId="11" borderId="41" xfId="0" applyNumberFormat="1" applyFont="1" applyFill="1" applyBorder="1" applyAlignment="1">
      <alignment horizontal="left" wrapText="1"/>
    </xf>
    <xf numFmtId="173" fontId="0" fillId="0" borderId="0" xfId="0" applyNumberFormat="1" applyAlignment="1"/>
    <xf numFmtId="173" fontId="5" fillId="11" borderId="27" xfId="0" applyNumberFormat="1" applyFont="1" applyFill="1" applyBorder="1" applyAlignment="1">
      <alignment wrapText="1"/>
    </xf>
    <xf numFmtId="173" fontId="1" fillId="0" borderId="0" xfId="0" applyNumberFormat="1" applyFont="1" applyAlignment="1"/>
    <xf numFmtId="173" fontId="0" fillId="0" borderId="0" xfId="1" applyNumberFormat="1" applyFont="1" applyAlignment="1"/>
    <xf numFmtId="173" fontId="3" fillId="0" borderId="1" xfId="0" applyNumberFormat="1" applyFont="1" applyBorder="1" applyAlignment="1" applyProtection="1">
      <alignment horizontal="center" vertical="center"/>
      <protection locked="0"/>
    </xf>
    <xf numFmtId="173" fontId="3" fillId="0" borderId="13" xfId="0" applyNumberFormat="1" applyFont="1" applyBorder="1" applyAlignment="1" applyProtection="1">
      <alignment horizontal="center" vertical="center"/>
      <protection locked="0"/>
    </xf>
    <xf numFmtId="173" fontId="1" fillId="0" borderId="1" xfId="3" applyNumberFormat="1" applyFont="1" applyFill="1" applyBorder="1" applyAlignment="1" applyProtection="1">
      <alignment horizontal="center"/>
      <protection locked="0"/>
    </xf>
    <xf numFmtId="173" fontId="1" fillId="0" borderId="13" xfId="3" applyNumberFormat="1" applyFont="1" applyFill="1" applyBorder="1" applyAlignment="1" applyProtection="1">
      <alignment horizontal="center"/>
      <protection locked="0"/>
    </xf>
    <xf numFmtId="173" fontId="1" fillId="0" borderId="1" xfId="3" applyNumberFormat="1" applyFont="1" applyBorder="1" applyAlignment="1" applyProtection="1">
      <alignment horizontal="center"/>
      <protection locked="0"/>
    </xf>
    <xf numFmtId="173" fontId="0" fillId="0" borderId="13" xfId="0" applyNumberFormat="1" applyFont="1" applyBorder="1" applyAlignment="1" applyProtection="1">
      <alignment horizontal="center"/>
      <protection locked="0"/>
    </xf>
    <xf numFmtId="173" fontId="0" fillId="0" borderId="1" xfId="0" applyNumberFormat="1" applyFont="1" applyBorder="1" applyAlignment="1" applyProtection="1">
      <alignment horizontal="center"/>
      <protection locked="0"/>
    </xf>
    <xf numFmtId="173" fontId="0" fillId="2" borderId="1" xfId="0" applyNumberFormat="1" applyFont="1" applyFill="1" applyBorder="1" applyAlignment="1" applyProtection="1">
      <alignment horizontal="center"/>
      <protection locked="0"/>
    </xf>
    <xf numFmtId="173" fontId="3" fillId="2" borderId="13" xfId="0" applyNumberFormat="1" applyFont="1" applyFill="1" applyBorder="1" applyAlignment="1" applyProtection="1">
      <alignment horizontal="center"/>
      <protection locked="0"/>
    </xf>
    <xf numFmtId="173" fontId="3" fillId="0" borderId="1" xfId="0" applyNumberFormat="1" applyFont="1" applyBorder="1" applyAlignment="1" applyProtection="1">
      <alignment horizontal="center"/>
      <protection locked="0"/>
    </xf>
    <xf numFmtId="173" fontId="3" fillId="0" borderId="13" xfId="0" applyNumberFormat="1" applyFont="1" applyBorder="1" applyAlignment="1" applyProtection="1">
      <alignment horizontal="center"/>
      <protection locked="0"/>
    </xf>
    <xf numFmtId="173" fontId="1" fillId="0" borderId="13" xfId="3" applyNumberFormat="1" applyFont="1" applyBorder="1" applyAlignment="1" applyProtection="1">
      <alignment horizontal="center"/>
      <protection locked="0"/>
    </xf>
    <xf numFmtId="173" fontId="7" fillId="0" borderId="1" xfId="3" applyNumberFormat="1" applyFont="1" applyBorder="1" applyAlignment="1" applyProtection="1">
      <alignment horizontal="center"/>
      <protection locked="0"/>
    </xf>
    <xf numFmtId="173" fontId="7" fillId="0" borderId="13" xfId="3" applyNumberFormat="1" applyFont="1" applyBorder="1" applyAlignment="1" applyProtection="1">
      <alignment horizontal="center"/>
      <protection locked="0"/>
    </xf>
    <xf numFmtId="173" fontId="0" fillId="0" borderId="1" xfId="0" applyNumberFormat="1" applyBorder="1" applyAlignment="1" applyProtection="1">
      <alignment horizontal="center"/>
      <protection locked="0"/>
    </xf>
    <xf numFmtId="173" fontId="0" fillId="0" borderId="13" xfId="0" applyNumberFormat="1" applyBorder="1" applyAlignment="1" applyProtection="1">
      <alignment horizontal="center"/>
      <protection locked="0"/>
    </xf>
    <xf numFmtId="173" fontId="3" fillId="0" borderId="13" xfId="3" applyNumberFormat="1" applyFont="1" applyBorder="1" applyAlignment="1" applyProtection="1">
      <alignment horizontal="center"/>
      <protection locked="0"/>
    </xf>
    <xf numFmtId="173" fontId="1" fillId="3" borderId="1" xfId="3" applyNumberFormat="1" applyFont="1" applyFill="1" applyBorder="1" applyAlignment="1" applyProtection="1">
      <alignment horizontal="center"/>
      <protection locked="0"/>
    </xf>
    <xf numFmtId="173" fontId="7" fillId="0" borderId="1" xfId="0" applyNumberFormat="1" applyFont="1" applyFill="1" applyBorder="1" applyAlignment="1" applyProtection="1">
      <alignment horizontal="center"/>
      <protection locked="0"/>
    </xf>
    <xf numFmtId="173" fontId="7" fillId="0" borderId="1" xfId="0" applyNumberFormat="1" applyFont="1" applyBorder="1" applyAlignment="1" applyProtection="1">
      <alignment horizontal="center"/>
      <protection locked="0"/>
    </xf>
    <xf numFmtId="173" fontId="1" fillId="3" borderId="13" xfId="3" applyNumberFormat="1" applyFont="1" applyFill="1" applyBorder="1" applyAlignment="1" applyProtection="1">
      <alignment horizontal="center"/>
      <protection locked="0"/>
    </xf>
    <xf numFmtId="173" fontId="7" fillId="0" borderId="13" xfId="0" applyNumberFormat="1" applyFont="1" applyBorder="1" applyAlignment="1" applyProtection="1">
      <alignment horizontal="center"/>
      <protection locked="0"/>
    </xf>
    <xf numFmtId="173" fontId="3" fillId="0" borderId="1" xfId="0" applyNumberFormat="1" applyFont="1" applyBorder="1" applyAlignment="1" applyProtection="1">
      <alignment horizontal="center" wrapText="1"/>
      <protection locked="0"/>
    </xf>
    <xf numFmtId="173" fontId="7" fillId="0" borderId="1" xfId="3" applyNumberFormat="1" applyFont="1" applyFill="1" applyBorder="1" applyAlignment="1" applyProtection="1">
      <alignment horizontal="center"/>
      <protection locked="0"/>
    </xf>
    <xf numFmtId="173" fontId="0" fillId="0" borderId="1" xfId="0" applyNumberFormat="1" applyBorder="1" applyAlignment="1" applyProtection="1">
      <alignment horizontal="left" wrapText="1"/>
      <protection locked="0"/>
    </xf>
    <xf numFmtId="173" fontId="0" fillId="0" borderId="27" xfId="0" applyNumberFormat="1" applyFont="1" applyFill="1" applyBorder="1" applyAlignment="1" applyProtection="1">
      <alignment horizontal="center"/>
      <protection locked="0"/>
    </xf>
    <xf numFmtId="173" fontId="3" fillId="0" borderId="28" xfId="0" applyNumberFormat="1" applyFont="1" applyFill="1" applyBorder="1" applyAlignment="1" applyProtection="1">
      <alignment horizontal="center"/>
      <protection locked="0"/>
    </xf>
    <xf numFmtId="173" fontId="7" fillId="0" borderId="23" xfId="3" applyNumberFormat="1" applyFont="1" applyFill="1" applyBorder="1" applyAlignment="1" applyProtection="1">
      <alignment horizontal="center"/>
      <protection locked="0"/>
    </xf>
    <xf numFmtId="173" fontId="1" fillId="0" borderId="24" xfId="3" applyNumberFormat="1" applyFont="1" applyFill="1" applyBorder="1" applyAlignment="1" applyProtection="1">
      <alignment horizontal="center"/>
      <protection locked="0"/>
    </xf>
    <xf numFmtId="173" fontId="1" fillId="0" borderId="23" xfId="3" applyNumberFormat="1" applyFont="1" applyBorder="1" applyAlignment="1" applyProtection="1">
      <alignment horizontal="center"/>
      <protection locked="0"/>
    </xf>
    <xf numFmtId="173" fontId="1" fillId="0" borderId="24" xfId="3" applyNumberFormat="1" applyFont="1" applyBorder="1" applyAlignment="1" applyProtection="1">
      <alignment horizontal="center"/>
      <protection locked="0"/>
    </xf>
    <xf numFmtId="173" fontId="0" fillId="2" borderId="17" xfId="0" applyNumberFormat="1" applyFont="1" applyFill="1" applyBorder="1" applyAlignment="1" applyProtection="1">
      <alignment horizontal="center"/>
      <protection locked="0"/>
    </xf>
    <xf numFmtId="173" fontId="3" fillId="2" borderId="18" xfId="0" applyNumberFormat="1" applyFont="1" applyFill="1" applyBorder="1" applyAlignment="1" applyProtection="1">
      <alignment horizontal="center"/>
      <protection locked="0"/>
    </xf>
    <xf numFmtId="173" fontId="3" fillId="0" borderId="1" xfId="0" applyNumberFormat="1" applyFont="1" applyBorder="1" applyAlignment="1" applyProtection="1">
      <alignment wrapText="1"/>
      <protection locked="0"/>
    </xf>
    <xf numFmtId="173" fontId="3" fillId="0" borderId="13" xfId="0" applyNumberFormat="1" applyFont="1" applyBorder="1" applyAlignment="1" applyProtection="1">
      <alignment wrapText="1"/>
      <protection locked="0"/>
    </xf>
    <xf numFmtId="173" fontId="3" fillId="0" borderId="13" xfId="0" applyNumberFormat="1" applyFont="1" applyBorder="1" applyAlignment="1" applyProtection="1">
      <alignment horizontal="center" wrapText="1"/>
      <protection locked="0"/>
    </xf>
    <xf numFmtId="173" fontId="4" fillId="0" borderId="1" xfId="0" applyNumberFormat="1" applyFont="1" applyFill="1" applyBorder="1" applyAlignment="1" applyProtection="1">
      <alignment horizontal="center"/>
      <protection locked="0"/>
    </xf>
    <xf numFmtId="0" fontId="5" fillId="0" borderId="54" xfId="0" applyNumberFormat="1" applyFont="1" applyBorder="1" applyAlignment="1">
      <alignment horizontal="left" wrapText="1"/>
    </xf>
    <xf numFmtId="2" fontId="5" fillId="0" borderId="43" xfId="0" applyNumberFormat="1" applyFont="1" applyBorder="1" applyAlignment="1">
      <alignment horizontal="left" wrapText="1"/>
    </xf>
    <xf numFmtId="173" fontId="5" fillId="0" borderId="43" xfId="0" applyNumberFormat="1" applyFont="1" applyBorder="1" applyAlignment="1">
      <alignment wrapText="1"/>
    </xf>
    <xf numFmtId="9" fontId="5" fillId="0" borderId="1" xfId="4" applyFont="1" applyFill="1" applyBorder="1" applyAlignment="1" applyProtection="1">
      <alignment horizontal="center" wrapText="1"/>
      <protection locked="0"/>
    </xf>
    <xf numFmtId="9" fontId="10" fillId="0" borderId="1" xfId="4" applyFont="1" applyFill="1" applyBorder="1" applyAlignment="1" applyProtection="1">
      <alignment horizontal="center"/>
      <protection locked="0"/>
    </xf>
    <xf numFmtId="173" fontId="3" fillId="0" borderId="24" xfId="0" applyNumberFormat="1" applyFont="1" applyBorder="1" applyAlignment="1" applyProtection="1">
      <alignment horizontal="center"/>
      <protection locked="0"/>
    </xf>
    <xf numFmtId="173" fontId="20" fillId="0" borderId="24" xfId="1" applyNumberFormat="1" applyFont="1" applyFill="1" applyBorder="1" applyAlignment="1" applyProtection="1">
      <alignment horizontal="center" vertical="top" wrapText="1"/>
      <protection locked="0"/>
    </xf>
    <xf numFmtId="173" fontId="20" fillId="11" borderId="28" xfId="1" applyNumberFormat="1" applyFont="1" applyFill="1" applyBorder="1" applyAlignment="1" applyProtection="1">
      <alignment horizontal="center" vertical="top" wrapText="1"/>
      <protection locked="0"/>
    </xf>
    <xf numFmtId="165" fontId="5" fillId="0" borderId="29" xfId="0" applyNumberFormat="1" applyFont="1" applyBorder="1" applyAlignment="1">
      <alignment horizontal="left" wrapText="1"/>
    </xf>
    <xf numFmtId="165" fontId="5" fillId="0" borderId="12" xfId="0" applyNumberFormat="1" applyFont="1" applyBorder="1" applyAlignment="1">
      <alignment horizontal="left" wrapText="1"/>
    </xf>
    <xf numFmtId="165" fontId="5" fillId="0" borderId="25" xfId="0" applyNumberFormat="1" applyFont="1" applyBorder="1" applyAlignment="1">
      <alignment horizontal="left" wrapText="1"/>
    </xf>
    <xf numFmtId="165" fontId="12" fillId="0" borderId="19" xfId="0" applyNumberFormat="1" applyFont="1" applyBorder="1" applyAlignment="1">
      <alignment horizontal="center" vertical="center" wrapText="1"/>
    </xf>
    <xf numFmtId="165" fontId="12" fillId="0" borderId="20" xfId="0" applyNumberFormat="1" applyFont="1" applyBorder="1" applyAlignment="1">
      <alignment horizontal="center" vertical="center" wrapText="1"/>
    </xf>
    <xf numFmtId="165" fontId="12" fillId="0" borderId="21" xfId="0" applyNumberFormat="1" applyFont="1" applyBorder="1" applyAlignment="1">
      <alignment horizontal="center" vertical="center" wrapText="1"/>
    </xf>
    <xf numFmtId="0" fontId="31" fillId="7" borderId="0" xfId="0" applyFont="1" applyFill="1" applyBorder="1" applyAlignment="1">
      <alignment horizontal="left"/>
    </xf>
    <xf numFmtId="0" fontId="31" fillId="7" borderId="0" xfId="0" applyFont="1" applyFill="1" applyBorder="1" applyAlignment="1"/>
    <xf numFmtId="0" fontId="37" fillId="7" borderId="50" xfId="0" applyFont="1" applyFill="1" applyBorder="1" applyAlignment="1">
      <alignment horizontal="center"/>
    </xf>
    <xf numFmtId="9" fontId="42" fillId="7" borderId="11" xfId="0" applyNumberFormat="1" applyFont="1" applyFill="1" applyBorder="1" applyAlignment="1" applyProtection="1">
      <alignment horizontal="left" vertical="center" wrapText="1"/>
      <protection locked="0"/>
    </xf>
    <xf numFmtId="0" fontId="37" fillId="7" borderId="4" xfId="0" applyFont="1" applyFill="1" applyBorder="1" applyAlignment="1">
      <alignment horizontal="left"/>
    </xf>
    <xf numFmtId="0" fontId="0" fillId="7" borderId="9" xfId="0" applyFont="1" applyFill="1" applyBorder="1" applyAlignment="1">
      <alignment horizontal="left"/>
    </xf>
    <xf numFmtId="0" fontId="37" fillId="7" borderId="31" xfId="0" applyFont="1" applyFill="1" applyBorder="1" applyAlignment="1">
      <alignment horizontal="left"/>
    </xf>
    <xf numFmtId="0" fontId="31" fillId="7" borderId="31" xfId="0" applyFont="1" applyFill="1" applyBorder="1" applyAlignment="1">
      <alignment horizontal="left"/>
    </xf>
    <xf numFmtId="0" fontId="31" fillId="7" borderId="14" xfId="0" applyFont="1" applyFill="1" applyBorder="1" applyAlignment="1">
      <alignment horizontal="left" vertical="center"/>
    </xf>
    <xf numFmtId="0" fontId="31" fillId="7" borderId="14" xfId="0" applyFont="1" applyFill="1" applyBorder="1" applyAlignment="1">
      <alignment horizontal="left"/>
    </xf>
    <xf numFmtId="0" fontId="31" fillId="7" borderId="39" xfId="0" applyFont="1" applyFill="1" applyBorder="1" applyAlignment="1">
      <alignment horizontal="left"/>
    </xf>
    <xf numFmtId="0" fontId="42" fillId="7" borderId="48" xfId="0" applyFont="1" applyFill="1" applyBorder="1" applyAlignment="1">
      <alignment horizontal="left" vertical="center"/>
    </xf>
    <xf numFmtId="0" fontId="0" fillId="7" borderId="15" xfId="0" applyFont="1" applyFill="1" applyBorder="1" applyAlignment="1">
      <alignment horizontal="right" vertical="center"/>
    </xf>
    <xf numFmtId="0" fontId="43" fillId="7" borderId="14" xfId="0" applyFont="1" applyFill="1" applyBorder="1" applyAlignment="1">
      <alignment horizontal="left" vertical="center"/>
    </xf>
    <xf numFmtId="0" fontId="43" fillId="7" borderId="7" xfId="0" applyFont="1" applyFill="1" applyBorder="1" applyAlignment="1">
      <alignment horizontal="left" vertical="center"/>
    </xf>
    <xf numFmtId="0" fontId="0" fillId="7" borderId="1" xfId="0" applyFont="1" applyFill="1" applyBorder="1" applyAlignment="1">
      <alignment horizontal="left" vertical="center" wrapText="1"/>
    </xf>
    <xf numFmtId="0" fontId="31" fillId="7" borderId="34" xfId="0" applyFont="1" applyFill="1" applyBorder="1" applyAlignment="1">
      <alignment horizontal="left" vertical="center"/>
    </xf>
    <xf numFmtId="0" fontId="34" fillId="7" borderId="9" xfId="0" applyFont="1" applyFill="1" applyBorder="1" applyAlignment="1" applyProtection="1">
      <alignment horizontal="left" vertical="top" wrapText="1"/>
      <protection locked="0"/>
    </xf>
    <xf numFmtId="0" fontId="31" fillId="7" borderId="45" xfId="0" applyFont="1" applyFill="1" applyBorder="1" applyAlignment="1">
      <alignment horizontal="left" vertical="center"/>
    </xf>
    <xf numFmtId="0" fontId="31" fillId="7" borderId="1" xfId="0" applyFont="1" applyFill="1" applyBorder="1" applyAlignment="1">
      <alignment horizontal="center" vertical="center" wrapText="1"/>
    </xf>
    <xf numFmtId="0" fontId="0" fillId="7" borderId="1" xfId="0" applyFont="1" applyFill="1" applyBorder="1" applyAlignment="1">
      <alignment vertical="center" wrapText="1"/>
    </xf>
    <xf numFmtId="0" fontId="31" fillId="7" borderId="1" xfId="0" applyFont="1" applyFill="1" applyBorder="1" applyAlignment="1">
      <alignment horizontal="left" vertical="center" wrapText="1"/>
    </xf>
    <xf numFmtId="0" fontId="0" fillId="7" borderId="1" xfId="0" applyFont="1" applyFill="1" applyBorder="1" applyAlignment="1">
      <alignment horizontal="center" vertical="center" wrapText="1"/>
    </xf>
    <xf numFmtId="0" fontId="31" fillId="7" borderId="1" xfId="0" applyFont="1" applyFill="1" applyBorder="1" applyAlignment="1">
      <alignment vertical="center" wrapText="1"/>
    </xf>
    <xf numFmtId="0" fontId="0" fillId="0" borderId="3" xfId="0" applyFont="1" applyBorder="1" applyAlignment="1">
      <alignment horizontal="left" vertical="center"/>
    </xf>
    <xf numFmtId="0" fontId="31" fillId="0" borderId="3" xfId="0" applyFont="1" applyBorder="1" applyAlignment="1">
      <alignment horizontal="left" vertical="center"/>
    </xf>
    <xf numFmtId="0" fontId="31" fillId="0" borderId="3" xfId="0" applyFont="1" applyBorder="1" applyAlignment="1">
      <alignment horizontal="justify" vertical="center"/>
    </xf>
    <xf numFmtId="0" fontId="31" fillId="0" borderId="3" xfId="0" applyFont="1" applyBorder="1" applyAlignment="1">
      <alignment horizontal="center" vertical="center"/>
    </xf>
    <xf numFmtId="0" fontId="31" fillId="0" borderId="3" xfId="0" applyFont="1" applyBorder="1" applyAlignment="1">
      <alignment vertical="center"/>
    </xf>
    <xf numFmtId="0" fontId="31" fillId="7" borderId="35" xfId="0" applyFont="1" applyFill="1" applyBorder="1" applyAlignment="1">
      <alignment horizontal="left" vertical="center"/>
    </xf>
    <xf numFmtId="0" fontId="31" fillId="7" borderId="12" xfId="0" applyFont="1" applyFill="1" applyBorder="1" applyAlignment="1">
      <alignment horizontal="left"/>
    </xf>
    <xf numFmtId="0" fontId="31" fillId="7" borderId="15" xfId="0" applyFont="1" applyFill="1" applyBorder="1" applyAlignment="1">
      <alignment horizontal="left"/>
    </xf>
    <xf numFmtId="0" fontId="39" fillId="7" borderId="12" xfId="0" applyFont="1" applyFill="1" applyBorder="1" applyAlignment="1">
      <alignment horizontal="center" vertical="center"/>
    </xf>
    <xf numFmtId="0" fontId="0" fillId="7" borderId="15" xfId="0" applyFont="1" applyFill="1" applyBorder="1" applyAlignment="1" applyProtection="1">
      <alignment horizontal="left"/>
      <protection locked="0"/>
    </xf>
    <xf numFmtId="0" fontId="31" fillId="7" borderId="40" xfId="0" applyFont="1" applyFill="1" applyBorder="1" applyAlignment="1" applyProtection="1">
      <alignment horizontal="left"/>
      <protection locked="0"/>
    </xf>
    <xf numFmtId="0" fontId="26" fillId="7" borderId="4" xfId="0" applyFont="1" applyFill="1" applyBorder="1" applyAlignment="1" applyProtection="1">
      <alignment horizontal="left"/>
    </xf>
    <xf numFmtId="0" fontId="33" fillId="7" borderId="7" xfId="0" applyFont="1" applyFill="1" applyBorder="1" applyAlignment="1" applyProtection="1">
      <alignment horizontal="center"/>
    </xf>
    <xf numFmtId="0" fontId="31" fillId="7" borderId="0" xfId="0" applyFont="1" applyFill="1" applyBorder="1" applyAlignment="1" applyProtection="1">
      <alignment horizontal="left"/>
    </xf>
    <xf numFmtId="0" fontId="31" fillId="7" borderId="33" xfId="0" applyFont="1" applyFill="1" applyBorder="1" applyAlignment="1" applyProtection="1">
      <alignment horizontal="left" wrapText="1"/>
    </xf>
    <xf numFmtId="0" fontId="31" fillId="7" borderId="15" xfId="0" applyFont="1" applyFill="1" applyBorder="1" applyAlignment="1" applyProtection="1">
      <alignment horizontal="left" vertical="top" wrapText="1"/>
    </xf>
  </cellXfs>
  <cellStyles count="7">
    <cellStyle name="Millares" xfId="1" builtinId="3"/>
    <cellStyle name="Millares [0]" xfId="2" builtinId="6"/>
    <cellStyle name="Moneda" xfId="3" builtinId="4"/>
    <cellStyle name="Normal" xfId="0" builtinId="0"/>
    <cellStyle name="Normal 3" xfId="5"/>
    <cellStyle name="Porcentaje" xfId="4" builtinId="5"/>
    <cellStyle name="TableStyleLight1"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LIAS%20P&#193;JARO\WIN%20Eliaspajaro\2016\PTAP%20ACUALCO\01-11-2016\fwdpetararjona%20EL&#201;CTRICOS\08-09-2016-PRESUPUESTO%20Y%20APUS%20DE%20PTAP%20ARJONA%20%20%2015-09-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PUS Suministro"/>
      <sheetName val="APUS Instalación"/>
      <sheetName val="LISTA"/>
      <sheetName val="Presupuesto"/>
      <sheetName val="APUS Suministro Eléctricos"/>
      <sheetName val="APUS Instalación Eléctricos"/>
      <sheetName val="Hoja2"/>
      <sheetName val="Hoja1"/>
    </sheetNames>
    <sheetDataSet>
      <sheetData sheetId="0"/>
      <sheetData sheetId="1"/>
      <sheetData sheetId="2"/>
      <sheetData sheetId="3"/>
      <sheetData sheetId="4">
        <row r="647">
          <cell r="F647">
            <v>1</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8"/>
  <sheetViews>
    <sheetView tabSelected="1" topLeftCell="B1" zoomScale="70" zoomScaleNormal="70" workbookViewId="0">
      <selection activeCell="L10" sqref="L10"/>
    </sheetView>
  </sheetViews>
  <sheetFormatPr baseColWidth="10" defaultColWidth="9.109375" defaultRowHeight="14.4" outlineLevelRow="2" x14ac:dyDescent="0.3"/>
  <cols>
    <col min="1" max="1" width="14" style="9" customWidth="1"/>
    <col min="2" max="2" width="14.33203125" style="9" customWidth="1"/>
    <col min="3" max="3" width="10.109375" style="283" customWidth="1"/>
    <col min="4" max="4" width="41.88671875" style="301" customWidth="1"/>
    <col min="5" max="5" width="8.5546875" style="224" bestFit="1" customWidth="1"/>
    <col min="6" max="6" width="13.5546875" style="337" bestFit="1" customWidth="1"/>
    <col min="7" max="7" width="25.33203125" style="344" customWidth="1"/>
    <col min="8" max="8" width="27.33203125" style="344" customWidth="1"/>
  </cols>
  <sheetData>
    <row r="1" spans="2:8" ht="15.75" thickBot="1" x14ac:dyDescent="0.3"/>
    <row r="2" spans="2:8" ht="51.75" customHeight="1" thickBot="1" x14ac:dyDescent="0.35">
      <c r="C2" s="396" t="s">
        <v>290</v>
      </c>
      <c r="D2" s="397"/>
      <c r="E2" s="397"/>
      <c r="F2" s="397"/>
      <c r="G2" s="397"/>
      <c r="H2" s="398"/>
    </row>
    <row r="3" spans="2:8" ht="51.75" customHeight="1" thickBot="1" x14ac:dyDescent="0.35">
      <c r="C3" s="284" t="s">
        <v>291</v>
      </c>
      <c r="D3" s="302" t="s">
        <v>1</v>
      </c>
      <c r="E3" s="245" t="s">
        <v>2</v>
      </c>
      <c r="F3" s="338" t="s">
        <v>292</v>
      </c>
      <c r="G3" s="266" t="s">
        <v>293</v>
      </c>
      <c r="H3" s="267" t="s">
        <v>294</v>
      </c>
    </row>
    <row r="4" spans="2:8" ht="15.75" hidden="1" thickBot="1" x14ac:dyDescent="0.3">
      <c r="C4" s="285"/>
      <c r="D4" s="303"/>
      <c r="E4" s="246"/>
      <c r="F4" s="238"/>
      <c r="G4" s="268"/>
      <c r="H4" s="269">
        <f>H983</f>
        <v>0</v>
      </c>
    </row>
    <row r="5" spans="2:8" ht="16.5" thickBot="1" x14ac:dyDescent="0.3">
      <c r="C5" s="286">
        <v>1</v>
      </c>
      <c r="D5" s="304" t="s">
        <v>653</v>
      </c>
      <c r="E5" s="247"/>
      <c r="F5" s="339"/>
      <c r="G5" s="270" t="s">
        <v>654</v>
      </c>
      <c r="H5" s="271"/>
    </row>
    <row r="6" spans="2:8" ht="15" outlineLevel="1" x14ac:dyDescent="0.25">
      <c r="C6" s="287"/>
      <c r="D6" s="305"/>
      <c r="E6" s="248"/>
      <c r="F6" s="340"/>
      <c r="G6" s="272"/>
      <c r="H6" s="273"/>
    </row>
    <row r="7" spans="2:8" ht="15" outlineLevel="1" x14ac:dyDescent="0.25">
      <c r="C7" s="288" t="s">
        <v>691</v>
      </c>
      <c r="D7" s="306" t="s">
        <v>481</v>
      </c>
      <c r="E7" s="249"/>
      <c r="F7" s="226"/>
      <c r="G7" s="274"/>
      <c r="H7" s="275"/>
    </row>
    <row r="8" spans="2:8" outlineLevel="2" x14ac:dyDescent="0.3">
      <c r="C8" s="284" t="s">
        <v>291</v>
      </c>
      <c r="D8" s="302" t="s">
        <v>1</v>
      </c>
      <c r="E8" s="245" t="s">
        <v>2</v>
      </c>
      <c r="F8" s="338" t="s">
        <v>292</v>
      </c>
      <c r="G8" s="348"/>
      <c r="H8" s="349"/>
    </row>
    <row r="9" spans="2:8" ht="28.8" outlineLevel="2" x14ac:dyDescent="0.3">
      <c r="B9" s="9" t="s">
        <v>0</v>
      </c>
      <c r="C9" s="289" t="str">
        <f>C$7&amp;"."&amp;COUNTA(B9:B$9)</f>
        <v>1.1.1</v>
      </c>
      <c r="D9" s="307" t="s">
        <v>398</v>
      </c>
      <c r="E9" s="251" t="s">
        <v>283</v>
      </c>
      <c r="F9" s="8">
        <v>7159</v>
      </c>
      <c r="G9" s="350"/>
      <c r="H9" s="351"/>
    </row>
    <row r="10" spans="2:8" ht="43.2" outlineLevel="2" x14ac:dyDescent="0.3">
      <c r="B10" s="9" t="s">
        <v>5</v>
      </c>
      <c r="C10" s="289" t="str">
        <f>C$7&amp;"."&amp;COUNTA(B$9:B10)</f>
        <v>1.1.2</v>
      </c>
      <c r="D10" s="307" t="s">
        <v>399</v>
      </c>
      <c r="E10" s="251" t="s">
        <v>284</v>
      </c>
      <c r="F10" s="8">
        <v>594</v>
      </c>
      <c r="G10" s="350"/>
      <c r="H10" s="351"/>
    </row>
    <row r="11" spans="2:8" ht="43.2" outlineLevel="2" x14ac:dyDescent="0.3">
      <c r="B11" s="9" t="s">
        <v>6</v>
      </c>
      <c r="C11" s="289" t="str">
        <f>C$7&amp;"."&amp;COUNTA(B$9:B11)</f>
        <v>1.1.3</v>
      </c>
      <c r="D11" s="307" t="s">
        <v>400</v>
      </c>
      <c r="E11" s="251" t="s">
        <v>284</v>
      </c>
      <c r="F11" s="8">
        <v>895.15</v>
      </c>
      <c r="G11" s="350"/>
      <c r="H11" s="351"/>
    </row>
    <row r="12" spans="2:8" ht="28.8" outlineLevel="2" x14ac:dyDescent="0.3">
      <c r="B12" s="9" t="s">
        <v>7</v>
      </c>
      <c r="C12" s="289" t="str">
        <f>C$7&amp;"."&amp;COUNTA(B$9:B12)</f>
        <v>1.1.4</v>
      </c>
      <c r="D12" s="307" t="s">
        <v>478</v>
      </c>
      <c r="E12" s="251" t="s">
        <v>284</v>
      </c>
      <c r="F12" s="8">
        <v>308.41000000000003</v>
      </c>
      <c r="G12" s="350"/>
      <c r="H12" s="351"/>
    </row>
    <row r="13" spans="2:8" ht="15" outlineLevel="2" x14ac:dyDescent="0.25">
      <c r="C13" s="4"/>
      <c r="D13" s="308" t="s">
        <v>275</v>
      </c>
      <c r="E13" s="254"/>
      <c r="F13" s="225"/>
      <c r="G13" s="352"/>
      <c r="H13" s="353"/>
    </row>
    <row r="14" spans="2:8" ht="15" outlineLevel="2" x14ac:dyDescent="0.25">
      <c r="C14" s="290"/>
      <c r="D14" s="308" t="s">
        <v>275</v>
      </c>
      <c r="E14" s="254"/>
      <c r="F14" s="225"/>
      <c r="G14" s="354"/>
      <c r="H14" s="353"/>
    </row>
    <row r="15" spans="2:8" ht="15" outlineLevel="1" x14ac:dyDescent="0.25">
      <c r="C15" s="288" t="s">
        <v>692</v>
      </c>
      <c r="D15" s="306" t="s">
        <v>8</v>
      </c>
      <c r="E15" s="249"/>
      <c r="F15" s="226"/>
      <c r="G15" s="355"/>
      <c r="H15" s="356"/>
    </row>
    <row r="16" spans="2:8" outlineLevel="2" x14ac:dyDescent="0.3">
      <c r="C16" s="290" t="s">
        <v>291</v>
      </c>
      <c r="D16" s="309" t="s">
        <v>1</v>
      </c>
      <c r="E16" s="256" t="s">
        <v>2</v>
      </c>
      <c r="F16" s="227" t="s">
        <v>292</v>
      </c>
      <c r="G16" s="357"/>
      <c r="H16" s="358"/>
    </row>
    <row r="17" spans="2:8" ht="15" outlineLevel="2" x14ac:dyDescent="0.25">
      <c r="B17" s="9" t="s">
        <v>1654</v>
      </c>
      <c r="C17" s="289" t="str">
        <f>IF(B17&lt;&gt;"",C$15&amp;"."&amp;COUNTA(B17:B$17),"")</f>
        <v>1.2.1</v>
      </c>
      <c r="D17" s="307" t="s">
        <v>1659</v>
      </c>
      <c r="E17" s="251" t="s">
        <v>283</v>
      </c>
      <c r="F17" s="8">
        <v>3150</v>
      </c>
      <c r="G17" s="350"/>
      <c r="H17" s="351"/>
    </row>
    <row r="18" spans="2:8" ht="30" outlineLevel="2" x14ac:dyDescent="0.25">
      <c r="B18" s="9" t="s">
        <v>1655</v>
      </c>
      <c r="C18" s="289" t="str">
        <f>IF(B18&lt;&gt;"",C$15&amp;"."&amp;COUNTA(B$17:B18),"")</f>
        <v>1.2.2</v>
      </c>
      <c r="D18" s="307" t="s">
        <v>1598</v>
      </c>
      <c r="E18" s="251" t="s">
        <v>282</v>
      </c>
      <c r="F18" s="8">
        <v>33000</v>
      </c>
      <c r="G18" s="350"/>
      <c r="H18" s="351"/>
    </row>
    <row r="19" spans="2:8" outlineLevel="2" x14ac:dyDescent="0.3">
      <c r="B19" s="9" t="s">
        <v>1656</v>
      </c>
      <c r="C19" s="289" t="str">
        <f>IF(B19&lt;&gt;"",C$15&amp;"."&amp;COUNTA(B$17:B19),"")</f>
        <v>1.2.3</v>
      </c>
      <c r="D19" s="307" t="s">
        <v>1599</v>
      </c>
      <c r="E19" s="251" t="s">
        <v>283</v>
      </c>
      <c r="F19" s="8">
        <v>6232</v>
      </c>
      <c r="G19" s="350"/>
      <c r="H19" s="351"/>
    </row>
    <row r="20" spans="2:8" ht="15" outlineLevel="2" x14ac:dyDescent="0.25">
      <c r="B20" s="9" t="s">
        <v>1657</v>
      </c>
      <c r="C20" s="289" t="str">
        <f>IF(B20&lt;&gt;"",C$15&amp;"."&amp;COUNTA(B$17:B20),"")</f>
        <v>1.2.4</v>
      </c>
      <c r="D20" s="307" t="s">
        <v>1600</v>
      </c>
      <c r="E20" s="251" t="s">
        <v>283</v>
      </c>
      <c r="F20" s="8">
        <v>6232</v>
      </c>
      <c r="G20" s="350"/>
      <c r="H20" s="351"/>
    </row>
    <row r="21" spans="2:8" ht="43.2" outlineLevel="2" x14ac:dyDescent="0.3">
      <c r="B21" s="9" t="s">
        <v>1658</v>
      </c>
      <c r="C21" s="289" t="str">
        <f>IF(B21&lt;&gt;"",C$15&amp;"."&amp;COUNTA(B$17:B21),"")</f>
        <v>1.2.5</v>
      </c>
      <c r="D21" s="307" t="s">
        <v>1601</v>
      </c>
      <c r="E21" s="251" t="s">
        <v>282</v>
      </c>
      <c r="F21" s="8">
        <v>25839.02</v>
      </c>
      <c r="G21" s="350"/>
      <c r="H21" s="351"/>
    </row>
    <row r="22" spans="2:8" ht="60" customHeight="1" outlineLevel="2" x14ac:dyDescent="0.25">
      <c r="B22" s="9" t="s">
        <v>9</v>
      </c>
      <c r="C22" s="289" t="str">
        <f>IF(B22&lt;&gt;"",C$15&amp;"."&amp;COUNTA(B$17:B22),"")</f>
        <v>1.2.6</v>
      </c>
      <c r="D22" s="307" t="s">
        <v>1301</v>
      </c>
      <c r="E22" s="251" t="s">
        <v>282</v>
      </c>
      <c r="F22" s="8">
        <v>1000</v>
      </c>
      <c r="G22" s="350"/>
      <c r="H22" s="351"/>
    </row>
    <row r="23" spans="2:8" ht="60" customHeight="1" outlineLevel="2" x14ac:dyDescent="0.3">
      <c r="B23" s="9" t="s">
        <v>1665</v>
      </c>
      <c r="C23" s="289" t="str">
        <f>IF(B23&lt;&gt;"",C$15&amp;"."&amp;COUNTA(B$17:B23),"")</f>
        <v>1.2.7</v>
      </c>
      <c r="D23" s="307" t="s">
        <v>1664</v>
      </c>
      <c r="E23" s="251" t="s">
        <v>283</v>
      </c>
      <c r="F23" s="8">
        <v>4430</v>
      </c>
      <c r="G23" s="350"/>
      <c r="H23" s="351"/>
    </row>
    <row r="24" spans="2:8" ht="51.75" customHeight="1" outlineLevel="2" x14ac:dyDescent="0.3">
      <c r="B24" s="9" t="s">
        <v>10</v>
      </c>
      <c r="C24" s="289" t="str">
        <f>IF(B24&lt;&gt;"",C$15&amp;"."&amp;COUNTA(B$17:B24),"")</f>
        <v>1.2.8</v>
      </c>
      <c r="D24" s="307" t="s">
        <v>926</v>
      </c>
      <c r="E24" s="251" t="s">
        <v>282</v>
      </c>
      <c r="F24" s="8">
        <v>2574</v>
      </c>
      <c r="G24" s="350"/>
      <c r="H24" s="351"/>
    </row>
    <row r="25" spans="2:8" ht="45.75" customHeight="1" outlineLevel="2" x14ac:dyDescent="0.3">
      <c r="B25" s="9" t="s">
        <v>11</v>
      </c>
      <c r="C25" s="289" t="str">
        <f>IF(B25&lt;&gt;"",C$15&amp;"."&amp;COUNTA(B$17:B25),"")</f>
        <v>1.2.9</v>
      </c>
      <c r="D25" s="307" t="s">
        <v>401</v>
      </c>
      <c r="E25" s="251" t="s">
        <v>282</v>
      </c>
      <c r="F25" s="8">
        <v>2175</v>
      </c>
      <c r="G25" s="350"/>
      <c r="H25" s="351"/>
    </row>
    <row r="26" spans="2:8" ht="28.8" outlineLevel="2" x14ac:dyDescent="0.3">
      <c r="B26" s="9" t="s">
        <v>12</v>
      </c>
      <c r="C26" s="289" t="str">
        <f>IF(B26&lt;&gt;"",C$15&amp;"."&amp;COUNTA(B$17:B26),"")</f>
        <v>1.2.10</v>
      </c>
      <c r="D26" s="307" t="s">
        <v>936</v>
      </c>
      <c r="E26" s="251" t="s">
        <v>282</v>
      </c>
      <c r="F26" s="8">
        <v>2300</v>
      </c>
      <c r="G26" s="350"/>
      <c r="H26" s="351"/>
    </row>
    <row r="27" spans="2:8" ht="35.25" customHeight="1" outlineLevel="2" x14ac:dyDescent="0.3">
      <c r="B27" s="9" t="s">
        <v>13</v>
      </c>
      <c r="C27" s="289" t="str">
        <f>IF(B27&lt;&gt;"",C$15&amp;"."&amp;COUNTA(B$17:B27),"")</f>
        <v>1.2.11</v>
      </c>
      <c r="D27" s="307" t="s">
        <v>937</v>
      </c>
      <c r="E27" s="251" t="s">
        <v>282</v>
      </c>
      <c r="F27" s="8">
        <v>4812</v>
      </c>
      <c r="G27" s="350"/>
      <c r="H27" s="351"/>
    </row>
    <row r="28" spans="2:8" ht="28.8" outlineLevel="2" x14ac:dyDescent="0.3">
      <c r="B28" s="9" t="s">
        <v>14</v>
      </c>
      <c r="C28" s="289" t="str">
        <f>IF(B28&lt;&gt;"",C$15&amp;"."&amp;COUNTA(B$17:B28),"")</f>
        <v>1.2.12</v>
      </c>
      <c r="D28" s="307" t="s">
        <v>1131</v>
      </c>
      <c r="E28" s="251" t="s">
        <v>282</v>
      </c>
      <c r="F28" s="8">
        <v>3049.7500000000005</v>
      </c>
      <c r="G28" s="350"/>
      <c r="H28" s="351"/>
    </row>
    <row r="29" spans="2:8" outlineLevel="2" x14ac:dyDescent="0.3">
      <c r="C29" s="4" t="str">
        <f>IF(B29&lt;&gt;"",C$15&amp;"."&amp;COUNTA(B$22:B29),"")</f>
        <v/>
      </c>
      <c r="D29" s="308" t="s">
        <v>275</v>
      </c>
      <c r="E29" s="254"/>
      <c r="F29" s="225"/>
      <c r="G29" s="354"/>
      <c r="H29" s="353"/>
    </row>
    <row r="30" spans="2:8" outlineLevel="2" x14ac:dyDescent="0.3">
      <c r="C30" s="290"/>
      <c r="D30" s="308" t="s">
        <v>275</v>
      </c>
      <c r="E30" s="254"/>
      <c r="F30" s="225"/>
      <c r="G30" s="354"/>
      <c r="H30" s="353"/>
    </row>
    <row r="31" spans="2:8" outlineLevel="1" x14ac:dyDescent="0.3">
      <c r="C31" s="288" t="s">
        <v>693</v>
      </c>
      <c r="D31" s="306" t="s">
        <v>15</v>
      </c>
      <c r="E31" s="249"/>
      <c r="F31" s="226"/>
      <c r="G31" s="355"/>
      <c r="H31" s="356"/>
    </row>
    <row r="32" spans="2:8" outlineLevel="2" x14ac:dyDescent="0.3">
      <c r="C32" s="290" t="s">
        <v>291</v>
      </c>
      <c r="D32" s="309" t="s">
        <v>1</v>
      </c>
      <c r="E32" s="256" t="s">
        <v>2</v>
      </c>
      <c r="F32" s="227" t="s">
        <v>292</v>
      </c>
      <c r="G32" s="357"/>
      <c r="H32" s="358"/>
    </row>
    <row r="33" spans="2:8" ht="28.8" outlineLevel="2" x14ac:dyDescent="0.3">
      <c r="C33" s="290"/>
      <c r="D33" s="309" t="s">
        <v>16</v>
      </c>
      <c r="E33" s="254"/>
      <c r="F33" s="225"/>
      <c r="G33" s="354"/>
      <c r="H33" s="353"/>
    </row>
    <row r="34" spans="2:8" ht="60" customHeight="1" outlineLevel="2" x14ac:dyDescent="0.3">
      <c r="B34" s="9" t="s">
        <v>17</v>
      </c>
      <c r="C34" s="289" t="str">
        <f>IF(B34&lt;&gt;"",C$31&amp;"."&amp;COUNTA(B$34:B34),"")</f>
        <v>1.3.1</v>
      </c>
      <c r="D34" s="307" t="s">
        <v>1687</v>
      </c>
      <c r="E34" s="251" t="s">
        <v>282</v>
      </c>
      <c r="F34" s="8">
        <v>266.73</v>
      </c>
      <c r="G34" s="350"/>
      <c r="H34" s="351"/>
    </row>
    <row r="35" spans="2:8" ht="60" customHeight="1" outlineLevel="2" x14ac:dyDescent="0.3">
      <c r="B35" s="9" t="s">
        <v>1686</v>
      </c>
      <c r="C35" s="289" t="str">
        <f>IF(B35&lt;&gt;"",C$31&amp;"."&amp;COUNTA(B$34:B35),"")</f>
        <v>1.3.2</v>
      </c>
      <c r="D35" s="307" t="s">
        <v>1688</v>
      </c>
      <c r="E35" s="251" t="s">
        <v>282</v>
      </c>
      <c r="F35" s="8">
        <v>28.86</v>
      </c>
      <c r="G35" s="350"/>
      <c r="H35" s="351"/>
    </row>
    <row r="36" spans="2:8" ht="60" customHeight="1" outlineLevel="2" x14ac:dyDescent="0.3">
      <c r="B36" s="9" t="s">
        <v>1602</v>
      </c>
      <c r="C36" s="289" t="str">
        <f>IF(B36&lt;&gt;"",C$31&amp;"."&amp;COUNTA(B$34:B36),"")</f>
        <v>1.3.3</v>
      </c>
      <c r="D36" s="307" t="s">
        <v>1682</v>
      </c>
      <c r="E36" s="251" t="s">
        <v>282</v>
      </c>
      <c r="F36" s="8">
        <v>38.25</v>
      </c>
      <c r="G36" s="350"/>
      <c r="H36" s="351"/>
    </row>
    <row r="37" spans="2:8" ht="60" customHeight="1" outlineLevel="2" x14ac:dyDescent="0.3">
      <c r="B37" s="9" t="s">
        <v>1653</v>
      </c>
      <c r="C37" s="289" t="str">
        <f>IF(B37&lt;&gt;"",C$31&amp;"."&amp;COUNTA(B$34:B37),"")</f>
        <v>1.3.4</v>
      </c>
      <c r="D37" s="307" t="s">
        <v>1683</v>
      </c>
      <c r="E37" s="251" t="s">
        <v>282</v>
      </c>
      <c r="F37" s="8">
        <v>231.62</v>
      </c>
      <c r="G37" s="350"/>
      <c r="H37" s="351"/>
    </row>
    <row r="38" spans="2:8" ht="28.8" outlineLevel="2" x14ac:dyDescent="0.3">
      <c r="B38" s="9" t="s">
        <v>18</v>
      </c>
      <c r="C38" s="289" t="str">
        <f>IF(B38&lt;&gt;"",C$31&amp;"."&amp;COUNTA(B$34:B38),"")</f>
        <v>1.3.5</v>
      </c>
      <c r="D38" s="307" t="s">
        <v>402</v>
      </c>
      <c r="E38" s="251" t="s">
        <v>281</v>
      </c>
      <c r="F38" s="8">
        <v>56545.41</v>
      </c>
      <c r="G38" s="350"/>
      <c r="H38" s="351"/>
    </row>
    <row r="39" spans="2:8" ht="92.25" customHeight="1" outlineLevel="2" x14ac:dyDescent="0.3">
      <c r="B39" s="9" t="s">
        <v>1660</v>
      </c>
      <c r="C39" s="289" t="str">
        <f>IF(B39&lt;&gt;"",C$31&amp;"."&amp;COUNTA(B$34:B39),"")</f>
        <v>1.3.6</v>
      </c>
      <c r="D39" s="307" t="s">
        <v>1684</v>
      </c>
      <c r="E39" s="251" t="s">
        <v>284</v>
      </c>
      <c r="F39" s="8">
        <v>2074.2800000000002</v>
      </c>
      <c r="G39" s="350"/>
      <c r="H39" s="351"/>
    </row>
    <row r="40" spans="2:8" ht="33.75" customHeight="1" outlineLevel="2" x14ac:dyDescent="0.3">
      <c r="B40" s="9" t="s">
        <v>1661</v>
      </c>
      <c r="C40" s="289" t="str">
        <f>IF(B40&lt;&gt;"",C$31&amp;"."&amp;COUNTA(B$34:B40),"")</f>
        <v>1.3.7</v>
      </c>
      <c r="D40" s="307" t="s">
        <v>1607</v>
      </c>
      <c r="E40" s="251" t="s">
        <v>281</v>
      </c>
      <c r="F40" s="8">
        <v>31114.22</v>
      </c>
      <c r="G40" s="350"/>
      <c r="H40" s="351"/>
    </row>
    <row r="41" spans="2:8" ht="43.5" customHeight="1" outlineLevel="2" x14ac:dyDescent="0.3">
      <c r="B41" s="9" t="s">
        <v>19</v>
      </c>
      <c r="C41" s="289" t="str">
        <f>IF(B41&lt;&gt;"",C$31&amp;"."&amp;COUNTA(B$34:B41),"")</f>
        <v>1.3.8</v>
      </c>
      <c r="D41" s="307" t="s">
        <v>1606</v>
      </c>
      <c r="E41" s="251" t="s">
        <v>283</v>
      </c>
      <c r="F41" s="8">
        <v>537</v>
      </c>
      <c r="G41" s="350"/>
      <c r="H41" s="351"/>
    </row>
    <row r="42" spans="2:8" ht="50.25" customHeight="1" outlineLevel="2" x14ac:dyDescent="0.3">
      <c r="C42" s="4" t="str">
        <f>IF(B42&lt;&gt;"",C$31&amp;"."&amp;COUNTA(B$34:B42),"")</f>
        <v/>
      </c>
      <c r="D42" s="309" t="s">
        <v>1666</v>
      </c>
      <c r="E42" s="254"/>
      <c r="F42" s="225"/>
      <c r="G42" s="352"/>
      <c r="H42" s="359"/>
    </row>
    <row r="43" spans="2:8" outlineLevel="2" x14ac:dyDescent="0.3">
      <c r="B43" s="9" t="s">
        <v>1651</v>
      </c>
      <c r="C43" s="289" t="str">
        <f>IF(B43&lt;&gt;"",C$31&amp;"."&amp;COUNTA(B$34:B43),"")</f>
        <v>1.3.9</v>
      </c>
      <c r="D43" s="307" t="s">
        <v>1603</v>
      </c>
      <c r="E43" s="251" t="s">
        <v>284</v>
      </c>
      <c r="F43" s="8">
        <v>112.71000000000001</v>
      </c>
      <c r="G43" s="350"/>
      <c r="H43" s="351"/>
    </row>
    <row r="44" spans="2:8" outlineLevel="2" x14ac:dyDescent="0.3">
      <c r="B44" s="9" t="s">
        <v>1652</v>
      </c>
      <c r="C44" s="289" t="str">
        <f>IF(B44&lt;&gt;"",C$31&amp;"."&amp;COUNTA(B$34:B44),"")</f>
        <v>1.3.10</v>
      </c>
      <c r="D44" s="307" t="s">
        <v>1604</v>
      </c>
      <c r="E44" s="251" t="s">
        <v>284</v>
      </c>
      <c r="F44" s="8">
        <v>386.61</v>
      </c>
      <c r="G44" s="350"/>
      <c r="H44" s="351"/>
    </row>
    <row r="45" spans="2:8" outlineLevel="2" x14ac:dyDescent="0.3">
      <c r="B45" s="9" t="s">
        <v>1662</v>
      </c>
      <c r="C45" s="289" t="str">
        <f>IF(B45&lt;&gt;"",C$31&amp;"."&amp;COUNTA(B$34:B45),"")</f>
        <v>1.3.11</v>
      </c>
      <c r="D45" s="307" t="s">
        <v>1605</v>
      </c>
      <c r="E45" s="251" t="s">
        <v>284</v>
      </c>
      <c r="F45" s="8">
        <v>38</v>
      </c>
      <c r="G45" s="350"/>
      <c r="H45" s="351"/>
    </row>
    <row r="46" spans="2:8" ht="40.5" customHeight="1" outlineLevel="2" x14ac:dyDescent="0.3">
      <c r="C46" s="4" t="str">
        <f>IF(B46&lt;&gt;"",C$31&amp;"."&amp;COUNTA(B$34:B46),"")</f>
        <v/>
      </c>
      <c r="D46" s="309" t="s">
        <v>295</v>
      </c>
      <c r="E46" s="254"/>
      <c r="F46" s="225"/>
      <c r="G46" s="354"/>
      <c r="H46" s="353"/>
    </row>
    <row r="47" spans="2:8" ht="43.2" outlineLevel="2" x14ac:dyDescent="0.3">
      <c r="B47" s="9" t="s">
        <v>20</v>
      </c>
      <c r="C47" s="289" t="str">
        <f>IF(B47&lt;&gt;"",C$31&amp;"."&amp;COUNTA(B$34:B47),"")</f>
        <v>1.3.12</v>
      </c>
      <c r="D47" s="307" t="s">
        <v>1689</v>
      </c>
      <c r="E47" s="251" t="s">
        <v>283</v>
      </c>
      <c r="F47" s="8">
        <v>662</v>
      </c>
      <c r="G47" s="350"/>
      <c r="H47" s="351"/>
    </row>
    <row r="48" spans="2:8" outlineLevel="2" x14ac:dyDescent="0.3">
      <c r="B48" s="9" t="s">
        <v>1667</v>
      </c>
      <c r="C48" s="289" t="str">
        <f>IF(B48&lt;&gt;"",C$31&amp;"."&amp;COUNTA(B$34:B48),"")</f>
        <v>1.3.13</v>
      </c>
      <c r="D48" s="307" t="s">
        <v>1649</v>
      </c>
      <c r="E48" s="251" t="s">
        <v>281</v>
      </c>
      <c r="F48" s="8">
        <v>950</v>
      </c>
      <c r="G48" s="350"/>
      <c r="H48" s="351"/>
    </row>
    <row r="49" spans="1:8" outlineLevel="2" x14ac:dyDescent="0.3">
      <c r="B49" s="9" t="s">
        <v>1650</v>
      </c>
      <c r="C49" s="289" t="str">
        <f>IF(B49&lt;&gt;"",C$31&amp;"."&amp;COUNTA(B$34:B49),"")</f>
        <v>1.3.14</v>
      </c>
      <c r="D49" s="307" t="s">
        <v>1648</v>
      </c>
      <c r="E49" s="251" t="s">
        <v>283</v>
      </c>
      <c r="F49" s="8">
        <v>662</v>
      </c>
      <c r="G49" s="350"/>
      <c r="H49" s="351"/>
    </row>
    <row r="50" spans="1:8" ht="43.2" outlineLevel="2" x14ac:dyDescent="0.3">
      <c r="B50" s="9" t="s">
        <v>21</v>
      </c>
      <c r="C50" s="289" t="str">
        <f>IF(B50&lt;&gt;"",C$31&amp;"."&amp;COUNTA(B$34:B50),"")</f>
        <v>1.3.15</v>
      </c>
      <c r="D50" s="307" t="s">
        <v>1647</v>
      </c>
      <c r="E50" s="251" t="s">
        <v>283</v>
      </c>
      <c r="F50" s="8">
        <v>278.10000000000002</v>
      </c>
      <c r="G50" s="350"/>
      <c r="H50" s="351"/>
    </row>
    <row r="51" spans="1:8" ht="49.5" customHeight="1" outlineLevel="2" x14ac:dyDescent="0.3">
      <c r="B51" s="9" t="s">
        <v>1668</v>
      </c>
      <c r="C51" s="289" t="str">
        <f>IF(B51&lt;&gt;"",C$31&amp;"."&amp;COUNTA(B$34:B51),"")</f>
        <v>1.3.16</v>
      </c>
      <c r="D51" s="307" t="s">
        <v>1664</v>
      </c>
      <c r="E51" s="251" t="s">
        <v>283</v>
      </c>
      <c r="F51" s="8">
        <v>1551</v>
      </c>
      <c r="G51" s="350"/>
      <c r="H51" s="351"/>
    </row>
    <row r="52" spans="1:8" outlineLevel="2" x14ac:dyDescent="0.3">
      <c r="C52" s="4"/>
      <c r="D52" s="308" t="s">
        <v>275</v>
      </c>
      <c r="E52" s="254"/>
      <c r="F52" s="225"/>
      <c r="G52" s="354"/>
      <c r="H52" s="359"/>
    </row>
    <row r="53" spans="1:8" outlineLevel="2" x14ac:dyDescent="0.3">
      <c r="C53" s="4"/>
      <c r="D53" s="308" t="s">
        <v>275</v>
      </c>
      <c r="E53" s="254"/>
      <c r="F53" s="225"/>
      <c r="G53" s="354"/>
      <c r="H53" s="359"/>
    </row>
    <row r="54" spans="1:8" ht="57" customHeight="1" outlineLevel="1" x14ac:dyDescent="0.3">
      <c r="C54" s="288" t="s">
        <v>694</v>
      </c>
      <c r="D54" s="306" t="s">
        <v>22</v>
      </c>
      <c r="E54" s="249"/>
      <c r="F54" s="226"/>
      <c r="G54" s="355"/>
      <c r="H54" s="356"/>
    </row>
    <row r="55" spans="1:8" outlineLevel="2" x14ac:dyDescent="0.3">
      <c r="C55" s="290" t="s">
        <v>291</v>
      </c>
      <c r="D55" s="310" t="s">
        <v>1</v>
      </c>
      <c r="E55" s="256" t="s">
        <v>2</v>
      </c>
      <c r="F55" s="227" t="s">
        <v>292</v>
      </c>
      <c r="G55" s="357"/>
      <c r="H55" s="358"/>
    </row>
    <row r="56" spans="1:8" outlineLevel="2" x14ac:dyDescent="0.3">
      <c r="A56" s="9">
        <v>2240.3360150000003</v>
      </c>
      <c r="B56" s="9" t="s">
        <v>23</v>
      </c>
      <c r="C56" s="289" t="str">
        <f>IF(B56&lt;&gt;"",C$54&amp;"."&amp;COUNTA(B$56:B56),"")</f>
        <v>1.4.1</v>
      </c>
      <c r="D56" s="307" t="s">
        <v>1293</v>
      </c>
      <c r="E56" s="251" t="s">
        <v>282</v>
      </c>
      <c r="F56" s="8">
        <v>2364.54</v>
      </c>
      <c r="G56" s="350"/>
      <c r="H56" s="351"/>
    </row>
    <row r="57" spans="1:8" outlineLevel="2" x14ac:dyDescent="0.3">
      <c r="A57" s="9">
        <v>8.9740000000000002</v>
      </c>
      <c r="B57" s="9" t="s">
        <v>1027</v>
      </c>
      <c r="C57" s="289" t="str">
        <f>IF(B57&lt;&gt;"",C$54&amp;"."&amp;COUNTA(B$56:B57),"")</f>
        <v>1.4.2</v>
      </c>
      <c r="D57" s="307" t="s">
        <v>1294</v>
      </c>
      <c r="E57" s="251" t="s">
        <v>282</v>
      </c>
      <c r="F57" s="8">
        <v>3.83</v>
      </c>
      <c r="G57" s="350"/>
      <c r="H57" s="351"/>
    </row>
    <row r="58" spans="1:8" outlineLevel="2" x14ac:dyDescent="0.3">
      <c r="A58" s="9">
        <v>12.3377</v>
      </c>
      <c r="B58" s="9" t="s">
        <v>1028</v>
      </c>
      <c r="C58" s="289" t="str">
        <f>IF(B58&lt;&gt;"",C$54&amp;"."&amp;COUNTA(B$56:B58),"")</f>
        <v>1.4.3</v>
      </c>
      <c r="D58" s="307" t="s">
        <v>1295</v>
      </c>
      <c r="E58" s="251" t="s">
        <v>282</v>
      </c>
      <c r="F58" s="8">
        <v>52.97</v>
      </c>
      <c r="G58" s="350"/>
      <c r="H58" s="351"/>
    </row>
    <row r="59" spans="1:8" outlineLevel="2" x14ac:dyDescent="0.3">
      <c r="A59" s="9">
        <v>1025.9802</v>
      </c>
      <c r="B59" s="9" t="s">
        <v>1029</v>
      </c>
      <c r="C59" s="289" t="str">
        <f>IF(B59&lt;&gt;"",C$54&amp;"."&amp;COUNTA(B$56:B59),"")</f>
        <v>1.4.4</v>
      </c>
      <c r="D59" s="307" t="s">
        <v>1296</v>
      </c>
      <c r="E59" s="251" t="s">
        <v>282</v>
      </c>
      <c r="F59" s="8">
        <v>1247.74</v>
      </c>
      <c r="G59" s="350"/>
      <c r="H59" s="351"/>
    </row>
    <row r="60" spans="1:8" ht="33.75" customHeight="1" outlineLevel="2" x14ac:dyDescent="0.3">
      <c r="A60" s="9">
        <f>294.8823+24.67</f>
        <v>319.5523</v>
      </c>
      <c r="B60" s="9" t="s">
        <v>1030</v>
      </c>
      <c r="C60" s="289" t="str">
        <f>IF(B60&lt;&gt;"",C$54&amp;"."&amp;COUNTA(B$56:B60),"")</f>
        <v>1.4.5</v>
      </c>
      <c r="D60" s="307" t="s">
        <v>1297</v>
      </c>
      <c r="E60" s="251" t="s">
        <v>282</v>
      </c>
      <c r="F60" s="8">
        <v>420.57</v>
      </c>
      <c r="G60" s="350"/>
      <c r="H60" s="351"/>
    </row>
    <row r="61" spans="1:8" outlineLevel="2" x14ac:dyDescent="0.3">
      <c r="A61" s="9">
        <f>3607.2*100</f>
        <v>360720</v>
      </c>
      <c r="B61" s="9" t="s">
        <v>24</v>
      </c>
      <c r="C61" s="289" t="str">
        <f>IF(B61&lt;&gt;"",C$54&amp;"."&amp;COUNTA(B$56:B61),"")</f>
        <v>1.4.6</v>
      </c>
      <c r="D61" s="307" t="s">
        <v>403</v>
      </c>
      <c r="E61" s="251" t="s">
        <v>281</v>
      </c>
      <c r="F61" s="8">
        <v>408960</v>
      </c>
      <c r="G61" s="350"/>
      <c r="H61" s="351"/>
    </row>
    <row r="62" spans="1:8" ht="33.75" customHeight="1" outlineLevel="2" x14ac:dyDescent="0.3">
      <c r="A62" s="9">
        <v>4772.6799999999994</v>
      </c>
      <c r="B62" s="9" t="s">
        <v>25</v>
      </c>
      <c r="C62" s="289" t="str">
        <f>IF(B62&lt;&gt;"",C$54&amp;"."&amp;COUNTA(B$56:B62),"")</f>
        <v>1.4.7</v>
      </c>
      <c r="D62" s="307" t="s">
        <v>1300</v>
      </c>
      <c r="E62" s="251" t="s">
        <v>283</v>
      </c>
      <c r="F62" s="8">
        <v>3475.5</v>
      </c>
      <c r="G62" s="350"/>
      <c r="H62" s="351"/>
    </row>
    <row r="63" spans="1:8" ht="28.8" outlineLevel="2" x14ac:dyDescent="0.3">
      <c r="B63" s="9" t="s">
        <v>26</v>
      </c>
      <c r="C63" s="289" t="str">
        <f>IF(B63&lt;&gt;"",C$54&amp;"."&amp;COUNTA(B$56:B63),"")</f>
        <v>1.4.8</v>
      </c>
      <c r="D63" s="311" t="s">
        <v>1138</v>
      </c>
      <c r="E63" s="251" t="s">
        <v>282</v>
      </c>
      <c r="F63" s="8">
        <v>60.66</v>
      </c>
      <c r="G63" s="350"/>
      <c r="H63" s="351"/>
    </row>
    <row r="64" spans="1:8" ht="35.25" customHeight="1" outlineLevel="2" x14ac:dyDescent="0.3">
      <c r="A64" s="9">
        <v>1569.6</v>
      </c>
      <c r="B64" s="9" t="s">
        <v>27</v>
      </c>
      <c r="C64" s="289" t="str">
        <f>IF(B64&lt;&gt;"",C$54&amp;"."&amp;COUNTA(B$56:B64),"")</f>
        <v>1.4.9</v>
      </c>
      <c r="D64" s="307" t="s">
        <v>712</v>
      </c>
      <c r="E64" s="251" t="s">
        <v>284</v>
      </c>
      <c r="F64" s="8">
        <v>686.17</v>
      </c>
      <c r="G64" s="350"/>
      <c r="H64" s="351"/>
    </row>
    <row r="65" spans="1:8" ht="43.2" outlineLevel="2" x14ac:dyDescent="0.3">
      <c r="B65" s="9" t="s">
        <v>28</v>
      </c>
      <c r="C65" s="289" t="str">
        <f>IF(B65&lt;&gt;"",C$54&amp;"."&amp;COUNTA(B$56:B65),"")</f>
        <v>1.4.10</v>
      </c>
      <c r="D65" s="307" t="s">
        <v>1128</v>
      </c>
      <c r="E65" s="251" t="s">
        <v>281</v>
      </c>
      <c r="F65" s="8">
        <v>98.28</v>
      </c>
      <c r="G65" s="350"/>
      <c r="H65" s="351"/>
    </row>
    <row r="66" spans="1:8" outlineLevel="2" x14ac:dyDescent="0.3">
      <c r="C66" s="290"/>
      <c r="D66" s="312" t="s">
        <v>275</v>
      </c>
      <c r="E66" s="254"/>
      <c r="F66" s="225"/>
      <c r="G66" s="354"/>
      <c r="H66" s="353"/>
    </row>
    <row r="67" spans="1:8" outlineLevel="2" x14ac:dyDescent="0.3">
      <c r="C67" s="290"/>
      <c r="D67" s="312" t="s">
        <v>275</v>
      </c>
      <c r="E67" s="254"/>
      <c r="F67" s="225"/>
      <c r="G67" s="354"/>
      <c r="H67" s="353"/>
    </row>
    <row r="68" spans="1:8" outlineLevel="1" x14ac:dyDescent="0.3">
      <c r="C68" s="288" t="s">
        <v>695</v>
      </c>
      <c r="D68" s="306" t="s">
        <v>41</v>
      </c>
      <c r="E68" s="249"/>
      <c r="F68" s="226"/>
      <c r="G68" s="355"/>
      <c r="H68" s="356"/>
    </row>
    <row r="69" spans="1:8" outlineLevel="2" x14ac:dyDescent="0.3">
      <c r="C69" s="290" t="s">
        <v>291</v>
      </c>
      <c r="D69" s="309" t="s">
        <v>1</v>
      </c>
      <c r="E69" s="256" t="s">
        <v>2</v>
      </c>
      <c r="F69" s="227" t="s">
        <v>292</v>
      </c>
      <c r="G69" s="357"/>
      <c r="H69" s="358"/>
    </row>
    <row r="70" spans="1:8" outlineLevel="2" x14ac:dyDescent="0.3">
      <c r="C70" s="290"/>
      <c r="D70" s="309" t="s">
        <v>299</v>
      </c>
      <c r="E70" s="256"/>
      <c r="F70" s="227"/>
      <c r="G70" s="357"/>
      <c r="H70" s="358"/>
    </row>
    <row r="71" spans="1:8" ht="40.5" customHeight="1" outlineLevel="2" x14ac:dyDescent="0.3">
      <c r="B71" s="9" t="s">
        <v>938</v>
      </c>
      <c r="C71" s="289" t="str">
        <f>IF(B71&lt;&gt;"",C$68&amp;"."&amp;COUNTA(B$71:B71),"")</f>
        <v>1.5.1</v>
      </c>
      <c r="D71" s="307" t="s">
        <v>865</v>
      </c>
      <c r="E71" s="251" t="s">
        <v>2</v>
      </c>
      <c r="F71" s="8">
        <v>3</v>
      </c>
      <c r="G71" s="350"/>
      <c r="H71" s="351"/>
    </row>
    <row r="72" spans="1:8" ht="45.75" customHeight="1" outlineLevel="2" x14ac:dyDescent="0.3">
      <c r="B72" s="9" t="s">
        <v>939</v>
      </c>
      <c r="C72" s="289" t="str">
        <f>IF(B72&lt;&gt;"",C$68&amp;"."&amp;COUNTA(B$71:B72),"")</f>
        <v>1.5.2</v>
      </c>
      <c r="D72" s="307" t="s">
        <v>864</v>
      </c>
      <c r="E72" s="251" t="s">
        <v>2</v>
      </c>
      <c r="F72" s="8">
        <v>1</v>
      </c>
      <c r="G72" s="350"/>
      <c r="H72" s="351"/>
    </row>
    <row r="73" spans="1:8" outlineLevel="2" x14ac:dyDescent="0.3">
      <c r="B73" s="9" t="s">
        <v>42</v>
      </c>
      <c r="C73" s="289" t="str">
        <f>IF(B73&lt;&gt;"",C$68&amp;"."&amp;COUNTA(B$71:B73),"")</f>
        <v>1.5.3</v>
      </c>
      <c r="D73" s="307" t="s">
        <v>1066</v>
      </c>
      <c r="E73" s="251" t="s">
        <v>2</v>
      </c>
      <c r="F73" s="8">
        <v>1</v>
      </c>
      <c r="G73" s="350"/>
      <c r="H73" s="351"/>
    </row>
    <row r="74" spans="1:8" ht="28.8" outlineLevel="2" x14ac:dyDescent="0.3">
      <c r="B74" s="9" t="s">
        <v>43</v>
      </c>
      <c r="C74" s="289" t="str">
        <f>IF(B74&lt;&gt;"",C$68&amp;"."&amp;COUNTA(B$71:B74),"")</f>
        <v>1.5.4</v>
      </c>
      <c r="D74" s="307" t="s">
        <v>998</v>
      </c>
      <c r="E74" s="251" t="s">
        <v>2</v>
      </c>
      <c r="F74" s="8">
        <v>2</v>
      </c>
      <c r="G74" s="350"/>
      <c r="H74" s="351"/>
    </row>
    <row r="75" spans="1:8" ht="47.25" customHeight="1" outlineLevel="2" x14ac:dyDescent="0.3">
      <c r="A75" s="9" t="s">
        <v>1092</v>
      </c>
      <c r="B75" s="9" t="s">
        <v>44</v>
      </c>
      <c r="C75" s="289" t="str">
        <f>IF(B75&lt;&gt;"",C$68&amp;"."&amp;COUNTA(B$71:B75),"")</f>
        <v>1.5.5</v>
      </c>
      <c r="D75" s="307" t="s">
        <v>380</v>
      </c>
      <c r="E75" s="251" t="s">
        <v>2</v>
      </c>
      <c r="F75" s="8">
        <v>1</v>
      </c>
      <c r="G75" s="350"/>
      <c r="H75" s="351"/>
    </row>
    <row r="76" spans="1:8" ht="43.2" outlineLevel="2" x14ac:dyDescent="0.3">
      <c r="A76" s="9" t="s">
        <v>1092</v>
      </c>
      <c r="B76" s="9" t="s">
        <v>45</v>
      </c>
      <c r="C76" s="289" t="str">
        <f>IF(B76&lt;&gt;"",C$68&amp;"."&amp;COUNTA(B$71:B76),"")</f>
        <v>1.5.6</v>
      </c>
      <c r="D76" s="307" t="s">
        <v>1031</v>
      </c>
      <c r="E76" s="251" t="s">
        <v>2</v>
      </c>
      <c r="F76" s="8">
        <v>1</v>
      </c>
      <c r="G76" s="350"/>
      <c r="H76" s="351"/>
    </row>
    <row r="77" spans="1:8" ht="15.75" customHeight="1" outlineLevel="2" x14ac:dyDescent="0.3">
      <c r="C77" s="4" t="str">
        <f>IF(B77&lt;&gt;"",C$68&amp;"."&amp;COUNTA(B$71:B77),"")</f>
        <v/>
      </c>
      <c r="D77" s="313" t="s">
        <v>580</v>
      </c>
      <c r="E77" s="254"/>
      <c r="F77" s="225"/>
      <c r="G77" s="360"/>
      <c r="H77" s="361"/>
    </row>
    <row r="78" spans="1:8" ht="28.8" outlineLevel="2" x14ac:dyDescent="0.3">
      <c r="A78" s="212" t="s">
        <v>557</v>
      </c>
      <c r="B78" s="9" t="s">
        <v>557</v>
      </c>
      <c r="C78" s="289" t="str">
        <f>IF(B78&lt;&gt;"",C$68&amp;"."&amp;COUNTA(B$71:B78),"")</f>
        <v>1.5.7</v>
      </c>
      <c r="D78" s="307" t="s">
        <v>999</v>
      </c>
      <c r="E78" s="251" t="s">
        <v>284</v>
      </c>
      <c r="F78" s="8">
        <v>4</v>
      </c>
      <c r="G78" s="350"/>
      <c r="H78" s="351"/>
    </row>
    <row r="79" spans="1:8" outlineLevel="2" x14ac:dyDescent="0.3">
      <c r="B79" s="9" t="s">
        <v>578</v>
      </c>
      <c r="C79" s="289" t="str">
        <f>IF(B79&lt;&gt;"",C$68&amp;"."&amp;COUNTA(B$71:B79),"")</f>
        <v>1.5.8</v>
      </c>
      <c r="D79" s="307" t="s">
        <v>577</v>
      </c>
      <c r="E79" s="251" t="s">
        <v>2</v>
      </c>
      <c r="F79" s="8">
        <v>1</v>
      </c>
      <c r="G79" s="350"/>
      <c r="H79" s="351"/>
    </row>
    <row r="80" spans="1:8" ht="28.8" outlineLevel="2" x14ac:dyDescent="0.3">
      <c r="A80" s="212" t="s">
        <v>570</v>
      </c>
      <c r="B80" s="9" t="s">
        <v>46</v>
      </c>
      <c r="C80" s="289" t="str">
        <f>IF(B80&lt;&gt;"",C$68&amp;"."&amp;COUNTA(B$71:B80),"")</f>
        <v>1.5.9</v>
      </c>
      <c r="D80" s="307" t="s">
        <v>404</v>
      </c>
      <c r="E80" s="251" t="s">
        <v>2</v>
      </c>
      <c r="F80" s="8">
        <v>4</v>
      </c>
      <c r="G80" s="350"/>
      <c r="H80" s="351"/>
    </row>
    <row r="81" spans="1:8" ht="28.8" outlineLevel="2" x14ac:dyDescent="0.3">
      <c r="A81" s="212" t="str">
        <f>UPPER(D81)</f>
        <v>VÁLVULA MARIPOSA CONCÉNTRICA BRIDADA DE 12" CON OPERADOR DE ENGRANAJES,</v>
      </c>
      <c r="B81" s="9" t="s">
        <v>47</v>
      </c>
      <c r="C81" s="289" t="str">
        <f>IF(B81&lt;&gt;"",C$68&amp;"."&amp;COUNTA(B$71:B81),"")</f>
        <v>1.5.10</v>
      </c>
      <c r="D81" s="307" t="s">
        <v>997</v>
      </c>
      <c r="E81" s="251" t="s">
        <v>2</v>
      </c>
      <c r="F81" s="8">
        <v>4</v>
      </c>
      <c r="G81" s="350"/>
      <c r="H81" s="351"/>
    </row>
    <row r="82" spans="1:8" ht="46.5" customHeight="1" outlineLevel="2" x14ac:dyDescent="0.3">
      <c r="B82" s="9" t="s">
        <v>579</v>
      </c>
      <c r="C82" s="289" t="str">
        <f>IF(B82&lt;&gt;"",C$68&amp;"."&amp;COUNTA(B$71:B82),"")</f>
        <v>1.5.11</v>
      </c>
      <c r="D82" s="307" t="s">
        <v>1094</v>
      </c>
      <c r="E82" s="251" t="s">
        <v>2</v>
      </c>
      <c r="F82" s="8">
        <v>1</v>
      </c>
      <c r="G82" s="350"/>
      <c r="H82" s="351"/>
    </row>
    <row r="83" spans="1:8" ht="28.8" outlineLevel="2" x14ac:dyDescent="0.3">
      <c r="A83" s="9" t="s">
        <v>572</v>
      </c>
      <c r="B83" s="9" t="s">
        <v>48</v>
      </c>
      <c r="C83" s="289" t="str">
        <f>IF(B83&lt;&gt;"",C$68&amp;"."&amp;COUNTA(B$71:B83),"")</f>
        <v>1.5.12</v>
      </c>
      <c r="D83" s="307" t="s">
        <v>1000</v>
      </c>
      <c r="E83" s="251" t="s">
        <v>2</v>
      </c>
      <c r="F83" s="8">
        <v>1</v>
      </c>
      <c r="G83" s="350"/>
      <c r="H83" s="351"/>
    </row>
    <row r="84" spans="1:8" ht="28.8" outlineLevel="2" x14ac:dyDescent="0.3">
      <c r="A84" s="212" t="s">
        <v>571</v>
      </c>
      <c r="B84" s="9" t="s">
        <v>49</v>
      </c>
      <c r="C84" s="289" t="str">
        <f>IF(B84&lt;&gt;"",C$68&amp;"."&amp;COUNTA(B$71:B84),"")</f>
        <v>1.5.13</v>
      </c>
      <c r="D84" s="307" t="s">
        <v>1056</v>
      </c>
      <c r="E84" s="251" t="s">
        <v>2</v>
      </c>
      <c r="F84" s="8">
        <v>2</v>
      </c>
      <c r="G84" s="350"/>
      <c r="H84" s="351"/>
    </row>
    <row r="85" spans="1:8" ht="46.5" customHeight="1" outlineLevel="2" x14ac:dyDescent="0.3">
      <c r="A85" s="9" t="s">
        <v>573</v>
      </c>
      <c r="B85" s="9" t="s">
        <v>50</v>
      </c>
      <c r="C85" s="289" t="str">
        <f>IF(B85&lt;&gt;"",C$68&amp;"."&amp;COUNTA(B$71:B85),"")</f>
        <v>1.5.14</v>
      </c>
      <c r="D85" s="307" t="s">
        <v>1001</v>
      </c>
      <c r="E85" s="251" t="s">
        <v>2</v>
      </c>
      <c r="F85" s="8">
        <v>2</v>
      </c>
      <c r="G85" s="350"/>
      <c r="H85" s="351"/>
    </row>
    <row r="86" spans="1:8" ht="48" customHeight="1" outlineLevel="2" x14ac:dyDescent="0.3">
      <c r="B86" s="9" t="s">
        <v>51</v>
      </c>
      <c r="C86" s="289" t="str">
        <f>IF(B86&lt;&gt;"",C$68&amp;"."&amp;COUNTA(B$71:B86),"")</f>
        <v>1.5.15</v>
      </c>
      <c r="D86" s="307" t="s">
        <v>1093</v>
      </c>
      <c r="E86" s="251" t="s">
        <v>2</v>
      </c>
      <c r="F86" s="8">
        <v>1</v>
      </c>
      <c r="G86" s="350"/>
      <c r="H86" s="351"/>
    </row>
    <row r="87" spans="1:8" ht="28.8" outlineLevel="2" x14ac:dyDescent="0.3">
      <c r="A87" s="9" t="s">
        <v>574</v>
      </c>
      <c r="B87" s="9" t="s">
        <v>52</v>
      </c>
      <c r="C87" s="289" t="str">
        <f>IF(B87&lt;&gt;"",C$68&amp;"."&amp;COUNTA(B$71:B87),"")</f>
        <v>1.5.16</v>
      </c>
      <c r="D87" s="307" t="s">
        <v>1057</v>
      </c>
      <c r="E87" s="251" t="s">
        <v>2</v>
      </c>
      <c r="F87" s="8">
        <v>2</v>
      </c>
      <c r="G87" s="350"/>
      <c r="H87" s="351"/>
    </row>
    <row r="88" spans="1:8" ht="28.8" outlineLevel="2" x14ac:dyDescent="0.3">
      <c r="A88" s="9" t="s">
        <v>575</v>
      </c>
      <c r="B88" s="9" t="s">
        <v>53</v>
      </c>
      <c r="C88" s="289" t="str">
        <f>IF(B88&lt;&gt;"",C$68&amp;"."&amp;COUNTA(B$71:B88),"")</f>
        <v>1.5.17</v>
      </c>
      <c r="D88" s="307" t="s">
        <v>1002</v>
      </c>
      <c r="E88" s="251" t="s">
        <v>2</v>
      </c>
      <c r="F88" s="8">
        <v>1</v>
      </c>
      <c r="G88" s="350"/>
      <c r="H88" s="351"/>
    </row>
    <row r="89" spans="1:8" ht="28.8" outlineLevel="2" x14ac:dyDescent="0.3">
      <c r="B89" s="9" t="s">
        <v>54</v>
      </c>
      <c r="C89" s="289" t="str">
        <f>IF(B89&lt;&gt;"",C$68&amp;"."&amp;COUNTA(B$71:B89),"")</f>
        <v>1.5.18</v>
      </c>
      <c r="D89" s="307" t="s">
        <v>1003</v>
      </c>
      <c r="E89" s="251" t="s">
        <v>2</v>
      </c>
      <c r="F89" s="8">
        <v>1</v>
      </c>
      <c r="G89" s="350"/>
      <c r="H89" s="351"/>
    </row>
    <row r="90" spans="1:8" ht="28.8" outlineLevel="2" x14ac:dyDescent="0.3">
      <c r="B90" s="9" t="s">
        <v>576</v>
      </c>
      <c r="C90" s="289" t="str">
        <f>IF(B90&lt;&gt;"",C$68&amp;"."&amp;COUNTA(B$71:B90),"")</f>
        <v>1.5.19</v>
      </c>
      <c r="D90" s="307" t="s">
        <v>1004</v>
      </c>
      <c r="E90" s="251" t="s">
        <v>2</v>
      </c>
      <c r="F90" s="8">
        <v>1</v>
      </c>
      <c r="G90" s="350"/>
      <c r="H90" s="351"/>
    </row>
    <row r="91" spans="1:8" outlineLevel="2" x14ac:dyDescent="0.3">
      <c r="C91" s="4" t="str">
        <f>IF(B91&lt;&gt;"",C$68&amp;"."&amp;COUNTA(B$71:B91),"")</f>
        <v/>
      </c>
      <c r="D91" s="309" t="s">
        <v>55</v>
      </c>
      <c r="E91" s="254"/>
      <c r="F91" s="228"/>
      <c r="G91" s="362"/>
      <c r="H91" s="363"/>
    </row>
    <row r="92" spans="1:8" ht="28.8" outlineLevel="2" x14ac:dyDescent="0.3">
      <c r="B92" s="9" t="s">
        <v>56</v>
      </c>
      <c r="C92" s="289" t="str">
        <f>IF(B92&lt;&gt;"",C$68&amp;"."&amp;COUNTA(B$71:B92),"")</f>
        <v>1.5.20</v>
      </c>
      <c r="D92" s="307" t="s">
        <v>382</v>
      </c>
      <c r="E92" s="251" t="s">
        <v>284</v>
      </c>
      <c r="F92" s="8">
        <v>36</v>
      </c>
      <c r="G92" s="350"/>
      <c r="H92" s="351"/>
    </row>
    <row r="93" spans="1:8" ht="28.8" outlineLevel="2" x14ac:dyDescent="0.3">
      <c r="B93" s="9" t="s">
        <v>587</v>
      </c>
      <c r="C93" s="289" t="str">
        <f>IF(B93&lt;&gt;"",C$68&amp;"."&amp;COUNTA(B$71:B93),"")</f>
        <v>1.5.21</v>
      </c>
      <c r="D93" s="307" t="s">
        <v>1034</v>
      </c>
      <c r="E93" s="251" t="s">
        <v>284</v>
      </c>
      <c r="F93" s="8">
        <v>36</v>
      </c>
      <c r="G93" s="350"/>
      <c r="H93" s="351"/>
    </row>
    <row r="94" spans="1:8" outlineLevel="2" x14ac:dyDescent="0.3">
      <c r="C94" s="4" t="str">
        <f>IF(B94&lt;&gt;"",C$68&amp;"."&amp;COUNTA(B$71:B94),"")</f>
        <v/>
      </c>
      <c r="D94" s="308" t="s">
        <v>275</v>
      </c>
      <c r="E94" s="254"/>
      <c r="F94" s="225"/>
      <c r="G94" s="354"/>
      <c r="H94" s="359"/>
    </row>
    <row r="95" spans="1:8" outlineLevel="2" x14ac:dyDescent="0.3">
      <c r="C95" s="4" t="str">
        <f>IF(B95&lt;&gt;"",C$68&amp;"."&amp;COUNTA(B$71:B95),"")</f>
        <v/>
      </c>
      <c r="D95" s="308" t="s">
        <v>275</v>
      </c>
      <c r="E95" s="254"/>
      <c r="F95" s="225"/>
      <c r="G95" s="354"/>
      <c r="H95" s="353"/>
    </row>
    <row r="96" spans="1:8" outlineLevel="1" x14ac:dyDescent="0.3">
      <c r="C96" s="288" t="s">
        <v>696</v>
      </c>
      <c r="D96" s="306" t="s">
        <v>57</v>
      </c>
      <c r="E96" s="249"/>
      <c r="F96" s="226"/>
      <c r="G96" s="355"/>
      <c r="H96" s="356"/>
    </row>
    <row r="97" spans="1:8" outlineLevel="2" x14ac:dyDescent="0.3">
      <c r="C97" s="290" t="s">
        <v>291</v>
      </c>
      <c r="D97" s="309" t="s">
        <v>1</v>
      </c>
      <c r="E97" s="256" t="s">
        <v>2</v>
      </c>
      <c r="F97" s="227" t="s">
        <v>292</v>
      </c>
      <c r="G97" s="357"/>
      <c r="H97" s="358"/>
    </row>
    <row r="98" spans="1:8" outlineLevel="2" x14ac:dyDescent="0.3">
      <c r="C98" s="290"/>
      <c r="D98" s="309" t="s">
        <v>58</v>
      </c>
      <c r="E98" s="256"/>
      <c r="F98" s="227"/>
      <c r="G98" s="357"/>
      <c r="H98" s="358"/>
    </row>
    <row r="99" spans="1:8" outlineLevel="2" x14ac:dyDescent="0.3">
      <c r="C99" s="4"/>
      <c r="D99" s="309" t="s">
        <v>85</v>
      </c>
      <c r="E99" s="254"/>
      <c r="F99" s="225"/>
      <c r="G99" s="352"/>
      <c r="H99" s="359"/>
    </row>
    <row r="100" spans="1:8" outlineLevel="2" x14ac:dyDescent="0.3">
      <c r="C100" s="4" t="str">
        <f>IF(B100&lt;&gt;"",C$96&amp;"."&amp;COUNTA(B$99:B100),"")</f>
        <v/>
      </c>
      <c r="D100" s="313" t="s">
        <v>588</v>
      </c>
      <c r="E100" s="254"/>
      <c r="F100" s="225"/>
      <c r="G100" s="352"/>
      <c r="H100" s="359"/>
    </row>
    <row r="101" spans="1:8" outlineLevel="2" x14ac:dyDescent="0.3">
      <c r="A101" s="9">
        <v>60</v>
      </c>
      <c r="B101" s="218" t="s">
        <v>59</v>
      </c>
      <c r="C101" s="289" t="str">
        <f>IF(B101&lt;&gt;"",C$96&amp;"."&amp;COUNTA(B$99:B101),"")</f>
        <v>1.6.1</v>
      </c>
      <c r="D101" s="307" t="s">
        <v>1596</v>
      </c>
      <c r="E101" s="251" t="s">
        <v>2</v>
      </c>
      <c r="F101" s="8">
        <v>24</v>
      </c>
      <c r="G101" s="350"/>
      <c r="H101" s="351"/>
    </row>
    <row r="102" spans="1:8" ht="28.8" outlineLevel="2" x14ac:dyDescent="0.3">
      <c r="A102" s="9">
        <f>+A101/10/2.54</f>
        <v>2.3622047244094486</v>
      </c>
      <c r="B102" s="218" t="s">
        <v>60</v>
      </c>
      <c r="C102" s="289" t="str">
        <f>IF(B102&lt;&gt;"",C$96&amp;"."&amp;COUNTA(B$99:B102),"")</f>
        <v>1.6.2</v>
      </c>
      <c r="D102" s="307" t="s">
        <v>1058</v>
      </c>
      <c r="E102" s="251" t="s">
        <v>2</v>
      </c>
      <c r="F102" s="8">
        <v>68</v>
      </c>
      <c r="G102" s="350"/>
      <c r="H102" s="351"/>
    </row>
    <row r="103" spans="1:8" ht="28.8" outlineLevel="2" x14ac:dyDescent="0.3">
      <c r="B103" s="218" t="s">
        <v>61</v>
      </c>
      <c r="C103" s="289" t="str">
        <f>IF(B103&lt;&gt;"",C$96&amp;"."&amp;COUNTA(B$99:B103),"")</f>
        <v>1.6.3</v>
      </c>
      <c r="D103" s="307" t="s">
        <v>953</v>
      </c>
      <c r="E103" s="251" t="s">
        <v>2</v>
      </c>
      <c r="F103" s="8">
        <v>20</v>
      </c>
      <c r="G103" s="350"/>
      <c r="H103" s="351"/>
    </row>
    <row r="104" spans="1:8" ht="28.8" outlineLevel="2" x14ac:dyDescent="0.3">
      <c r="B104" s="218" t="s">
        <v>62</v>
      </c>
      <c r="C104" s="289" t="str">
        <f>IF(B104&lt;&gt;"",C$96&amp;"."&amp;COUNTA(B$99:B104),"")</f>
        <v>1.6.4</v>
      </c>
      <c r="D104" s="307" t="s">
        <v>1068</v>
      </c>
      <c r="E104" s="251" t="s">
        <v>2</v>
      </c>
      <c r="F104" s="8">
        <v>28</v>
      </c>
      <c r="G104" s="350"/>
      <c r="H104" s="351"/>
    </row>
    <row r="105" spans="1:8" outlineLevel="2" x14ac:dyDescent="0.3">
      <c r="B105" s="218" t="s">
        <v>63</v>
      </c>
      <c r="C105" s="289" t="str">
        <f>IF(B105&lt;&gt;"",C$96&amp;"."&amp;COUNTA(B$99:B105),"")</f>
        <v>1.6.5</v>
      </c>
      <c r="D105" s="307" t="s">
        <v>1069</v>
      </c>
      <c r="E105" s="251" t="s">
        <v>2</v>
      </c>
      <c r="F105" s="8">
        <v>8</v>
      </c>
      <c r="G105" s="350"/>
      <c r="H105" s="351"/>
    </row>
    <row r="106" spans="1:8" ht="28.8" outlineLevel="2" x14ac:dyDescent="0.3">
      <c r="A106" s="9" t="s">
        <v>581</v>
      </c>
      <c r="B106" s="218" t="s">
        <v>64</v>
      </c>
      <c r="C106" s="289" t="str">
        <f>IF(B106&lt;&gt;"",C$96&amp;"."&amp;COUNTA(B$99:B106),"")</f>
        <v>1.6.6</v>
      </c>
      <c r="D106" s="307" t="s">
        <v>952</v>
      </c>
      <c r="E106" s="251" t="s">
        <v>2</v>
      </c>
      <c r="F106" s="8">
        <v>16</v>
      </c>
      <c r="G106" s="350"/>
      <c r="H106" s="351"/>
    </row>
    <row r="107" spans="1:8" ht="28.8" outlineLevel="2" x14ac:dyDescent="0.3">
      <c r="A107" s="9" t="s">
        <v>582</v>
      </c>
      <c r="B107" s="218" t="s">
        <v>65</v>
      </c>
      <c r="C107" s="289" t="str">
        <f>IF(B107&lt;&gt;"",C$96&amp;"."&amp;COUNTA(B$99:B107),"")</f>
        <v>1.6.7</v>
      </c>
      <c r="D107" s="307" t="s">
        <v>954</v>
      </c>
      <c r="E107" s="251" t="s">
        <v>2</v>
      </c>
      <c r="F107" s="8">
        <v>8</v>
      </c>
      <c r="G107" s="350"/>
      <c r="H107" s="351"/>
    </row>
    <row r="108" spans="1:8" ht="29.25" customHeight="1" outlineLevel="2" x14ac:dyDescent="0.3">
      <c r="B108" s="218" t="s">
        <v>66</v>
      </c>
      <c r="C108" s="289" t="str">
        <f>IF(B108&lt;&gt;"",C$96&amp;"."&amp;COUNTA(B$99:B108),"")</f>
        <v>1.6.8</v>
      </c>
      <c r="D108" s="307" t="s">
        <v>584</v>
      </c>
      <c r="E108" s="251" t="s">
        <v>2</v>
      </c>
      <c r="F108" s="8">
        <v>24</v>
      </c>
      <c r="G108" s="350"/>
      <c r="H108" s="351"/>
    </row>
    <row r="109" spans="1:8" ht="28.8" outlineLevel="2" x14ac:dyDescent="0.3">
      <c r="B109" s="218" t="s">
        <v>67</v>
      </c>
      <c r="C109" s="289" t="str">
        <f>IF(B109&lt;&gt;"",C$96&amp;"."&amp;COUNTA(B$99:B109),"")</f>
        <v>1.6.9</v>
      </c>
      <c r="D109" s="307" t="s">
        <v>585</v>
      </c>
      <c r="E109" s="251" t="s">
        <v>2</v>
      </c>
      <c r="F109" s="8">
        <v>8</v>
      </c>
      <c r="G109" s="350"/>
      <c r="H109" s="351"/>
    </row>
    <row r="110" spans="1:8" ht="28.8" outlineLevel="2" x14ac:dyDescent="0.3">
      <c r="A110" s="9" t="str">
        <f>UPPER(D110)</f>
        <v>VÁLVULA MARIPOSA CONCÉNTRICA TIPO WAFER DE 12", CON OPERADOR DE ENGRANAJES</v>
      </c>
      <c r="B110" s="218" t="s">
        <v>68</v>
      </c>
      <c r="C110" s="289" t="str">
        <f>IF(B110&lt;&gt;"",C$96&amp;"."&amp;COUNTA(B$99:B110),"")</f>
        <v>1.6.10</v>
      </c>
      <c r="D110" s="307" t="s">
        <v>1065</v>
      </c>
      <c r="E110" s="251" t="s">
        <v>2</v>
      </c>
      <c r="F110" s="8">
        <v>4</v>
      </c>
      <c r="G110" s="350"/>
      <c r="H110" s="351"/>
    </row>
    <row r="111" spans="1:8" ht="28.8" outlineLevel="2" x14ac:dyDescent="0.3">
      <c r="A111" s="9" t="s">
        <v>583</v>
      </c>
      <c r="B111" s="218" t="s">
        <v>69</v>
      </c>
      <c r="C111" s="289" t="str">
        <f>IF(B111&lt;&gt;"",C$96&amp;"."&amp;COUNTA(B$99:B111),"")</f>
        <v>1.6.11</v>
      </c>
      <c r="D111" s="307" t="s">
        <v>300</v>
      </c>
      <c r="E111" s="251" t="s">
        <v>2</v>
      </c>
      <c r="F111" s="8">
        <v>4</v>
      </c>
      <c r="G111" s="350"/>
      <c r="H111" s="351"/>
    </row>
    <row r="112" spans="1:8" ht="30.6" outlineLevel="2" x14ac:dyDescent="0.45">
      <c r="A112" s="219" t="s">
        <v>37</v>
      </c>
      <c r="B112" s="218" t="s">
        <v>70</v>
      </c>
      <c r="C112" s="289" t="str">
        <f>IF(B112&lt;&gt;"",C$96&amp;"."&amp;COUNTA(B$99:B112),"")</f>
        <v>1.6.12</v>
      </c>
      <c r="D112" s="307" t="s">
        <v>955</v>
      </c>
      <c r="E112" s="251" t="s">
        <v>2</v>
      </c>
      <c r="F112" s="8">
        <v>1</v>
      </c>
      <c r="G112" s="350"/>
      <c r="H112" s="351"/>
    </row>
    <row r="113" spans="1:8" ht="30.6" outlineLevel="2" x14ac:dyDescent="0.45">
      <c r="A113" s="219"/>
      <c r="B113" s="218" t="s">
        <v>660</v>
      </c>
      <c r="C113" s="289" t="str">
        <f>IF(B113&lt;&gt;"",C$96&amp;"."&amp;COUNTA(B$99:B113),"")</f>
        <v>1.6.13</v>
      </c>
      <c r="D113" s="307" t="s">
        <v>956</v>
      </c>
      <c r="E113" s="251" t="s">
        <v>2</v>
      </c>
      <c r="F113" s="8">
        <v>1</v>
      </c>
      <c r="G113" s="350"/>
      <c r="H113" s="351"/>
    </row>
    <row r="114" spans="1:8" ht="30.6" outlineLevel="2" x14ac:dyDescent="0.45">
      <c r="A114" s="219" t="s">
        <v>925</v>
      </c>
      <c r="B114" s="218" t="s">
        <v>661</v>
      </c>
      <c r="C114" s="289" t="str">
        <f>IF(B114&lt;&gt;"",C$96&amp;"."&amp;COUNTA(B$99:B114),"")</f>
        <v>1.6.14</v>
      </c>
      <c r="D114" s="307" t="s">
        <v>957</v>
      </c>
      <c r="E114" s="251" t="s">
        <v>2</v>
      </c>
      <c r="F114" s="8">
        <v>1</v>
      </c>
      <c r="G114" s="350"/>
      <c r="H114" s="351"/>
    </row>
    <row r="115" spans="1:8" ht="30.6" outlineLevel="2" x14ac:dyDescent="0.45">
      <c r="A115" s="219"/>
      <c r="B115" s="218" t="s">
        <v>662</v>
      </c>
      <c r="C115" s="289" t="str">
        <f>IF(B115&lt;&gt;"",C$96&amp;"."&amp;COUNTA(B$99:B115),"")</f>
        <v>1.6.15</v>
      </c>
      <c r="D115" s="307" t="s">
        <v>958</v>
      </c>
      <c r="E115" s="251" t="s">
        <v>2</v>
      </c>
      <c r="F115" s="8">
        <v>1</v>
      </c>
      <c r="G115" s="350"/>
      <c r="H115" s="351"/>
    </row>
    <row r="116" spans="1:8" outlineLevel="2" x14ac:dyDescent="0.3">
      <c r="B116" s="218"/>
      <c r="C116" s="4" t="str">
        <f>IF(B116&lt;&gt;"",C$96&amp;"."&amp;COUNTA(B$99:B116),"")</f>
        <v/>
      </c>
      <c r="D116" s="309" t="s">
        <v>71</v>
      </c>
      <c r="E116" s="254"/>
      <c r="F116" s="225"/>
      <c r="G116" s="352"/>
      <c r="H116" s="359"/>
    </row>
    <row r="117" spans="1:8" ht="28.8" outlineLevel="2" x14ac:dyDescent="0.3">
      <c r="B117" s="218" t="s">
        <v>505</v>
      </c>
      <c r="C117" s="289" t="str">
        <f>IF(B117&lt;&gt;"",C$96&amp;"."&amp;COUNTA(B$99:B117),"")</f>
        <v>1.6.16</v>
      </c>
      <c r="D117" s="307" t="s">
        <v>382</v>
      </c>
      <c r="E117" s="251" t="s">
        <v>284</v>
      </c>
      <c r="F117" s="8">
        <v>142</v>
      </c>
      <c r="G117" s="350"/>
      <c r="H117" s="351"/>
    </row>
    <row r="118" spans="1:8" ht="28.8" outlineLevel="2" x14ac:dyDescent="0.3">
      <c r="B118" s="218" t="s">
        <v>586</v>
      </c>
      <c r="C118" s="289" t="str">
        <f>IF(B118&lt;&gt;"",C$96&amp;"."&amp;COUNTA(B$99:B118),"")</f>
        <v>1.6.17</v>
      </c>
      <c r="D118" s="307" t="s">
        <v>1034</v>
      </c>
      <c r="E118" s="251" t="s">
        <v>284</v>
      </c>
      <c r="F118" s="8">
        <v>23</v>
      </c>
      <c r="G118" s="350"/>
      <c r="H118" s="351"/>
    </row>
    <row r="119" spans="1:8" ht="45" outlineLevel="2" x14ac:dyDescent="0.45">
      <c r="A119" s="219" t="s">
        <v>37</v>
      </c>
      <c r="B119" s="218" t="s">
        <v>72</v>
      </c>
      <c r="C119" s="289" t="str">
        <f>IF(B119&lt;&gt;"",C$96&amp;"."&amp;COUNTA(B$99:B119),"")</f>
        <v>1.6.18</v>
      </c>
      <c r="D119" s="307" t="s">
        <v>559</v>
      </c>
      <c r="E119" s="251" t="s">
        <v>2</v>
      </c>
      <c r="F119" s="8">
        <v>2</v>
      </c>
      <c r="G119" s="350"/>
      <c r="H119" s="351"/>
    </row>
    <row r="120" spans="1:8" outlineLevel="2" x14ac:dyDescent="0.3">
      <c r="C120" s="290"/>
      <c r="D120" s="308" t="s">
        <v>275</v>
      </c>
      <c r="E120" s="254"/>
      <c r="F120" s="225"/>
      <c r="G120" s="354"/>
      <c r="H120" s="353"/>
    </row>
    <row r="121" spans="1:8" outlineLevel="2" x14ac:dyDescent="0.3">
      <c r="C121" s="290"/>
      <c r="D121" s="308" t="s">
        <v>275</v>
      </c>
      <c r="E121" s="254"/>
      <c r="F121" s="225"/>
      <c r="G121" s="354"/>
      <c r="H121" s="353"/>
    </row>
    <row r="122" spans="1:8" outlineLevel="1" x14ac:dyDescent="0.3">
      <c r="C122" s="288" t="s">
        <v>711</v>
      </c>
      <c r="D122" s="306" t="s">
        <v>73</v>
      </c>
      <c r="E122" s="249"/>
      <c r="F122" s="226"/>
      <c r="G122" s="355"/>
      <c r="H122" s="356"/>
    </row>
    <row r="123" spans="1:8" outlineLevel="2" x14ac:dyDescent="0.3">
      <c r="C123" s="290" t="s">
        <v>291</v>
      </c>
      <c r="D123" s="309" t="s">
        <v>1</v>
      </c>
      <c r="E123" s="256" t="s">
        <v>2</v>
      </c>
      <c r="F123" s="227" t="s">
        <v>292</v>
      </c>
      <c r="G123" s="357"/>
      <c r="H123" s="358"/>
    </row>
    <row r="124" spans="1:8" outlineLevel="2" x14ac:dyDescent="0.3">
      <c r="C124" s="290"/>
      <c r="D124" s="309" t="s">
        <v>58</v>
      </c>
      <c r="E124" s="256"/>
      <c r="F124" s="227"/>
      <c r="G124" s="357"/>
      <c r="H124" s="358"/>
    </row>
    <row r="125" spans="1:8" outlineLevel="2" x14ac:dyDescent="0.3">
      <c r="C125" s="4"/>
      <c r="D125" s="309" t="s">
        <v>85</v>
      </c>
      <c r="E125" s="254"/>
      <c r="F125" s="225"/>
      <c r="G125" s="360"/>
      <c r="H125" s="359"/>
    </row>
    <row r="126" spans="1:8" outlineLevel="2" x14ac:dyDescent="0.3">
      <c r="C126" s="4" t="str">
        <f>IF(B126&lt;&gt;"",C$122&amp;"."&amp;COUNTA(B$125:B126),"")</f>
        <v/>
      </c>
      <c r="D126" s="309" t="s">
        <v>589</v>
      </c>
      <c r="E126" s="254"/>
      <c r="F126" s="225"/>
      <c r="G126" s="352"/>
      <c r="H126" s="359"/>
    </row>
    <row r="127" spans="1:8" ht="57.6" outlineLevel="2" x14ac:dyDescent="0.3">
      <c r="A127" s="9" t="str">
        <f>UPPER(D127)</f>
        <v>VÁLVULA MARIPOSA CONCÉNTRICA TIPO LUG DE 20"  CON VÁSTAGO DE ACERO INOX. (2,00 M) Y COLUMNA DE MANIOBRA Y OPERADOR DE ENGRANAJES,</v>
      </c>
      <c r="B127" s="9" t="s">
        <v>74</v>
      </c>
      <c r="C127" s="289" t="str">
        <f>IF(B127&lt;&gt;"",C$122&amp;"."&amp;COUNTA(B$125:B127),"")</f>
        <v>1.7.1</v>
      </c>
      <c r="D127" s="307" t="s">
        <v>959</v>
      </c>
      <c r="E127" s="251" t="s">
        <v>2</v>
      </c>
      <c r="F127" s="8">
        <v>4</v>
      </c>
      <c r="G127" s="350"/>
      <c r="H127" s="351"/>
    </row>
    <row r="128" spans="1:8" ht="28.8" outlineLevel="2" x14ac:dyDescent="0.3">
      <c r="B128" s="9" t="s">
        <v>75</v>
      </c>
      <c r="C128" s="289" t="str">
        <f>IF(B128&lt;&gt;"",C$122&amp;"."&amp;COUNTA(B$125:B128),"")</f>
        <v>1.7.2</v>
      </c>
      <c r="D128" s="307" t="s">
        <v>1067</v>
      </c>
      <c r="E128" s="251" t="s">
        <v>2</v>
      </c>
      <c r="F128" s="8">
        <v>4</v>
      </c>
      <c r="G128" s="350"/>
      <c r="H128" s="351"/>
    </row>
    <row r="129" spans="2:8" outlineLevel="2" x14ac:dyDescent="0.3">
      <c r="C129" s="4" t="str">
        <f>IF(B129&lt;&gt;"",C$122&amp;"."&amp;COUNTA(B$125:B129),"")</f>
        <v/>
      </c>
      <c r="D129" s="309" t="s">
        <v>76</v>
      </c>
      <c r="E129" s="254"/>
      <c r="F129" s="225"/>
      <c r="G129" s="352"/>
      <c r="H129" s="359"/>
    </row>
    <row r="130" spans="2:8" ht="28.8" outlineLevel="2" x14ac:dyDescent="0.3">
      <c r="B130" s="9" t="s">
        <v>77</v>
      </c>
      <c r="C130" s="289" t="str">
        <f>IF(B130&lt;&gt;"",C$122&amp;"."&amp;COUNTA(B$125:B130),"")</f>
        <v>1.7.3</v>
      </c>
      <c r="D130" s="307" t="s">
        <v>1098</v>
      </c>
      <c r="E130" s="251" t="s">
        <v>2</v>
      </c>
      <c r="F130" s="8">
        <v>4</v>
      </c>
      <c r="G130" s="350"/>
      <c r="H130" s="351"/>
    </row>
    <row r="131" spans="2:8" ht="28.8" outlineLevel="2" x14ac:dyDescent="0.3">
      <c r="B131" s="9" t="s">
        <v>715</v>
      </c>
      <c r="C131" s="289" t="str">
        <f>IF(B131&lt;&gt;"",C$122&amp;"."&amp;COUNTA(B$125:B131),"")</f>
        <v>1.7.4</v>
      </c>
      <c r="D131" s="307" t="s">
        <v>1099</v>
      </c>
      <c r="E131" s="251" t="s">
        <v>2</v>
      </c>
      <c r="F131" s="8">
        <v>4</v>
      </c>
      <c r="G131" s="350"/>
      <c r="H131" s="351"/>
    </row>
    <row r="132" spans="2:8" ht="28.8" outlineLevel="2" x14ac:dyDescent="0.3">
      <c r="B132" s="9" t="s">
        <v>78</v>
      </c>
      <c r="C132" s="289" t="str">
        <f>IF(B132&lt;&gt;"",C$122&amp;"."&amp;COUNTA(B$125:B132),"")</f>
        <v>1.7.5</v>
      </c>
      <c r="D132" s="307" t="s">
        <v>930</v>
      </c>
      <c r="E132" s="251" t="s">
        <v>2</v>
      </c>
      <c r="F132" s="8">
        <v>8</v>
      </c>
      <c r="G132" s="350"/>
      <c r="H132" s="351"/>
    </row>
    <row r="133" spans="2:8" ht="28.8" outlineLevel="2" x14ac:dyDescent="0.3">
      <c r="B133" s="9" t="s">
        <v>79</v>
      </c>
      <c r="C133" s="289" t="str">
        <f>IF(B133&lt;&gt;"",C$122&amp;"."&amp;COUNTA(B$125:B133),"")</f>
        <v>1.7.6</v>
      </c>
      <c r="D133" s="307" t="s">
        <v>931</v>
      </c>
      <c r="E133" s="251" t="s">
        <v>2</v>
      </c>
      <c r="F133" s="8">
        <v>8</v>
      </c>
      <c r="G133" s="350"/>
      <c r="H133" s="351"/>
    </row>
    <row r="134" spans="2:8" outlineLevel="2" x14ac:dyDescent="0.3">
      <c r="C134" s="4" t="str">
        <f>IF(B134&lt;&gt;"",C$122&amp;"."&amp;COUNTA(B$125:B134),"")</f>
        <v/>
      </c>
      <c r="D134" s="309" t="s">
        <v>71</v>
      </c>
      <c r="E134" s="254"/>
      <c r="F134" s="225"/>
      <c r="G134" s="352"/>
      <c r="H134" s="359"/>
    </row>
    <row r="135" spans="2:8" ht="28.8" outlineLevel="2" x14ac:dyDescent="0.3">
      <c r="B135" s="218" t="s">
        <v>506</v>
      </c>
      <c r="C135" s="289" t="str">
        <f>IF(B135&lt;&gt;"",C$122&amp;"."&amp;COUNTA(B$125:B135),"")</f>
        <v>1.7.7</v>
      </c>
      <c r="D135" s="307" t="s">
        <v>382</v>
      </c>
      <c r="E135" s="251" t="s">
        <v>284</v>
      </c>
      <c r="F135" s="8">
        <v>116.3</v>
      </c>
      <c r="G135" s="350"/>
      <c r="H135" s="351"/>
    </row>
    <row r="136" spans="2:8" ht="28.8" outlineLevel="2" x14ac:dyDescent="0.3">
      <c r="B136" s="218" t="s">
        <v>80</v>
      </c>
      <c r="C136" s="289" t="str">
        <f>IF(B136&lt;&gt;"",C$122&amp;"."&amp;COUNTA(B$125:B136),"")</f>
        <v>1.7.8</v>
      </c>
      <c r="D136" s="307" t="s">
        <v>1139</v>
      </c>
      <c r="E136" s="251" t="s">
        <v>2</v>
      </c>
      <c r="F136" s="8">
        <v>2</v>
      </c>
      <c r="G136" s="350"/>
      <c r="H136" s="351"/>
    </row>
    <row r="137" spans="2:8" ht="28.8" outlineLevel="2" x14ac:dyDescent="0.3">
      <c r="B137" s="218" t="s">
        <v>81</v>
      </c>
      <c r="C137" s="289" t="str">
        <f>IF(B137&lt;&gt;"",C$122&amp;"."&amp;COUNTA(B$125:B137),"")</f>
        <v>1.7.9</v>
      </c>
      <c r="D137" s="307" t="s">
        <v>1140</v>
      </c>
      <c r="E137" s="251" t="s">
        <v>283</v>
      </c>
      <c r="F137" s="8">
        <v>8</v>
      </c>
      <c r="G137" s="350"/>
      <c r="H137" s="351"/>
    </row>
    <row r="138" spans="2:8" ht="28.8" outlineLevel="2" x14ac:dyDescent="0.3">
      <c r="B138" s="218" t="s">
        <v>82</v>
      </c>
      <c r="C138" s="289" t="str">
        <f>IF(B138&lt;&gt;"",C$122&amp;"."&amp;COUNTA(B$125:B138),"")</f>
        <v>1.7.10</v>
      </c>
      <c r="D138" s="307" t="s">
        <v>1129</v>
      </c>
      <c r="E138" s="251" t="s">
        <v>283</v>
      </c>
      <c r="F138" s="8">
        <v>90</v>
      </c>
      <c r="G138" s="350"/>
      <c r="H138" s="351"/>
    </row>
    <row r="139" spans="2:8" outlineLevel="2" x14ac:dyDescent="0.3">
      <c r="C139" s="4"/>
      <c r="D139" s="314"/>
      <c r="E139" s="251"/>
      <c r="F139" s="225"/>
      <c r="G139" s="354"/>
      <c r="H139" s="359"/>
    </row>
    <row r="140" spans="2:8" outlineLevel="2" x14ac:dyDescent="0.3">
      <c r="C140" s="290"/>
      <c r="D140" s="315" t="s">
        <v>275</v>
      </c>
      <c r="E140" s="254"/>
      <c r="F140" s="225"/>
      <c r="G140" s="354"/>
      <c r="H140" s="353"/>
    </row>
    <row r="141" spans="2:8" outlineLevel="1" x14ac:dyDescent="0.3">
      <c r="C141" s="288" t="s">
        <v>697</v>
      </c>
      <c r="D141" s="306" t="s">
        <v>250</v>
      </c>
      <c r="E141" s="249"/>
      <c r="F141" s="226"/>
      <c r="G141" s="355"/>
      <c r="H141" s="356"/>
    </row>
    <row r="142" spans="2:8" outlineLevel="2" x14ac:dyDescent="0.3">
      <c r="C142" s="290" t="s">
        <v>291</v>
      </c>
      <c r="D142" s="309" t="s">
        <v>1</v>
      </c>
      <c r="E142" s="256" t="s">
        <v>2</v>
      </c>
      <c r="F142" s="227" t="s">
        <v>292</v>
      </c>
      <c r="G142" s="357"/>
      <c r="H142" s="364"/>
    </row>
    <row r="143" spans="2:8" outlineLevel="2" x14ac:dyDescent="0.3">
      <c r="C143" s="4" t="str">
        <f>IF(B143&lt;&gt;"",C$141&amp;"."&amp;COUNTA(B$143:B143),"")</f>
        <v/>
      </c>
      <c r="D143" s="309" t="s">
        <v>228</v>
      </c>
      <c r="E143" s="256"/>
      <c r="F143" s="227"/>
      <c r="G143" s="357"/>
      <c r="H143" s="364"/>
    </row>
    <row r="144" spans="2:8" ht="28.8" outlineLevel="2" x14ac:dyDescent="0.3">
      <c r="C144" s="4" t="str">
        <f>IF(B144&lt;&gt;"",C$141&amp;"."&amp;COUNTA(B$143:B144),"")</f>
        <v/>
      </c>
      <c r="D144" s="309" t="s">
        <v>1283</v>
      </c>
      <c r="E144" s="254"/>
      <c r="F144" s="225"/>
      <c r="G144" s="352"/>
      <c r="H144" s="359"/>
    </row>
    <row r="145" spans="2:8" ht="43.2" outlineLevel="2" x14ac:dyDescent="0.3">
      <c r="B145" s="9" t="s">
        <v>251</v>
      </c>
      <c r="C145" s="289" t="str">
        <f>IF(B145&lt;&gt;"",C$141&amp;"."&amp;COUNTA(B$143:B145),"")</f>
        <v>1.8.1</v>
      </c>
      <c r="D145" s="307" t="s">
        <v>1113</v>
      </c>
      <c r="E145" s="251" t="s">
        <v>284</v>
      </c>
      <c r="F145" s="8">
        <v>160</v>
      </c>
      <c r="G145" s="350"/>
      <c r="H145" s="351"/>
    </row>
    <row r="146" spans="2:8" ht="28.8" outlineLevel="2" x14ac:dyDescent="0.3">
      <c r="B146" s="9" t="s">
        <v>252</v>
      </c>
      <c r="C146" s="289" t="str">
        <f>IF(B146&lt;&gt;"",C$141&amp;"."&amp;COUNTA(B$143:B146),"")</f>
        <v>1.8.2</v>
      </c>
      <c r="D146" s="307" t="s">
        <v>1114</v>
      </c>
      <c r="E146" s="251" t="s">
        <v>2</v>
      </c>
      <c r="F146" s="8">
        <v>45</v>
      </c>
      <c r="G146" s="350"/>
      <c r="H146" s="351"/>
    </row>
    <row r="147" spans="2:8" ht="28.8" outlineLevel="2" x14ac:dyDescent="0.3">
      <c r="B147" s="9" t="s">
        <v>253</v>
      </c>
      <c r="C147" s="289" t="str">
        <f>IF(B147&lt;&gt;"",C$141&amp;"."&amp;COUNTA(B$143:B147),"")</f>
        <v>1.8.3</v>
      </c>
      <c r="D147" s="307" t="s">
        <v>1115</v>
      </c>
      <c r="E147" s="251" t="s">
        <v>2</v>
      </c>
      <c r="F147" s="8">
        <v>15</v>
      </c>
      <c r="G147" s="350"/>
      <c r="H147" s="351"/>
    </row>
    <row r="148" spans="2:8" ht="28.8" outlineLevel="2" x14ac:dyDescent="0.3">
      <c r="B148" s="9" t="s">
        <v>254</v>
      </c>
      <c r="C148" s="289" t="str">
        <f>IF(B148&lt;&gt;"",C$141&amp;"."&amp;COUNTA(B$143:B148),"")</f>
        <v>1.8.4</v>
      </c>
      <c r="D148" s="307" t="s">
        <v>1116</v>
      </c>
      <c r="E148" s="251" t="s">
        <v>2</v>
      </c>
      <c r="F148" s="8">
        <v>8</v>
      </c>
      <c r="G148" s="350"/>
      <c r="H148" s="351"/>
    </row>
    <row r="149" spans="2:8" outlineLevel="2" x14ac:dyDescent="0.3">
      <c r="B149" s="9" t="s">
        <v>1333</v>
      </c>
      <c r="C149" s="289" t="str">
        <f>IF(B149&lt;&gt;"",C$141&amp;"."&amp;COUNTA(B$143:B149),"")</f>
        <v>1.8.5</v>
      </c>
      <c r="D149" s="307" t="s">
        <v>1286</v>
      </c>
      <c r="E149" s="251" t="s">
        <v>2</v>
      </c>
      <c r="F149" s="8">
        <v>10</v>
      </c>
      <c r="G149" s="350"/>
      <c r="H149" s="351"/>
    </row>
    <row r="150" spans="2:8" outlineLevel="2" x14ac:dyDescent="0.3">
      <c r="B150" s="9" t="s">
        <v>1334</v>
      </c>
      <c r="C150" s="289" t="str">
        <f>IF(B150&lt;&gt;"",C$141&amp;"."&amp;COUNTA(B$143:B150),"")</f>
        <v>1.8.6</v>
      </c>
      <c r="D150" s="307" t="s">
        <v>1282</v>
      </c>
      <c r="E150" s="251" t="s">
        <v>2</v>
      </c>
      <c r="F150" s="8">
        <v>8</v>
      </c>
      <c r="G150" s="350"/>
      <c r="H150" s="351"/>
    </row>
    <row r="151" spans="2:8" ht="28.8" outlineLevel="2" x14ac:dyDescent="0.3">
      <c r="B151" s="9" t="s">
        <v>1335</v>
      </c>
      <c r="C151" s="289" t="str">
        <f>IF(B151&lt;&gt;"",C$141&amp;"."&amp;COUNTA(B$143:B151),"")</f>
        <v>1.8.7</v>
      </c>
      <c r="D151" s="307" t="s">
        <v>1675</v>
      </c>
      <c r="E151" s="251" t="s">
        <v>2</v>
      </c>
      <c r="F151" s="8">
        <v>15</v>
      </c>
      <c r="G151" s="350"/>
      <c r="H151" s="351"/>
    </row>
    <row r="152" spans="2:8" ht="28.8" outlineLevel="2" x14ac:dyDescent="0.3">
      <c r="C152" s="4" t="str">
        <f>IF(B152&lt;&gt;"",C$141&amp;"."&amp;COUNTA(B$143:B152),"")</f>
        <v/>
      </c>
      <c r="D152" s="309" t="s">
        <v>1284</v>
      </c>
      <c r="E152" s="256"/>
      <c r="F152" s="227"/>
      <c r="G152" s="357"/>
      <c r="H152" s="364"/>
    </row>
    <row r="153" spans="2:8" ht="43.2" outlineLevel="2" x14ac:dyDescent="0.3">
      <c r="B153" s="9" t="s">
        <v>543</v>
      </c>
      <c r="C153" s="289" t="str">
        <f>IF(B153&lt;&gt;"",C$141&amp;"."&amp;COUNTA(B$143:B153),"")</f>
        <v>1.8.8</v>
      </c>
      <c r="D153" s="307" t="s">
        <v>1113</v>
      </c>
      <c r="E153" s="251" t="s">
        <v>284</v>
      </c>
      <c r="F153" s="8">
        <v>40</v>
      </c>
      <c r="G153" s="350"/>
      <c r="H153" s="351"/>
    </row>
    <row r="154" spans="2:8" ht="28.8" outlineLevel="2" x14ac:dyDescent="0.3">
      <c r="B154" s="9" t="s">
        <v>1336</v>
      </c>
      <c r="C154" s="289" t="str">
        <f>IF(B154&lt;&gt;"",C$141&amp;"."&amp;COUNTA(B$143:B154),"")</f>
        <v>1.8.9</v>
      </c>
      <c r="D154" s="307" t="s">
        <v>1114</v>
      </c>
      <c r="E154" s="251" t="s">
        <v>2</v>
      </c>
      <c r="F154" s="8">
        <v>30</v>
      </c>
      <c r="G154" s="350"/>
      <c r="H154" s="351"/>
    </row>
    <row r="155" spans="2:8" ht="28.8" outlineLevel="2" x14ac:dyDescent="0.3">
      <c r="B155" s="9" t="s">
        <v>1337</v>
      </c>
      <c r="C155" s="289" t="str">
        <f>IF(B155&lt;&gt;"",C$141&amp;"."&amp;COUNTA(B$143:B155),"")</f>
        <v>1.8.10</v>
      </c>
      <c r="D155" s="307" t="s">
        <v>1115</v>
      </c>
      <c r="E155" s="251" t="s">
        <v>2</v>
      </c>
      <c r="F155" s="8">
        <v>4</v>
      </c>
      <c r="G155" s="350"/>
      <c r="H155" s="351"/>
    </row>
    <row r="156" spans="2:8" ht="28.8" outlineLevel="2" x14ac:dyDescent="0.3">
      <c r="B156" s="9" t="s">
        <v>1338</v>
      </c>
      <c r="C156" s="289" t="str">
        <f>IF(B156&lt;&gt;"",C$141&amp;"."&amp;COUNTA(B$143:B156),"")</f>
        <v>1.8.11</v>
      </c>
      <c r="D156" s="307" t="s">
        <v>1116</v>
      </c>
      <c r="E156" s="251" t="s">
        <v>2</v>
      </c>
      <c r="F156" s="8">
        <v>6</v>
      </c>
      <c r="G156" s="350"/>
      <c r="H156" s="351"/>
    </row>
    <row r="157" spans="2:8" outlineLevel="2" x14ac:dyDescent="0.3">
      <c r="B157" s="9" t="s">
        <v>1339</v>
      </c>
      <c r="C157" s="289" t="str">
        <f>IF(B157&lt;&gt;"",C$141&amp;"."&amp;COUNTA(B$143:B157),"")</f>
        <v>1.8.12</v>
      </c>
      <c r="D157" s="307" t="s">
        <v>1281</v>
      </c>
      <c r="E157" s="251" t="s">
        <v>2</v>
      </c>
      <c r="F157" s="8">
        <v>4</v>
      </c>
      <c r="G157" s="350"/>
      <c r="H157" s="351"/>
    </row>
    <row r="158" spans="2:8" outlineLevel="2" x14ac:dyDescent="0.3">
      <c r="B158" s="9" t="s">
        <v>1340</v>
      </c>
      <c r="C158" s="289" t="str">
        <f>IF(B158&lt;&gt;"",C$141&amp;"."&amp;COUNTA(B$143:B158),"")</f>
        <v>1.8.13</v>
      </c>
      <c r="D158" s="307" t="s">
        <v>1285</v>
      </c>
      <c r="E158" s="251" t="s">
        <v>2</v>
      </c>
      <c r="F158" s="8">
        <v>8</v>
      </c>
      <c r="G158" s="350"/>
      <c r="H158" s="351"/>
    </row>
    <row r="159" spans="2:8" ht="28.8" outlineLevel="2" x14ac:dyDescent="0.3">
      <c r="B159" s="9" t="s">
        <v>1341</v>
      </c>
      <c r="C159" s="289" t="str">
        <f>IF(B159&lt;&gt;"",C$141&amp;"."&amp;COUNTA(B$143:B159),"")</f>
        <v>1.8.14</v>
      </c>
      <c r="D159" s="307" t="s">
        <v>1675</v>
      </c>
      <c r="E159" s="251" t="s">
        <v>2</v>
      </c>
      <c r="F159" s="8">
        <v>4</v>
      </c>
      <c r="G159" s="350"/>
      <c r="H159" s="351"/>
    </row>
    <row r="160" spans="2:8" ht="55.5" customHeight="1" outlineLevel="2" x14ac:dyDescent="0.3">
      <c r="B160" s="9" t="s">
        <v>1342</v>
      </c>
      <c r="C160" s="289" t="str">
        <f>IF(B160&lt;&gt;"",C$141&amp;"."&amp;COUNTA(B$143:B160),"")</f>
        <v>1.8.15</v>
      </c>
      <c r="D160" s="307" t="s">
        <v>1575</v>
      </c>
      <c r="E160" s="251" t="s">
        <v>2</v>
      </c>
      <c r="F160" s="8">
        <v>4</v>
      </c>
      <c r="G160" s="350"/>
      <c r="H160" s="351"/>
    </row>
    <row r="161" spans="1:8" ht="28.8" outlineLevel="2" x14ac:dyDescent="0.3">
      <c r="B161" s="9" t="s">
        <v>256</v>
      </c>
      <c r="C161" s="289" t="str">
        <f>IF(B161&lt;&gt;"",C$141&amp;"."&amp;COUNTA(B$143:B161),"")</f>
        <v>1.8.16</v>
      </c>
      <c r="D161" s="307" t="s">
        <v>1125</v>
      </c>
      <c r="E161" s="251" t="s">
        <v>2</v>
      </c>
      <c r="F161" s="8">
        <v>2</v>
      </c>
      <c r="G161" s="350"/>
      <c r="H161" s="351"/>
    </row>
    <row r="162" spans="1:8" outlineLevel="2" x14ac:dyDescent="0.3">
      <c r="C162" s="4" t="str">
        <f>IF(B162&lt;&gt;"",C$141&amp;"."&amp;COUNTA(B$143:B162),"")</f>
        <v/>
      </c>
      <c r="D162" s="309" t="s">
        <v>76</v>
      </c>
      <c r="E162" s="254"/>
      <c r="F162" s="225"/>
      <c r="G162" s="352"/>
      <c r="H162" s="359"/>
    </row>
    <row r="163" spans="1:8" ht="43.2" outlineLevel="2" x14ac:dyDescent="0.3">
      <c r="B163" s="9" t="s">
        <v>257</v>
      </c>
      <c r="C163" s="289" t="str">
        <f>IF(B163&lt;&gt;"",C$141&amp;"."&amp;COUNTA(B$143:B163),"")</f>
        <v>1.8.17</v>
      </c>
      <c r="D163" s="307" t="s">
        <v>935</v>
      </c>
      <c r="E163" s="251" t="s">
        <v>2</v>
      </c>
      <c r="F163" s="8">
        <v>3</v>
      </c>
      <c r="G163" s="350"/>
      <c r="H163" s="351"/>
    </row>
    <row r="164" spans="1:8" ht="28.8" outlineLevel="2" x14ac:dyDescent="0.3">
      <c r="B164" s="9" t="s">
        <v>258</v>
      </c>
      <c r="C164" s="289" t="str">
        <f>IF(B164&lt;&gt;"",C$141&amp;"."&amp;COUNTA(B$143:B164),"")</f>
        <v>1.8.18</v>
      </c>
      <c r="D164" s="307" t="s">
        <v>383</v>
      </c>
      <c r="E164" s="251" t="s">
        <v>2</v>
      </c>
      <c r="F164" s="8">
        <v>3</v>
      </c>
      <c r="G164" s="350"/>
      <c r="H164" s="351"/>
    </row>
    <row r="165" spans="1:8" outlineLevel="2" x14ac:dyDescent="0.3">
      <c r="C165" s="4" t="str">
        <f>IF(B165&lt;&gt;"",C$141&amp;"."&amp;COUNTA(B$143:B165),"")</f>
        <v/>
      </c>
      <c r="D165" s="316" t="s">
        <v>275</v>
      </c>
      <c r="E165" s="254"/>
      <c r="F165" s="225"/>
      <c r="G165" s="352"/>
      <c r="H165" s="359"/>
    </row>
    <row r="166" spans="1:8" outlineLevel="2" x14ac:dyDescent="0.3">
      <c r="C166" s="4" t="str">
        <f>IF(B166&lt;&gt;"",C$141&amp;"."&amp;COUNTA(B$143:B166),"")</f>
        <v/>
      </c>
      <c r="D166" s="308" t="s">
        <v>275</v>
      </c>
      <c r="E166" s="254"/>
      <c r="F166" s="225"/>
      <c r="G166" s="354"/>
      <c r="H166" s="359"/>
    </row>
    <row r="167" spans="1:8" outlineLevel="1" x14ac:dyDescent="0.3">
      <c r="C167" s="288" t="s">
        <v>698</v>
      </c>
      <c r="D167" s="306" t="s">
        <v>83</v>
      </c>
      <c r="E167" s="249"/>
      <c r="F167" s="226"/>
      <c r="G167" s="355"/>
      <c r="H167" s="356"/>
    </row>
    <row r="168" spans="1:8" outlineLevel="2" x14ac:dyDescent="0.3">
      <c r="C168" s="290" t="s">
        <v>291</v>
      </c>
      <c r="D168" s="309" t="s">
        <v>1</v>
      </c>
      <c r="E168" s="256" t="s">
        <v>2</v>
      </c>
      <c r="F168" s="227" t="s">
        <v>292</v>
      </c>
      <c r="G168" s="357"/>
      <c r="H168" s="358"/>
    </row>
    <row r="169" spans="1:8" outlineLevel="2" x14ac:dyDescent="0.3">
      <c r="C169" s="290"/>
      <c r="D169" s="309" t="s">
        <v>84</v>
      </c>
      <c r="E169" s="258"/>
      <c r="F169" s="229"/>
      <c r="G169" s="357"/>
      <c r="H169" s="358"/>
    </row>
    <row r="170" spans="1:8" outlineLevel="2" x14ac:dyDescent="0.3">
      <c r="C170" s="4" t="str">
        <f>IF(B170&lt;&gt;"",C$167&amp;"."&amp;COUNTA(B$170:B170),"")</f>
        <v/>
      </c>
      <c r="D170" s="309" t="s">
        <v>85</v>
      </c>
      <c r="E170" s="254"/>
      <c r="F170" s="225"/>
      <c r="G170" s="352"/>
      <c r="H170" s="359"/>
    </row>
    <row r="171" spans="1:8" outlineLevel="2" x14ac:dyDescent="0.3">
      <c r="C171" s="4" t="str">
        <f>IF(B171&lt;&gt;"",C$167&amp;"."&amp;COUNTA(B$170:B171),"")</f>
        <v/>
      </c>
      <c r="D171" s="313" t="s">
        <v>592</v>
      </c>
      <c r="E171" s="254"/>
      <c r="F171" s="225"/>
      <c r="G171" s="352"/>
      <c r="H171" s="359"/>
    </row>
    <row r="172" spans="1:8" ht="28.8" outlineLevel="2" x14ac:dyDescent="0.3">
      <c r="A172" s="9" t="s">
        <v>301</v>
      </c>
      <c r="B172" s="9" t="s">
        <v>86</v>
      </c>
      <c r="C172" s="289" t="str">
        <f>IF(B172&lt;&gt;"",C$167&amp;"."&amp;COUNTA(B$170:B172),"")</f>
        <v>1.9.1</v>
      </c>
      <c r="D172" s="307" t="s">
        <v>590</v>
      </c>
      <c r="E172" s="251" t="s">
        <v>2</v>
      </c>
      <c r="F172" s="8">
        <v>4</v>
      </c>
      <c r="G172" s="350"/>
      <c r="H172" s="351"/>
    </row>
    <row r="173" spans="1:8" ht="57.6" outlineLevel="2" x14ac:dyDescent="0.3">
      <c r="A173" s="9" t="str">
        <f>UPPER(D173)</f>
        <v>VÁLVULA MARIPOSA CONCÉNTRICA TIPO WAFER DE 8"  CON VÁSTAGO DE ACERO INOX. (5,20 M) Y COLUMNA DE MANIOBRA Y OPERADOR DE ENGRANAJES,</v>
      </c>
      <c r="B173" s="9" t="s">
        <v>87</v>
      </c>
      <c r="C173" s="289" t="str">
        <f>IF(B173&lt;&gt;"",C$167&amp;"."&amp;COUNTA(B$170:B173),"")</f>
        <v>1.9.2</v>
      </c>
      <c r="D173" s="307" t="s">
        <v>960</v>
      </c>
      <c r="E173" s="251" t="s">
        <v>2</v>
      </c>
      <c r="F173" s="8">
        <v>4</v>
      </c>
      <c r="G173" s="350"/>
      <c r="H173" s="351"/>
    </row>
    <row r="174" spans="1:8" ht="28.8" outlineLevel="2" x14ac:dyDescent="0.3">
      <c r="A174" s="9" t="s">
        <v>302</v>
      </c>
      <c r="B174" s="9" t="s">
        <v>88</v>
      </c>
      <c r="C174" s="289" t="str">
        <f>IF(B174&lt;&gt;"",C$167&amp;"."&amp;COUNTA(B$170:B174),"")</f>
        <v>1.9.3</v>
      </c>
      <c r="D174" s="307" t="s">
        <v>1059</v>
      </c>
      <c r="E174" s="251" t="s">
        <v>2</v>
      </c>
      <c r="F174" s="8">
        <v>4</v>
      </c>
      <c r="G174" s="350"/>
      <c r="H174" s="351"/>
    </row>
    <row r="175" spans="1:8" ht="28.8" outlineLevel="2" x14ac:dyDescent="0.3">
      <c r="A175" s="9" t="s">
        <v>303</v>
      </c>
      <c r="B175" s="9" t="s">
        <v>89</v>
      </c>
      <c r="C175" s="289" t="str">
        <f>IF(B175&lt;&gt;"",C$167&amp;"."&amp;COUNTA(B$170:B175),"")</f>
        <v>1.9.4</v>
      </c>
      <c r="D175" s="307" t="s">
        <v>591</v>
      </c>
      <c r="E175" s="251" t="s">
        <v>2</v>
      </c>
      <c r="F175" s="8">
        <v>4</v>
      </c>
      <c r="G175" s="350"/>
      <c r="H175" s="351"/>
    </row>
    <row r="176" spans="1:8" ht="28.8" outlineLevel="2" x14ac:dyDescent="0.3">
      <c r="C176" s="4"/>
      <c r="D176" s="313" t="s">
        <v>593</v>
      </c>
      <c r="E176" s="254"/>
      <c r="F176" s="230"/>
      <c r="G176" s="360"/>
      <c r="H176" s="359"/>
    </row>
    <row r="177" spans="1:8" ht="57.6" outlineLevel="2" x14ac:dyDescent="0.3">
      <c r="A177" s="9" t="str">
        <f>UPPER(D177)</f>
        <v>VÁLVULA MARIPOSA CONCÉNTRICA TIPO LUG DE 20" CON VÁSTAGO DE ACERO INOX. (5,05 M) Y COLUMNA DE MANIOBRA Y OPERADOR DE ENGRANAJES,</v>
      </c>
      <c r="B177" s="9" t="s">
        <v>90</v>
      </c>
      <c r="C177" s="289" t="str">
        <f>IF(B177&lt;&gt;"",C$167&amp;"."&amp;COUNTA(B$170:B177),"")</f>
        <v>1.9.5</v>
      </c>
      <c r="D177" s="307" t="s">
        <v>961</v>
      </c>
      <c r="E177" s="251" t="s">
        <v>2</v>
      </c>
      <c r="F177" s="8">
        <v>8</v>
      </c>
      <c r="G177" s="350"/>
      <c r="H177" s="351"/>
    </row>
    <row r="178" spans="1:8" ht="28.8" outlineLevel="2" x14ac:dyDescent="0.3">
      <c r="A178" s="9" t="s">
        <v>304</v>
      </c>
      <c r="B178" s="9" t="s">
        <v>91</v>
      </c>
      <c r="C178" s="289" t="str">
        <f>IF(B178&lt;&gt;"",C$167&amp;"."&amp;COUNTA(B$170:B178),"")</f>
        <v>1.9.6</v>
      </c>
      <c r="D178" s="307" t="s">
        <v>1070</v>
      </c>
      <c r="E178" s="251" t="s">
        <v>2</v>
      </c>
      <c r="F178" s="8">
        <v>8</v>
      </c>
      <c r="G178" s="350"/>
      <c r="H178" s="351"/>
    </row>
    <row r="179" spans="1:8" outlineLevel="2" x14ac:dyDescent="0.3">
      <c r="C179" s="4" t="str">
        <f>IF(B179&lt;&gt;"",C$167&amp;"."&amp;COUNTA(B$170:B179),"")</f>
        <v/>
      </c>
      <c r="D179" s="309" t="s">
        <v>113</v>
      </c>
      <c r="E179" s="254"/>
      <c r="F179" s="225"/>
      <c r="G179" s="352"/>
      <c r="H179" s="359"/>
    </row>
    <row r="180" spans="1:8" ht="28.8" outlineLevel="2" x14ac:dyDescent="0.3">
      <c r="B180" s="9" t="s">
        <v>504</v>
      </c>
      <c r="C180" s="289" t="str">
        <f>IF(B180&lt;&gt;"",C$167&amp;"."&amp;COUNTA(B$170:B180),"")</f>
        <v>1.9.7</v>
      </c>
      <c r="D180" s="307" t="s">
        <v>382</v>
      </c>
      <c r="E180" s="251" t="s">
        <v>284</v>
      </c>
      <c r="F180" s="8">
        <v>232.5</v>
      </c>
      <c r="G180" s="350"/>
      <c r="H180" s="351"/>
    </row>
    <row r="181" spans="1:8" ht="28.8" outlineLevel="2" x14ac:dyDescent="0.3">
      <c r="B181" s="9" t="s">
        <v>503</v>
      </c>
      <c r="C181" s="289" t="str">
        <f>IF(B181&lt;&gt;"",C$167&amp;"."&amp;COUNTA(B$170:B181),"")</f>
        <v>1.9.8</v>
      </c>
      <c r="D181" s="307" t="s">
        <v>1034</v>
      </c>
      <c r="E181" s="251" t="s">
        <v>284</v>
      </c>
      <c r="F181" s="8">
        <v>67.2</v>
      </c>
      <c r="G181" s="350"/>
      <c r="H181" s="351"/>
    </row>
    <row r="182" spans="1:8" ht="54.75" customHeight="1" outlineLevel="2" x14ac:dyDescent="0.3">
      <c r="A182" s="9" t="s">
        <v>651</v>
      </c>
      <c r="B182" s="9" t="s">
        <v>682</v>
      </c>
      <c r="C182" s="289" t="str">
        <f>IF(B182&lt;&gt;"",C$167&amp;"."&amp;COUNTA(B$170:B182),"")</f>
        <v>1.9.9</v>
      </c>
      <c r="D182" s="307" t="s">
        <v>867</v>
      </c>
      <c r="E182" s="251" t="s">
        <v>2</v>
      </c>
      <c r="F182" s="8">
        <v>16</v>
      </c>
      <c r="G182" s="350"/>
      <c r="H182" s="351"/>
    </row>
    <row r="183" spans="1:8" ht="28.8" outlineLevel="2" x14ac:dyDescent="0.3">
      <c r="B183" s="9" t="s">
        <v>92</v>
      </c>
      <c r="C183" s="289" t="str">
        <f>IF(B183&lt;&gt;"",C$167&amp;"."&amp;COUNTA(B$170:B183),"")</f>
        <v>1.9.10</v>
      </c>
      <c r="D183" s="307" t="s">
        <v>407</v>
      </c>
      <c r="E183" s="251" t="s">
        <v>2</v>
      </c>
      <c r="F183" s="8">
        <v>4</v>
      </c>
      <c r="G183" s="350"/>
      <c r="H183" s="351"/>
    </row>
    <row r="184" spans="1:8" ht="28.8" outlineLevel="2" x14ac:dyDescent="0.3">
      <c r="B184" s="9" t="s">
        <v>675</v>
      </c>
      <c r="C184" s="289" t="str">
        <f>IF(B184&lt;&gt;"",C$167&amp;"."&amp;COUNTA(B$170:B184),"")</f>
        <v>1.9.11</v>
      </c>
      <c r="D184" s="307" t="s">
        <v>1147</v>
      </c>
      <c r="E184" s="251" t="s">
        <v>283</v>
      </c>
      <c r="F184" s="8">
        <v>79.680000000000007</v>
      </c>
      <c r="G184" s="350"/>
      <c r="H184" s="351"/>
    </row>
    <row r="185" spans="1:8" outlineLevel="2" x14ac:dyDescent="0.3">
      <c r="C185" s="4"/>
      <c r="D185" s="308" t="s">
        <v>275</v>
      </c>
      <c r="E185" s="254"/>
      <c r="F185" s="225"/>
      <c r="G185" s="354"/>
      <c r="H185" s="353"/>
    </row>
    <row r="186" spans="1:8" outlineLevel="2" x14ac:dyDescent="0.3">
      <c r="C186" s="290"/>
      <c r="D186" s="308" t="s">
        <v>275</v>
      </c>
      <c r="E186" s="254"/>
      <c r="F186" s="225"/>
      <c r="G186" s="354"/>
      <c r="H186" s="353"/>
    </row>
    <row r="187" spans="1:8" outlineLevel="1" x14ac:dyDescent="0.3">
      <c r="C187" s="288" t="s">
        <v>699</v>
      </c>
      <c r="D187" s="306" t="s">
        <v>93</v>
      </c>
      <c r="E187" s="249"/>
      <c r="F187" s="226"/>
      <c r="G187" s="355"/>
      <c r="H187" s="356"/>
    </row>
    <row r="188" spans="1:8" outlineLevel="2" x14ac:dyDescent="0.3">
      <c r="C188" s="290" t="s">
        <v>291</v>
      </c>
      <c r="D188" s="309" t="s">
        <v>1</v>
      </c>
      <c r="E188" s="256" t="s">
        <v>2</v>
      </c>
      <c r="F188" s="227" t="s">
        <v>292</v>
      </c>
      <c r="G188" s="357"/>
      <c r="H188" s="358"/>
    </row>
    <row r="189" spans="1:8" outlineLevel="2" x14ac:dyDescent="0.3">
      <c r="C189" s="290"/>
      <c r="D189" s="309" t="s">
        <v>84</v>
      </c>
      <c r="E189" s="254"/>
      <c r="F189" s="229"/>
      <c r="G189" s="352"/>
      <c r="H189" s="359"/>
    </row>
    <row r="190" spans="1:8" outlineLevel="2" x14ac:dyDescent="0.3">
      <c r="C190" s="4" t="str">
        <f>IF(B190&lt;&gt;"",C$187&amp;"."&amp;COUNTA(B$190:B190),"")</f>
        <v/>
      </c>
      <c r="D190" s="309" t="s">
        <v>85</v>
      </c>
      <c r="E190" s="254"/>
      <c r="F190" s="225"/>
      <c r="G190" s="360"/>
      <c r="H190" s="359"/>
    </row>
    <row r="191" spans="1:8" ht="47.25" customHeight="1" outlineLevel="2" x14ac:dyDescent="0.3">
      <c r="C191" s="4" t="str">
        <f>IF(B191&lt;&gt;"",C$187&amp;"."&amp;COUNTA(B$190:B191),"")</f>
        <v/>
      </c>
      <c r="D191" s="309" t="s">
        <v>94</v>
      </c>
      <c r="E191" s="254"/>
      <c r="F191" s="225"/>
      <c r="G191" s="360"/>
      <c r="H191" s="359"/>
    </row>
    <row r="192" spans="1:8" ht="28.8" outlineLevel="2" x14ac:dyDescent="0.3">
      <c r="C192" s="4" t="str">
        <f>IF(B192&lt;&gt;"",C$187&amp;"."&amp;COUNTA(B$190:B192),"")</f>
        <v/>
      </c>
      <c r="D192" s="313" t="s">
        <v>649</v>
      </c>
      <c r="E192" s="259"/>
      <c r="F192" s="225"/>
      <c r="G192" s="365"/>
      <c r="H192" s="359"/>
    </row>
    <row r="193" spans="1:8" ht="28.8" outlineLevel="2" x14ac:dyDescent="0.3">
      <c r="A193" s="9" t="s">
        <v>305</v>
      </c>
      <c r="B193" s="9" t="s">
        <v>95</v>
      </c>
      <c r="C193" s="289" t="str">
        <f>IF(B193&lt;&gt;"",C$187&amp;"."&amp;COUNTA(B$190:B193),"")</f>
        <v>1.10.1</v>
      </c>
      <c r="D193" s="307" t="s">
        <v>645</v>
      </c>
      <c r="E193" s="252" t="s">
        <v>2</v>
      </c>
      <c r="F193" s="8">
        <v>8</v>
      </c>
      <c r="G193" s="350"/>
      <c r="H193" s="351"/>
    </row>
    <row r="194" spans="1:8" ht="43.2" outlineLevel="2" x14ac:dyDescent="0.3">
      <c r="A194" s="9" t="str">
        <f>UPPER(D194)</f>
        <v>VÁLVULA MARIPOSA CONCÉNTRICA TIPO WAFER DE 20" CON ACTUADOR ELÉCTRICO 220 V MONOFÁSICO CON VOLANTA,</v>
      </c>
      <c r="B194" s="9" t="s">
        <v>96</v>
      </c>
      <c r="C194" s="289" t="str">
        <f>IF(B194&lt;&gt;"",C$187&amp;"."&amp;COUNTA(B$190:B194),"")</f>
        <v>1.10.2</v>
      </c>
      <c r="D194" s="307" t="s">
        <v>962</v>
      </c>
      <c r="E194" s="252" t="s">
        <v>2</v>
      </c>
      <c r="F194" s="8">
        <v>8</v>
      </c>
      <c r="G194" s="350"/>
      <c r="H194" s="351"/>
    </row>
    <row r="195" spans="1:8" ht="36" customHeight="1" outlineLevel="2" x14ac:dyDescent="0.3">
      <c r="B195" s="9" t="s">
        <v>650</v>
      </c>
      <c r="C195" s="289" t="str">
        <f>IF(B195&lt;&gt;"",C$187&amp;"."&amp;COUNTA(B$190:B195),"")</f>
        <v>1.10.3</v>
      </c>
      <c r="D195" s="307" t="s">
        <v>646</v>
      </c>
      <c r="E195" s="252" t="s">
        <v>2</v>
      </c>
      <c r="F195" s="8">
        <v>8</v>
      </c>
      <c r="G195" s="350"/>
      <c r="H195" s="351"/>
    </row>
    <row r="196" spans="1:8" outlineLevel="2" x14ac:dyDescent="0.3">
      <c r="A196" s="9" t="s">
        <v>306</v>
      </c>
      <c r="B196" s="9" t="s">
        <v>97</v>
      </c>
      <c r="C196" s="289" t="str">
        <f>IF(B196&lt;&gt;"",C$187&amp;"."&amp;COUNTA(B$190:B196),"")</f>
        <v>1.10.4</v>
      </c>
      <c r="D196" s="307" t="s">
        <v>647</v>
      </c>
      <c r="E196" s="252" t="s">
        <v>2</v>
      </c>
      <c r="F196" s="8">
        <v>8</v>
      </c>
      <c r="G196" s="350"/>
      <c r="H196" s="351"/>
    </row>
    <row r="197" spans="1:8" ht="28.8" outlineLevel="2" x14ac:dyDescent="0.3">
      <c r="A197" s="9" t="s">
        <v>307</v>
      </c>
      <c r="B197" s="9" t="s">
        <v>98</v>
      </c>
      <c r="C197" s="289" t="str">
        <f>IF(B197&lt;&gt;"",C$187&amp;"."&amp;COUNTA(B$190:B197),"")</f>
        <v>1.10.5</v>
      </c>
      <c r="D197" s="307" t="s">
        <v>648</v>
      </c>
      <c r="E197" s="252" t="s">
        <v>2</v>
      </c>
      <c r="F197" s="8">
        <v>8</v>
      </c>
      <c r="G197" s="350"/>
      <c r="H197" s="351"/>
    </row>
    <row r="198" spans="1:8" ht="40.5" customHeight="1" outlineLevel="2" x14ac:dyDescent="0.3">
      <c r="C198" s="4" t="str">
        <f>IF(B198&lt;&gt;"",C$187&amp;"."&amp;COUNTA(B$190:B198),"")</f>
        <v/>
      </c>
      <c r="D198" s="313" t="s">
        <v>642</v>
      </c>
      <c r="E198" s="260"/>
      <c r="F198" s="8"/>
      <c r="G198" s="350"/>
      <c r="H198" s="351"/>
    </row>
    <row r="199" spans="1:8" ht="28.8" outlineLevel="2" x14ac:dyDescent="0.3">
      <c r="A199" s="9" t="s">
        <v>231</v>
      </c>
      <c r="B199" s="9" t="s">
        <v>99</v>
      </c>
      <c r="C199" s="289" t="str">
        <f>IF(B199&lt;&gt;"",C$187&amp;"."&amp;COUNTA(B$190:B199),"")</f>
        <v>1.10.6</v>
      </c>
      <c r="D199" s="307" t="s">
        <v>963</v>
      </c>
      <c r="E199" s="252" t="s">
        <v>2</v>
      </c>
      <c r="F199" s="8">
        <v>8</v>
      </c>
      <c r="G199" s="350"/>
      <c r="H199" s="351"/>
    </row>
    <row r="200" spans="1:8" ht="43.2" outlineLevel="2" x14ac:dyDescent="0.3">
      <c r="A200" s="9" t="str">
        <f>UPPER(D200)</f>
        <v>VÁLVULA MARIPOSA CONCÉNTRICA TIPO WAFER DE 20" CON ACTUADOR ELÉCTRICO 220 V MONOFÁSICO CON VOLANTA,</v>
      </c>
      <c r="B200" s="9" t="s">
        <v>100</v>
      </c>
      <c r="C200" s="289" t="str">
        <f>IF(B200&lt;&gt;"",C$187&amp;"."&amp;COUNTA(B$190:B200),"")</f>
        <v>1.10.7</v>
      </c>
      <c r="D200" s="307" t="s">
        <v>962</v>
      </c>
      <c r="E200" s="252" t="s">
        <v>2</v>
      </c>
      <c r="F200" s="8">
        <v>8</v>
      </c>
      <c r="G200" s="350"/>
      <c r="H200" s="351"/>
    </row>
    <row r="201" spans="1:8" ht="28.8" outlineLevel="2" x14ac:dyDescent="0.3">
      <c r="A201" s="9" t="s">
        <v>308</v>
      </c>
      <c r="B201" s="9" t="s">
        <v>101</v>
      </c>
      <c r="C201" s="289" t="str">
        <f>IF(B201&lt;&gt;"",C$187&amp;"."&amp;COUNTA(B$190:B201),"")</f>
        <v>1.10.8</v>
      </c>
      <c r="D201" s="307" t="s">
        <v>964</v>
      </c>
      <c r="E201" s="252" t="s">
        <v>2</v>
      </c>
      <c r="F201" s="8">
        <v>8</v>
      </c>
      <c r="G201" s="350"/>
      <c r="H201" s="351"/>
    </row>
    <row r="202" spans="1:8" ht="28.8" outlineLevel="2" x14ac:dyDescent="0.3">
      <c r="A202" s="9" t="s">
        <v>309</v>
      </c>
      <c r="B202" s="9" t="s">
        <v>102</v>
      </c>
      <c r="C202" s="289" t="str">
        <f>IF(B202&lt;&gt;"",C$187&amp;"."&amp;COUNTA(B$190:B202),"")</f>
        <v>1.10.9</v>
      </c>
      <c r="D202" s="307" t="s">
        <v>643</v>
      </c>
      <c r="E202" s="252" t="s">
        <v>2</v>
      </c>
      <c r="F202" s="8">
        <v>8</v>
      </c>
      <c r="G202" s="350"/>
      <c r="H202" s="351"/>
    </row>
    <row r="203" spans="1:8" ht="28.8" outlineLevel="2" x14ac:dyDescent="0.3">
      <c r="A203" s="9" t="s">
        <v>310</v>
      </c>
      <c r="B203" s="9" t="s">
        <v>103</v>
      </c>
      <c r="C203" s="289" t="str">
        <f>IF(B203&lt;&gt;"",C$187&amp;"."&amp;COUNTA(B$190:B203),"")</f>
        <v>1.10.10</v>
      </c>
      <c r="D203" s="307" t="s">
        <v>965</v>
      </c>
      <c r="E203" s="252" t="s">
        <v>2</v>
      </c>
      <c r="F203" s="8">
        <v>8</v>
      </c>
      <c r="G203" s="350"/>
      <c r="H203" s="351"/>
    </row>
    <row r="204" spans="1:8" ht="28.8" outlineLevel="2" x14ac:dyDescent="0.3">
      <c r="A204" s="9" t="s">
        <v>311</v>
      </c>
      <c r="B204" s="9" t="s">
        <v>104</v>
      </c>
      <c r="C204" s="289" t="str">
        <f>IF(B204&lt;&gt;"",C$187&amp;"."&amp;COUNTA(B$190:B204),"")</f>
        <v>1.10.11</v>
      </c>
      <c r="D204" s="307" t="s">
        <v>966</v>
      </c>
      <c r="E204" s="252" t="s">
        <v>2</v>
      </c>
      <c r="F204" s="8">
        <v>8</v>
      </c>
      <c r="G204" s="350"/>
      <c r="H204" s="351"/>
    </row>
    <row r="205" spans="1:8" ht="50.25" customHeight="1" outlineLevel="2" x14ac:dyDescent="0.3">
      <c r="B205" s="9" t="s">
        <v>165</v>
      </c>
      <c r="C205" s="289" t="str">
        <f>IF(B205&lt;&gt;"",C$187&amp;"."&amp;COUNTA(B$190:B205),"")</f>
        <v>1.10.12</v>
      </c>
      <c r="D205" s="307" t="s">
        <v>644</v>
      </c>
      <c r="E205" s="252" t="s">
        <v>2</v>
      </c>
      <c r="F205" s="8">
        <v>8</v>
      </c>
      <c r="G205" s="350"/>
      <c r="H205" s="351"/>
    </row>
    <row r="206" spans="1:8" ht="28.8" outlineLevel="2" x14ac:dyDescent="0.3">
      <c r="A206" s="9" t="s">
        <v>314</v>
      </c>
      <c r="B206" s="9" t="s">
        <v>105</v>
      </c>
      <c r="C206" s="289" t="str">
        <f>IF(B206&lt;&gt;"",C$187&amp;"."&amp;COUNTA(B$190:B206),"")</f>
        <v>1.10.13</v>
      </c>
      <c r="D206" s="307" t="s">
        <v>967</v>
      </c>
      <c r="E206" s="252" t="s">
        <v>2</v>
      </c>
      <c r="F206" s="8">
        <v>8</v>
      </c>
      <c r="G206" s="350"/>
      <c r="H206" s="351"/>
    </row>
    <row r="207" spans="1:8" ht="28.8" outlineLevel="2" x14ac:dyDescent="0.3">
      <c r="A207" s="9" t="s">
        <v>315</v>
      </c>
      <c r="B207" s="9" t="s">
        <v>106</v>
      </c>
      <c r="C207" s="289" t="str">
        <f>IF(B207&lt;&gt;"",C$187&amp;"."&amp;COUNTA(B$190:B207),"")</f>
        <v>1.10.14</v>
      </c>
      <c r="D207" s="307" t="s">
        <v>968</v>
      </c>
      <c r="E207" s="252" t="s">
        <v>2</v>
      </c>
      <c r="F207" s="8">
        <v>8</v>
      </c>
      <c r="G207" s="350"/>
      <c r="H207" s="351"/>
    </row>
    <row r="208" spans="1:8" ht="28.8" outlineLevel="2" x14ac:dyDescent="0.3">
      <c r="A208" s="9" t="str">
        <f>UPPER(D208)</f>
        <v>VÁLVULA MARIPOSA CONCÉNTRICA TIPO WAFER DE 12", CON OPERADOR DE ENGRANAJES,</v>
      </c>
      <c r="B208" s="9" t="s">
        <v>107</v>
      </c>
      <c r="C208" s="289" t="str">
        <f>IF(B208&lt;&gt;"",C$187&amp;"."&amp;COUNTA(B$190:B208),"")</f>
        <v>1.10.15</v>
      </c>
      <c r="D208" s="307" t="s">
        <v>969</v>
      </c>
      <c r="E208" s="252" t="s">
        <v>2</v>
      </c>
      <c r="F208" s="8">
        <v>8</v>
      </c>
      <c r="G208" s="350"/>
      <c r="H208" s="351"/>
    </row>
    <row r="209" spans="1:8" ht="37.5" customHeight="1" outlineLevel="2" x14ac:dyDescent="0.3">
      <c r="B209" s="9" t="s">
        <v>638</v>
      </c>
      <c r="C209" s="289" t="str">
        <f>IF(B209&lt;&gt;"",C$187&amp;"."&amp;COUNTA(B$190:B209),"")</f>
        <v>1.10.16</v>
      </c>
      <c r="D209" s="307" t="s">
        <v>639</v>
      </c>
      <c r="E209" s="252" t="s">
        <v>2</v>
      </c>
      <c r="F209" s="8">
        <v>8</v>
      </c>
      <c r="G209" s="350"/>
      <c r="H209" s="351"/>
    </row>
    <row r="210" spans="1:8" ht="28.8" outlineLevel="2" x14ac:dyDescent="0.3">
      <c r="A210" s="9" t="s">
        <v>316</v>
      </c>
      <c r="B210" s="9" t="s">
        <v>108</v>
      </c>
      <c r="C210" s="289" t="str">
        <f>IF(B210&lt;&gt;"",C$187&amp;"."&amp;COUNTA(B$190:B210),"")</f>
        <v>1.10.17</v>
      </c>
      <c r="D210" s="307" t="s">
        <v>637</v>
      </c>
      <c r="E210" s="252" t="s">
        <v>2</v>
      </c>
      <c r="F210" s="8">
        <v>8</v>
      </c>
      <c r="G210" s="350"/>
      <c r="H210" s="351"/>
    </row>
    <row r="211" spans="1:8" outlineLevel="2" x14ac:dyDescent="0.3">
      <c r="C211" s="4" t="str">
        <f>IF(B211&lt;&gt;"",C$187&amp;"."&amp;COUNTA(B$190:B211),"")</f>
        <v/>
      </c>
      <c r="D211" s="313" t="s">
        <v>635</v>
      </c>
      <c r="E211" s="260"/>
      <c r="F211" s="8"/>
      <c r="G211" s="366"/>
      <c r="H211" s="351"/>
    </row>
    <row r="212" spans="1:8" ht="28.8" outlineLevel="2" x14ac:dyDescent="0.3">
      <c r="B212" s="9" t="s">
        <v>109</v>
      </c>
      <c r="C212" s="289" t="str">
        <f>IF(B212&lt;&gt;"",C$187&amp;"."&amp;COUNTA(B$190:B212),"")</f>
        <v>1.10.18</v>
      </c>
      <c r="D212" s="307" t="s">
        <v>1071</v>
      </c>
      <c r="E212" s="252" t="s">
        <v>2</v>
      </c>
      <c r="F212" s="8">
        <v>1</v>
      </c>
      <c r="G212" s="350"/>
      <c r="H212" s="351"/>
    </row>
    <row r="213" spans="1:8" ht="28.8" outlineLevel="2" x14ac:dyDescent="0.3">
      <c r="B213" s="9" t="s">
        <v>110</v>
      </c>
      <c r="C213" s="289" t="str">
        <f>IF(B213&lt;&gt;"",C$187&amp;"."&amp;COUNTA(B$190:B213),"")</f>
        <v>1.10.19</v>
      </c>
      <c r="D213" s="307" t="s">
        <v>1005</v>
      </c>
      <c r="E213" s="252" t="s">
        <v>2</v>
      </c>
      <c r="F213" s="8">
        <v>1</v>
      </c>
      <c r="G213" s="350"/>
      <c r="H213" s="351"/>
    </row>
    <row r="214" spans="1:8" ht="28.8" outlineLevel="2" x14ac:dyDescent="0.3">
      <c r="B214" s="9" t="s">
        <v>111</v>
      </c>
      <c r="C214" s="289" t="str">
        <f>IF(B214&lt;&gt;"",C$187&amp;"."&amp;COUNTA(B$190:B214),"")</f>
        <v>1.10.20</v>
      </c>
      <c r="D214" s="307" t="s">
        <v>1539</v>
      </c>
      <c r="E214" s="252" t="s">
        <v>2</v>
      </c>
      <c r="F214" s="8">
        <v>1</v>
      </c>
      <c r="G214" s="350"/>
      <c r="H214" s="351"/>
    </row>
    <row r="215" spans="1:8" ht="28.8" outlineLevel="2" x14ac:dyDescent="0.3">
      <c r="B215" s="9" t="s">
        <v>112</v>
      </c>
      <c r="C215" s="289" t="str">
        <f>IF(B215&lt;&gt;"",C$187&amp;"."&amp;COUNTA(B$190:B215),"")</f>
        <v>1.10.21</v>
      </c>
      <c r="D215" s="307" t="s">
        <v>1006</v>
      </c>
      <c r="E215" s="252" t="s">
        <v>2</v>
      </c>
      <c r="F215" s="8">
        <v>1</v>
      </c>
      <c r="G215" s="350"/>
      <c r="H215" s="351"/>
    </row>
    <row r="216" spans="1:8" outlineLevel="2" x14ac:dyDescent="0.3">
      <c r="C216" s="4" t="str">
        <f>IF(B216&lt;&gt;"",C$187&amp;"."&amp;COUNTA(B$190:B216),"")</f>
        <v/>
      </c>
      <c r="D216" s="309" t="s">
        <v>113</v>
      </c>
      <c r="E216" s="254"/>
      <c r="F216" s="225"/>
      <c r="G216" s="352"/>
      <c r="H216" s="359"/>
    </row>
    <row r="217" spans="1:8" ht="28.8" outlineLevel="2" x14ac:dyDescent="0.3">
      <c r="B217" s="9" t="s">
        <v>507</v>
      </c>
      <c r="C217" s="289" t="str">
        <f>IF(B217&lt;&gt;"",C$187&amp;"."&amp;COUNTA(B$190:B217),"")</f>
        <v>1.10.22</v>
      </c>
      <c r="D217" s="307" t="s">
        <v>382</v>
      </c>
      <c r="E217" s="251" t="s">
        <v>284</v>
      </c>
      <c r="F217" s="8">
        <v>233</v>
      </c>
      <c r="G217" s="350"/>
      <c r="H217" s="351"/>
    </row>
    <row r="218" spans="1:8" ht="28.8" outlineLevel="2" x14ac:dyDescent="0.3">
      <c r="B218" s="9" t="s">
        <v>114</v>
      </c>
      <c r="C218" s="289" t="str">
        <f>IF(B218&lt;&gt;"",C$187&amp;"."&amp;COUNTA(B$190:B218),"")</f>
        <v>1.10.23</v>
      </c>
      <c r="D218" s="307" t="s">
        <v>384</v>
      </c>
      <c r="E218" s="251" t="s">
        <v>2</v>
      </c>
      <c r="F218" s="8">
        <v>6</v>
      </c>
      <c r="G218" s="350"/>
      <c r="H218" s="351"/>
    </row>
    <row r="219" spans="1:8" ht="28.8" outlineLevel="2" x14ac:dyDescent="0.3">
      <c r="B219" s="9" t="s">
        <v>115</v>
      </c>
      <c r="C219" s="289" t="str">
        <f>IF(B219&lt;&gt;"",C$187&amp;"."&amp;COUNTA(B$190:B219),"")</f>
        <v>1.10.24</v>
      </c>
      <c r="D219" s="307" t="s">
        <v>1034</v>
      </c>
      <c r="E219" s="251" t="s">
        <v>284</v>
      </c>
      <c r="F219" s="8">
        <v>79.91</v>
      </c>
      <c r="G219" s="350"/>
      <c r="H219" s="351"/>
    </row>
    <row r="220" spans="1:8" ht="57.6" outlineLevel="2" x14ac:dyDescent="0.3">
      <c r="B220" s="9" t="s">
        <v>116</v>
      </c>
      <c r="C220" s="289" t="str">
        <f>IF(B220&lt;&gt;"",C$187&amp;"."&amp;COUNTA(B$190:B220),"")</f>
        <v>1.10.25</v>
      </c>
      <c r="D220" s="307" t="s">
        <v>1133</v>
      </c>
      <c r="E220" s="251" t="s">
        <v>2</v>
      </c>
      <c r="F220" s="8">
        <v>8</v>
      </c>
      <c r="G220" s="350"/>
      <c r="H220" s="351"/>
    </row>
    <row r="221" spans="1:8" ht="79.5" customHeight="1" outlineLevel="2" x14ac:dyDescent="0.3">
      <c r="B221" s="9" t="s">
        <v>117</v>
      </c>
      <c r="C221" s="289" t="str">
        <f>IF(B221&lt;&gt;"",C$187&amp;"."&amp;COUNTA(B$190:B221),"")</f>
        <v>1.10.26</v>
      </c>
      <c r="D221" s="307" t="s">
        <v>934</v>
      </c>
      <c r="E221" s="251" t="s">
        <v>283</v>
      </c>
      <c r="F221" s="8">
        <v>270</v>
      </c>
      <c r="G221" s="350"/>
      <c r="H221" s="351"/>
    </row>
    <row r="222" spans="1:8" ht="93" customHeight="1" outlineLevel="2" x14ac:dyDescent="0.3">
      <c r="B222" s="9" t="s">
        <v>118</v>
      </c>
      <c r="C222" s="289" t="str">
        <f>IF(B222&lt;&gt;"",C$187&amp;"."&amp;COUNTA(B$190:B222),"")</f>
        <v>1.10.27</v>
      </c>
      <c r="D222" s="307" t="s">
        <v>932</v>
      </c>
      <c r="E222" s="251" t="s">
        <v>284</v>
      </c>
      <c r="F222" s="8">
        <v>128</v>
      </c>
      <c r="G222" s="350"/>
      <c r="H222" s="351"/>
    </row>
    <row r="223" spans="1:8" ht="44.25" customHeight="1" outlineLevel="2" x14ac:dyDescent="0.3">
      <c r="B223" s="9" t="s">
        <v>1669</v>
      </c>
      <c r="C223" s="289" t="str">
        <f>IF(B223&lt;&gt;"",C$187&amp;"."&amp;COUNTA(B$190:B223),"")</f>
        <v>1.10.28</v>
      </c>
      <c r="D223" s="307" t="s">
        <v>1663</v>
      </c>
      <c r="E223" s="251" t="s">
        <v>284</v>
      </c>
      <c r="F223" s="8">
        <v>131.19999999999999</v>
      </c>
      <c r="G223" s="350"/>
      <c r="H223" s="351"/>
    </row>
    <row r="224" spans="1:8" ht="28.8" outlineLevel="2" x14ac:dyDescent="0.3">
      <c r="A224" s="9" t="str">
        <f>UPPER(D224)</f>
        <v>SISTEMA RECOGEDOR DE LODOS TELESCOPICO MRI, COLECTORES DE LODOS</v>
      </c>
      <c r="B224" s="9" t="s">
        <v>1033</v>
      </c>
      <c r="C224" s="289" t="str">
        <f>IF(B224&lt;&gt;"",C$187&amp;"."&amp;COUNTA(B$190:B224),"")</f>
        <v>1.10.29</v>
      </c>
      <c r="D224" s="307" t="s">
        <v>1032</v>
      </c>
      <c r="E224" s="251" t="s">
        <v>2</v>
      </c>
      <c r="F224" s="8">
        <v>4</v>
      </c>
      <c r="G224" s="350"/>
      <c r="H224" s="351"/>
    </row>
    <row r="225" spans="1:8" outlineLevel="2" x14ac:dyDescent="0.3">
      <c r="C225" s="4"/>
      <c r="D225" s="308"/>
      <c r="E225" s="254"/>
      <c r="F225" s="225"/>
      <c r="G225" s="352"/>
      <c r="H225" s="359"/>
    </row>
    <row r="226" spans="1:8" outlineLevel="2" x14ac:dyDescent="0.3">
      <c r="C226" s="4"/>
      <c r="D226" s="308" t="s">
        <v>275</v>
      </c>
      <c r="E226" s="254"/>
      <c r="F226" s="225"/>
      <c r="G226" s="352"/>
      <c r="H226" s="359"/>
    </row>
    <row r="227" spans="1:8" outlineLevel="1" x14ac:dyDescent="0.3">
      <c r="C227" s="288" t="s">
        <v>700</v>
      </c>
      <c r="D227" s="306" t="s">
        <v>119</v>
      </c>
      <c r="E227" s="249"/>
      <c r="F227" s="226"/>
      <c r="G227" s="355"/>
      <c r="H227" s="356"/>
    </row>
    <row r="228" spans="1:8" outlineLevel="2" x14ac:dyDescent="0.3">
      <c r="C228" s="290" t="s">
        <v>291</v>
      </c>
      <c r="D228" s="309" t="s">
        <v>1</v>
      </c>
      <c r="E228" s="256" t="s">
        <v>2</v>
      </c>
      <c r="F228" s="227" t="s">
        <v>292</v>
      </c>
      <c r="G228" s="357"/>
      <c r="H228" s="358"/>
    </row>
    <row r="229" spans="1:8" outlineLevel="2" x14ac:dyDescent="0.3">
      <c r="C229" s="290"/>
      <c r="D229" s="309" t="s">
        <v>84</v>
      </c>
      <c r="E229" s="256"/>
      <c r="F229" s="227"/>
      <c r="G229" s="357"/>
      <c r="H229" s="358"/>
    </row>
    <row r="230" spans="1:8" outlineLevel="2" x14ac:dyDescent="0.3">
      <c r="C230" s="4" t="str">
        <f>IF(B230&lt;&gt;"",C$227&amp;"."&amp;COUNTA(B$230:B230),"")</f>
        <v/>
      </c>
      <c r="D230" s="309" t="s">
        <v>492</v>
      </c>
      <c r="E230" s="254"/>
      <c r="F230" s="225"/>
      <c r="G230" s="367"/>
      <c r="H230" s="359"/>
    </row>
    <row r="231" spans="1:8" ht="42" customHeight="1" outlineLevel="2" x14ac:dyDescent="0.3">
      <c r="C231" s="4" t="str">
        <f>IF(B231&lt;&gt;"",C$227&amp;"."&amp;COUNTA(B$230:B231),"")</f>
        <v/>
      </c>
      <c r="D231" s="313" t="s">
        <v>641</v>
      </c>
      <c r="E231" s="259"/>
      <c r="F231" s="225"/>
      <c r="G231" s="367"/>
      <c r="H231" s="359"/>
    </row>
    <row r="232" spans="1:8" ht="28.8" outlineLevel="2" x14ac:dyDescent="0.3">
      <c r="A232" s="9" t="s">
        <v>317</v>
      </c>
      <c r="B232" s="9" t="s">
        <v>120</v>
      </c>
      <c r="C232" s="289" t="str">
        <f>IF(B232&lt;&gt;"",C$227&amp;"."&amp;COUNTA(B$230:B232),"")</f>
        <v>1.11.1</v>
      </c>
      <c r="D232" s="311" t="s">
        <v>632</v>
      </c>
      <c r="E232" s="252" t="s">
        <v>2</v>
      </c>
      <c r="F232" s="8">
        <v>8</v>
      </c>
      <c r="G232" s="350"/>
      <c r="H232" s="351"/>
    </row>
    <row r="233" spans="1:8" ht="28.8" outlineLevel="2" x14ac:dyDescent="0.3">
      <c r="A233" s="9" t="s">
        <v>318</v>
      </c>
      <c r="B233" s="9" t="s">
        <v>121</v>
      </c>
      <c r="C233" s="289" t="str">
        <f>IF(B233&lt;&gt;"",C$227&amp;"."&amp;COUNTA(B$230:B233),"")</f>
        <v>1.11.2</v>
      </c>
      <c r="D233" s="311" t="s">
        <v>634</v>
      </c>
      <c r="E233" s="252" t="s">
        <v>2</v>
      </c>
      <c r="F233" s="8">
        <v>8</v>
      </c>
      <c r="G233" s="350"/>
      <c r="H233" s="351"/>
    </row>
    <row r="234" spans="1:8" ht="28.8" outlineLevel="2" x14ac:dyDescent="0.3">
      <c r="A234" s="9" t="s">
        <v>319</v>
      </c>
      <c r="B234" s="9" t="s">
        <v>122</v>
      </c>
      <c r="C234" s="289" t="str">
        <f>IF(B234&lt;&gt;"",C$227&amp;"."&amp;COUNTA(B$230:B234),"")</f>
        <v>1.11.3</v>
      </c>
      <c r="D234" s="317" t="s">
        <v>633</v>
      </c>
      <c r="E234" s="252" t="s">
        <v>2</v>
      </c>
      <c r="F234" s="8">
        <v>8</v>
      </c>
      <c r="G234" s="350"/>
      <c r="H234" s="351"/>
    </row>
    <row r="235" spans="1:8" ht="43.2" outlineLevel="2" x14ac:dyDescent="0.3">
      <c r="A235" s="9" t="str">
        <f>UPPER(D235)</f>
        <v>VÁLVULA MARIPOSA CONCÉNTRICA WAFER DE 20" CON ACTUADOR ELÉCTRICO 220 V MONOFÁSICO CON VOLANTA</v>
      </c>
      <c r="B235" s="9" t="s">
        <v>123</v>
      </c>
      <c r="C235" s="289" t="str">
        <f>IF(B235&lt;&gt;"",C$227&amp;"."&amp;COUNTA(B$230:B235),"")</f>
        <v>1.11.4</v>
      </c>
      <c r="D235" s="317" t="s">
        <v>970</v>
      </c>
      <c r="E235" s="252" t="s">
        <v>2</v>
      </c>
      <c r="F235" s="8">
        <v>8</v>
      </c>
      <c r="G235" s="350"/>
      <c r="H235" s="351"/>
    </row>
    <row r="236" spans="1:8" ht="34.5" customHeight="1" outlineLevel="2" x14ac:dyDescent="0.3">
      <c r="C236" s="4" t="str">
        <f>IF(B236&lt;&gt;"",C$227&amp;"."&amp;COUNTA(B$230:B236),"")</f>
        <v/>
      </c>
      <c r="D236" s="313" t="s">
        <v>631</v>
      </c>
      <c r="E236" s="259"/>
      <c r="F236" s="225"/>
      <c r="G236" s="365"/>
      <c r="H236" s="368"/>
    </row>
    <row r="237" spans="1:8" ht="28.8" outlineLevel="2" x14ac:dyDescent="0.3">
      <c r="A237" s="9" t="s">
        <v>320</v>
      </c>
      <c r="B237" s="9" t="s">
        <v>124</v>
      </c>
      <c r="C237" s="289" t="str">
        <f>IF(B237&lt;&gt;"",C$227&amp;"."&amp;COUNTA(B$230:B237),"")</f>
        <v>1.11.5</v>
      </c>
      <c r="D237" s="317" t="s">
        <v>628</v>
      </c>
      <c r="E237" s="252" t="s">
        <v>2</v>
      </c>
      <c r="F237" s="8">
        <v>8</v>
      </c>
      <c r="G237" s="350"/>
      <c r="H237" s="351"/>
    </row>
    <row r="238" spans="1:8" ht="28.8" outlineLevel="2" x14ac:dyDescent="0.3">
      <c r="A238" s="9" t="s">
        <v>321</v>
      </c>
      <c r="B238" s="9" t="s">
        <v>125</v>
      </c>
      <c r="C238" s="289" t="str">
        <f>IF(B238&lt;&gt;"",C$227&amp;"."&amp;COUNTA(B$230:B238),"")</f>
        <v>1.11.6</v>
      </c>
      <c r="D238" s="317" t="s">
        <v>629</v>
      </c>
      <c r="E238" s="252" t="s">
        <v>2</v>
      </c>
      <c r="F238" s="8">
        <v>3</v>
      </c>
      <c r="G238" s="350"/>
      <c r="H238" s="351"/>
    </row>
    <row r="239" spans="1:8" ht="28.8" outlineLevel="2" x14ac:dyDescent="0.3">
      <c r="A239" s="9" t="s">
        <v>322</v>
      </c>
      <c r="B239" s="9" t="s">
        <v>126</v>
      </c>
      <c r="C239" s="289" t="str">
        <f>IF(B239&lt;&gt;"",C$227&amp;"."&amp;COUNTA(B$230:B239),"")</f>
        <v>1.11.7</v>
      </c>
      <c r="D239" s="317" t="s">
        <v>1007</v>
      </c>
      <c r="E239" s="252" t="s">
        <v>2</v>
      </c>
      <c r="F239" s="8">
        <v>8</v>
      </c>
      <c r="G239" s="350"/>
      <c r="H239" s="351"/>
    </row>
    <row r="240" spans="1:8" ht="43.2" outlineLevel="2" x14ac:dyDescent="0.3">
      <c r="A240" s="9" t="str">
        <f>UPPER(D240)</f>
        <v>VÁLVULA MARIPOSA CONCÉNTRICA TIPO BRIDADA DE 6" CON ACTUADOR ELÉCTRICO A 220 V MONOFASICO CON VOLANTA</v>
      </c>
      <c r="B240" s="9" t="s">
        <v>127</v>
      </c>
      <c r="C240" s="289" t="str">
        <f>IF(B240&lt;&gt;"",C$227&amp;"."&amp;COUNTA(B$230:B240),"")</f>
        <v>1.11.8</v>
      </c>
      <c r="D240" s="317" t="s">
        <v>971</v>
      </c>
      <c r="E240" s="252" t="s">
        <v>2</v>
      </c>
      <c r="F240" s="8">
        <v>8</v>
      </c>
      <c r="G240" s="350"/>
      <c r="H240" s="351"/>
    </row>
    <row r="241" spans="1:8" outlineLevel="2" x14ac:dyDescent="0.3">
      <c r="A241" s="9" t="s">
        <v>323</v>
      </c>
      <c r="B241" s="9" t="s">
        <v>128</v>
      </c>
      <c r="C241" s="289" t="str">
        <f>IF(B241&lt;&gt;"",C$227&amp;"."&amp;COUNTA(B$230:B241),"")</f>
        <v>1.11.9</v>
      </c>
      <c r="D241" s="317" t="s">
        <v>630</v>
      </c>
      <c r="E241" s="252" t="s">
        <v>2</v>
      </c>
      <c r="F241" s="8">
        <v>6</v>
      </c>
      <c r="G241" s="350"/>
      <c r="H241" s="351"/>
    </row>
    <row r="242" spans="1:8" ht="28.8" outlineLevel="2" x14ac:dyDescent="0.3">
      <c r="A242" s="9" t="s">
        <v>324</v>
      </c>
      <c r="B242" s="9" t="s">
        <v>129</v>
      </c>
      <c r="C242" s="289" t="str">
        <f>IF(B242&lt;&gt;"",C$227&amp;"."&amp;COUNTA(B$230:B242),"")</f>
        <v>1.11.10</v>
      </c>
      <c r="D242" s="317" t="s">
        <v>972</v>
      </c>
      <c r="E242" s="252" t="s">
        <v>2</v>
      </c>
      <c r="F242" s="8">
        <v>7</v>
      </c>
      <c r="G242" s="350"/>
      <c r="H242" s="351"/>
    </row>
    <row r="243" spans="1:8" ht="28.8" outlineLevel="2" x14ac:dyDescent="0.3">
      <c r="A243" s="9" t="s">
        <v>325</v>
      </c>
      <c r="B243" s="9" t="s">
        <v>130</v>
      </c>
      <c r="C243" s="289" t="str">
        <f>IF(B243&lt;&gt;"",C$227&amp;"."&amp;COUNTA(B$230:B243),"")</f>
        <v>1.11.11</v>
      </c>
      <c r="D243" s="317" t="s">
        <v>973</v>
      </c>
      <c r="E243" s="252" t="s">
        <v>2</v>
      </c>
      <c r="F243" s="8">
        <v>1</v>
      </c>
      <c r="G243" s="350"/>
      <c r="H243" s="351"/>
    </row>
    <row r="244" spans="1:8" ht="28.8" outlineLevel="2" x14ac:dyDescent="0.3">
      <c r="A244" s="9" t="s">
        <v>326</v>
      </c>
      <c r="B244" s="9" t="s">
        <v>131</v>
      </c>
      <c r="C244" s="289" t="str">
        <f>IF(B244&lt;&gt;"",C$227&amp;"."&amp;COUNTA(B$230:B244),"")</f>
        <v>1.11.12</v>
      </c>
      <c r="D244" s="317" t="s">
        <v>1080</v>
      </c>
      <c r="E244" s="252" t="s">
        <v>2</v>
      </c>
      <c r="F244" s="8">
        <v>1</v>
      </c>
      <c r="G244" s="350"/>
      <c r="H244" s="351"/>
    </row>
    <row r="245" spans="1:8" outlineLevel="2" x14ac:dyDescent="0.3">
      <c r="C245" s="4" t="str">
        <f>IF(B245&lt;&gt;"",C$227&amp;"."&amp;COUNTA(B$230:B245),"")</f>
        <v/>
      </c>
      <c r="D245" s="309" t="s">
        <v>132</v>
      </c>
      <c r="E245" s="254"/>
      <c r="F245" s="225"/>
      <c r="G245" s="352"/>
      <c r="H245" s="359"/>
    </row>
    <row r="246" spans="1:8" ht="62.25" customHeight="1" outlineLevel="2" x14ac:dyDescent="0.3">
      <c r="A246" s="9">
        <f>2.42+2.35</f>
        <v>4.7699999999999996</v>
      </c>
      <c r="B246" s="9" t="s">
        <v>133</v>
      </c>
      <c r="C246" s="289" t="str">
        <f>IF(B246&lt;&gt;"",C$227&amp;"."&amp;COUNTA(B$230:B246),"")</f>
        <v>1.11.13</v>
      </c>
      <c r="D246" s="307" t="s">
        <v>1026</v>
      </c>
      <c r="E246" s="251" t="s">
        <v>2</v>
      </c>
      <c r="F246" s="8">
        <v>8</v>
      </c>
      <c r="G246" s="350"/>
      <c r="H246" s="351"/>
    </row>
    <row r="247" spans="1:8" ht="28.8" outlineLevel="2" x14ac:dyDescent="0.3">
      <c r="A247" s="9">
        <f>+A246/2</f>
        <v>2.3849999999999998</v>
      </c>
      <c r="B247" s="9" t="s">
        <v>134</v>
      </c>
      <c r="C247" s="289" t="str">
        <f>IF(B247&lt;&gt;"",C$227&amp;"."&amp;COUNTA(B$230:B247),"")</f>
        <v>1.11.14</v>
      </c>
      <c r="D247" s="307" t="s">
        <v>385</v>
      </c>
      <c r="E247" s="251" t="s">
        <v>2</v>
      </c>
      <c r="F247" s="8">
        <v>1</v>
      </c>
      <c r="G247" s="350"/>
      <c r="H247" s="351"/>
    </row>
    <row r="248" spans="1:8" outlineLevel="2" x14ac:dyDescent="0.3">
      <c r="C248" s="4" t="str">
        <f>IF(B248&lt;&gt;"",C$227&amp;"."&amp;COUNTA(B$230:B248),"")</f>
        <v/>
      </c>
      <c r="D248" s="309" t="s">
        <v>55</v>
      </c>
      <c r="E248" s="254"/>
      <c r="F248" s="225"/>
      <c r="G248" s="352"/>
      <c r="H248" s="359"/>
    </row>
    <row r="249" spans="1:8" ht="28.8" outlineLevel="2" x14ac:dyDescent="0.3">
      <c r="B249" s="9" t="s">
        <v>510</v>
      </c>
      <c r="C249" s="289" t="str">
        <f>IF(B249&lt;&gt;"",C$227&amp;"."&amp;COUNTA(B$230:B249),"")</f>
        <v>1.11.15</v>
      </c>
      <c r="D249" s="307" t="s">
        <v>382</v>
      </c>
      <c r="E249" s="251" t="s">
        <v>284</v>
      </c>
      <c r="F249" s="8">
        <v>419.57</v>
      </c>
      <c r="G249" s="350"/>
      <c r="H249" s="351"/>
    </row>
    <row r="250" spans="1:8" ht="28.8" outlineLevel="2" x14ac:dyDescent="0.3">
      <c r="B250" s="9" t="s">
        <v>508</v>
      </c>
      <c r="C250" s="289" t="str">
        <f>IF(B250&lt;&gt;"",C$227&amp;"."&amp;COUNTA(B$230:B250),"")</f>
        <v>1.11.16</v>
      </c>
      <c r="D250" s="307" t="s">
        <v>405</v>
      </c>
      <c r="E250" s="251" t="s">
        <v>2</v>
      </c>
      <c r="F250" s="8">
        <v>6</v>
      </c>
      <c r="G250" s="350"/>
      <c r="H250" s="351"/>
    </row>
    <row r="251" spans="1:8" ht="28.8" outlineLevel="2" x14ac:dyDescent="0.3">
      <c r="A251" s="9" t="s">
        <v>37</v>
      </c>
      <c r="B251" s="9" t="s">
        <v>509</v>
      </c>
      <c r="C251" s="289" t="str">
        <f>IF(B251&lt;&gt;"",C$227&amp;"."&amp;COUNTA(B$230:B251),"")</f>
        <v>1.11.17</v>
      </c>
      <c r="D251" s="307" t="s">
        <v>1034</v>
      </c>
      <c r="E251" s="251" t="s">
        <v>284</v>
      </c>
      <c r="F251" s="8">
        <v>28.22</v>
      </c>
      <c r="G251" s="350"/>
      <c r="H251" s="351"/>
    </row>
    <row r="252" spans="1:8" ht="43.2" outlineLevel="2" x14ac:dyDescent="0.3">
      <c r="B252" s="9" t="s">
        <v>135</v>
      </c>
      <c r="C252" s="289" t="str">
        <f>IF(B252&lt;&gt;"",C$227&amp;"."&amp;COUNTA(B$230:B252),"")</f>
        <v>1.11.18</v>
      </c>
      <c r="D252" s="307" t="s">
        <v>933</v>
      </c>
      <c r="E252" s="251" t="s">
        <v>284</v>
      </c>
      <c r="F252" s="8">
        <v>116</v>
      </c>
      <c r="G252" s="350"/>
      <c r="H252" s="351"/>
    </row>
    <row r="253" spans="1:8" ht="43.2" outlineLevel="2" x14ac:dyDescent="0.3">
      <c r="B253" s="9" t="s">
        <v>136</v>
      </c>
      <c r="C253" s="289" t="str">
        <f>IF(B253&lt;&gt;"",C$227&amp;"."&amp;COUNTA(B$230:B253),"")</f>
        <v>1.11.19</v>
      </c>
      <c r="D253" s="307" t="s">
        <v>1036</v>
      </c>
      <c r="E253" s="251" t="s">
        <v>2</v>
      </c>
      <c r="F253" s="8">
        <v>48</v>
      </c>
      <c r="G253" s="350"/>
      <c r="H253" s="351"/>
    </row>
    <row r="254" spans="1:8" outlineLevel="2" x14ac:dyDescent="0.3">
      <c r="B254" s="9" t="s">
        <v>1037</v>
      </c>
      <c r="C254" s="289" t="str">
        <f>IF(B254&lt;&gt;"",C$227&amp;"."&amp;COUNTA(B$230:B254),"")</f>
        <v>1.11.20</v>
      </c>
      <c r="D254" s="307" t="s">
        <v>1035</v>
      </c>
      <c r="E254" s="251" t="s">
        <v>284</v>
      </c>
      <c r="F254" s="8">
        <v>158.4</v>
      </c>
      <c r="G254" s="350"/>
      <c r="H254" s="351"/>
    </row>
    <row r="255" spans="1:8" outlineLevel="2" x14ac:dyDescent="0.3">
      <c r="C255" s="4" t="str">
        <f>IF(B255&lt;&gt;"",C$227&amp;"."&amp;COUNTA(B$230:B255),"")</f>
        <v/>
      </c>
      <c r="D255" s="309" t="s">
        <v>137</v>
      </c>
      <c r="E255" s="254"/>
      <c r="F255" s="225"/>
      <c r="G255" s="352"/>
      <c r="H255" s="359"/>
    </row>
    <row r="256" spans="1:8" ht="28.8" outlineLevel="2" x14ac:dyDescent="0.3">
      <c r="B256" s="9" t="s">
        <v>138</v>
      </c>
      <c r="C256" s="289" t="str">
        <f>IF(B256&lt;&gt;"",C$227&amp;"."&amp;COUNTA(B$230:B256),"")</f>
        <v>1.11.21</v>
      </c>
      <c r="D256" s="307" t="s">
        <v>386</v>
      </c>
      <c r="E256" s="251" t="s">
        <v>282</v>
      </c>
      <c r="F256" s="8">
        <v>105</v>
      </c>
      <c r="G256" s="350"/>
      <c r="H256" s="351"/>
    </row>
    <row r="257" spans="1:8" ht="28.8" outlineLevel="2" x14ac:dyDescent="0.3">
      <c r="B257" s="9" t="s">
        <v>139</v>
      </c>
      <c r="C257" s="289" t="str">
        <f>IF(B257&lt;&gt;"",C$227&amp;"."&amp;COUNTA(B$230:B257),"")</f>
        <v>1.11.22</v>
      </c>
      <c r="D257" s="307" t="s">
        <v>387</v>
      </c>
      <c r="E257" s="251" t="s">
        <v>282</v>
      </c>
      <c r="F257" s="8">
        <v>65</v>
      </c>
      <c r="G257" s="350"/>
      <c r="H257" s="351"/>
    </row>
    <row r="258" spans="1:8" ht="28.8" outlineLevel="2" x14ac:dyDescent="0.3">
      <c r="B258" s="9" t="s">
        <v>140</v>
      </c>
      <c r="C258" s="289" t="str">
        <f>IF(B258&lt;&gt;"",C$227&amp;"."&amp;COUNTA(B$230:B258),"")</f>
        <v>1.11.23</v>
      </c>
      <c r="D258" s="307" t="s">
        <v>388</v>
      </c>
      <c r="E258" s="251" t="s">
        <v>282</v>
      </c>
      <c r="F258" s="8">
        <v>65</v>
      </c>
      <c r="G258" s="350"/>
      <c r="H258" s="351"/>
    </row>
    <row r="259" spans="1:8" ht="28.8" outlineLevel="2" x14ac:dyDescent="0.3">
      <c r="B259" s="9" t="s">
        <v>141</v>
      </c>
      <c r="C259" s="289" t="str">
        <f>IF(B259&lt;&gt;"",C$227&amp;"."&amp;COUNTA(B$230:B259),"")</f>
        <v>1.11.24</v>
      </c>
      <c r="D259" s="307" t="s">
        <v>866</v>
      </c>
      <c r="E259" s="251" t="s">
        <v>283</v>
      </c>
      <c r="F259" s="8">
        <v>214.3</v>
      </c>
      <c r="G259" s="350"/>
      <c r="H259" s="351"/>
    </row>
    <row r="260" spans="1:8" outlineLevel="2" x14ac:dyDescent="0.3">
      <c r="C260" s="4"/>
      <c r="D260" s="308" t="s">
        <v>275</v>
      </c>
      <c r="E260" s="254"/>
      <c r="F260" s="225"/>
      <c r="G260" s="367"/>
      <c r="H260" s="359"/>
    </row>
    <row r="261" spans="1:8" outlineLevel="2" x14ac:dyDescent="0.3">
      <c r="C261" s="4"/>
      <c r="D261" s="308" t="s">
        <v>275</v>
      </c>
      <c r="E261" s="254"/>
      <c r="F261" s="225"/>
      <c r="G261" s="367"/>
      <c r="H261" s="359"/>
    </row>
    <row r="262" spans="1:8" outlineLevel="1" x14ac:dyDescent="0.3">
      <c r="C262" s="288" t="s">
        <v>701</v>
      </c>
      <c r="D262" s="306" t="s">
        <v>142</v>
      </c>
      <c r="E262" s="249"/>
      <c r="F262" s="226"/>
      <c r="G262" s="355"/>
      <c r="H262" s="356"/>
    </row>
    <row r="263" spans="1:8" outlineLevel="2" x14ac:dyDescent="0.3">
      <c r="C263" s="290" t="s">
        <v>291</v>
      </c>
      <c r="D263" s="309" t="s">
        <v>1</v>
      </c>
      <c r="E263" s="256" t="s">
        <v>2</v>
      </c>
      <c r="F263" s="227" t="s">
        <v>292</v>
      </c>
      <c r="G263" s="357"/>
      <c r="H263" s="358"/>
    </row>
    <row r="264" spans="1:8" ht="28.8" outlineLevel="2" x14ac:dyDescent="0.3">
      <c r="C264" s="4"/>
      <c r="D264" s="309" t="s">
        <v>327</v>
      </c>
      <c r="E264" s="254"/>
      <c r="F264" s="225"/>
      <c r="G264" s="367"/>
      <c r="H264" s="359"/>
    </row>
    <row r="265" spans="1:8" ht="28.8" outlineLevel="2" x14ac:dyDescent="0.3">
      <c r="C265" s="4" t="str">
        <f>IF(B265&lt;&gt;"",C$262&amp;"."&amp;COUNTA(B$265:B265),"")</f>
        <v/>
      </c>
      <c r="D265" s="309" t="s">
        <v>143</v>
      </c>
      <c r="E265" s="254"/>
      <c r="F265" s="225"/>
      <c r="G265" s="367"/>
      <c r="H265" s="359"/>
    </row>
    <row r="266" spans="1:8" outlineLevel="2" x14ac:dyDescent="0.3">
      <c r="B266" s="9" t="s">
        <v>946</v>
      </c>
      <c r="C266" s="289" t="str">
        <f>IF(B266&lt;&gt;"",C$262&amp;"."&amp;COUNTA(B$265:B266),"")</f>
        <v>1.12.1</v>
      </c>
      <c r="D266" s="307" t="s">
        <v>941</v>
      </c>
      <c r="E266" s="251" t="s">
        <v>2</v>
      </c>
      <c r="F266" s="8">
        <v>1</v>
      </c>
      <c r="G266" s="350"/>
      <c r="H266" s="351"/>
    </row>
    <row r="267" spans="1:8" outlineLevel="2" x14ac:dyDescent="0.3">
      <c r="B267" s="9" t="s">
        <v>947</v>
      </c>
      <c r="C267" s="289" t="str">
        <f>IF(B267&lt;&gt;"",C$262&amp;"."&amp;COUNTA(B$265:B267),"")</f>
        <v>1.12.2</v>
      </c>
      <c r="D267" s="307" t="s">
        <v>942</v>
      </c>
      <c r="E267" s="251" t="s">
        <v>2</v>
      </c>
      <c r="F267" s="8">
        <v>1</v>
      </c>
      <c r="G267" s="350"/>
      <c r="H267" s="351"/>
    </row>
    <row r="268" spans="1:8" outlineLevel="2" x14ac:dyDescent="0.3">
      <c r="B268" s="9" t="s">
        <v>948</v>
      </c>
      <c r="C268" s="289" t="str">
        <f>IF(B268&lt;&gt;"",C$262&amp;"."&amp;COUNTA(B$265:B268),"")</f>
        <v>1.12.3</v>
      </c>
      <c r="D268" s="307" t="s">
        <v>943</v>
      </c>
      <c r="E268" s="251" t="s">
        <v>2</v>
      </c>
      <c r="F268" s="8">
        <v>1</v>
      </c>
      <c r="G268" s="350"/>
      <c r="H268" s="351"/>
    </row>
    <row r="269" spans="1:8" outlineLevel="2" x14ac:dyDescent="0.3">
      <c r="B269" s="9" t="s">
        <v>949</v>
      </c>
      <c r="C269" s="289" t="str">
        <f>IF(B269&lt;&gt;"",C$262&amp;"."&amp;COUNTA(B$265:B269),"")</f>
        <v>1.12.4</v>
      </c>
      <c r="D269" s="307" t="s">
        <v>945</v>
      </c>
      <c r="E269" s="251" t="s">
        <v>2</v>
      </c>
      <c r="F269" s="8">
        <v>1</v>
      </c>
      <c r="G269" s="350"/>
      <c r="H269" s="351"/>
    </row>
    <row r="270" spans="1:8" outlineLevel="2" x14ac:dyDescent="0.3">
      <c r="B270" s="9" t="s">
        <v>950</v>
      </c>
      <c r="C270" s="289" t="str">
        <f>IF(B270&lt;&gt;"",C$262&amp;"."&amp;COUNTA(B$265:B270),"")</f>
        <v>1.12.5</v>
      </c>
      <c r="D270" s="307" t="s">
        <v>944</v>
      </c>
      <c r="E270" s="251" t="s">
        <v>2</v>
      </c>
      <c r="F270" s="8">
        <v>1</v>
      </c>
      <c r="G270" s="350"/>
      <c r="H270" s="351"/>
    </row>
    <row r="271" spans="1:8" outlineLevel="2" x14ac:dyDescent="0.3">
      <c r="B271" s="9" t="s">
        <v>951</v>
      </c>
      <c r="C271" s="289" t="str">
        <f>IF(B271&lt;&gt;"",C$262&amp;"."&amp;COUNTA(B$265:B271),"")</f>
        <v>1.12.6</v>
      </c>
      <c r="D271" s="307" t="s">
        <v>940</v>
      </c>
      <c r="E271" s="251" t="s">
        <v>2</v>
      </c>
      <c r="F271" s="8">
        <v>1</v>
      </c>
      <c r="G271" s="350"/>
      <c r="H271" s="351"/>
    </row>
    <row r="272" spans="1:8" ht="28.8" outlineLevel="2" x14ac:dyDescent="0.3">
      <c r="A272" s="9" t="s">
        <v>37</v>
      </c>
      <c r="B272" s="9" t="s">
        <v>144</v>
      </c>
      <c r="C272" s="289" t="str">
        <f>IF(B272&lt;&gt;"",C$262&amp;"."&amp;COUNTA(B$265:B272),"")</f>
        <v>1.12.7</v>
      </c>
      <c r="D272" s="307" t="s">
        <v>974</v>
      </c>
      <c r="E272" s="251" t="s">
        <v>2</v>
      </c>
      <c r="F272" s="8">
        <v>4</v>
      </c>
      <c r="G272" s="350"/>
      <c r="H272" s="351"/>
    </row>
    <row r="273" spans="1:8" ht="28.8" outlineLevel="2" x14ac:dyDescent="0.3">
      <c r="B273" s="9" t="s">
        <v>145</v>
      </c>
      <c r="C273" s="289" t="str">
        <f>IF(B273&lt;&gt;"",C$262&amp;"."&amp;COUNTA(B$265:B273),"")</f>
        <v>1.12.8</v>
      </c>
      <c r="D273" s="307" t="s">
        <v>1008</v>
      </c>
      <c r="E273" s="251" t="s">
        <v>2</v>
      </c>
      <c r="F273" s="8">
        <v>1</v>
      </c>
      <c r="G273" s="350"/>
      <c r="H273" s="351"/>
    </row>
    <row r="274" spans="1:8" outlineLevel="2" x14ac:dyDescent="0.3">
      <c r="A274" s="9">
        <v>4.66</v>
      </c>
      <c r="C274" s="4" t="str">
        <f>IF(B274&lt;&gt;"",C$262&amp;"."&amp;COUNTA(B$265:B274),"")</f>
        <v/>
      </c>
      <c r="D274" s="313" t="s">
        <v>142</v>
      </c>
      <c r="E274" s="254"/>
      <c r="F274" s="225"/>
      <c r="G274" s="367"/>
      <c r="H274" s="359"/>
    </row>
    <row r="275" spans="1:8" ht="28.8" outlineLevel="2" x14ac:dyDescent="0.3">
      <c r="A275" s="9" t="s">
        <v>328</v>
      </c>
      <c r="B275" s="9" t="s">
        <v>146</v>
      </c>
      <c r="C275" s="289" t="str">
        <f>IF(B275&lt;&gt;"",C$262&amp;"."&amp;COUNTA(B$265:B275),"")</f>
        <v>1.12.9</v>
      </c>
      <c r="D275" s="307" t="s">
        <v>594</v>
      </c>
      <c r="E275" s="251" t="s">
        <v>2</v>
      </c>
      <c r="F275" s="8">
        <v>3</v>
      </c>
      <c r="G275" s="350"/>
      <c r="H275" s="351"/>
    </row>
    <row r="276" spans="1:8" ht="28.8" outlineLevel="2" x14ac:dyDescent="0.3">
      <c r="A276" s="9" t="s">
        <v>329</v>
      </c>
      <c r="B276" s="9" t="s">
        <v>147</v>
      </c>
      <c r="C276" s="289" t="str">
        <f>IF(B276&lt;&gt;"",C$262&amp;"."&amp;COUNTA(B$265:B276),"")</f>
        <v>1.12.10</v>
      </c>
      <c r="D276" s="307" t="s">
        <v>1009</v>
      </c>
      <c r="E276" s="251" t="s">
        <v>2</v>
      </c>
      <c r="F276" s="8">
        <v>3</v>
      </c>
      <c r="G276" s="350"/>
      <c r="H276" s="351"/>
    </row>
    <row r="277" spans="1:8" ht="28.8" outlineLevel="2" x14ac:dyDescent="0.3">
      <c r="A277" s="9" t="s">
        <v>330</v>
      </c>
      <c r="B277" s="9" t="s">
        <v>148</v>
      </c>
      <c r="C277" s="289" t="str">
        <f>IF(B277&lt;&gt;"",C$262&amp;"."&amp;COUNTA(B$265:B277),"")</f>
        <v>1.12.11</v>
      </c>
      <c r="D277" s="307" t="s">
        <v>1010</v>
      </c>
      <c r="E277" s="251" t="s">
        <v>2</v>
      </c>
      <c r="F277" s="8">
        <v>3</v>
      </c>
      <c r="G277" s="350"/>
      <c r="H277" s="351"/>
    </row>
    <row r="278" spans="1:8" ht="28.8" outlineLevel="2" x14ac:dyDescent="0.3">
      <c r="A278" s="9" t="s">
        <v>331</v>
      </c>
      <c r="B278" s="9" t="s">
        <v>149</v>
      </c>
      <c r="C278" s="289" t="str">
        <f>IF(B278&lt;&gt;"",C$262&amp;"."&amp;COUNTA(B$265:B278),"")</f>
        <v>1.12.12</v>
      </c>
      <c r="D278" s="307" t="s">
        <v>595</v>
      </c>
      <c r="E278" s="251" t="s">
        <v>2</v>
      </c>
      <c r="F278" s="8">
        <v>3</v>
      </c>
      <c r="G278" s="350"/>
      <c r="H278" s="351"/>
    </row>
    <row r="279" spans="1:8" outlineLevel="2" x14ac:dyDescent="0.3">
      <c r="B279" s="9" t="s">
        <v>597</v>
      </c>
      <c r="C279" s="289" t="str">
        <f>IF(B279&lt;&gt;"",C$262&amp;"."&amp;COUNTA(B$265:B279),"")</f>
        <v>1.12.13</v>
      </c>
      <c r="D279" s="307" t="s">
        <v>596</v>
      </c>
      <c r="E279" s="251" t="s">
        <v>2</v>
      </c>
      <c r="F279" s="8">
        <v>3</v>
      </c>
      <c r="G279" s="350"/>
      <c r="H279" s="351"/>
    </row>
    <row r="280" spans="1:8" ht="28.8" outlineLevel="2" x14ac:dyDescent="0.3">
      <c r="A280" s="9" t="s">
        <v>332</v>
      </c>
      <c r="B280" s="9" t="s">
        <v>150</v>
      </c>
      <c r="C280" s="289" t="str">
        <f>IF(B280&lt;&gt;"",C$262&amp;"."&amp;COUNTA(B$265:B280),"")</f>
        <v>1.12.14</v>
      </c>
      <c r="D280" s="307" t="s">
        <v>1011</v>
      </c>
      <c r="E280" s="251" t="s">
        <v>2</v>
      </c>
      <c r="F280" s="8">
        <v>3</v>
      </c>
      <c r="G280" s="350"/>
      <c r="H280" s="351"/>
    </row>
    <row r="281" spans="1:8" ht="28.8" outlineLevel="2" x14ac:dyDescent="0.3">
      <c r="A281" s="9" t="s">
        <v>333</v>
      </c>
      <c r="B281" s="9" t="s">
        <v>151</v>
      </c>
      <c r="C281" s="289" t="str">
        <f>IF(B281&lt;&gt;"",C$262&amp;"."&amp;COUNTA(B$265:B281),"")</f>
        <v>1.12.15</v>
      </c>
      <c r="D281" s="307" t="s">
        <v>406</v>
      </c>
      <c r="E281" s="251" t="s">
        <v>2</v>
      </c>
      <c r="F281" s="8">
        <v>3</v>
      </c>
      <c r="G281" s="350"/>
      <c r="H281" s="351"/>
    </row>
    <row r="282" spans="1:8" ht="43.2" outlineLevel="2" x14ac:dyDescent="0.3">
      <c r="A282" s="9" t="s">
        <v>334</v>
      </c>
      <c r="B282" s="9" t="s">
        <v>152</v>
      </c>
      <c r="C282" s="289" t="str">
        <f>IF(B282&lt;&gt;"",C$262&amp;"."&amp;COUNTA(B$265:B282),"")</f>
        <v>1.12.16</v>
      </c>
      <c r="D282" s="307" t="s">
        <v>1148</v>
      </c>
      <c r="E282" s="251" t="s">
        <v>2</v>
      </c>
      <c r="F282" s="8">
        <v>3</v>
      </c>
      <c r="G282" s="350"/>
      <c r="H282" s="351"/>
    </row>
    <row r="283" spans="1:8" ht="28.8" outlineLevel="2" x14ac:dyDescent="0.3">
      <c r="A283" s="9" t="str">
        <f>UPPER(D283)</f>
        <v xml:space="preserve">VÁLVULA DE RETENCIÓN DE 8"  PASO TOTAL ASISTIDA POR RESORTE INTERNO TIPO WAFER </v>
      </c>
      <c r="B283" s="9" t="s">
        <v>153</v>
      </c>
      <c r="C283" s="289" t="str">
        <f>IF(B283&lt;&gt;"",C$262&amp;"."&amp;COUNTA(B$265:B283),"")</f>
        <v>1.12.17</v>
      </c>
      <c r="D283" s="307" t="s">
        <v>975</v>
      </c>
      <c r="E283" s="251" t="s">
        <v>2</v>
      </c>
      <c r="F283" s="8">
        <v>3</v>
      </c>
      <c r="G283" s="350"/>
      <c r="H283" s="351"/>
    </row>
    <row r="284" spans="1:8" ht="34.5" customHeight="1" outlineLevel="2" x14ac:dyDescent="0.3">
      <c r="B284" s="9" t="s">
        <v>598</v>
      </c>
      <c r="C284" s="289" t="str">
        <f>IF(B284&lt;&gt;"",C$262&amp;"."&amp;COUNTA(B$265:B284),"")</f>
        <v>1.12.18</v>
      </c>
      <c r="D284" s="307" t="s">
        <v>599</v>
      </c>
      <c r="E284" s="251" t="s">
        <v>2</v>
      </c>
      <c r="F284" s="8">
        <v>3</v>
      </c>
      <c r="G284" s="350"/>
      <c r="H284" s="351"/>
    </row>
    <row r="285" spans="1:8" ht="28.8" outlineLevel="2" x14ac:dyDescent="0.3">
      <c r="A285" s="9" t="s">
        <v>335</v>
      </c>
      <c r="B285" s="9" t="s">
        <v>154</v>
      </c>
      <c r="C285" s="289" t="str">
        <f>IF(B285&lt;&gt;"",C$262&amp;"."&amp;COUNTA(B$265:B285),"")</f>
        <v>1.12.19</v>
      </c>
      <c r="D285" s="307" t="s">
        <v>976</v>
      </c>
      <c r="E285" s="251" t="s">
        <v>2</v>
      </c>
      <c r="F285" s="8">
        <v>5</v>
      </c>
      <c r="G285" s="350"/>
      <c r="H285" s="351"/>
    </row>
    <row r="286" spans="1:8" outlineLevel="2" x14ac:dyDescent="0.3">
      <c r="A286" s="9" t="s">
        <v>336</v>
      </c>
      <c r="B286" s="9" t="s">
        <v>155</v>
      </c>
      <c r="C286" s="289" t="str">
        <f>IF(B286&lt;&gt;"",C$262&amp;"."&amp;COUNTA(B$265:B286),"")</f>
        <v>1.12.20</v>
      </c>
      <c r="D286" s="307" t="s">
        <v>1072</v>
      </c>
      <c r="E286" s="251" t="s">
        <v>2</v>
      </c>
      <c r="F286" s="8">
        <v>1</v>
      </c>
      <c r="G286" s="350"/>
      <c r="H286" s="351"/>
    </row>
    <row r="287" spans="1:8" ht="28.8" outlineLevel="2" x14ac:dyDescent="0.3">
      <c r="A287" s="220" t="s">
        <v>37</v>
      </c>
      <c r="B287" s="9" t="s">
        <v>156</v>
      </c>
      <c r="C287" s="289" t="str">
        <f>IF(B287&lt;&gt;"",C$262&amp;"."&amp;COUNTA(B$265:B287),"")</f>
        <v>1.12.21</v>
      </c>
      <c r="D287" s="307" t="s">
        <v>1073</v>
      </c>
      <c r="E287" s="251" t="s">
        <v>2</v>
      </c>
      <c r="F287" s="8">
        <v>3</v>
      </c>
      <c r="G287" s="350"/>
      <c r="H287" s="351"/>
    </row>
    <row r="288" spans="1:8" ht="28.8" outlineLevel="2" x14ac:dyDescent="0.3">
      <c r="A288" s="9" t="s">
        <v>337</v>
      </c>
      <c r="B288" s="9" t="s">
        <v>157</v>
      </c>
      <c r="C288" s="289" t="str">
        <f>IF(B288&lt;&gt;"",C$262&amp;"."&amp;COUNTA(B$265:B288),"")</f>
        <v>1.12.22</v>
      </c>
      <c r="D288" s="307" t="s">
        <v>1012</v>
      </c>
      <c r="E288" s="251" t="s">
        <v>2</v>
      </c>
      <c r="F288" s="8">
        <v>2</v>
      </c>
      <c r="G288" s="350"/>
      <c r="H288" s="351"/>
    </row>
    <row r="289" spans="1:8" outlineLevel="2" x14ac:dyDescent="0.3">
      <c r="C289" s="4" t="str">
        <f>IF(B289&lt;&gt;"",C$262&amp;"."&amp;COUNTA(B$265:B289),"")</f>
        <v/>
      </c>
      <c r="D289" s="309" t="s">
        <v>71</v>
      </c>
      <c r="E289" s="254"/>
      <c r="F289" s="225"/>
      <c r="G289" s="367"/>
      <c r="H289" s="369"/>
    </row>
    <row r="290" spans="1:8" ht="28.8" outlineLevel="2" x14ac:dyDescent="0.3">
      <c r="B290" s="9" t="s">
        <v>511</v>
      </c>
      <c r="C290" s="289" t="str">
        <f>IF(B290&lt;&gt;"",C$262&amp;"."&amp;COUNTA(B$265:B290),"")</f>
        <v>1.12.23</v>
      </c>
      <c r="D290" s="307" t="s">
        <v>407</v>
      </c>
      <c r="E290" s="251" t="s">
        <v>2</v>
      </c>
      <c r="F290" s="8">
        <v>1</v>
      </c>
      <c r="G290" s="350"/>
      <c r="H290" s="351"/>
    </row>
    <row r="291" spans="1:8" outlineLevel="2" x14ac:dyDescent="0.3">
      <c r="C291" s="4"/>
      <c r="D291" s="308" t="s">
        <v>275</v>
      </c>
      <c r="E291" s="254"/>
      <c r="F291" s="225"/>
      <c r="G291" s="360"/>
      <c r="H291" s="359"/>
    </row>
    <row r="292" spans="1:8" outlineLevel="2" x14ac:dyDescent="0.3">
      <c r="C292" s="4" t="str">
        <f>IF(B292&lt;&gt;"",C$262&amp;"."&amp;COUNTA(B$265:B292),"")</f>
        <v/>
      </c>
      <c r="D292" s="308" t="s">
        <v>275</v>
      </c>
      <c r="E292" s="254"/>
      <c r="F292" s="225"/>
      <c r="G292" s="367"/>
      <c r="H292" s="359"/>
    </row>
    <row r="293" spans="1:8" outlineLevel="1" x14ac:dyDescent="0.3">
      <c r="C293" s="288" t="s">
        <v>702</v>
      </c>
      <c r="D293" s="306" t="s">
        <v>158</v>
      </c>
      <c r="E293" s="249"/>
      <c r="F293" s="226"/>
      <c r="G293" s="355"/>
      <c r="H293" s="356"/>
    </row>
    <row r="294" spans="1:8" outlineLevel="2" x14ac:dyDescent="0.3">
      <c r="C294" s="290" t="s">
        <v>291</v>
      </c>
      <c r="D294" s="309" t="s">
        <v>1</v>
      </c>
      <c r="E294" s="256" t="s">
        <v>2</v>
      </c>
      <c r="F294" s="227" t="s">
        <v>292</v>
      </c>
      <c r="G294" s="357"/>
      <c r="H294" s="358"/>
    </row>
    <row r="295" spans="1:8" outlineLevel="2" x14ac:dyDescent="0.3">
      <c r="C295" s="4" t="str">
        <f>IF(B295&lt;&gt;"",C$293&amp;"."&amp;COUNTA(B$295:B295),"")</f>
        <v/>
      </c>
      <c r="D295" s="309" t="s">
        <v>58</v>
      </c>
      <c r="E295" s="256"/>
      <c r="F295" s="227"/>
      <c r="G295" s="357"/>
      <c r="H295" s="358"/>
    </row>
    <row r="296" spans="1:8" ht="28.8" outlineLevel="2" x14ac:dyDescent="0.3">
      <c r="B296" s="9" t="s">
        <v>977</v>
      </c>
      <c r="C296" s="289" t="str">
        <f>IF(B296&lt;&gt;"",C$293&amp;"."&amp;COUNTA(B$295:B296),"")</f>
        <v>1.13.1</v>
      </c>
      <c r="D296" s="307" t="s">
        <v>927</v>
      </c>
      <c r="E296" s="251" t="s">
        <v>2</v>
      </c>
      <c r="F296" s="231">
        <v>1</v>
      </c>
      <c r="G296" s="350"/>
      <c r="H296" s="351"/>
    </row>
    <row r="297" spans="1:8" ht="41.25" customHeight="1" outlineLevel="2" x14ac:dyDescent="0.3">
      <c r="B297" s="9" t="s">
        <v>159</v>
      </c>
      <c r="C297" s="289" t="str">
        <f>IF(B297&lt;&gt;"",C$293&amp;"."&amp;COUNTA(B$295:B297),"")</f>
        <v>1.13.2</v>
      </c>
      <c r="D297" s="307" t="s">
        <v>928</v>
      </c>
      <c r="E297" s="251" t="s">
        <v>2</v>
      </c>
      <c r="F297" s="231">
        <v>2</v>
      </c>
      <c r="G297" s="350"/>
      <c r="H297" s="351"/>
    </row>
    <row r="298" spans="1:8" ht="28.8" outlineLevel="2" x14ac:dyDescent="0.3">
      <c r="B298" s="9" t="s">
        <v>160</v>
      </c>
      <c r="C298" s="289" t="str">
        <f>IF(B298&lt;&gt;"",C$293&amp;"."&amp;COUNTA(B$295:B298),"")</f>
        <v>1.13.3</v>
      </c>
      <c r="D298" s="307" t="s">
        <v>978</v>
      </c>
      <c r="E298" s="251" t="s">
        <v>2</v>
      </c>
      <c r="F298" s="8">
        <v>1</v>
      </c>
      <c r="G298" s="350"/>
      <c r="H298" s="351"/>
    </row>
    <row r="299" spans="1:8" ht="28.8" outlineLevel="2" x14ac:dyDescent="0.3">
      <c r="B299" s="9" t="s">
        <v>161</v>
      </c>
      <c r="C299" s="289" t="str">
        <f>IF(B299&lt;&gt;"",C$293&amp;"."&amp;COUNTA(B$295:B299),"")</f>
        <v>1.13.4</v>
      </c>
      <c r="D299" s="307" t="s">
        <v>389</v>
      </c>
      <c r="E299" s="251" t="s">
        <v>2</v>
      </c>
      <c r="F299" s="8">
        <v>2</v>
      </c>
      <c r="G299" s="350"/>
      <c r="H299" s="351"/>
    </row>
    <row r="300" spans="1:8" ht="28.8" outlineLevel="2" x14ac:dyDescent="0.3">
      <c r="B300" s="9" t="s">
        <v>162</v>
      </c>
      <c r="C300" s="289" t="str">
        <f>IF(B300&lt;&gt;"",C$293&amp;"."&amp;COUNTA(B$295:B300),"")</f>
        <v>1.13.5</v>
      </c>
      <c r="D300" s="307" t="s">
        <v>390</v>
      </c>
      <c r="E300" s="251" t="s">
        <v>2</v>
      </c>
      <c r="F300" s="8">
        <v>2</v>
      </c>
      <c r="G300" s="350"/>
      <c r="H300" s="351"/>
    </row>
    <row r="301" spans="1:8" ht="28.8" outlineLevel="2" x14ac:dyDescent="0.3">
      <c r="B301" s="9" t="s">
        <v>163</v>
      </c>
      <c r="C301" s="289" t="str">
        <f>IF(B301&lt;&gt;"",C$293&amp;"."&amp;COUNTA(B$295:B301),"")</f>
        <v>1.13.6</v>
      </c>
      <c r="D301" s="307" t="s">
        <v>560</v>
      </c>
      <c r="E301" s="251" t="s">
        <v>2</v>
      </c>
      <c r="F301" s="8">
        <v>1</v>
      </c>
      <c r="G301" s="350"/>
      <c r="H301" s="351"/>
    </row>
    <row r="302" spans="1:8" ht="28.8" outlineLevel="2" x14ac:dyDescent="0.3">
      <c r="A302" s="9" t="s">
        <v>929</v>
      </c>
      <c r="B302" s="9" t="s">
        <v>164</v>
      </c>
      <c r="C302" s="289" t="str">
        <f>IF(B302&lt;&gt;"",C$293&amp;"."&amp;COUNTA(B$295:B302),"")</f>
        <v>1.13.7</v>
      </c>
      <c r="D302" s="307" t="s">
        <v>391</v>
      </c>
      <c r="E302" s="251" t="s">
        <v>2</v>
      </c>
      <c r="F302" s="8">
        <v>1</v>
      </c>
      <c r="G302" s="350"/>
      <c r="H302" s="351"/>
    </row>
    <row r="303" spans="1:8" outlineLevel="2" x14ac:dyDescent="0.3">
      <c r="B303" s="9" t="s">
        <v>683</v>
      </c>
      <c r="C303" s="289" t="str">
        <f>IF(B303&lt;&gt;"",C$293&amp;"."&amp;COUNTA(B$295:B303),"")</f>
        <v>1.13.8</v>
      </c>
      <c r="D303" s="307" t="s">
        <v>392</v>
      </c>
      <c r="E303" s="251" t="s">
        <v>2</v>
      </c>
      <c r="F303" s="8">
        <v>3</v>
      </c>
      <c r="G303" s="350"/>
      <c r="H303" s="351"/>
    </row>
    <row r="304" spans="1:8" ht="28.8" outlineLevel="2" x14ac:dyDescent="0.3">
      <c r="B304" s="9" t="s">
        <v>166</v>
      </c>
      <c r="C304" s="289" t="str">
        <f>IF(B304&lt;&gt;"",C$293&amp;"."&amp;COUNTA(B$295:B304),"")</f>
        <v>1.13.9</v>
      </c>
      <c r="D304" s="307" t="s">
        <v>1059</v>
      </c>
      <c r="E304" s="251" t="s">
        <v>2</v>
      </c>
      <c r="F304" s="8">
        <v>4</v>
      </c>
      <c r="G304" s="350"/>
      <c r="H304" s="351"/>
    </row>
    <row r="305" spans="2:8" outlineLevel="2" x14ac:dyDescent="0.3">
      <c r="B305" s="9" t="s">
        <v>167</v>
      </c>
      <c r="C305" s="289" t="str">
        <f>IF(B305&lt;&gt;"",C$293&amp;"."&amp;COUNTA(B$295:B305),"")</f>
        <v>1.13.10</v>
      </c>
      <c r="D305" s="307" t="s">
        <v>1074</v>
      </c>
      <c r="E305" s="251" t="s">
        <v>2</v>
      </c>
      <c r="F305" s="8">
        <v>2</v>
      </c>
      <c r="G305" s="350"/>
      <c r="H305" s="351"/>
    </row>
    <row r="306" spans="2:8" ht="28.8" outlineLevel="2" x14ac:dyDescent="0.3">
      <c r="B306" s="9" t="s">
        <v>168</v>
      </c>
      <c r="C306" s="289" t="str">
        <f>IF(B306&lt;&gt;"",C$293&amp;"."&amp;COUNTA(B$295:B306),"")</f>
        <v>1.13.11</v>
      </c>
      <c r="D306" s="307" t="s">
        <v>1126</v>
      </c>
      <c r="E306" s="251" t="s">
        <v>2</v>
      </c>
      <c r="F306" s="8">
        <v>2</v>
      </c>
      <c r="G306" s="350"/>
      <c r="H306" s="351"/>
    </row>
    <row r="307" spans="2:8" ht="29.25" customHeight="1" outlineLevel="2" x14ac:dyDescent="0.3">
      <c r="B307" s="9" t="s">
        <v>169</v>
      </c>
      <c r="C307" s="289" t="str">
        <f>IF(B307&lt;&gt;"",C$293&amp;"."&amp;COUNTA(B$295:B307),"")</f>
        <v>1.13.12</v>
      </c>
      <c r="D307" s="307" t="s">
        <v>1127</v>
      </c>
      <c r="E307" s="251" t="s">
        <v>2</v>
      </c>
      <c r="F307" s="8">
        <v>2</v>
      </c>
      <c r="G307" s="350"/>
      <c r="H307" s="351"/>
    </row>
    <row r="308" spans="2:8" outlineLevel="2" x14ac:dyDescent="0.3">
      <c r="C308" s="4" t="str">
        <f>IF(B308&lt;&gt;"",C$293&amp;"."&amp;COUNTA(B$295:B308),"")</f>
        <v/>
      </c>
      <c r="D308" s="309" t="s">
        <v>76</v>
      </c>
      <c r="E308" s="254"/>
      <c r="F308" s="225"/>
      <c r="G308" s="352"/>
      <c r="H308" s="359"/>
    </row>
    <row r="309" spans="2:8" ht="28.8" outlineLevel="2" x14ac:dyDescent="0.3">
      <c r="B309" s="9" t="s">
        <v>170</v>
      </c>
      <c r="C309" s="289" t="str">
        <f>IF(B309&lt;&gt;"",C$293&amp;"."&amp;COUNTA(B$295:B309),"")</f>
        <v>1.13.13</v>
      </c>
      <c r="D309" s="307" t="s">
        <v>1088</v>
      </c>
      <c r="E309" s="251" t="s">
        <v>2</v>
      </c>
      <c r="F309" s="8">
        <v>2</v>
      </c>
      <c r="G309" s="350"/>
      <c r="H309" s="351"/>
    </row>
    <row r="310" spans="2:8" outlineLevel="2" x14ac:dyDescent="0.3">
      <c r="C310" s="4" t="str">
        <f>IF(B310&lt;&gt;"",C$293&amp;"."&amp;COUNTA(B$295:B310),"")</f>
        <v/>
      </c>
      <c r="D310" s="309" t="s">
        <v>71</v>
      </c>
      <c r="E310" s="254"/>
      <c r="F310" s="225"/>
      <c r="G310" s="352"/>
      <c r="H310" s="359"/>
    </row>
    <row r="311" spans="2:8" ht="28.8" outlineLevel="2" x14ac:dyDescent="0.3">
      <c r="B311" s="9" t="s">
        <v>512</v>
      </c>
      <c r="C311" s="289" t="str">
        <f>IF(B311&lt;&gt;"",C$293&amp;"."&amp;COUNTA(B$295:B311),"")</f>
        <v>1.13.14</v>
      </c>
      <c r="D311" s="307" t="s">
        <v>1129</v>
      </c>
      <c r="E311" s="251" t="s">
        <v>283</v>
      </c>
      <c r="F311" s="8">
        <v>78.08</v>
      </c>
      <c r="G311" s="350"/>
      <c r="H311" s="351"/>
    </row>
    <row r="312" spans="2:8" ht="33" customHeight="1" outlineLevel="2" x14ac:dyDescent="0.3">
      <c r="B312" s="9" t="s">
        <v>171</v>
      </c>
      <c r="C312" s="289" t="str">
        <f>IF(B312&lt;&gt;"",C$293&amp;"."&amp;COUNTA(B$295:B312),"")</f>
        <v>1.13.15</v>
      </c>
      <c r="D312" s="307" t="s">
        <v>1144</v>
      </c>
      <c r="E312" s="251" t="s">
        <v>2</v>
      </c>
      <c r="F312" s="8">
        <v>1</v>
      </c>
      <c r="G312" s="350"/>
      <c r="H312" s="351"/>
    </row>
    <row r="313" spans="2:8" ht="30.75" customHeight="1" outlineLevel="2" x14ac:dyDescent="0.3">
      <c r="B313" s="9" t="s">
        <v>513</v>
      </c>
      <c r="C313" s="289" t="str">
        <f>IF(B313&lt;&gt;"",C$293&amp;"."&amp;COUNTA(B$295:B313),"")</f>
        <v>1.13.16</v>
      </c>
      <c r="D313" s="307" t="s">
        <v>1141</v>
      </c>
      <c r="E313" s="251" t="s">
        <v>283</v>
      </c>
      <c r="F313" s="8">
        <v>9.66</v>
      </c>
      <c r="G313" s="350"/>
      <c r="H313" s="351"/>
    </row>
    <row r="314" spans="2:8" outlineLevel="2" x14ac:dyDescent="0.3">
      <c r="C314" s="4" t="str">
        <f>IF(B314&lt;&gt;"",C$293&amp;"."&amp;COUNTA(B$295:B314),"")</f>
        <v/>
      </c>
      <c r="D314" s="308" t="s">
        <v>275</v>
      </c>
      <c r="E314" s="254"/>
      <c r="F314" s="225"/>
      <c r="G314" s="367"/>
      <c r="H314" s="359"/>
    </row>
    <row r="315" spans="2:8" outlineLevel="2" x14ac:dyDescent="0.3">
      <c r="C315" s="4" t="str">
        <f>IF(B315&lt;&gt;"",C$293&amp;"."&amp;COUNTA(B$295:B315),"")</f>
        <v/>
      </c>
      <c r="D315" s="308" t="s">
        <v>275</v>
      </c>
      <c r="E315" s="254"/>
      <c r="F315" s="225"/>
      <c r="G315" s="367"/>
      <c r="H315" s="359"/>
    </row>
    <row r="316" spans="2:8" outlineLevel="2" x14ac:dyDescent="0.3">
      <c r="C316" s="288" t="s">
        <v>703</v>
      </c>
      <c r="D316" s="306" t="s">
        <v>172</v>
      </c>
      <c r="E316" s="249"/>
      <c r="F316" s="226"/>
      <c r="G316" s="355"/>
      <c r="H316" s="356"/>
    </row>
    <row r="317" spans="2:8" outlineLevel="2" x14ac:dyDescent="0.3">
      <c r="C317" s="290" t="s">
        <v>291</v>
      </c>
      <c r="D317" s="309" t="s">
        <v>1</v>
      </c>
      <c r="E317" s="256" t="s">
        <v>2</v>
      </c>
      <c r="F317" s="227" t="s">
        <v>292</v>
      </c>
      <c r="G317" s="357"/>
      <c r="H317" s="358"/>
    </row>
    <row r="318" spans="2:8" outlineLevel="2" x14ac:dyDescent="0.3">
      <c r="C318" s="4" t="str">
        <f>IF(B318&lt;&gt;"",C$316&amp;"."&amp;COUNTA(B$318:B318),"")</f>
        <v/>
      </c>
      <c r="D318" s="309" t="s">
        <v>84</v>
      </c>
      <c r="E318" s="259"/>
      <c r="F318" s="225"/>
      <c r="G318" s="357"/>
      <c r="H318" s="358"/>
    </row>
    <row r="319" spans="2:8" outlineLevel="2" x14ac:dyDescent="0.3">
      <c r="C319" s="4" t="str">
        <f>IF(B319&lt;&gt;"",C$316&amp;"."&amp;COUNTA(B$318:B319),"")</f>
        <v/>
      </c>
      <c r="D319" s="309" t="s">
        <v>85</v>
      </c>
      <c r="E319" s="254"/>
      <c r="F319" s="225"/>
      <c r="G319" s="352"/>
      <c r="H319" s="359"/>
    </row>
    <row r="320" spans="2:8" outlineLevel="2" x14ac:dyDescent="0.3">
      <c r="C320" s="4" t="str">
        <f>IF(B320&lt;&gt;"",C$316&amp;"."&amp;COUNTA(B$318:B320),"")</f>
        <v/>
      </c>
      <c r="D320" s="309" t="s">
        <v>55</v>
      </c>
      <c r="E320" s="254"/>
      <c r="F320" s="225"/>
      <c r="G320" s="352"/>
      <c r="H320" s="359"/>
    </row>
    <row r="321" spans="2:8" ht="28.8" outlineLevel="2" x14ac:dyDescent="0.3">
      <c r="B321" s="9" t="s">
        <v>514</v>
      </c>
      <c r="C321" s="289" t="str">
        <f>IF(B321&lt;&gt;"",C$316&amp;"."&amp;COUNTA(B$318:B321),"")</f>
        <v>1.14.1</v>
      </c>
      <c r="D321" s="307" t="s">
        <v>382</v>
      </c>
      <c r="E321" s="251" t="s">
        <v>284</v>
      </c>
      <c r="F321" s="8">
        <v>77.89</v>
      </c>
      <c r="G321" s="350"/>
      <c r="H321" s="351"/>
    </row>
    <row r="322" spans="2:8" ht="28.8" outlineLevel="2" x14ac:dyDescent="0.3">
      <c r="B322" s="9" t="s">
        <v>515</v>
      </c>
      <c r="C322" s="289" t="str">
        <f>IF(B322&lt;&gt;"",C$316&amp;"."&amp;COUNTA(B$318:B322),"")</f>
        <v>1.14.2</v>
      </c>
      <c r="D322" s="307" t="s">
        <v>1034</v>
      </c>
      <c r="E322" s="251" t="s">
        <v>284</v>
      </c>
      <c r="F322" s="8">
        <v>14.12</v>
      </c>
      <c r="G322" s="350"/>
      <c r="H322" s="351"/>
    </row>
    <row r="323" spans="2:8" ht="28.8" outlineLevel="2" x14ac:dyDescent="0.3">
      <c r="B323" s="9" t="s">
        <v>516</v>
      </c>
      <c r="C323" s="289" t="str">
        <f>IF(B323&lt;&gt;"",C$316&amp;"."&amp;COUNTA(B$318:B323),"")</f>
        <v>1.14.3</v>
      </c>
      <c r="D323" s="307" t="s">
        <v>407</v>
      </c>
      <c r="E323" s="251" t="s">
        <v>2</v>
      </c>
      <c r="F323" s="8">
        <v>4</v>
      </c>
      <c r="G323" s="350"/>
      <c r="H323" s="351"/>
    </row>
    <row r="324" spans="2:8" ht="28.8" outlineLevel="2" x14ac:dyDescent="0.3">
      <c r="B324" s="9" t="s">
        <v>397</v>
      </c>
      <c r="C324" s="289" t="str">
        <f>IF(B324&lt;&gt;"",C$316&amp;"."&amp;COUNTA(B$318:B324),"")</f>
        <v>1.14.4</v>
      </c>
      <c r="D324" s="307" t="s">
        <v>561</v>
      </c>
      <c r="E324" s="251" t="s">
        <v>2</v>
      </c>
      <c r="F324" s="8">
        <v>6</v>
      </c>
      <c r="G324" s="350"/>
      <c r="H324" s="351"/>
    </row>
    <row r="325" spans="2:8" outlineLevel="2" x14ac:dyDescent="0.3">
      <c r="C325" s="4" t="str">
        <f>IF(B325&lt;&gt;"",C$316&amp;"."&amp;COUNTA(B$318:B325),"")</f>
        <v/>
      </c>
      <c r="D325" s="308" t="s">
        <v>275</v>
      </c>
      <c r="E325" s="254"/>
      <c r="F325" s="225"/>
      <c r="G325" s="352"/>
      <c r="H325" s="359"/>
    </row>
    <row r="326" spans="2:8" outlineLevel="2" x14ac:dyDescent="0.3">
      <c r="C326" s="4" t="str">
        <f>IF(B326&lt;&gt;"",C$316&amp;"."&amp;COUNTA(B$318:B326),"")</f>
        <v/>
      </c>
      <c r="D326" s="308" t="s">
        <v>275</v>
      </c>
      <c r="E326" s="254"/>
      <c r="F326" s="225"/>
      <c r="G326" s="352"/>
      <c r="H326" s="359"/>
    </row>
    <row r="327" spans="2:8" ht="27" outlineLevel="1" x14ac:dyDescent="0.3">
      <c r="C327" s="288" t="s">
        <v>704</v>
      </c>
      <c r="D327" s="306" t="s">
        <v>652</v>
      </c>
      <c r="E327" s="249"/>
      <c r="F327" s="226"/>
      <c r="G327" s="355"/>
      <c r="H327" s="356"/>
    </row>
    <row r="328" spans="2:8" outlineLevel="2" x14ac:dyDescent="0.3">
      <c r="C328" s="290" t="s">
        <v>291</v>
      </c>
      <c r="D328" s="309" t="s">
        <v>1</v>
      </c>
      <c r="E328" s="256" t="s">
        <v>2</v>
      </c>
      <c r="F328" s="227" t="s">
        <v>292</v>
      </c>
      <c r="G328" s="357"/>
      <c r="H328" s="364"/>
    </row>
    <row r="329" spans="2:8" outlineLevel="2" x14ac:dyDescent="0.3">
      <c r="C329" s="290"/>
      <c r="D329" s="309" t="s">
        <v>483</v>
      </c>
      <c r="E329" s="256"/>
      <c r="F329" s="227"/>
      <c r="G329" s="357"/>
      <c r="H329" s="364"/>
    </row>
    <row r="330" spans="2:8" ht="42" customHeight="1" outlineLevel="2" x14ac:dyDescent="0.3">
      <c r="B330" s="9" t="s">
        <v>485</v>
      </c>
      <c r="C330" s="289" t="str">
        <f>IF(B330&lt;&gt;"",C$327&amp;"."&amp;COUNTA(B$330:B330),"")</f>
        <v>1.15.1</v>
      </c>
      <c r="D330" s="307" t="s">
        <v>1132</v>
      </c>
      <c r="E330" s="251" t="s">
        <v>282</v>
      </c>
      <c r="F330" s="8">
        <v>18.900000000000002</v>
      </c>
      <c r="G330" s="350"/>
      <c r="H330" s="351"/>
    </row>
    <row r="331" spans="2:8" ht="28.8" outlineLevel="2" x14ac:dyDescent="0.3">
      <c r="B331" s="9" t="s">
        <v>486</v>
      </c>
      <c r="C331" s="289" t="str">
        <f>IF(B331&lt;&gt;"",C$327&amp;"."&amp;COUNTA(B$330:B331),"")</f>
        <v>1.15.2</v>
      </c>
      <c r="D331" s="307" t="s">
        <v>1131</v>
      </c>
      <c r="E331" s="251" t="s">
        <v>282</v>
      </c>
      <c r="F331" s="8">
        <v>24.570000000000004</v>
      </c>
      <c r="G331" s="350"/>
      <c r="H331" s="351"/>
    </row>
    <row r="332" spans="2:8" ht="49.5" customHeight="1" outlineLevel="2" x14ac:dyDescent="0.3">
      <c r="B332" s="9" t="s">
        <v>487</v>
      </c>
      <c r="C332" s="289" t="str">
        <f>IF(B332&lt;&gt;"",C$327&amp;"."&amp;COUNTA(B$330:B332),"")</f>
        <v>1.15.3</v>
      </c>
      <c r="D332" s="307" t="s">
        <v>1428</v>
      </c>
      <c r="E332" s="251" t="s">
        <v>282</v>
      </c>
      <c r="F332" s="8">
        <v>11.1</v>
      </c>
      <c r="G332" s="350"/>
      <c r="H332" s="351"/>
    </row>
    <row r="333" spans="2:8" outlineLevel="2" x14ac:dyDescent="0.3">
      <c r="C333" s="4"/>
      <c r="D333" s="309" t="s">
        <v>484</v>
      </c>
      <c r="E333" s="254"/>
      <c r="F333" s="225"/>
      <c r="G333" s="370"/>
      <c r="H333" s="359"/>
    </row>
    <row r="334" spans="2:8" ht="28.8" outlineLevel="2" x14ac:dyDescent="0.3">
      <c r="B334" s="9" t="s">
        <v>488</v>
      </c>
      <c r="C334" s="289" t="str">
        <f>IF(B334&lt;&gt;"",C$327&amp;"."&amp;COUNTA(B$330:B334),"")</f>
        <v>1.15.4</v>
      </c>
      <c r="D334" s="307" t="s">
        <v>1129</v>
      </c>
      <c r="E334" s="251" t="s">
        <v>283</v>
      </c>
      <c r="F334" s="8">
        <v>211.49</v>
      </c>
      <c r="G334" s="350"/>
      <c r="H334" s="351"/>
    </row>
    <row r="335" spans="2:8" ht="28.8" outlineLevel="2" x14ac:dyDescent="0.3">
      <c r="B335" s="9" t="s">
        <v>490</v>
      </c>
      <c r="C335" s="289" t="str">
        <f>IF(B335&lt;&gt;"",C$327&amp;"."&amp;COUNTA(B$330:B335),"")</f>
        <v>1.15.5</v>
      </c>
      <c r="D335" s="307" t="s">
        <v>1145</v>
      </c>
      <c r="E335" s="251" t="s">
        <v>2</v>
      </c>
      <c r="F335" s="8">
        <v>2</v>
      </c>
      <c r="G335" s="350"/>
      <c r="H335" s="351"/>
    </row>
    <row r="336" spans="2:8" outlineLevel="2" x14ac:dyDescent="0.3">
      <c r="B336" s="9" t="s">
        <v>491</v>
      </c>
      <c r="C336" s="289" t="str">
        <f>IF(B336&lt;&gt;"",C$327&amp;"."&amp;COUNTA(B$330:B336),"")</f>
        <v>1.15.6</v>
      </c>
      <c r="D336" s="307" t="s">
        <v>489</v>
      </c>
      <c r="E336" s="251" t="s">
        <v>2</v>
      </c>
      <c r="F336" s="8">
        <v>1</v>
      </c>
      <c r="G336" s="350"/>
      <c r="H336" s="351"/>
    </row>
    <row r="337" spans="2:8" outlineLevel="2" x14ac:dyDescent="0.3">
      <c r="C337" s="4" t="str">
        <f>IF(B337&lt;&gt;"",C$327&amp;"."&amp;COUNTA(B$330:B337),"")</f>
        <v/>
      </c>
      <c r="D337" s="309" t="s">
        <v>226</v>
      </c>
      <c r="E337" s="254"/>
      <c r="F337" s="225"/>
      <c r="G337" s="370"/>
      <c r="H337" s="359"/>
    </row>
    <row r="338" spans="2:8" outlineLevel="2" x14ac:dyDescent="0.3">
      <c r="C338" s="4"/>
      <c r="D338" s="316"/>
      <c r="E338" s="254"/>
      <c r="F338" s="225"/>
      <c r="G338" s="354"/>
      <c r="H338" s="359"/>
    </row>
    <row r="339" spans="2:8" outlineLevel="2" x14ac:dyDescent="0.3">
      <c r="C339" s="4"/>
      <c r="D339" s="316"/>
      <c r="E339" s="254"/>
      <c r="F339" s="225"/>
      <c r="G339" s="354"/>
      <c r="H339" s="359"/>
    </row>
    <row r="340" spans="2:8" outlineLevel="1" x14ac:dyDescent="0.3">
      <c r="C340" s="288" t="s">
        <v>705</v>
      </c>
      <c r="D340" s="306" t="s">
        <v>227</v>
      </c>
      <c r="E340" s="249"/>
      <c r="F340" s="226"/>
      <c r="G340" s="355"/>
      <c r="H340" s="356"/>
    </row>
    <row r="341" spans="2:8" outlineLevel="2" x14ac:dyDescent="0.3">
      <c r="C341" s="290" t="s">
        <v>291</v>
      </c>
      <c r="D341" s="309" t="s">
        <v>1</v>
      </c>
      <c r="E341" s="256" t="s">
        <v>2</v>
      </c>
      <c r="F341" s="227" t="s">
        <v>292</v>
      </c>
      <c r="G341" s="357"/>
      <c r="H341" s="358"/>
    </row>
    <row r="342" spans="2:8" outlineLevel="2" x14ac:dyDescent="0.3">
      <c r="C342" s="4" t="str">
        <f>IF(B342&lt;&gt;"",C$340&amp;"."&amp;COUNTA(B$342:B342),"")</f>
        <v/>
      </c>
      <c r="D342" s="309" t="s">
        <v>228</v>
      </c>
      <c r="E342" s="256"/>
      <c r="F342" s="227"/>
      <c r="G342" s="357"/>
      <c r="H342" s="358"/>
    </row>
    <row r="343" spans="2:8" outlineLevel="2" x14ac:dyDescent="0.3">
      <c r="C343" s="4" t="str">
        <f>IF(B343&lt;&gt;"",C$340&amp;"."&amp;COUNTA(B$342:B343),"")</f>
        <v/>
      </c>
      <c r="D343" s="309" t="s">
        <v>229</v>
      </c>
      <c r="E343" s="256"/>
      <c r="F343" s="227"/>
      <c r="G343" s="357"/>
      <c r="H343" s="358"/>
    </row>
    <row r="344" spans="2:8" ht="28.8" outlineLevel="2" x14ac:dyDescent="0.3">
      <c r="B344" s="9" t="s">
        <v>532</v>
      </c>
      <c r="C344" s="289" t="str">
        <f>IF(B344&lt;&gt;"",C$340&amp;"."&amp;COUNTA(B$342:B344),"")</f>
        <v>1.16.1</v>
      </c>
      <c r="D344" s="307" t="s">
        <v>1117</v>
      </c>
      <c r="E344" s="251" t="s">
        <v>284</v>
      </c>
      <c r="F344" s="8">
        <v>140</v>
      </c>
      <c r="G344" s="350"/>
      <c r="H344" s="351"/>
    </row>
    <row r="345" spans="2:8" ht="28.8" outlineLevel="2" x14ac:dyDescent="0.3">
      <c r="B345" s="9" t="s">
        <v>533</v>
      </c>
      <c r="C345" s="289" t="str">
        <f>IF(B345&lt;&gt;"",C$340&amp;"."&amp;COUNTA(B$342:B345),"")</f>
        <v>1.16.2</v>
      </c>
      <c r="D345" s="307" t="s">
        <v>1118</v>
      </c>
      <c r="E345" s="251" t="s">
        <v>2</v>
      </c>
      <c r="F345" s="8">
        <v>20</v>
      </c>
      <c r="G345" s="350"/>
      <c r="H345" s="351"/>
    </row>
    <row r="346" spans="2:8" ht="28.8" outlineLevel="2" x14ac:dyDescent="0.3">
      <c r="B346" s="9" t="s">
        <v>230</v>
      </c>
      <c r="C346" s="289" t="str">
        <f>IF(B346&lt;&gt;"",C$340&amp;"."&amp;COUNTA(B$342:B346),"")</f>
        <v>1.16.3</v>
      </c>
      <c r="D346" s="307" t="s">
        <v>1119</v>
      </c>
      <c r="E346" s="251" t="s">
        <v>2</v>
      </c>
      <c r="F346" s="8">
        <v>20</v>
      </c>
      <c r="G346" s="350"/>
      <c r="H346" s="351"/>
    </row>
    <row r="347" spans="2:8" outlineLevel="2" x14ac:dyDescent="0.3">
      <c r="B347" s="9" t="s">
        <v>1430</v>
      </c>
      <c r="C347" s="289" t="str">
        <f>IF(B347&lt;&gt;"",C$340&amp;"."&amp;COUNTA(B$342:B347),"")</f>
        <v>1.16.4</v>
      </c>
      <c r="D347" s="307" t="s">
        <v>1287</v>
      </c>
      <c r="E347" s="251" t="s">
        <v>2</v>
      </c>
      <c r="F347" s="8">
        <v>2</v>
      </c>
      <c r="G347" s="350"/>
      <c r="H347" s="351"/>
    </row>
    <row r="348" spans="2:8" ht="28.8" outlineLevel="2" x14ac:dyDescent="0.3">
      <c r="B348" s="9" t="s">
        <v>1431</v>
      </c>
      <c r="C348" s="289" t="str">
        <f>IF(B348&lt;&gt;"",C$340&amp;"."&amp;COUNTA(B$342:B348),"")</f>
        <v>1.16.5</v>
      </c>
      <c r="D348" s="307" t="s">
        <v>1678</v>
      </c>
      <c r="E348" s="251" t="s">
        <v>2</v>
      </c>
      <c r="F348" s="8">
        <v>2</v>
      </c>
      <c r="G348" s="350"/>
      <c r="H348" s="351"/>
    </row>
    <row r="349" spans="2:8" outlineLevel="2" x14ac:dyDescent="0.3">
      <c r="C349" s="4" t="str">
        <f>IF(B349&lt;&gt;"",C$340&amp;"."&amp;COUNTA(B$342:B349),"")</f>
        <v/>
      </c>
      <c r="D349" s="309" t="s">
        <v>232</v>
      </c>
      <c r="E349" s="256"/>
      <c r="F349" s="227"/>
      <c r="G349" s="357"/>
      <c r="H349" s="358"/>
    </row>
    <row r="350" spans="2:8" ht="28.8" outlineLevel="2" x14ac:dyDescent="0.3">
      <c r="B350" s="9" t="s">
        <v>534</v>
      </c>
      <c r="C350" s="289" t="str">
        <f>IF(B350&lt;&gt;"",C$340&amp;"."&amp;COUNTA(B$342:B350),"")</f>
        <v>1.16.6</v>
      </c>
      <c r="D350" s="307" t="s">
        <v>1121</v>
      </c>
      <c r="E350" s="251" t="s">
        <v>284</v>
      </c>
      <c r="F350" s="8">
        <v>3.03</v>
      </c>
      <c r="G350" s="350"/>
      <c r="H350" s="351"/>
    </row>
    <row r="351" spans="2:8" ht="28.8" outlineLevel="2" x14ac:dyDescent="0.3">
      <c r="B351" s="9" t="s">
        <v>233</v>
      </c>
      <c r="C351" s="289" t="str">
        <f>IF(B351&lt;&gt;"",C$340&amp;"."&amp;COUNTA(B$342:B351),"")</f>
        <v>1.16.7</v>
      </c>
      <c r="D351" s="307" t="s">
        <v>1124</v>
      </c>
      <c r="E351" s="251" t="s">
        <v>2</v>
      </c>
      <c r="F351" s="8">
        <v>1</v>
      </c>
      <c r="G351" s="350"/>
      <c r="H351" s="351"/>
    </row>
    <row r="352" spans="2:8" ht="28.8" outlineLevel="2" x14ac:dyDescent="0.3">
      <c r="B352" s="9" t="s">
        <v>536</v>
      </c>
      <c r="C352" s="289" t="str">
        <f>IF(B352&lt;&gt;"",C$340&amp;"."&amp;COUNTA(B$342:B352),"")</f>
        <v>1.16.8</v>
      </c>
      <c r="D352" s="307" t="s">
        <v>1122</v>
      </c>
      <c r="E352" s="251" t="s">
        <v>2</v>
      </c>
      <c r="F352" s="8">
        <v>3</v>
      </c>
      <c r="G352" s="350"/>
      <c r="H352" s="351"/>
    </row>
    <row r="353" spans="1:8" outlineLevel="2" x14ac:dyDescent="0.3">
      <c r="B353" s="9" t="s">
        <v>234</v>
      </c>
      <c r="C353" s="289" t="str">
        <f>IF(B353&lt;&gt;"",C$340&amp;"."&amp;COUNTA(B$342:B353),"")</f>
        <v>1.16.9</v>
      </c>
      <c r="D353" s="307" t="s">
        <v>565</v>
      </c>
      <c r="E353" s="251" t="s">
        <v>2</v>
      </c>
      <c r="F353" s="8">
        <v>1</v>
      </c>
      <c r="G353" s="350"/>
      <c r="H353" s="351"/>
    </row>
    <row r="354" spans="1:8" ht="28.8" outlineLevel="2" x14ac:dyDescent="0.3">
      <c r="B354" s="9" t="s">
        <v>535</v>
      </c>
      <c r="C354" s="289" t="str">
        <f>IF(B354&lt;&gt;"",C$340&amp;"."&amp;COUNTA(B$342:B354),"")</f>
        <v>1.16.10</v>
      </c>
      <c r="D354" s="307" t="s">
        <v>1117</v>
      </c>
      <c r="E354" s="251" t="s">
        <v>284</v>
      </c>
      <c r="F354" s="8">
        <v>5.7</v>
      </c>
      <c r="G354" s="350"/>
      <c r="H354" s="351"/>
    </row>
    <row r="355" spans="1:8" ht="28.8" outlineLevel="2" x14ac:dyDescent="0.3">
      <c r="B355" s="9" t="s">
        <v>537</v>
      </c>
      <c r="C355" s="289" t="str">
        <f>IF(B355&lt;&gt;"",C$340&amp;"."&amp;COUNTA(B$342:B355),"")</f>
        <v>1.16.11</v>
      </c>
      <c r="D355" s="307" t="s">
        <v>1118</v>
      </c>
      <c r="E355" s="251" t="s">
        <v>2</v>
      </c>
      <c r="F355" s="8">
        <v>8</v>
      </c>
      <c r="G355" s="350"/>
      <c r="H355" s="351"/>
    </row>
    <row r="356" spans="1:8" outlineLevel="2" x14ac:dyDescent="0.3">
      <c r="C356" s="4" t="str">
        <f>IF(B356&lt;&gt;"",C$340&amp;"."&amp;COUNTA(B$342:B356),"")</f>
        <v/>
      </c>
      <c r="D356" s="309" t="s">
        <v>76</v>
      </c>
      <c r="E356" s="254"/>
      <c r="F356" s="225"/>
      <c r="G356" s="352"/>
      <c r="H356" s="359"/>
    </row>
    <row r="357" spans="1:8" outlineLevel="2" x14ac:dyDescent="0.3">
      <c r="B357" s="9" t="s">
        <v>235</v>
      </c>
      <c r="C357" s="289" t="str">
        <f>IF(B357&lt;&gt;"",C$340&amp;"."&amp;COUNTA(B$342:B357),"")</f>
        <v>1.16.12</v>
      </c>
      <c r="D357" s="307" t="s">
        <v>395</v>
      </c>
      <c r="E357" s="251" t="s">
        <v>276</v>
      </c>
      <c r="F357" s="8">
        <v>1</v>
      </c>
      <c r="G357" s="350"/>
      <c r="H357" s="351"/>
    </row>
    <row r="358" spans="1:8" ht="28.8" outlineLevel="2" x14ac:dyDescent="0.3">
      <c r="B358" s="9" t="s">
        <v>1096</v>
      </c>
      <c r="C358" s="289" t="str">
        <f>IF(B358&lt;&gt;"",C$340&amp;"."&amp;COUNTA(B$342:B358),"")</f>
        <v>1.16.13</v>
      </c>
      <c r="D358" s="307" t="s">
        <v>1097</v>
      </c>
      <c r="E358" s="251" t="s">
        <v>2</v>
      </c>
      <c r="F358" s="8">
        <v>1</v>
      </c>
      <c r="G358" s="350"/>
      <c r="H358" s="351"/>
    </row>
    <row r="359" spans="1:8" ht="53.25" customHeight="1" outlineLevel="2" x14ac:dyDescent="0.3">
      <c r="C359" s="289" t="str">
        <f>IF(B359&lt;&gt;"",C$340&amp;"."&amp;COUNTA(B$342:B359),"")</f>
        <v/>
      </c>
      <c r="D359" s="318" t="s">
        <v>1288</v>
      </c>
      <c r="E359" s="251"/>
      <c r="F359" s="8"/>
      <c r="G359" s="371"/>
      <c r="H359" s="351"/>
    </row>
    <row r="360" spans="1:8" ht="28.8" outlineLevel="2" x14ac:dyDescent="0.3">
      <c r="B360" s="9" t="s">
        <v>1424</v>
      </c>
      <c r="C360" s="289" t="str">
        <f>IF(B360&lt;&gt;"",C$340&amp;"."&amp;COUNTA(B$342:B360),"")</f>
        <v>1.16.14</v>
      </c>
      <c r="D360" s="307" t="s">
        <v>1289</v>
      </c>
      <c r="E360" s="251" t="s">
        <v>284</v>
      </c>
      <c r="F360" s="8">
        <v>20</v>
      </c>
      <c r="G360" s="350"/>
      <c r="H360" s="351"/>
    </row>
    <row r="361" spans="1:8" outlineLevel="2" x14ac:dyDescent="0.3">
      <c r="B361" s="9" t="s">
        <v>1425</v>
      </c>
      <c r="C361" s="289" t="str">
        <f>IF(B361&lt;&gt;"",C$340&amp;"."&amp;COUNTA(B$342:B361),"")</f>
        <v>1.16.15</v>
      </c>
      <c r="D361" s="307" t="s">
        <v>1290</v>
      </c>
      <c r="E361" s="251" t="s">
        <v>2</v>
      </c>
      <c r="F361" s="8">
        <v>10</v>
      </c>
      <c r="G361" s="350"/>
      <c r="H361" s="351"/>
    </row>
    <row r="362" spans="1:8" outlineLevel="2" x14ac:dyDescent="0.3">
      <c r="B362" s="9" t="s">
        <v>1426</v>
      </c>
      <c r="C362" s="289" t="str">
        <f>IF(B362&lt;&gt;"",C$340&amp;"."&amp;COUNTA(B$342:B362),"")</f>
        <v>1.16.16</v>
      </c>
      <c r="D362" s="307" t="s">
        <v>1291</v>
      </c>
      <c r="E362" s="251" t="s">
        <v>2</v>
      </c>
      <c r="F362" s="8">
        <v>2</v>
      </c>
      <c r="G362" s="350"/>
      <c r="H362" s="351"/>
    </row>
    <row r="363" spans="1:8" outlineLevel="2" x14ac:dyDescent="0.3">
      <c r="B363" s="9" t="s">
        <v>1427</v>
      </c>
      <c r="C363" s="289" t="str">
        <f>IF(B363&lt;&gt;"",C$340&amp;"."&amp;COUNTA(B$342:B363),"")</f>
        <v>1.16.17</v>
      </c>
      <c r="D363" s="307" t="s">
        <v>1292</v>
      </c>
      <c r="E363" s="251" t="s">
        <v>2</v>
      </c>
      <c r="F363" s="8">
        <v>2</v>
      </c>
      <c r="G363" s="350"/>
      <c r="H363" s="351"/>
    </row>
    <row r="364" spans="1:8" outlineLevel="2" x14ac:dyDescent="0.3">
      <c r="C364" s="4" t="str">
        <f>IF(B364&lt;&gt;"",C$340&amp;"."&amp;COUNTA(B$342:B364),"")</f>
        <v/>
      </c>
      <c r="D364" s="309" t="s">
        <v>71</v>
      </c>
      <c r="E364" s="254"/>
      <c r="F364" s="225"/>
      <c r="G364" s="360"/>
      <c r="H364" s="351"/>
    </row>
    <row r="365" spans="1:8" ht="28.8" outlineLevel="2" x14ac:dyDescent="0.3">
      <c r="B365" s="9" t="s">
        <v>223</v>
      </c>
      <c r="C365" s="289" t="str">
        <f>IF(B365&lt;&gt;"",C$340&amp;"."&amp;COUNTA(B$342:B365),"")</f>
        <v>1.16.18</v>
      </c>
      <c r="D365" s="307" t="s">
        <v>413</v>
      </c>
      <c r="E365" s="251" t="s">
        <v>357</v>
      </c>
      <c r="F365" s="8">
        <v>5.2</v>
      </c>
      <c r="G365" s="350"/>
      <c r="H365" s="351"/>
    </row>
    <row r="366" spans="1:8" ht="28.8" outlineLevel="2" x14ac:dyDescent="0.3">
      <c r="B366" s="9" t="s">
        <v>538</v>
      </c>
      <c r="C366" s="289" t="str">
        <f>IF(B366&lt;&gt;"",C$340&amp;"."&amp;COUNTA(B$342:B366),"")</f>
        <v>1.16.19</v>
      </c>
      <c r="D366" s="307" t="s">
        <v>1129</v>
      </c>
      <c r="E366" s="251" t="s">
        <v>283</v>
      </c>
      <c r="F366" s="8">
        <v>110.08</v>
      </c>
      <c r="G366" s="350"/>
      <c r="H366" s="351"/>
    </row>
    <row r="367" spans="1:8" outlineLevel="2" x14ac:dyDescent="0.3">
      <c r="A367" s="9" t="s">
        <v>37</v>
      </c>
      <c r="B367" s="9" t="s">
        <v>539</v>
      </c>
      <c r="C367" s="289" t="str">
        <f>IF(B367&lt;&gt;"",C$340&amp;"."&amp;COUNTA(B$342:B367),"")</f>
        <v>1.16.20</v>
      </c>
      <c r="D367" s="307" t="s">
        <v>1142</v>
      </c>
      <c r="E367" s="251" t="s">
        <v>283</v>
      </c>
      <c r="F367" s="8">
        <v>5.5</v>
      </c>
      <c r="G367" s="350"/>
      <c r="H367" s="351"/>
    </row>
    <row r="368" spans="1:8" ht="28.8" outlineLevel="2" x14ac:dyDescent="0.3">
      <c r="B368" s="9" t="s">
        <v>542</v>
      </c>
      <c r="C368" s="289" t="str">
        <f>IF(B368&lt;&gt;"",C$340&amp;"."&amp;COUNTA(B$342:B368),"")</f>
        <v>1.16.21</v>
      </c>
      <c r="D368" s="307" t="s">
        <v>1139</v>
      </c>
      <c r="E368" s="251" t="s">
        <v>2</v>
      </c>
      <c r="F368" s="8">
        <v>1</v>
      </c>
      <c r="G368" s="350"/>
      <c r="H368" s="351"/>
    </row>
    <row r="369" spans="1:8" ht="46.5" customHeight="1" outlineLevel="2" x14ac:dyDescent="0.3">
      <c r="C369" s="4" t="str">
        <f>IF(B369&lt;&gt;"",C$340&amp;"."&amp;COUNTA(B$342:B369),"")</f>
        <v/>
      </c>
      <c r="D369" s="309" t="s">
        <v>226</v>
      </c>
      <c r="E369" s="254"/>
      <c r="F369" s="225"/>
      <c r="G369" s="360"/>
      <c r="H369" s="359"/>
    </row>
    <row r="370" spans="1:8" ht="28.8" outlineLevel="2" x14ac:dyDescent="0.3">
      <c r="B370" s="9" t="s">
        <v>499</v>
      </c>
      <c r="C370" s="289" t="str">
        <f>IF(B370&lt;&gt;"",C$340&amp;"."&amp;COUNTA(B$342:B370),"")</f>
        <v>1.16.22</v>
      </c>
      <c r="D370" s="311" t="s">
        <v>1102</v>
      </c>
      <c r="E370" s="251" t="s">
        <v>282</v>
      </c>
      <c r="F370" s="8">
        <v>3.02</v>
      </c>
      <c r="G370" s="350"/>
      <c r="H370" s="351"/>
    </row>
    <row r="371" spans="1:8" outlineLevel="2" x14ac:dyDescent="0.3">
      <c r="B371" s="9" t="s">
        <v>1104</v>
      </c>
      <c r="C371" s="289" t="str">
        <f>IF(B371&lt;&gt;"",C$340&amp;"."&amp;COUNTA(B$342:B371),"")</f>
        <v>1.16.23</v>
      </c>
      <c r="D371" s="311" t="s">
        <v>1137</v>
      </c>
      <c r="E371" s="251" t="s">
        <v>282</v>
      </c>
      <c r="F371" s="8">
        <v>3.3200000000000007</v>
      </c>
      <c r="G371" s="350"/>
      <c r="H371" s="351"/>
    </row>
    <row r="372" spans="1:8" ht="28.8" outlineLevel="2" x14ac:dyDescent="0.3">
      <c r="A372" s="221"/>
      <c r="B372" s="9" t="s">
        <v>1105</v>
      </c>
      <c r="C372" s="289" t="str">
        <f>IF(B372&lt;&gt;"",C$340&amp;"."&amp;COUNTA(B$342:B372),"")</f>
        <v>1.16.24</v>
      </c>
      <c r="D372" s="311" t="s">
        <v>1103</v>
      </c>
      <c r="E372" s="251" t="s">
        <v>282</v>
      </c>
      <c r="F372" s="8">
        <v>22.18</v>
      </c>
      <c r="G372" s="350"/>
      <c r="H372" s="351"/>
    </row>
    <row r="373" spans="1:8" outlineLevel="2" x14ac:dyDescent="0.3">
      <c r="B373" s="9" t="s">
        <v>1106</v>
      </c>
      <c r="C373" s="289" t="str">
        <f>IF(B373&lt;&gt;"",C$340&amp;"."&amp;COUNTA(B$342:B373),"")</f>
        <v>1.16.25</v>
      </c>
      <c r="D373" s="311" t="s">
        <v>1136</v>
      </c>
      <c r="E373" s="251" t="s">
        <v>282</v>
      </c>
      <c r="F373" s="8">
        <v>6.22</v>
      </c>
      <c r="G373" s="350"/>
      <c r="H373" s="351"/>
    </row>
    <row r="374" spans="1:8" outlineLevel="2" x14ac:dyDescent="0.3">
      <c r="B374" s="9" t="s">
        <v>540</v>
      </c>
      <c r="C374" s="289" t="str">
        <f>IF(B374&lt;&gt;"",C$340&amp;"."&amp;COUNTA(B$342:B374),"")</f>
        <v>1.16.26</v>
      </c>
      <c r="D374" s="311" t="s">
        <v>403</v>
      </c>
      <c r="E374" s="251" t="s">
        <v>281</v>
      </c>
      <c r="F374" s="8">
        <v>2956.8</v>
      </c>
      <c r="G374" s="350"/>
      <c r="H374" s="351"/>
    </row>
    <row r="375" spans="1:8" ht="42" customHeight="1" outlineLevel="2" x14ac:dyDescent="0.3">
      <c r="B375" s="9" t="s">
        <v>541</v>
      </c>
      <c r="C375" s="289" t="str">
        <f>IF(B375&lt;&gt;"",C$340&amp;"."&amp;COUNTA(B$342:B375),"")</f>
        <v>1.16.27</v>
      </c>
      <c r="D375" s="311" t="s">
        <v>1300</v>
      </c>
      <c r="E375" s="251" t="s">
        <v>283</v>
      </c>
      <c r="F375" s="8">
        <v>60.9</v>
      </c>
      <c r="G375" s="350"/>
      <c r="H375" s="351"/>
    </row>
    <row r="376" spans="1:8" outlineLevel="2" x14ac:dyDescent="0.3">
      <c r="C376" s="4" t="str">
        <f>IF(B376&lt;&gt;"",C$340&amp;"."&amp;COUNTA(B$342:B376),"")</f>
        <v/>
      </c>
      <c r="D376" s="308" t="s">
        <v>275</v>
      </c>
      <c r="E376" s="254"/>
      <c r="F376" s="225"/>
      <c r="G376" s="354"/>
      <c r="H376" s="359"/>
    </row>
    <row r="377" spans="1:8" outlineLevel="2" x14ac:dyDescent="0.3">
      <c r="C377" s="4" t="str">
        <f>IF(B377&lt;&gt;"",C$340&amp;"."&amp;COUNTA(B$342:B377),"")</f>
        <v/>
      </c>
      <c r="D377" s="308" t="s">
        <v>275</v>
      </c>
      <c r="E377" s="254"/>
      <c r="F377" s="225"/>
      <c r="G377" s="354"/>
      <c r="H377" s="359"/>
    </row>
    <row r="378" spans="1:8" outlineLevel="1" x14ac:dyDescent="0.3">
      <c r="C378" s="288" t="s">
        <v>706</v>
      </c>
      <c r="D378" s="306" t="s">
        <v>656</v>
      </c>
      <c r="E378" s="249"/>
      <c r="F378" s="226"/>
      <c r="G378" s="355"/>
      <c r="H378" s="356"/>
    </row>
    <row r="379" spans="1:8" outlineLevel="2" x14ac:dyDescent="0.3">
      <c r="C379" s="290" t="s">
        <v>291</v>
      </c>
      <c r="D379" s="309" t="s">
        <v>1</v>
      </c>
      <c r="E379" s="256" t="s">
        <v>2</v>
      </c>
      <c r="F379" s="227" t="s">
        <v>292</v>
      </c>
      <c r="G379" s="357"/>
      <c r="H379" s="358"/>
    </row>
    <row r="380" spans="1:8" ht="28.8" outlineLevel="2" x14ac:dyDescent="0.3">
      <c r="C380" s="4" t="str">
        <f>IF(B380&lt;&gt;"",C$378&amp;"."&amp;COUNTA(B$380:B380),"")</f>
        <v/>
      </c>
      <c r="D380" s="316" t="s">
        <v>657</v>
      </c>
      <c r="E380" s="253"/>
      <c r="F380" s="232"/>
      <c r="G380" s="372"/>
      <c r="H380" s="359"/>
    </row>
    <row r="381" spans="1:8" outlineLevel="2" x14ac:dyDescent="0.3">
      <c r="B381" s="9" t="s">
        <v>667</v>
      </c>
      <c r="C381" s="289" t="str">
        <f>IF(B381&lt;&gt;"",C$378&amp;"."&amp;COUNTA(B$380:B381),"")</f>
        <v>1.17.1</v>
      </c>
      <c r="D381" s="307" t="s">
        <v>482</v>
      </c>
      <c r="E381" s="261" t="s">
        <v>282</v>
      </c>
      <c r="F381" s="233">
        <v>19.41</v>
      </c>
      <c r="G381" s="350"/>
      <c r="H381" s="351"/>
    </row>
    <row r="382" spans="1:8" ht="54" customHeight="1" outlineLevel="2" x14ac:dyDescent="0.3">
      <c r="B382" s="9" t="s">
        <v>669</v>
      </c>
      <c r="C382" s="289" t="str">
        <f>IF(B382&lt;&gt;"",C$378&amp;"."&amp;COUNTA(B$380:B382),"")</f>
        <v>1.17.2</v>
      </c>
      <c r="D382" s="307" t="s">
        <v>1134</v>
      </c>
      <c r="E382" s="261" t="s">
        <v>282</v>
      </c>
      <c r="F382" s="233">
        <v>9.08</v>
      </c>
      <c r="G382" s="350"/>
      <c r="H382" s="351"/>
    </row>
    <row r="383" spans="1:8" outlineLevel="2" x14ac:dyDescent="0.3">
      <c r="C383" s="4" t="str">
        <f>IF(B383&lt;&gt;"",C$378&amp;"."&amp;COUNTA(B$380:B383),"")</f>
        <v/>
      </c>
      <c r="D383" s="316" t="s">
        <v>670</v>
      </c>
      <c r="E383" s="258"/>
      <c r="F383" s="234"/>
      <c r="G383" s="372"/>
      <c r="H383" s="359"/>
    </row>
    <row r="384" spans="1:8" outlineLevel="2" x14ac:dyDescent="0.3">
      <c r="B384" s="9" t="s">
        <v>673</v>
      </c>
      <c r="C384" s="289" t="str">
        <f>IF(B384&lt;&gt;"",C$378&amp;"."&amp;COUNTA(B$380:B384),"")</f>
        <v>1.17.3</v>
      </c>
      <c r="D384" s="307" t="s">
        <v>671</v>
      </c>
      <c r="E384" s="261" t="s">
        <v>276</v>
      </c>
      <c r="F384" s="233">
        <v>1</v>
      </c>
      <c r="G384" s="350"/>
      <c r="H384" s="351"/>
    </row>
    <row r="385" spans="2:8" outlineLevel="2" x14ac:dyDescent="0.3">
      <c r="B385" s="9" t="s">
        <v>674</v>
      </c>
      <c r="C385" s="289" t="str">
        <f>IF(B385&lt;&gt;"",C$378&amp;"."&amp;COUNTA(B$380:B385),"")</f>
        <v>1.17.4</v>
      </c>
      <c r="D385" s="307" t="s">
        <v>672</v>
      </c>
      <c r="E385" s="261" t="s">
        <v>276</v>
      </c>
      <c r="F385" s="233">
        <v>1</v>
      </c>
      <c r="G385" s="350"/>
      <c r="H385" s="351"/>
    </row>
    <row r="386" spans="2:8" ht="28.8" outlineLevel="2" x14ac:dyDescent="0.3">
      <c r="C386" s="289"/>
      <c r="D386" s="318" t="s">
        <v>1302</v>
      </c>
      <c r="E386" s="261"/>
      <c r="F386" s="233"/>
      <c r="G386" s="371"/>
      <c r="H386" s="351"/>
    </row>
    <row r="387" spans="2:8" outlineLevel="2" x14ac:dyDescent="0.3">
      <c r="B387" s="223" t="s">
        <v>1382</v>
      </c>
      <c r="C387" s="289" t="str">
        <f>IF(B387&lt;&gt;"",C$378&amp;"."&amp;COUNTA(B$380:B387),"")</f>
        <v>1.17.5</v>
      </c>
      <c r="D387" s="307" t="s">
        <v>1303</v>
      </c>
      <c r="E387" s="261" t="s">
        <v>284</v>
      </c>
      <c r="F387" s="233">
        <v>40</v>
      </c>
      <c r="G387" s="350"/>
      <c r="H387" s="351"/>
    </row>
    <row r="388" spans="2:8" outlineLevel="2" x14ac:dyDescent="0.3">
      <c r="B388" s="223" t="s">
        <v>1383</v>
      </c>
      <c r="C388" s="289" t="str">
        <f>IF(B388&lt;&gt;"",C$378&amp;"."&amp;COUNTA(B$380:B388),"")</f>
        <v>1.17.6</v>
      </c>
      <c r="D388" s="307" t="s">
        <v>1304</v>
      </c>
      <c r="E388" s="261" t="s">
        <v>284</v>
      </c>
      <c r="F388" s="233">
        <v>18</v>
      </c>
      <c r="G388" s="350"/>
      <c r="H388" s="351"/>
    </row>
    <row r="389" spans="2:8" outlineLevel="2" x14ac:dyDescent="0.3">
      <c r="B389" s="223" t="s">
        <v>1384</v>
      </c>
      <c r="C389" s="289" t="str">
        <f>IF(B389&lt;&gt;"",C$378&amp;"."&amp;COUNTA(B$380:B389),"")</f>
        <v>1.17.7</v>
      </c>
      <c r="D389" s="307" t="s">
        <v>1546</v>
      </c>
      <c r="E389" s="261" t="s">
        <v>2</v>
      </c>
      <c r="F389" s="233">
        <v>40</v>
      </c>
      <c r="G389" s="350"/>
      <c r="H389" s="351"/>
    </row>
    <row r="390" spans="2:8" outlineLevel="2" x14ac:dyDescent="0.3">
      <c r="B390" s="223" t="s">
        <v>1385</v>
      </c>
      <c r="C390" s="289" t="str">
        <f>IF(B390&lt;&gt;"",C$378&amp;"."&amp;COUNTA(B$380:B390),"")</f>
        <v>1.17.8</v>
      </c>
      <c r="D390" s="307" t="s">
        <v>1305</v>
      </c>
      <c r="E390" s="261" t="s">
        <v>2</v>
      </c>
      <c r="F390" s="233">
        <v>12</v>
      </c>
      <c r="G390" s="350"/>
      <c r="H390" s="351"/>
    </row>
    <row r="391" spans="2:8" outlineLevel="2" x14ac:dyDescent="0.3">
      <c r="B391" s="223" t="s">
        <v>1386</v>
      </c>
      <c r="C391" s="289" t="str">
        <f>IF(B391&lt;&gt;"",C$378&amp;"."&amp;COUNTA(B$380:B391),"")</f>
        <v>1.17.9</v>
      </c>
      <c r="D391" s="307" t="s">
        <v>1399</v>
      </c>
      <c r="E391" s="261" t="s">
        <v>2</v>
      </c>
      <c r="F391" s="233">
        <v>8</v>
      </c>
      <c r="G391" s="350"/>
      <c r="H391" s="351"/>
    </row>
    <row r="392" spans="2:8" outlineLevel="2" x14ac:dyDescent="0.3">
      <c r="B392" s="223" t="s">
        <v>1387</v>
      </c>
      <c r="C392" s="289" t="str">
        <f>IF(B392&lt;&gt;"",C$378&amp;"."&amp;COUNTA(B$380:B392),"")</f>
        <v>1.17.10</v>
      </c>
      <c r="D392" s="307" t="s">
        <v>1541</v>
      </c>
      <c r="E392" s="261" t="s">
        <v>2</v>
      </c>
      <c r="F392" s="233">
        <v>4</v>
      </c>
      <c r="G392" s="350"/>
      <c r="H392" s="351"/>
    </row>
    <row r="393" spans="2:8" outlineLevel="2" x14ac:dyDescent="0.3">
      <c r="B393" s="223" t="s">
        <v>1388</v>
      </c>
      <c r="C393" s="289" t="str">
        <f>IF(B393&lt;&gt;"",C$378&amp;"."&amp;COUNTA(B$380:B393),"")</f>
        <v>1.17.11</v>
      </c>
      <c r="D393" s="307" t="s">
        <v>1542</v>
      </c>
      <c r="E393" s="261" t="s">
        <v>2</v>
      </c>
      <c r="F393" s="233">
        <v>20</v>
      </c>
      <c r="G393" s="350"/>
      <c r="H393" s="351"/>
    </row>
    <row r="394" spans="2:8" outlineLevel="2" x14ac:dyDescent="0.3">
      <c r="B394" s="223" t="s">
        <v>1389</v>
      </c>
      <c r="C394" s="289" t="str">
        <f>IF(B394&lt;&gt;"",C$378&amp;"."&amp;COUNTA(B$380:B394),"")</f>
        <v>1.17.12</v>
      </c>
      <c r="D394" s="307" t="s">
        <v>1543</v>
      </c>
      <c r="E394" s="261" t="s">
        <v>2</v>
      </c>
      <c r="F394" s="233">
        <v>4</v>
      </c>
      <c r="G394" s="350"/>
      <c r="H394" s="351"/>
    </row>
    <row r="395" spans="2:8" outlineLevel="2" x14ac:dyDescent="0.3">
      <c r="B395" s="223" t="s">
        <v>1390</v>
      </c>
      <c r="C395" s="289" t="str">
        <f>IF(B395&lt;&gt;"",C$378&amp;"."&amp;COUNTA(B$380:B395),"")</f>
        <v>1.17.13</v>
      </c>
      <c r="D395" s="307" t="s">
        <v>1544</v>
      </c>
      <c r="E395" s="261" t="s">
        <v>2</v>
      </c>
      <c r="F395" s="233">
        <v>8</v>
      </c>
      <c r="G395" s="350"/>
      <c r="H395" s="351"/>
    </row>
    <row r="396" spans="2:8" outlineLevel="2" x14ac:dyDescent="0.3">
      <c r="B396" s="223" t="s">
        <v>1391</v>
      </c>
      <c r="C396" s="289" t="str">
        <f>IF(B396&lt;&gt;"",C$378&amp;"."&amp;COUNTA(B$380:B396),"")</f>
        <v>1.17.14</v>
      </c>
      <c r="D396" s="307" t="s">
        <v>1545</v>
      </c>
      <c r="E396" s="261" t="s">
        <v>2</v>
      </c>
      <c r="F396" s="233">
        <v>8</v>
      </c>
      <c r="G396" s="350"/>
      <c r="H396" s="351"/>
    </row>
    <row r="397" spans="2:8" outlineLevel="2" x14ac:dyDescent="0.3">
      <c r="C397" s="289" t="str">
        <f>IF(B397&lt;&gt;"",C$378&amp;"."&amp;COUNTA(B$380:B397),"")</f>
        <v/>
      </c>
      <c r="D397" s="318" t="s">
        <v>1313</v>
      </c>
      <c r="E397" s="261"/>
      <c r="F397" s="233"/>
      <c r="G397" s="371"/>
      <c r="H397" s="351"/>
    </row>
    <row r="398" spans="2:8" outlineLevel="2" x14ac:dyDescent="0.3">
      <c r="B398" s="223" t="s">
        <v>1392</v>
      </c>
      <c r="C398" s="289" t="str">
        <f>IF(B398&lt;&gt;"",C$378&amp;"."&amp;COUNTA(B$380:B398),"")</f>
        <v>1.17.15</v>
      </c>
      <c r="D398" s="307" t="s">
        <v>1306</v>
      </c>
      <c r="E398" s="261" t="s">
        <v>284</v>
      </c>
      <c r="F398" s="233">
        <v>30</v>
      </c>
      <c r="G398" s="350"/>
      <c r="H398" s="351"/>
    </row>
    <row r="399" spans="2:8" outlineLevel="2" x14ac:dyDescent="0.3">
      <c r="B399" s="223" t="s">
        <v>1393</v>
      </c>
      <c r="C399" s="289" t="str">
        <f>IF(B399&lt;&gt;"",C$378&amp;"."&amp;COUNTA(B$380:B399),"")</f>
        <v>1.17.16</v>
      </c>
      <c r="D399" s="307" t="s">
        <v>1307</v>
      </c>
      <c r="E399" s="261" t="s">
        <v>2</v>
      </c>
      <c r="F399" s="233">
        <v>2</v>
      </c>
      <c r="G399" s="350"/>
      <c r="H399" s="351"/>
    </row>
    <row r="400" spans="2:8" outlineLevel="2" x14ac:dyDescent="0.3">
      <c r="B400" s="223" t="s">
        <v>1394</v>
      </c>
      <c r="C400" s="289" t="str">
        <f>IF(B400&lt;&gt;"",C$378&amp;"."&amp;COUNTA(B$380:B400),"")</f>
        <v>1.17.17</v>
      </c>
      <c r="D400" s="307" t="s">
        <v>1308</v>
      </c>
      <c r="E400" s="261" t="s">
        <v>284</v>
      </c>
      <c r="F400" s="233">
        <v>20</v>
      </c>
      <c r="G400" s="350"/>
      <c r="H400" s="351"/>
    </row>
    <row r="401" spans="2:8" outlineLevel="2" x14ac:dyDescent="0.3">
      <c r="B401" s="223" t="s">
        <v>1395</v>
      </c>
      <c r="C401" s="289" t="str">
        <f>IF(B401&lt;&gt;"",C$378&amp;"."&amp;COUNTA(B$380:B401),"")</f>
        <v>1.17.18</v>
      </c>
      <c r="D401" s="307" t="s">
        <v>1309</v>
      </c>
      <c r="E401" s="261" t="s">
        <v>2</v>
      </c>
      <c r="F401" s="233">
        <v>10</v>
      </c>
      <c r="G401" s="350"/>
      <c r="H401" s="351"/>
    </row>
    <row r="402" spans="2:8" outlineLevel="2" x14ac:dyDescent="0.3">
      <c r="B402" s="223" t="s">
        <v>1396</v>
      </c>
      <c r="C402" s="289" t="str">
        <f>IF(B402&lt;&gt;"",C$378&amp;"."&amp;COUNTA(B$380:B402),"")</f>
        <v>1.17.19</v>
      </c>
      <c r="D402" s="307" t="s">
        <v>1310</v>
      </c>
      <c r="E402" s="261" t="s">
        <v>2</v>
      </c>
      <c r="F402" s="233">
        <v>6</v>
      </c>
      <c r="G402" s="350"/>
      <c r="H402" s="351"/>
    </row>
    <row r="403" spans="2:8" outlineLevel="2" x14ac:dyDescent="0.3">
      <c r="B403" s="223" t="s">
        <v>1397</v>
      </c>
      <c r="C403" s="289" t="str">
        <f>IF(B403&lt;&gt;"",C$378&amp;"."&amp;COUNTA(B$380:B403),"")</f>
        <v>1.17.20</v>
      </c>
      <c r="D403" s="307" t="s">
        <v>1311</v>
      </c>
      <c r="E403" s="261" t="s">
        <v>2</v>
      </c>
      <c r="F403" s="233">
        <v>2</v>
      </c>
      <c r="G403" s="350"/>
      <c r="H403" s="351"/>
    </row>
    <row r="404" spans="2:8" outlineLevel="2" x14ac:dyDescent="0.3">
      <c r="B404" s="223" t="s">
        <v>1398</v>
      </c>
      <c r="C404" s="289" t="str">
        <f>IF(B404&lt;&gt;"",C$378&amp;"."&amp;COUNTA(B$380:B404),"")</f>
        <v>1.17.21</v>
      </c>
      <c r="D404" s="307" t="s">
        <v>1312</v>
      </c>
      <c r="E404" s="261" t="s">
        <v>2</v>
      </c>
      <c r="F404" s="233">
        <v>1</v>
      </c>
      <c r="G404" s="350"/>
      <c r="H404" s="351"/>
    </row>
    <row r="405" spans="2:8" ht="28.8" outlineLevel="2" x14ac:dyDescent="0.3">
      <c r="B405" s="9" t="s">
        <v>1109</v>
      </c>
      <c r="C405" s="289" t="str">
        <f>IF(B405&lt;&gt;"",C$378&amp;"."&amp;COUNTA(B$380:B405),"")</f>
        <v>1.17.22</v>
      </c>
      <c r="D405" s="307" t="s">
        <v>1110</v>
      </c>
      <c r="E405" s="261" t="s">
        <v>2</v>
      </c>
      <c r="F405" s="233">
        <v>7</v>
      </c>
      <c r="G405" s="350"/>
      <c r="H405" s="351"/>
    </row>
    <row r="406" spans="2:8" outlineLevel="2" x14ac:dyDescent="0.3">
      <c r="C406" s="289" t="str">
        <f>IF(B406&lt;&gt;"",C$378&amp;"."&amp;COUNTA(B$380:B406),"")</f>
        <v/>
      </c>
      <c r="D406" s="318" t="s">
        <v>1401</v>
      </c>
      <c r="E406" s="261"/>
      <c r="F406" s="233"/>
      <c r="G406" s="371"/>
      <c r="H406" s="351"/>
    </row>
    <row r="407" spans="2:8" outlineLevel="2" x14ac:dyDescent="0.3">
      <c r="B407" s="9" t="s">
        <v>1405</v>
      </c>
      <c r="C407" s="289" t="str">
        <f>IF(B407&lt;&gt;"",C$378&amp;"."&amp;COUNTA(B$380:B407),"")</f>
        <v>1.17.23</v>
      </c>
      <c r="D407" s="307" t="s">
        <v>1402</v>
      </c>
      <c r="E407" s="261" t="s">
        <v>2</v>
      </c>
      <c r="F407" s="233">
        <v>1</v>
      </c>
      <c r="G407" s="350"/>
      <c r="H407" s="351"/>
    </row>
    <row r="408" spans="2:8" outlineLevel="2" x14ac:dyDescent="0.3">
      <c r="B408" s="9" t="s">
        <v>1406</v>
      </c>
      <c r="C408" s="289" t="str">
        <f>IF(B408&lt;&gt;"",C$378&amp;"."&amp;COUNTA(B$380:B408),"")</f>
        <v>1.17.24</v>
      </c>
      <c r="D408" s="307" t="s">
        <v>1403</v>
      </c>
      <c r="E408" s="261" t="s">
        <v>2</v>
      </c>
      <c r="F408" s="233">
        <v>2</v>
      </c>
      <c r="G408" s="350"/>
      <c r="H408" s="351"/>
    </row>
    <row r="409" spans="2:8" outlineLevel="2" x14ac:dyDescent="0.3">
      <c r="B409" s="9" t="s">
        <v>1407</v>
      </c>
      <c r="C409" s="289" t="str">
        <f>IF(B409&lt;&gt;"",C$378&amp;"."&amp;COUNTA(B$380:B409),"")</f>
        <v>1.17.25</v>
      </c>
      <c r="D409" s="307" t="s">
        <v>1404</v>
      </c>
      <c r="E409" s="261" t="s">
        <v>2</v>
      </c>
      <c r="F409" s="233">
        <v>3</v>
      </c>
      <c r="G409" s="350"/>
      <c r="H409" s="351"/>
    </row>
    <row r="410" spans="2:8" outlineLevel="2" x14ac:dyDescent="0.3">
      <c r="B410" s="9" t="s">
        <v>1409</v>
      </c>
      <c r="C410" s="289" t="str">
        <f>IF(B410&lt;&gt;"",C$378&amp;"."&amp;COUNTA(B$380:B410),"")</f>
        <v>1.17.26</v>
      </c>
      <c r="D410" s="307" t="s">
        <v>1408</v>
      </c>
      <c r="E410" s="261" t="s">
        <v>2</v>
      </c>
      <c r="F410" s="233">
        <v>2</v>
      </c>
      <c r="G410" s="350"/>
      <c r="H410" s="351"/>
    </row>
    <row r="411" spans="2:8" outlineLevel="2" x14ac:dyDescent="0.3">
      <c r="C411" s="289"/>
      <c r="D411" s="307"/>
      <c r="E411" s="261"/>
      <c r="F411" s="233"/>
      <c r="G411" s="371"/>
      <c r="H411" s="351"/>
    </row>
    <row r="412" spans="2:8" outlineLevel="2" x14ac:dyDescent="0.3">
      <c r="C412" s="4" t="str">
        <f>IF(B412&lt;&gt;"",C$378&amp;"."&amp;COUNTA(B$380:B412),"")</f>
        <v/>
      </c>
      <c r="D412" s="308"/>
      <c r="E412" s="253"/>
      <c r="F412" s="232"/>
      <c r="G412" s="372"/>
      <c r="H412" s="359"/>
    </row>
    <row r="413" spans="2:8" ht="49.5" customHeight="1" outlineLevel="1" x14ac:dyDescent="0.3">
      <c r="C413" s="288" t="s">
        <v>707</v>
      </c>
      <c r="D413" s="306" t="s">
        <v>1400</v>
      </c>
      <c r="E413" s="249"/>
      <c r="F413" s="226"/>
      <c r="G413" s="355"/>
      <c r="H413" s="356"/>
    </row>
    <row r="414" spans="2:8" outlineLevel="2" x14ac:dyDescent="0.3">
      <c r="C414" s="290" t="s">
        <v>291</v>
      </c>
      <c r="D414" s="309" t="s">
        <v>1</v>
      </c>
      <c r="E414" s="256" t="s">
        <v>2</v>
      </c>
      <c r="F414" s="227" t="s">
        <v>292</v>
      </c>
      <c r="G414" s="357"/>
      <c r="H414" s="364"/>
    </row>
    <row r="415" spans="2:8" ht="28.8" outlineLevel="2" x14ac:dyDescent="0.3">
      <c r="C415" s="290" t="str">
        <f>IF(B415&lt;&gt;"",C$413&amp;"."&amp;COUNTA(B415:B$415),"")</f>
        <v/>
      </c>
      <c r="D415" s="309" t="s">
        <v>1316</v>
      </c>
      <c r="E415" s="256"/>
      <c r="F415" s="227"/>
      <c r="G415" s="357"/>
      <c r="H415" s="364"/>
    </row>
    <row r="416" spans="2:8" outlineLevel="2" x14ac:dyDescent="0.3">
      <c r="B416" s="9" t="s">
        <v>1361</v>
      </c>
      <c r="C416" s="289" t="str">
        <f>IF(B416&lt;&gt;"",C$413&amp;"."&amp;COUNTA(B$415:B416),"")</f>
        <v>1.18.1</v>
      </c>
      <c r="D416" s="307" t="s">
        <v>1317</v>
      </c>
      <c r="E416" s="251" t="s">
        <v>284</v>
      </c>
      <c r="F416" s="8">
        <v>140</v>
      </c>
      <c r="G416" s="350"/>
      <c r="H416" s="351"/>
    </row>
    <row r="417" spans="1:8" outlineLevel="2" x14ac:dyDescent="0.3">
      <c r="B417" s="9" t="s">
        <v>1343</v>
      </c>
      <c r="C417" s="289" t="str">
        <f>IF(B417&lt;&gt;"",C$413&amp;"."&amp;COUNTA(B$415:B417),"")</f>
        <v>1.18.2</v>
      </c>
      <c r="D417" s="307" t="s">
        <v>1672</v>
      </c>
      <c r="E417" s="251" t="s">
        <v>2</v>
      </c>
      <c r="F417" s="8">
        <v>200</v>
      </c>
      <c r="G417" s="350"/>
      <c r="H417" s="351"/>
    </row>
    <row r="418" spans="1:8" ht="28.8" outlineLevel="2" x14ac:dyDescent="0.3">
      <c r="A418" s="9" t="s">
        <v>1362</v>
      </c>
      <c r="B418" s="9" t="s">
        <v>1344</v>
      </c>
      <c r="C418" s="289" t="str">
        <f>IF(B418&lt;&gt;"",C$413&amp;"."&amp;COUNTA(B$415:B418),"")</f>
        <v>1.18.3</v>
      </c>
      <c r="D418" s="307" t="s">
        <v>1374</v>
      </c>
      <c r="E418" s="251" t="s">
        <v>2</v>
      </c>
      <c r="F418" s="8">
        <v>12</v>
      </c>
      <c r="G418" s="350"/>
      <c r="H418" s="351"/>
    </row>
    <row r="419" spans="1:8" ht="28.8" outlineLevel="2" x14ac:dyDescent="0.3">
      <c r="A419" s="9" t="s">
        <v>1363</v>
      </c>
      <c r="B419" s="9" t="s">
        <v>1345</v>
      </c>
      <c r="C419" s="289" t="str">
        <f>IF(B419&lt;&gt;"",C$413&amp;"."&amp;COUNTA(B$415:B419),"")</f>
        <v>1.18.4</v>
      </c>
      <c r="D419" s="307" t="s">
        <v>1375</v>
      </c>
      <c r="E419" s="251" t="s">
        <v>2</v>
      </c>
      <c r="F419" s="8">
        <v>2</v>
      </c>
      <c r="G419" s="350"/>
      <c r="H419" s="351"/>
    </row>
    <row r="420" spans="1:8" ht="28.8" outlineLevel="2" x14ac:dyDescent="0.3">
      <c r="A420" s="9" t="s">
        <v>1364</v>
      </c>
      <c r="B420" s="9" t="s">
        <v>1346</v>
      </c>
      <c r="C420" s="289" t="str">
        <f>IF(B420&lt;&gt;"",C$413&amp;"."&amp;COUNTA(B$415:B420),"")</f>
        <v>1.18.5</v>
      </c>
      <c r="D420" s="307" t="s">
        <v>1112</v>
      </c>
      <c r="E420" s="251" t="s">
        <v>2</v>
      </c>
      <c r="F420" s="8">
        <v>6</v>
      </c>
      <c r="G420" s="350"/>
      <c r="H420" s="351"/>
    </row>
    <row r="421" spans="1:8" ht="33" customHeight="1" outlineLevel="2" x14ac:dyDescent="0.3">
      <c r="A421" s="9" t="s">
        <v>1365</v>
      </c>
      <c r="B421" s="9" t="s">
        <v>1347</v>
      </c>
      <c r="C421" s="289" t="str">
        <f>IF(B421&lt;&gt;"",C$413&amp;"."&amp;COUNTA(B$415:B421),"")</f>
        <v>1.18.6</v>
      </c>
      <c r="D421" s="307" t="s">
        <v>1123</v>
      </c>
      <c r="E421" s="251" t="s">
        <v>2</v>
      </c>
      <c r="F421" s="8">
        <v>20</v>
      </c>
      <c r="G421" s="350"/>
      <c r="H421" s="351"/>
    </row>
    <row r="422" spans="1:8" outlineLevel="2" x14ac:dyDescent="0.3">
      <c r="A422" s="9" t="s">
        <v>1366</v>
      </c>
      <c r="B422" s="9" t="s">
        <v>1348</v>
      </c>
      <c r="C422" s="289" t="str">
        <f>IF(B422&lt;&gt;"",C$413&amp;"."&amp;COUNTA(B$415:B422),"")</f>
        <v>1.18.7</v>
      </c>
      <c r="D422" s="307" t="s">
        <v>1493</v>
      </c>
      <c r="E422" s="251" t="s">
        <v>2</v>
      </c>
      <c r="F422" s="8">
        <v>2</v>
      </c>
      <c r="G422" s="350"/>
      <c r="H422" s="351"/>
    </row>
    <row r="423" spans="1:8" outlineLevel="2" x14ac:dyDescent="0.3">
      <c r="A423" s="222" t="s">
        <v>1367</v>
      </c>
      <c r="B423" s="9" t="s">
        <v>1349</v>
      </c>
      <c r="C423" s="289" t="str">
        <f>IF(B423&lt;&gt;"",C$413&amp;"."&amp;COUNTA(B$415:B423),"")</f>
        <v>1.18.8</v>
      </c>
      <c r="D423" s="307" t="s">
        <v>1318</v>
      </c>
      <c r="E423" s="251" t="s">
        <v>284</v>
      </c>
      <c r="F423" s="8">
        <v>120</v>
      </c>
      <c r="G423" s="350"/>
      <c r="H423" s="351"/>
    </row>
    <row r="424" spans="1:8" outlineLevel="2" x14ac:dyDescent="0.3">
      <c r="A424" s="222"/>
      <c r="B424" s="9" t="s">
        <v>1540</v>
      </c>
      <c r="C424" s="289" t="str">
        <f>IF(B424&lt;&gt;"",C$413&amp;"."&amp;COUNTA(B$415:B424),"")</f>
        <v>1.18.9</v>
      </c>
      <c r="D424" s="307" t="s">
        <v>1673</v>
      </c>
      <c r="E424" s="251" t="s">
        <v>284</v>
      </c>
      <c r="F424" s="8">
        <v>172</v>
      </c>
      <c r="G424" s="350"/>
      <c r="H424" s="351"/>
    </row>
    <row r="425" spans="1:8" ht="28.8" outlineLevel="2" x14ac:dyDescent="0.3">
      <c r="A425" s="9" t="s">
        <v>1368</v>
      </c>
      <c r="B425" s="9" t="s">
        <v>1350</v>
      </c>
      <c r="C425" s="289" t="str">
        <f>IF(B425&lt;&gt;"",C$413&amp;"."&amp;COUNTA(B$415:B425),"")</f>
        <v>1.18.10</v>
      </c>
      <c r="D425" s="307" t="s">
        <v>1120</v>
      </c>
      <c r="E425" s="251" t="s">
        <v>2</v>
      </c>
      <c r="F425" s="8">
        <v>20</v>
      </c>
      <c r="G425" s="350"/>
      <c r="H425" s="351"/>
    </row>
    <row r="426" spans="1:8" ht="28.8" outlineLevel="2" x14ac:dyDescent="0.3">
      <c r="B426" s="9" t="s">
        <v>1351</v>
      </c>
      <c r="C426" s="289" t="str">
        <f>IF(B426&lt;&gt;"",C$413&amp;"."&amp;COUNTA(B$415:B426),"")</f>
        <v>1.18.11</v>
      </c>
      <c r="D426" s="307" t="s">
        <v>1376</v>
      </c>
      <c r="E426" s="251" t="s">
        <v>2</v>
      </c>
      <c r="F426" s="8">
        <v>20</v>
      </c>
      <c r="G426" s="350"/>
      <c r="H426" s="351"/>
    </row>
    <row r="427" spans="1:8" ht="28.8" outlineLevel="2" x14ac:dyDescent="0.3">
      <c r="B427" s="9" t="s">
        <v>1352</v>
      </c>
      <c r="C427" s="289" t="str">
        <f>IF(B427&lt;&gt;"",C$413&amp;"."&amp;COUNTA(B$415:B427),"")</f>
        <v>1.18.12</v>
      </c>
      <c r="D427" s="307" t="s">
        <v>1377</v>
      </c>
      <c r="E427" s="251" t="s">
        <v>2</v>
      </c>
      <c r="F427" s="8">
        <v>18</v>
      </c>
      <c r="G427" s="350"/>
      <c r="H427" s="351"/>
    </row>
    <row r="428" spans="1:8" ht="28.8" outlineLevel="2" x14ac:dyDescent="0.3">
      <c r="B428" s="9" t="s">
        <v>1353</v>
      </c>
      <c r="C428" s="289" t="str">
        <f>IF(B428&lt;&gt;"",C$413&amp;"."&amp;COUNTA(B$415:B428),"")</f>
        <v>1.18.13</v>
      </c>
      <c r="D428" s="307" t="s">
        <v>1378</v>
      </c>
      <c r="E428" s="251" t="s">
        <v>2</v>
      </c>
      <c r="F428" s="8">
        <v>15</v>
      </c>
      <c r="G428" s="350"/>
      <c r="H428" s="351"/>
    </row>
    <row r="429" spans="1:8" ht="28.8" outlineLevel="2" x14ac:dyDescent="0.3">
      <c r="B429" s="9" t="s">
        <v>1354</v>
      </c>
      <c r="C429" s="289" t="str">
        <f>IF(B429&lt;&gt;"",C$413&amp;"."&amp;COUNTA(B$415:B429),"")</f>
        <v>1.18.14</v>
      </c>
      <c r="D429" s="307" t="s">
        <v>1380</v>
      </c>
      <c r="E429" s="251" t="s">
        <v>2</v>
      </c>
      <c r="F429" s="8">
        <v>18</v>
      </c>
      <c r="G429" s="350"/>
      <c r="H429" s="351"/>
    </row>
    <row r="430" spans="1:8" outlineLevel="2" x14ac:dyDescent="0.3">
      <c r="A430" s="9" t="s">
        <v>1369</v>
      </c>
      <c r="B430" s="9" t="s">
        <v>1355</v>
      </c>
      <c r="C430" s="289" t="str">
        <f>IF(B430&lt;&gt;"",C$413&amp;"."&amp;COUNTA(B$415:B430),"")</f>
        <v>1.18.15</v>
      </c>
      <c r="D430" s="307" t="s">
        <v>1319</v>
      </c>
      <c r="E430" s="251" t="s">
        <v>284</v>
      </c>
      <c r="F430" s="8">
        <v>40</v>
      </c>
      <c r="G430" s="350"/>
      <c r="H430" s="351"/>
    </row>
    <row r="431" spans="1:8" outlineLevel="2" x14ac:dyDescent="0.3">
      <c r="B431" s="9" t="s">
        <v>1381</v>
      </c>
      <c r="C431" s="289" t="str">
        <f>IF(B431&lt;&gt;"",C$413&amp;"."&amp;COUNTA(B$415:B431),"")</f>
        <v>1.18.16</v>
      </c>
      <c r="D431" s="307" t="s">
        <v>1674</v>
      </c>
      <c r="E431" s="251" t="s">
        <v>2</v>
      </c>
      <c r="F431" s="8">
        <v>58</v>
      </c>
      <c r="G431" s="350"/>
      <c r="H431" s="351"/>
    </row>
    <row r="432" spans="1:8" ht="28.8" outlineLevel="2" x14ac:dyDescent="0.3">
      <c r="A432" s="9" t="s">
        <v>1370</v>
      </c>
      <c r="B432" s="9" t="s">
        <v>1356</v>
      </c>
      <c r="C432" s="289" t="str">
        <f>IF(B432&lt;&gt;"",C$413&amp;"."&amp;COUNTA(B$415:B432),"")</f>
        <v>1.18.17</v>
      </c>
      <c r="D432" s="307" t="s">
        <v>1379</v>
      </c>
      <c r="E432" s="251" t="s">
        <v>2</v>
      </c>
      <c r="F432" s="8">
        <v>10</v>
      </c>
      <c r="G432" s="350"/>
      <c r="H432" s="351"/>
    </row>
    <row r="433" spans="1:8" ht="28.8" outlineLevel="2" x14ac:dyDescent="0.3">
      <c r="B433" s="9" t="s">
        <v>1357</v>
      </c>
      <c r="C433" s="289" t="str">
        <f>IF(B433&lt;&gt;"",C$413&amp;"."&amp;COUNTA(B$415:B433),"")</f>
        <v>1.18.18</v>
      </c>
      <c r="D433" s="307" t="s">
        <v>1111</v>
      </c>
      <c r="E433" s="251" t="s">
        <v>2</v>
      </c>
      <c r="F433" s="8">
        <v>10</v>
      </c>
      <c r="G433" s="350"/>
      <c r="H433" s="351"/>
    </row>
    <row r="434" spans="1:8" ht="28.8" outlineLevel="2" x14ac:dyDescent="0.3">
      <c r="B434" s="9" t="s">
        <v>1358</v>
      </c>
      <c r="C434" s="289" t="str">
        <f>IF(B434&lt;&gt;"",C$413&amp;"."&amp;COUNTA(B$415:B434),"")</f>
        <v>1.18.19</v>
      </c>
      <c r="D434" s="307" t="s">
        <v>1670</v>
      </c>
      <c r="E434" s="251" t="s">
        <v>2</v>
      </c>
      <c r="F434" s="8">
        <v>4</v>
      </c>
      <c r="G434" s="350"/>
      <c r="H434" s="351"/>
    </row>
    <row r="435" spans="1:8" ht="28.8" outlineLevel="2" x14ac:dyDescent="0.3">
      <c r="A435" s="9" t="s">
        <v>1372</v>
      </c>
      <c r="B435" s="9" t="s">
        <v>1359</v>
      </c>
      <c r="C435" s="289" t="str">
        <f>IF(B435&lt;&gt;"",C$413&amp;"."&amp;COUNTA(B$415:B435),"")</f>
        <v>1.18.20</v>
      </c>
      <c r="D435" s="307" t="s">
        <v>1679</v>
      </c>
      <c r="E435" s="251" t="s">
        <v>2</v>
      </c>
      <c r="F435" s="8">
        <v>2</v>
      </c>
      <c r="G435" s="350"/>
      <c r="H435" s="351"/>
    </row>
    <row r="436" spans="1:8" ht="28.8" outlineLevel="2" x14ac:dyDescent="0.3">
      <c r="A436" s="9" t="s">
        <v>1373</v>
      </c>
      <c r="B436" s="9" t="s">
        <v>1360</v>
      </c>
      <c r="C436" s="289" t="str">
        <f>IF(B436&lt;&gt;"",C$413&amp;"."&amp;COUNTA(B$415:B436),"")</f>
        <v>1.18.21</v>
      </c>
      <c r="D436" s="307" t="s">
        <v>1115</v>
      </c>
      <c r="E436" s="251" t="s">
        <v>2</v>
      </c>
      <c r="F436" s="8">
        <v>6</v>
      </c>
      <c r="G436" s="350"/>
      <c r="H436" s="351"/>
    </row>
    <row r="437" spans="1:8" ht="28.8" outlineLevel="2" x14ac:dyDescent="0.3">
      <c r="B437" s="9" t="s">
        <v>1371</v>
      </c>
      <c r="C437" s="289" t="str">
        <f>IF(B437&lt;&gt;"",C$413&amp;"."&amp;COUNTA(B$415:B437),"")</f>
        <v>1.18.22</v>
      </c>
      <c r="D437" s="307" t="s">
        <v>1671</v>
      </c>
      <c r="E437" s="251" t="s">
        <v>2</v>
      </c>
      <c r="F437" s="8">
        <v>10</v>
      </c>
      <c r="G437" s="350"/>
      <c r="H437" s="351"/>
    </row>
    <row r="438" spans="1:8" outlineLevel="2" x14ac:dyDescent="0.3">
      <c r="C438" s="289" t="str">
        <f>IF(B438&lt;&gt;"",C$413&amp;"."&amp;COUNTA(B$415:B438),"")</f>
        <v/>
      </c>
      <c r="D438" s="309" t="s">
        <v>1321</v>
      </c>
      <c r="E438" s="256"/>
      <c r="F438" s="227"/>
      <c r="G438" s="371"/>
      <c r="H438" s="351"/>
    </row>
    <row r="439" spans="1:8" outlineLevel="2" x14ac:dyDescent="0.3">
      <c r="C439" s="289" t="str">
        <f>IF(B439&lt;&gt;"",C$413&amp;"."&amp;COUNTA(B$415:B439),"")</f>
        <v/>
      </c>
      <c r="D439" s="309" t="s">
        <v>1314</v>
      </c>
      <c r="E439" s="254"/>
      <c r="F439" s="225"/>
      <c r="G439" s="371"/>
      <c r="H439" s="351"/>
    </row>
    <row r="440" spans="1:8" outlineLevel="2" x14ac:dyDescent="0.3">
      <c r="B440" s="9" t="s">
        <v>1410</v>
      </c>
      <c r="C440" s="289" t="str">
        <f>IF(B440&lt;&gt;"",C$413&amp;"."&amp;COUNTA(B$415:B440),"")</f>
        <v>1.18.23</v>
      </c>
      <c r="D440" s="307" t="s">
        <v>1322</v>
      </c>
      <c r="E440" s="254" t="s">
        <v>284</v>
      </c>
      <c r="F440" s="225">
        <v>15</v>
      </c>
      <c r="G440" s="350"/>
      <c r="H440" s="351"/>
    </row>
    <row r="441" spans="1:8" ht="43.2" outlineLevel="2" x14ac:dyDescent="0.3">
      <c r="B441" s="9" t="s">
        <v>1413</v>
      </c>
      <c r="C441" s="289" t="str">
        <f>IF(B441&lt;&gt;"",C$413&amp;"."&amp;COUNTA(B$415:B441),"")</f>
        <v>1.18.24</v>
      </c>
      <c r="D441" s="307" t="s">
        <v>1429</v>
      </c>
      <c r="E441" s="254" t="s">
        <v>2</v>
      </c>
      <c r="F441" s="225">
        <v>1</v>
      </c>
      <c r="G441" s="350"/>
      <c r="H441" s="351"/>
    </row>
    <row r="442" spans="1:8" ht="41.25" customHeight="1" outlineLevel="2" x14ac:dyDescent="0.3">
      <c r="B442" s="9" t="s">
        <v>1415</v>
      </c>
      <c r="C442" s="289" t="str">
        <f>IF(B442&lt;&gt;"",C$413&amp;"."&amp;COUNTA(B$415:B442),"")</f>
        <v>1.18.25</v>
      </c>
      <c r="D442" s="307" t="s">
        <v>1323</v>
      </c>
      <c r="E442" s="254" t="s">
        <v>2</v>
      </c>
      <c r="F442" s="225">
        <v>1</v>
      </c>
      <c r="G442" s="350"/>
      <c r="H442" s="351"/>
    </row>
    <row r="443" spans="1:8" ht="28.8" outlineLevel="2" x14ac:dyDescent="0.3">
      <c r="B443" s="9" t="s">
        <v>1416</v>
      </c>
      <c r="C443" s="289" t="str">
        <f>IF(B443&lt;&gt;"",C$413&amp;"."&amp;COUNTA(B$415:B443),"")</f>
        <v>1.18.26</v>
      </c>
      <c r="D443" s="307" t="s">
        <v>1324</v>
      </c>
      <c r="E443" s="254" t="s">
        <v>2</v>
      </c>
      <c r="F443" s="225">
        <v>1</v>
      </c>
      <c r="G443" s="350"/>
      <c r="H443" s="351"/>
    </row>
    <row r="444" spans="1:8" outlineLevel="2" x14ac:dyDescent="0.3">
      <c r="A444" s="9" t="s">
        <v>97</v>
      </c>
      <c r="B444" s="9" t="s">
        <v>1417</v>
      </c>
      <c r="C444" s="289" t="str">
        <f>IF(B444&lt;&gt;"",C$413&amp;"."&amp;COUNTA(B$415:B444),"")</f>
        <v>1.18.27</v>
      </c>
      <c r="D444" s="307" t="s">
        <v>1325</v>
      </c>
      <c r="E444" s="254" t="s">
        <v>2</v>
      </c>
      <c r="F444" s="225">
        <v>3</v>
      </c>
      <c r="G444" s="350"/>
      <c r="H444" s="351"/>
    </row>
    <row r="445" spans="1:8" outlineLevel="2" x14ac:dyDescent="0.3">
      <c r="B445" s="9" t="s">
        <v>1418</v>
      </c>
      <c r="C445" s="289" t="str">
        <f>IF(B445&lt;&gt;"",C$413&amp;"."&amp;COUNTA(B$415:B445),"")</f>
        <v>1.18.28</v>
      </c>
      <c r="D445" s="307" t="s">
        <v>1326</v>
      </c>
      <c r="E445" s="254" t="s">
        <v>2</v>
      </c>
      <c r="F445" s="225">
        <v>1</v>
      </c>
      <c r="G445" s="350"/>
      <c r="H445" s="351"/>
    </row>
    <row r="446" spans="1:8" ht="28.8" outlineLevel="2" x14ac:dyDescent="0.3">
      <c r="B446" s="9" t="s">
        <v>1419</v>
      </c>
      <c r="C446" s="289" t="str">
        <f>IF(B446&lt;&gt;"",C$413&amp;"."&amp;COUNTA(B$415:B446),"")</f>
        <v>1.18.29</v>
      </c>
      <c r="D446" s="307" t="s">
        <v>1327</v>
      </c>
      <c r="E446" s="254" t="s">
        <v>2</v>
      </c>
      <c r="F446" s="225">
        <v>1</v>
      </c>
      <c r="G446" s="350"/>
      <c r="H446" s="351"/>
    </row>
    <row r="447" spans="1:8" outlineLevel="2" x14ac:dyDescent="0.3">
      <c r="B447" s="9" t="s">
        <v>1411</v>
      </c>
      <c r="C447" s="289" t="str">
        <f>IF(B447&lt;&gt;"",C$413&amp;"."&amp;COUNTA(B$415:B447),"")</f>
        <v>1.18.30</v>
      </c>
      <c r="D447" s="307" t="s">
        <v>1328</v>
      </c>
      <c r="E447" s="254" t="s">
        <v>284</v>
      </c>
      <c r="F447" s="225">
        <v>12</v>
      </c>
      <c r="G447" s="350"/>
      <c r="H447" s="351"/>
    </row>
    <row r="448" spans="1:8" ht="43.2" outlineLevel="2" x14ac:dyDescent="0.3">
      <c r="A448" s="9" t="s">
        <v>244</v>
      </c>
      <c r="B448" s="9" t="s">
        <v>1414</v>
      </c>
      <c r="C448" s="289" t="str">
        <f>IF(B448&lt;&gt;"",C$413&amp;"."&amp;COUNTA(B$415:B448),"")</f>
        <v>1.18.31</v>
      </c>
      <c r="D448" s="307" t="s">
        <v>1149</v>
      </c>
      <c r="E448" s="254" t="s">
        <v>2</v>
      </c>
      <c r="F448" s="225">
        <v>1</v>
      </c>
      <c r="G448" s="350"/>
      <c r="H448" s="351"/>
    </row>
    <row r="449" spans="1:8" ht="28.8" outlineLevel="2" x14ac:dyDescent="0.3">
      <c r="B449" s="9" t="s">
        <v>1420</v>
      </c>
      <c r="C449" s="289" t="str">
        <f>IF(B449&lt;&gt;"",C$413&amp;"."&amp;COUNTA(B$415:B449),"")</f>
        <v>1.18.32</v>
      </c>
      <c r="D449" s="307" t="s">
        <v>1329</v>
      </c>
      <c r="E449" s="254" t="s">
        <v>2</v>
      </c>
      <c r="F449" s="225">
        <v>1</v>
      </c>
      <c r="G449" s="350"/>
      <c r="H449" s="351"/>
    </row>
    <row r="450" spans="1:8" outlineLevel="2" x14ac:dyDescent="0.3">
      <c r="B450" s="9" t="s">
        <v>1421</v>
      </c>
      <c r="C450" s="289" t="str">
        <f>IF(B450&lt;&gt;"",C$413&amp;"."&amp;COUNTA(B$415:B450),"")</f>
        <v>1.18.33</v>
      </c>
      <c r="D450" s="307" t="s">
        <v>1326</v>
      </c>
      <c r="E450" s="254" t="s">
        <v>2</v>
      </c>
      <c r="F450" s="225">
        <v>2</v>
      </c>
      <c r="G450" s="350"/>
      <c r="H450" s="351"/>
    </row>
    <row r="451" spans="1:8" outlineLevel="2" x14ac:dyDescent="0.3">
      <c r="B451" s="9" t="s">
        <v>1412</v>
      </c>
      <c r="C451" s="289" t="str">
        <f>IF(B451&lt;&gt;"",C$413&amp;"."&amp;COUNTA(B$415:B451),"")</f>
        <v>1.18.34</v>
      </c>
      <c r="D451" s="307" t="s">
        <v>1330</v>
      </c>
      <c r="E451" s="254" t="s">
        <v>284</v>
      </c>
      <c r="F451" s="225">
        <v>8</v>
      </c>
      <c r="G451" s="350"/>
      <c r="H451" s="351"/>
    </row>
    <row r="452" spans="1:8" outlineLevel="2" x14ac:dyDescent="0.3">
      <c r="A452" s="9" t="s">
        <v>173</v>
      </c>
      <c r="B452" s="9" t="s">
        <v>1422</v>
      </c>
      <c r="C452" s="289" t="str">
        <f>IF(B452&lt;&gt;"",C$413&amp;"."&amp;COUNTA(B$415:B452),"")</f>
        <v>1.18.35</v>
      </c>
      <c r="D452" s="307" t="s">
        <v>1331</v>
      </c>
      <c r="E452" s="254" t="s">
        <v>2</v>
      </c>
      <c r="F452" s="225">
        <v>2</v>
      </c>
      <c r="G452" s="350"/>
      <c r="H452" s="351"/>
    </row>
    <row r="453" spans="1:8" outlineLevel="2" x14ac:dyDescent="0.3">
      <c r="A453" s="9" t="s">
        <v>393</v>
      </c>
      <c r="B453" s="9" t="s">
        <v>1423</v>
      </c>
      <c r="C453" s="289" t="str">
        <f>IF(B453&lt;&gt;"",C$413&amp;"."&amp;COUNTA(B$415:B453),"")</f>
        <v>1.18.36</v>
      </c>
      <c r="D453" s="307" t="s">
        <v>1332</v>
      </c>
      <c r="E453" s="254" t="s">
        <v>2</v>
      </c>
      <c r="F453" s="225">
        <v>1</v>
      </c>
      <c r="G453" s="350"/>
      <c r="H453" s="351"/>
    </row>
    <row r="454" spans="1:8" outlineLevel="2" x14ac:dyDescent="0.3">
      <c r="C454" s="289" t="str">
        <f>IF(B454&lt;&gt;"",C$413&amp;"."&amp;COUNTA(B$415:B454),"")</f>
        <v/>
      </c>
      <c r="D454" s="309" t="s">
        <v>1320</v>
      </c>
      <c r="E454" s="254"/>
      <c r="F454" s="225"/>
      <c r="G454" s="367"/>
      <c r="H454" s="359"/>
    </row>
    <row r="455" spans="1:8" ht="28.8" outlineLevel="2" x14ac:dyDescent="0.3">
      <c r="B455" s="9" t="s">
        <v>259</v>
      </c>
      <c r="C455" s="289" t="str">
        <f>IF(B455&lt;&gt;"",C$413&amp;"."&amp;COUNTA(B$415:B455),"")</f>
        <v>1.18.37</v>
      </c>
      <c r="D455" s="307" t="s">
        <v>1107</v>
      </c>
      <c r="E455" s="251" t="s">
        <v>284</v>
      </c>
      <c r="F455" s="225">
        <v>30</v>
      </c>
      <c r="G455" s="350"/>
      <c r="H455" s="351"/>
    </row>
    <row r="456" spans="1:8" ht="28.8" outlineLevel="2" x14ac:dyDescent="0.3">
      <c r="B456" s="9" t="s">
        <v>260</v>
      </c>
      <c r="C456" s="289" t="str">
        <f>IF(B456&lt;&gt;"",C$413&amp;"."&amp;COUNTA(B$415:B456),"")</f>
        <v>1.18.38</v>
      </c>
      <c r="D456" s="307" t="s">
        <v>1108</v>
      </c>
      <c r="E456" s="251" t="s">
        <v>284</v>
      </c>
      <c r="F456" s="225">
        <v>140</v>
      </c>
      <c r="G456" s="350"/>
      <c r="H456" s="351"/>
    </row>
    <row r="457" spans="1:8" outlineLevel="2" x14ac:dyDescent="0.3">
      <c r="C457" s="289" t="str">
        <f>IF(B457&lt;&gt;"",C$413&amp;"."&amp;COUNTA(B$415:B457),"")</f>
        <v/>
      </c>
      <c r="D457" s="309" t="s">
        <v>1315</v>
      </c>
      <c r="E457" s="251"/>
      <c r="F457" s="225"/>
      <c r="G457" s="371"/>
      <c r="H457" s="351"/>
    </row>
    <row r="458" spans="1:8" outlineLevel="2" x14ac:dyDescent="0.3">
      <c r="C458" s="289" t="str">
        <f>IF(B458&lt;&gt;"",C$413&amp;"."&amp;COUNTA(B$415:B458),"")</f>
        <v/>
      </c>
      <c r="D458" s="309" t="s">
        <v>1320</v>
      </c>
      <c r="E458" s="251"/>
      <c r="F458" s="225"/>
      <c r="G458" s="371"/>
      <c r="H458" s="351"/>
    </row>
    <row r="459" spans="1:8" ht="28.8" outlineLevel="2" x14ac:dyDescent="0.3">
      <c r="B459" s="9" t="s">
        <v>1484</v>
      </c>
      <c r="C459" s="289" t="str">
        <f>IF(B459&lt;&gt;"",C$413&amp;"."&amp;COUNTA(B$415:B459),"")</f>
        <v>1.18.39</v>
      </c>
      <c r="D459" s="307" t="s">
        <v>1108</v>
      </c>
      <c r="E459" s="251" t="s">
        <v>284</v>
      </c>
      <c r="F459" s="225">
        <v>140</v>
      </c>
      <c r="G459" s="350"/>
      <c r="H459" s="351"/>
    </row>
    <row r="460" spans="1:8" outlineLevel="2" x14ac:dyDescent="0.3">
      <c r="C460" s="289" t="str">
        <f>IF(B460&lt;&gt;"",C$413&amp;"."&amp;COUNTA(B$415:B460),"")</f>
        <v/>
      </c>
      <c r="D460" s="309" t="s">
        <v>273</v>
      </c>
      <c r="E460" s="254"/>
      <c r="F460" s="225"/>
      <c r="G460" s="367"/>
      <c r="H460" s="359"/>
    </row>
    <row r="461" spans="1:8" outlineLevel="2" x14ac:dyDescent="0.3">
      <c r="B461" s="9" t="s">
        <v>261</v>
      </c>
      <c r="C461" s="289" t="str">
        <f>IF(B461&lt;&gt;"",C$413&amp;"."&amp;COUNTA(B$415:B461),"")</f>
        <v>1.18.40</v>
      </c>
      <c r="D461" s="307" t="s">
        <v>414</v>
      </c>
      <c r="E461" s="251" t="s">
        <v>2</v>
      </c>
      <c r="F461" s="8">
        <v>1</v>
      </c>
      <c r="G461" s="350"/>
      <c r="H461" s="351"/>
    </row>
    <row r="462" spans="1:8" ht="28.8" outlineLevel="2" x14ac:dyDescent="0.3">
      <c r="B462" s="9" t="s">
        <v>263</v>
      </c>
      <c r="C462" s="289" t="str">
        <f>IF(B462&lt;&gt;"",C$413&amp;"."&amp;COUNTA(B$415:B462),"")</f>
        <v>1.18.41</v>
      </c>
      <c r="D462" s="307" t="s">
        <v>415</v>
      </c>
      <c r="E462" s="251" t="s">
        <v>2</v>
      </c>
      <c r="F462" s="8">
        <v>7</v>
      </c>
      <c r="G462" s="350"/>
      <c r="H462" s="351"/>
    </row>
    <row r="463" spans="1:8" ht="28.8" outlineLevel="2" x14ac:dyDescent="0.3">
      <c r="B463" s="9" t="s">
        <v>264</v>
      </c>
      <c r="C463" s="289" t="str">
        <f>IF(B463&lt;&gt;"",C$413&amp;"."&amp;COUNTA(B$415:B463),"")</f>
        <v>1.18.42</v>
      </c>
      <c r="D463" s="307" t="s">
        <v>416</v>
      </c>
      <c r="E463" s="251" t="s">
        <v>2</v>
      </c>
      <c r="F463" s="8">
        <v>2</v>
      </c>
      <c r="G463" s="350"/>
      <c r="H463" s="351"/>
    </row>
    <row r="464" spans="1:8" ht="28.8" outlineLevel="2" x14ac:dyDescent="0.3">
      <c r="B464" s="9" t="s">
        <v>265</v>
      </c>
      <c r="C464" s="289" t="str">
        <f>IF(B464&lt;&gt;"",C$413&amp;"."&amp;COUNTA(B$415:B464),"")</f>
        <v>1.18.43</v>
      </c>
      <c r="D464" s="307" t="s">
        <v>417</v>
      </c>
      <c r="E464" s="251" t="s">
        <v>2</v>
      </c>
      <c r="F464" s="8">
        <v>1</v>
      </c>
      <c r="G464" s="350"/>
      <c r="H464" s="351"/>
    </row>
    <row r="465" spans="2:8" ht="28.8" outlineLevel="2" x14ac:dyDescent="0.3">
      <c r="B465" s="9" t="s">
        <v>266</v>
      </c>
      <c r="C465" s="289" t="str">
        <f>IF(B465&lt;&gt;"",C$413&amp;"."&amp;COUNTA(B$415:B465),"")</f>
        <v>1.18.44</v>
      </c>
      <c r="D465" s="307" t="s">
        <v>418</v>
      </c>
      <c r="E465" s="251" t="s">
        <v>2</v>
      </c>
      <c r="F465" s="8">
        <v>1</v>
      </c>
      <c r="G465" s="350"/>
      <c r="H465" s="351"/>
    </row>
    <row r="466" spans="2:8" ht="28.8" outlineLevel="2" x14ac:dyDescent="0.3">
      <c r="B466" s="9" t="s">
        <v>267</v>
      </c>
      <c r="C466" s="289" t="str">
        <f>IF(B466&lt;&gt;"",C$413&amp;"."&amp;COUNTA(B$415:B466),"")</f>
        <v>1.18.45</v>
      </c>
      <c r="D466" s="307" t="s">
        <v>419</v>
      </c>
      <c r="E466" s="251" t="s">
        <v>2</v>
      </c>
      <c r="F466" s="8">
        <v>2</v>
      </c>
      <c r="G466" s="350"/>
      <c r="H466" s="351"/>
    </row>
    <row r="467" spans="2:8" ht="28.8" outlineLevel="2" x14ac:dyDescent="0.3">
      <c r="B467" s="9" t="s">
        <v>268</v>
      </c>
      <c r="C467" s="289" t="str">
        <f>IF(B467&lt;&gt;"",C$413&amp;"."&amp;COUNTA(B$415:B467),"")</f>
        <v>1.18.46</v>
      </c>
      <c r="D467" s="307" t="s">
        <v>420</v>
      </c>
      <c r="E467" s="251" t="s">
        <v>2</v>
      </c>
      <c r="F467" s="8">
        <v>2</v>
      </c>
      <c r="G467" s="350"/>
      <c r="H467" s="351"/>
    </row>
    <row r="468" spans="2:8" ht="28.8" outlineLevel="2" x14ac:dyDescent="0.3">
      <c r="C468" s="289" t="str">
        <f>IF(B468&lt;&gt;"",C$413&amp;"."&amp;COUNTA(B$415:B468),"")</f>
        <v/>
      </c>
      <c r="D468" s="309" t="s">
        <v>269</v>
      </c>
      <c r="E468" s="254"/>
      <c r="F468" s="225"/>
      <c r="G468" s="354"/>
      <c r="H468" s="359"/>
    </row>
    <row r="469" spans="2:8" ht="47.25" customHeight="1" outlineLevel="2" x14ac:dyDescent="0.3">
      <c r="B469" s="9" t="s">
        <v>270</v>
      </c>
      <c r="C469" s="289" t="str">
        <f>IF(B469&lt;&gt;"",C$413&amp;"."&amp;COUNTA(B$415:B469),"")</f>
        <v>1.18.47</v>
      </c>
      <c r="D469" s="307" t="s">
        <v>421</v>
      </c>
      <c r="E469" s="251" t="s">
        <v>282</v>
      </c>
      <c r="F469" s="8">
        <v>3.23</v>
      </c>
      <c r="G469" s="350"/>
      <c r="H469" s="351"/>
    </row>
    <row r="470" spans="2:8" ht="28.8" outlineLevel="2" x14ac:dyDescent="0.3">
      <c r="B470" s="9" t="s">
        <v>271</v>
      </c>
      <c r="C470" s="289" t="str">
        <f>IF(B470&lt;&gt;"",C$413&amp;"."&amp;COUNTA(B$415:B470),"")</f>
        <v>1.18.48</v>
      </c>
      <c r="D470" s="307" t="s">
        <v>1089</v>
      </c>
      <c r="E470" s="251" t="s">
        <v>281</v>
      </c>
      <c r="F470" s="8">
        <v>274.5</v>
      </c>
      <c r="G470" s="350"/>
      <c r="H470" s="351"/>
    </row>
    <row r="471" spans="2:8" ht="30.75" customHeight="1" outlineLevel="2" x14ac:dyDescent="0.3">
      <c r="B471" s="9" t="s">
        <v>272</v>
      </c>
      <c r="C471" s="289" t="str">
        <f>IF(B471&lt;&gt;"",C$413&amp;"."&amp;COUNTA(B$415:B471),"")</f>
        <v>1.18.49</v>
      </c>
      <c r="D471" s="307" t="s">
        <v>1300</v>
      </c>
      <c r="E471" s="251" t="s">
        <v>283</v>
      </c>
      <c r="F471" s="8">
        <v>4.82</v>
      </c>
      <c r="G471" s="350"/>
      <c r="H471" s="351"/>
    </row>
    <row r="472" spans="2:8" outlineLevel="2" x14ac:dyDescent="0.3">
      <c r="C472" s="4" t="str">
        <f>IF(B472&lt;&gt;"",C$524&amp;"."&amp;COUNTA(B$439:B472),"")</f>
        <v/>
      </c>
      <c r="D472" s="308" t="s">
        <v>275</v>
      </c>
      <c r="E472" s="254"/>
      <c r="F472" s="225"/>
      <c r="G472" s="354"/>
      <c r="H472" s="359"/>
    </row>
    <row r="473" spans="2:8" outlineLevel="2" x14ac:dyDescent="0.3">
      <c r="C473" s="4" t="str">
        <f>IF(B473&lt;&gt;"",C$524&amp;"."&amp;COUNTA(B$439:B473),"")</f>
        <v/>
      </c>
      <c r="D473" s="316" t="s">
        <v>275</v>
      </c>
      <c r="E473" s="254"/>
      <c r="F473" s="225"/>
      <c r="G473" s="354"/>
      <c r="H473" s="359"/>
    </row>
    <row r="474" spans="2:8" outlineLevel="1" x14ac:dyDescent="0.3">
      <c r="C474" s="288" t="s">
        <v>708</v>
      </c>
      <c r="D474" s="306" t="s">
        <v>655</v>
      </c>
      <c r="E474" s="249"/>
      <c r="F474" s="226"/>
      <c r="G474" s="355"/>
      <c r="H474" s="356"/>
    </row>
    <row r="475" spans="2:8" outlineLevel="2" x14ac:dyDescent="0.3">
      <c r="C475" s="290" t="s">
        <v>291</v>
      </c>
      <c r="D475" s="309" t="s">
        <v>1</v>
      </c>
      <c r="E475" s="256" t="s">
        <v>2</v>
      </c>
      <c r="F475" s="227" t="s">
        <v>292</v>
      </c>
      <c r="G475" s="357"/>
      <c r="H475" s="364"/>
    </row>
    <row r="476" spans="2:8" ht="62.25" customHeight="1" outlineLevel="2" x14ac:dyDescent="0.3">
      <c r="B476" s="9" t="s">
        <v>1677</v>
      </c>
      <c r="C476" s="289" t="str">
        <f>IF(B476&lt;&gt;"",C$474&amp;"."&amp;COUNTA(B$476:B476),"")</f>
        <v>1.19.1</v>
      </c>
      <c r="D476" s="307" t="s">
        <v>1681</v>
      </c>
      <c r="E476" s="261" t="s">
        <v>284</v>
      </c>
      <c r="F476" s="233">
        <v>627</v>
      </c>
      <c r="G476" s="350"/>
      <c r="H476" s="351"/>
    </row>
    <row r="477" spans="2:8" ht="28.8" outlineLevel="2" x14ac:dyDescent="0.3">
      <c r="B477" s="9" t="s">
        <v>668</v>
      </c>
      <c r="C477" s="289" t="str">
        <f>IF(B477&lt;&gt;"",C$474&amp;"."&amp;COUNTA(B$476:B477),"")</f>
        <v>1.19.2</v>
      </c>
      <c r="D477" s="307" t="s">
        <v>1680</v>
      </c>
      <c r="E477" s="261" t="s">
        <v>284</v>
      </c>
      <c r="F477" s="233">
        <v>225</v>
      </c>
      <c r="G477" s="350"/>
      <c r="H477" s="351"/>
    </row>
    <row r="478" spans="2:8" outlineLevel="2" x14ac:dyDescent="0.3">
      <c r="C478" s="4"/>
      <c r="D478" s="308"/>
      <c r="E478" s="258"/>
      <c r="F478" s="234"/>
      <c r="G478" s="372"/>
      <c r="H478" s="359"/>
    </row>
    <row r="479" spans="2:8" ht="15" outlineLevel="2" thickBot="1" x14ac:dyDescent="0.35">
      <c r="C479" s="4"/>
      <c r="D479" s="308"/>
      <c r="E479" s="253"/>
      <c r="F479" s="232"/>
      <c r="G479" s="372"/>
      <c r="H479" s="359"/>
    </row>
    <row r="480" spans="2:8" ht="27.6" thickBot="1" x14ac:dyDescent="0.35">
      <c r="C480" s="291">
        <v>2</v>
      </c>
      <c r="D480" s="319" t="s">
        <v>658</v>
      </c>
      <c r="E480" s="262"/>
      <c r="F480" s="235"/>
      <c r="G480" s="373"/>
      <c r="H480" s="374"/>
    </row>
    <row r="481" spans="1:8" ht="27" outlineLevel="1" x14ac:dyDescent="0.3">
      <c r="C481" s="288" t="s">
        <v>709</v>
      </c>
      <c r="D481" s="306" t="s">
        <v>658</v>
      </c>
      <c r="E481" s="249"/>
      <c r="F481" s="226"/>
      <c r="G481" s="355"/>
      <c r="H481" s="356"/>
    </row>
    <row r="482" spans="1:8" outlineLevel="2" x14ac:dyDescent="0.3">
      <c r="C482" s="290" t="s">
        <v>291</v>
      </c>
      <c r="D482" s="309" t="s">
        <v>1</v>
      </c>
      <c r="E482" s="256" t="s">
        <v>2</v>
      </c>
      <c r="F482" s="227" t="s">
        <v>292</v>
      </c>
      <c r="G482" s="357"/>
      <c r="H482" s="364"/>
    </row>
    <row r="483" spans="1:8" ht="28.8" outlineLevel="2" x14ac:dyDescent="0.3">
      <c r="C483" s="290"/>
      <c r="D483" s="309" t="s">
        <v>663</v>
      </c>
      <c r="E483" s="256"/>
      <c r="F483" s="227"/>
      <c r="G483" s="357"/>
      <c r="H483" s="364"/>
    </row>
    <row r="484" spans="1:8" outlineLevel="2" x14ac:dyDescent="0.3">
      <c r="B484" s="9" t="s">
        <v>664</v>
      </c>
      <c r="C484" s="289" t="str">
        <f>IF(B484&lt;&gt;"",C$481&amp;"."&amp;COUNTA(B$484:B484),"")</f>
        <v>2.1.1</v>
      </c>
      <c r="D484" s="311" t="s">
        <v>1298</v>
      </c>
      <c r="E484" s="251" t="s">
        <v>282</v>
      </c>
      <c r="F484" s="8">
        <v>133.62</v>
      </c>
      <c r="G484" s="350"/>
      <c r="H484" s="351"/>
    </row>
    <row r="485" spans="1:8" outlineLevel="2" x14ac:dyDescent="0.3">
      <c r="B485" s="9" t="s">
        <v>1040</v>
      </c>
      <c r="C485" s="289" t="str">
        <f>IF(B485&lt;&gt;"",C$481&amp;"."&amp;COUNTA(B$484:B485),"")</f>
        <v>2.1.2</v>
      </c>
      <c r="D485" s="311" t="s">
        <v>1294</v>
      </c>
      <c r="E485" s="251" t="s">
        <v>282</v>
      </c>
      <c r="F485" s="8">
        <v>1.96</v>
      </c>
      <c r="G485" s="350"/>
      <c r="H485" s="351"/>
    </row>
    <row r="486" spans="1:8" outlineLevel="2" x14ac:dyDescent="0.3">
      <c r="B486" s="9" t="s">
        <v>1041</v>
      </c>
      <c r="C486" s="289" t="str">
        <f>IF(B486&lt;&gt;"",C$481&amp;"."&amp;COUNTA(B$484:B486),"")</f>
        <v>2.1.3</v>
      </c>
      <c r="D486" s="311" t="s">
        <v>1295</v>
      </c>
      <c r="E486" s="251" t="s">
        <v>282</v>
      </c>
      <c r="F486" s="8">
        <v>8.2100000000000009</v>
      </c>
      <c r="G486" s="350"/>
      <c r="H486" s="351"/>
    </row>
    <row r="487" spans="1:8" outlineLevel="2" x14ac:dyDescent="0.3">
      <c r="B487" s="9" t="s">
        <v>1042</v>
      </c>
      <c r="C487" s="289" t="str">
        <f>IF(B487&lt;&gt;"",C$481&amp;"."&amp;COUNTA(B$484:B487),"")</f>
        <v>2.1.4</v>
      </c>
      <c r="D487" s="311" t="s">
        <v>1299</v>
      </c>
      <c r="E487" s="251" t="s">
        <v>282</v>
      </c>
      <c r="F487" s="8">
        <v>260.72000000000003</v>
      </c>
      <c r="G487" s="350"/>
      <c r="H487" s="351"/>
    </row>
    <row r="488" spans="1:8" ht="28.8" outlineLevel="2" x14ac:dyDescent="0.3">
      <c r="A488" s="221">
        <f>SUM(F484:F488)</f>
        <v>665.81000000000006</v>
      </c>
      <c r="B488" s="9" t="s">
        <v>1043</v>
      </c>
      <c r="C488" s="289" t="str">
        <f>IF(B488&lt;&gt;"",C$481&amp;"."&amp;COUNTA(B$484:B488),"")</f>
        <v>2.1.5</v>
      </c>
      <c r="D488" s="307" t="s">
        <v>1297</v>
      </c>
      <c r="E488" s="251" t="s">
        <v>282</v>
      </c>
      <c r="F488" s="8">
        <v>261.3</v>
      </c>
      <c r="G488" s="350"/>
      <c r="H488" s="351"/>
    </row>
    <row r="489" spans="1:8" outlineLevel="2" x14ac:dyDescent="0.3">
      <c r="B489" s="9" t="s">
        <v>665</v>
      </c>
      <c r="C489" s="289" t="str">
        <f>IF(B489&lt;&gt;"",C$481&amp;"."&amp;COUNTA(B$484:B489),"")</f>
        <v>2.1.6</v>
      </c>
      <c r="D489" s="311" t="s">
        <v>403</v>
      </c>
      <c r="E489" s="251" t="s">
        <v>281</v>
      </c>
      <c r="F489" s="236">
        <v>66581.86</v>
      </c>
      <c r="G489" s="350"/>
      <c r="H489" s="351"/>
    </row>
    <row r="490" spans="1:8" ht="28.8" outlineLevel="2" x14ac:dyDescent="0.3">
      <c r="B490" s="9" t="s">
        <v>666</v>
      </c>
      <c r="C490" s="289" t="str">
        <f>IF(B490&lt;&gt;"",C$481&amp;"."&amp;COUNTA(B$484:B490),"")</f>
        <v>2.1.7</v>
      </c>
      <c r="D490" s="311" t="s">
        <v>1300</v>
      </c>
      <c r="E490" s="251" t="s">
        <v>283</v>
      </c>
      <c r="F490" s="8">
        <v>1042.82</v>
      </c>
      <c r="G490" s="350"/>
      <c r="H490" s="351"/>
    </row>
    <row r="491" spans="1:8" ht="30" customHeight="1" outlineLevel="2" x14ac:dyDescent="0.3">
      <c r="B491" s="9" t="s">
        <v>680</v>
      </c>
      <c r="C491" s="289" t="str">
        <f>IF(B491&lt;&gt;"",C$481&amp;"."&amp;COUNTA(B$484:B491),"")</f>
        <v>2.1.8</v>
      </c>
      <c r="D491" s="311" t="s">
        <v>712</v>
      </c>
      <c r="E491" s="251" t="s">
        <v>284</v>
      </c>
      <c r="F491" s="8">
        <v>80.739999999999995</v>
      </c>
      <c r="G491" s="350"/>
      <c r="H491" s="351"/>
    </row>
    <row r="492" spans="1:8" ht="28.8" outlineLevel="2" x14ac:dyDescent="0.3">
      <c r="B492" s="9" t="s">
        <v>676</v>
      </c>
      <c r="C492" s="289" t="str">
        <f>IF(B492&lt;&gt;"",C$481&amp;"."&amp;COUNTA(B$484:B492),"")</f>
        <v>2.1.9</v>
      </c>
      <c r="D492" s="311" t="s">
        <v>713</v>
      </c>
      <c r="E492" s="251" t="s">
        <v>281</v>
      </c>
      <c r="F492" s="8">
        <v>16.95</v>
      </c>
      <c r="G492" s="350"/>
      <c r="H492" s="351"/>
    </row>
    <row r="493" spans="1:8" outlineLevel="2" x14ac:dyDescent="0.3">
      <c r="C493" s="4" t="str">
        <f>IF(B493&lt;&gt;"",C$481&amp;"."&amp;COUNTA(B$484:B493),"")</f>
        <v/>
      </c>
      <c r="D493" s="309" t="s">
        <v>299</v>
      </c>
      <c r="E493" s="256"/>
      <c r="F493" s="227"/>
      <c r="G493" s="357"/>
      <c r="H493" s="364"/>
    </row>
    <row r="494" spans="1:8" ht="28.8" outlineLevel="2" x14ac:dyDescent="0.3">
      <c r="C494" s="4" t="str">
        <f>IF(B494&lt;&gt;"",C$481&amp;"."&amp;COUNTA(B$484:B494),"")</f>
        <v/>
      </c>
      <c r="D494" s="309" t="s">
        <v>616</v>
      </c>
      <c r="E494" s="256"/>
      <c r="F494" s="227"/>
      <c r="G494" s="357"/>
      <c r="H494" s="364"/>
    </row>
    <row r="495" spans="1:8" outlineLevel="2" x14ac:dyDescent="0.3">
      <c r="B495" s="9" t="s">
        <v>617</v>
      </c>
      <c r="C495" s="289" t="str">
        <f>IF(B495&lt;&gt;"",C$481&amp;"."&amp;COUNTA(B$484:B495),"")</f>
        <v>2.1.10</v>
      </c>
      <c r="D495" s="307" t="s">
        <v>606</v>
      </c>
      <c r="E495" s="251" t="s">
        <v>2</v>
      </c>
      <c r="F495" s="8">
        <v>8</v>
      </c>
      <c r="G495" s="350"/>
      <c r="H495" s="351"/>
    </row>
    <row r="496" spans="1:8" ht="28.8" outlineLevel="2" x14ac:dyDescent="0.3">
      <c r="B496" s="9" t="s">
        <v>618</v>
      </c>
      <c r="C496" s="289" t="str">
        <f>IF(B496&lt;&gt;"",C$481&amp;"."&amp;COUNTA(B$484:B496),"")</f>
        <v>2.1.11</v>
      </c>
      <c r="D496" s="307" t="s">
        <v>607</v>
      </c>
      <c r="E496" s="251" t="s">
        <v>2</v>
      </c>
      <c r="F496" s="8">
        <v>1</v>
      </c>
      <c r="G496" s="350"/>
      <c r="H496" s="351"/>
    </row>
    <row r="497" spans="1:8" ht="38.25" customHeight="1" outlineLevel="2" x14ac:dyDescent="0.3">
      <c r="B497" s="9" t="s">
        <v>619</v>
      </c>
      <c r="C497" s="289" t="str">
        <f>IF(B497&lt;&gt;"",C$481&amp;"."&amp;COUNTA(B$484:B497),"")</f>
        <v>2.1.12</v>
      </c>
      <c r="D497" s="307" t="s">
        <v>608</v>
      </c>
      <c r="E497" s="251" t="s">
        <v>2</v>
      </c>
      <c r="F497" s="8">
        <v>1</v>
      </c>
      <c r="G497" s="350"/>
      <c r="H497" s="351"/>
    </row>
    <row r="498" spans="1:8" ht="28.8" outlineLevel="2" x14ac:dyDescent="0.3">
      <c r="B498" s="9" t="s">
        <v>620</v>
      </c>
      <c r="C498" s="289" t="str">
        <f>IF(B498&lt;&gt;"",C$481&amp;"."&amp;COUNTA(B$484:B498),"")</f>
        <v>2.1.13</v>
      </c>
      <c r="D498" s="307" t="s">
        <v>609</v>
      </c>
      <c r="E498" s="251" t="s">
        <v>2</v>
      </c>
      <c r="F498" s="8">
        <v>1</v>
      </c>
      <c r="G498" s="350"/>
      <c r="H498" s="351"/>
    </row>
    <row r="499" spans="1:8" ht="43.2" outlineLevel="2" x14ac:dyDescent="0.3">
      <c r="A499" s="9" t="str">
        <f>UPPER(D499)</f>
        <v>VÁLVULA MARIPOSA CONCÉNTRICA BRIDADA DE 24" CON OPERADOR DE ENGRANAJES PARA MONTAJE EN BRIDAS CLASE ANSI 125/150</v>
      </c>
      <c r="B499" s="9" t="s">
        <v>621</v>
      </c>
      <c r="C499" s="289" t="str">
        <f>IF(B499&lt;&gt;"",C$481&amp;"."&amp;COUNTA(B$484:B499),"")</f>
        <v>2.1.14</v>
      </c>
      <c r="D499" s="307" t="s">
        <v>979</v>
      </c>
      <c r="E499" s="251" t="s">
        <v>2</v>
      </c>
      <c r="F499" s="8">
        <v>1</v>
      </c>
      <c r="G499" s="350"/>
      <c r="H499" s="351"/>
    </row>
    <row r="500" spans="1:8" ht="41.25" customHeight="1" outlineLevel="2" x14ac:dyDescent="0.3">
      <c r="B500" s="9" t="s">
        <v>622</v>
      </c>
      <c r="C500" s="289" t="str">
        <f>IF(B500&lt;&gt;"",C$481&amp;"."&amp;COUNTA(B$484:B500),"")</f>
        <v>2.1.15</v>
      </c>
      <c r="D500" s="307" t="s">
        <v>610</v>
      </c>
      <c r="E500" s="251" t="s">
        <v>2</v>
      </c>
      <c r="F500" s="8">
        <v>1</v>
      </c>
      <c r="G500" s="350"/>
      <c r="H500" s="351"/>
    </row>
    <row r="501" spans="1:8" ht="46.5" customHeight="1" outlineLevel="2" x14ac:dyDescent="0.3">
      <c r="B501" s="9" t="s">
        <v>623</v>
      </c>
      <c r="C501" s="289" t="str">
        <f>IF(B501&lt;&gt;"",C$481&amp;"."&amp;COUNTA(B$484:B501),"")</f>
        <v>2.1.16</v>
      </c>
      <c r="D501" s="307" t="s">
        <v>611</v>
      </c>
      <c r="E501" s="251" t="s">
        <v>2</v>
      </c>
      <c r="F501" s="8">
        <v>1</v>
      </c>
      <c r="G501" s="350"/>
      <c r="H501" s="351"/>
    </row>
    <row r="502" spans="1:8" ht="28.8" outlineLevel="2" x14ac:dyDescent="0.3">
      <c r="B502" s="9" t="s">
        <v>624</v>
      </c>
      <c r="C502" s="289" t="str">
        <f>IF(B502&lt;&gt;"",C$481&amp;"."&amp;COUNTA(B$484:B502),"")</f>
        <v>2.1.17</v>
      </c>
      <c r="D502" s="307" t="s">
        <v>612</v>
      </c>
      <c r="E502" s="251" t="s">
        <v>2</v>
      </c>
      <c r="F502" s="8">
        <v>1</v>
      </c>
      <c r="G502" s="350"/>
      <c r="H502" s="351"/>
    </row>
    <row r="503" spans="1:8" ht="33.75" customHeight="1" outlineLevel="2" x14ac:dyDescent="0.3">
      <c r="B503" s="9" t="s">
        <v>625</v>
      </c>
      <c r="C503" s="289" t="str">
        <f>IF(B503&lt;&gt;"",C$481&amp;"."&amp;COUNTA(B$484:B503),"")</f>
        <v>2.1.18</v>
      </c>
      <c r="D503" s="307" t="s">
        <v>613</v>
      </c>
      <c r="E503" s="251" t="s">
        <v>2</v>
      </c>
      <c r="F503" s="8">
        <v>1</v>
      </c>
      <c r="G503" s="350"/>
      <c r="H503" s="351"/>
    </row>
    <row r="504" spans="1:8" outlineLevel="2" x14ac:dyDescent="0.3">
      <c r="B504" s="9" t="s">
        <v>626</v>
      </c>
      <c r="C504" s="289" t="str">
        <f>IF(B504&lt;&gt;"",C$481&amp;"."&amp;COUNTA(B$484:B504),"")</f>
        <v>2.1.19</v>
      </c>
      <c r="D504" s="307" t="s">
        <v>614</v>
      </c>
      <c r="E504" s="251" t="s">
        <v>2</v>
      </c>
      <c r="F504" s="8">
        <v>1</v>
      </c>
      <c r="G504" s="350"/>
      <c r="H504" s="351"/>
    </row>
    <row r="505" spans="1:8" ht="30.75" customHeight="1" outlineLevel="2" x14ac:dyDescent="0.3">
      <c r="B505" s="9" t="s">
        <v>627</v>
      </c>
      <c r="C505" s="289" t="str">
        <f>IF(B505&lt;&gt;"",C$481&amp;"."&amp;COUNTA(B$484:B505),"")</f>
        <v>2.1.20</v>
      </c>
      <c r="D505" s="307" t="s">
        <v>615</v>
      </c>
      <c r="E505" s="251" t="s">
        <v>2</v>
      </c>
      <c r="F505" s="8">
        <v>1</v>
      </c>
      <c r="G505" s="350"/>
      <c r="H505" s="351"/>
    </row>
    <row r="506" spans="1:8" outlineLevel="2" x14ac:dyDescent="0.3">
      <c r="C506" s="4" t="str">
        <f>IF(B506&lt;&gt;"",C$481&amp;"."&amp;COUNTA(B$484:B506),"")</f>
        <v/>
      </c>
      <c r="D506" s="309" t="s">
        <v>174</v>
      </c>
      <c r="E506" s="256"/>
      <c r="F506" s="227"/>
      <c r="G506" s="357"/>
      <c r="H506" s="364"/>
    </row>
    <row r="507" spans="1:8" ht="28.8" outlineLevel="2" x14ac:dyDescent="0.3">
      <c r="A507" s="212" t="s">
        <v>338</v>
      </c>
      <c r="B507" s="9" t="s">
        <v>175</v>
      </c>
      <c r="C507" s="289" t="str">
        <f>IF(B507&lt;&gt;"",C$481&amp;"."&amp;COUNTA(B$484:B507),"")</f>
        <v>2.1.21</v>
      </c>
      <c r="D507" s="317" t="s">
        <v>1091</v>
      </c>
      <c r="E507" s="252" t="s">
        <v>2</v>
      </c>
      <c r="F507" s="8">
        <v>3</v>
      </c>
      <c r="G507" s="350"/>
      <c r="H507" s="351"/>
    </row>
    <row r="508" spans="1:8" ht="57.6" outlineLevel="2" x14ac:dyDescent="0.3">
      <c r="A508" s="212" t="s">
        <v>339</v>
      </c>
      <c r="B508" s="9" t="s">
        <v>176</v>
      </c>
      <c r="C508" s="289" t="str">
        <f>IF(B508&lt;&gt;"",C$481&amp;"."&amp;COUNTA(B$484:B508),"")</f>
        <v>2.1.22</v>
      </c>
      <c r="D508" s="317" t="s">
        <v>1075</v>
      </c>
      <c r="E508" s="252" t="s">
        <v>2</v>
      </c>
      <c r="F508" s="8">
        <v>3</v>
      </c>
      <c r="G508" s="350"/>
      <c r="H508" s="351"/>
    </row>
    <row r="509" spans="1:8" ht="28.8" outlineLevel="2" x14ac:dyDescent="0.3">
      <c r="A509" s="212" t="s">
        <v>340</v>
      </c>
      <c r="B509" s="9" t="s">
        <v>177</v>
      </c>
      <c r="C509" s="289" t="str">
        <f>IF(B509&lt;&gt;"",C$481&amp;"."&amp;COUNTA(B$484:B509),"")</f>
        <v>2.1.23</v>
      </c>
      <c r="D509" s="317" t="s">
        <v>408</v>
      </c>
      <c r="E509" s="252" t="s">
        <v>2</v>
      </c>
      <c r="F509" s="8">
        <v>3</v>
      </c>
      <c r="G509" s="350"/>
      <c r="H509" s="351"/>
    </row>
    <row r="510" spans="1:8" ht="57.6" outlineLevel="2" x14ac:dyDescent="0.3">
      <c r="A510" s="212" t="s">
        <v>341</v>
      </c>
      <c r="B510" s="9" t="s">
        <v>178</v>
      </c>
      <c r="C510" s="289" t="str">
        <f>IF(B510&lt;&gt;"",C$481&amp;"."&amp;COUNTA(B$484:B510),"")</f>
        <v>2.1.24</v>
      </c>
      <c r="D510" s="317" t="s">
        <v>1055</v>
      </c>
      <c r="E510" s="252" t="s">
        <v>2</v>
      </c>
      <c r="F510" s="8">
        <v>3</v>
      </c>
      <c r="G510" s="350"/>
      <c r="H510" s="351"/>
    </row>
    <row r="511" spans="1:8" ht="28.8" outlineLevel="2" x14ac:dyDescent="0.3">
      <c r="A511" s="212" t="s">
        <v>342</v>
      </c>
      <c r="B511" s="9" t="s">
        <v>179</v>
      </c>
      <c r="C511" s="289" t="str">
        <f>IF(B511&lt;&gt;"",C$481&amp;"."&amp;COUNTA(B$484:B511),"")</f>
        <v>2.1.25</v>
      </c>
      <c r="D511" s="317" t="s">
        <v>1076</v>
      </c>
      <c r="E511" s="252" t="s">
        <v>2</v>
      </c>
      <c r="F511" s="8">
        <v>3</v>
      </c>
      <c r="G511" s="350"/>
      <c r="H511" s="351"/>
    </row>
    <row r="512" spans="1:8" ht="43.2" outlineLevel="2" x14ac:dyDescent="0.3">
      <c r="A512" s="212" t="s">
        <v>343</v>
      </c>
      <c r="B512" s="9" t="s">
        <v>180</v>
      </c>
      <c r="C512" s="289" t="str">
        <f>IF(B512&lt;&gt;"",C$481&amp;"."&amp;COUNTA(B$484:B512),"")</f>
        <v>2.1.26</v>
      </c>
      <c r="D512" s="317" t="s">
        <v>1077</v>
      </c>
      <c r="E512" s="252" t="s">
        <v>2</v>
      </c>
      <c r="F512" s="8">
        <v>3</v>
      </c>
      <c r="G512" s="350"/>
      <c r="H512" s="351"/>
    </row>
    <row r="513" spans="1:8" ht="43.2" outlineLevel="2" x14ac:dyDescent="0.3">
      <c r="A513" s="212" t="s">
        <v>344</v>
      </c>
      <c r="B513" s="9" t="s">
        <v>181</v>
      </c>
      <c r="C513" s="289" t="str">
        <f>IF(B513&lt;&gt;"",C$481&amp;"."&amp;COUNTA(B$484:B513),"")</f>
        <v>2.1.27</v>
      </c>
      <c r="D513" s="317" t="s">
        <v>1078</v>
      </c>
      <c r="E513" s="252" t="s">
        <v>2</v>
      </c>
      <c r="F513" s="8">
        <v>2</v>
      </c>
      <c r="G513" s="350"/>
      <c r="H513" s="351"/>
    </row>
    <row r="514" spans="1:8" ht="57.6" outlineLevel="2" x14ac:dyDescent="0.3">
      <c r="A514" s="212" t="s">
        <v>345</v>
      </c>
      <c r="B514" s="9" t="s">
        <v>182</v>
      </c>
      <c r="C514" s="289" t="str">
        <f>IF(B514&lt;&gt;"",C$481&amp;"."&amp;COUNTA(B$484:B514),"")</f>
        <v>2.1.28</v>
      </c>
      <c r="D514" s="317" t="s">
        <v>1054</v>
      </c>
      <c r="E514" s="252" t="s">
        <v>2</v>
      </c>
      <c r="F514" s="8">
        <v>2</v>
      </c>
      <c r="G514" s="350"/>
      <c r="H514" s="351"/>
    </row>
    <row r="515" spans="1:8" ht="28.8" outlineLevel="2" x14ac:dyDescent="0.3">
      <c r="A515" s="212" t="s">
        <v>346</v>
      </c>
      <c r="B515" s="9" t="s">
        <v>183</v>
      </c>
      <c r="C515" s="289" t="str">
        <f>IF(B515&lt;&gt;"",C$481&amp;"."&amp;COUNTA(B$484:B515),"")</f>
        <v>2.1.29</v>
      </c>
      <c r="D515" s="317" t="s">
        <v>409</v>
      </c>
      <c r="E515" s="252" t="s">
        <v>2</v>
      </c>
      <c r="F515" s="8">
        <v>2</v>
      </c>
      <c r="G515" s="350"/>
      <c r="H515" s="351"/>
    </row>
    <row r="516" spans="1:8" ht="28.8" outlineLevel="2" x14ac:dyDescent="0.3">
      <c r="A516" s="212" t="s">
        <v>347</v>
      </c>
      <c r="B516" s="9" t="s">
        <v>184</v>
      </c>
      <c r="C516" s="289" t="str">
        <f>IF(B516&lt;&gt;"",C$481&amp;"."&amp;COUNTA(B$484:B516),"")</f>
        <v>2.1.30</v>
      </c>
      <c r="D516" s="317" t="s">
        <v>410</v>
      </c>
      <c r="E516" s="252" t="s">
        <v>2</v>
      </c>
      <c r="F516" s="8">
        <v>4</v>
      </c>
      <c r="G516" s="350"/>
      <c r="H516" s="351"/>
    </row>
    <row r="517" spans="1:8" ht="52.5" customHeight="1" outlineLevel="2" x14ac:dyDescent="0.3">
      <c r="B517" s="9" t="s">
        <v>185</v>
      </c>
      <c r="C517" s="289" t="str">
        <f>IF(B517&lt;&gt;"",C$481&amp;"."&amp;COUNTA(B$484:B517),"")</f>
        <v>2.1.31</v>
      </c>
      <c r="D517" s="317" t="s">
        <v>980</v>
      </c>
      <c r="E517" s="252" t="s">
        <v>2</v>
      </c>
      <c r="F517" s="8">
        <v>2</v>
      </c>
      <c r="G517" s="350"/>
      <c r="H517" s="351"/>
    </row>
    <row r="518" spans="1:8" ht="28.8" outlineLevel="2" x14ac:dyDescent="0.3">
      <c r="B518" s="9" t="s">
        <v>186</v>
      </c>
      <c r="C518" s="289" t="str">
        <f>IF(B518&lt;&gt;"",C$481&amp;"."&amp;COUNTA(B$484:B518),"")</f>
        <v>2.1.32</v>
      </c>
      <c r="D518" s="317" t="s">
        <v>1079</v>
      </c>
      <c r="E518" s="252" t="s">
        <v>2</v>
      </c>
      <c r="F518" s="8">
        <v>2</v>
      </c>
      <c r="G518" s="350"/>
      <c r="H518" s="351"/>
    </row>
    <row r="519" spans="1:8" ht="28.8" outlineLevel="2" x14ac:dyDescent="0.3">
      <c r="B519" s="9" t="s">
        <v>187</v>
      </c>
      <c r="C519" s="289" t="str">
        <f>IF(B519&lt;&gt;"",C$481&amp;"."&amp;COUNTA(B$484:B519),"")</f>
        <v>2.1.33</v>
      </c>
      <c r="D519" s="317" t="s">
        <v>981</v>
      </c>
      <c r="E519" s="252" t="s">
        <v>2</v>
      </c>
      <c r="F519" s="8">
        <v>1</v>
      </c>
      <c r="G519" s="350"/>
      <c r="H519" s="351"/>
    </row>
    <row r="520" spans="1:8" ht="28.8" outlineLevel="2" x14ac:dyDescent="0.3">
      <c r="B520" s="9" t="s">
        <v>188</v>
      </c>
      <c r="C520" s="289" t="str">
        <f>IF(B520&lt;&gt;"",C$481&amp;"."&amp;COUNTA(B$484:B520),"")</f>
        <v>2.1.34</v>
      </c>
      <c r="D520" s="317" t="s">
        <v>411</v>
      </c>
      <c r="E520" s="252" t="s">
        <v>2</v>
      </c>
      <c r="F520" s="8">
        <v>1</v>
      </c>
      <c r="G520" s="350"/>
      <c r="H520" s="351"/>
    </row>
    <row r="521" spans="1:8" ht="28.8" outlineLevel="2" x14ac:dyDescent="0.3">
      <c r="B521" s="9" t="s">
        <v>189</v>
      </c>
      <c r="C521" s="289" t="str">
        <f>IF(B521&lt;&gt;"",C$481&amp;"."&amp;COUNTA(B$484:B521),"")</f>
        <v>2.1.35</v>
      </c>
      <c r="D521" s="317" t="s">
        <v>1013</v>
      </c>
      <c r="E521" s="252" t="s">
        <v>2</v>
      </c>
      <c r="F521" s="8">
        <v>1</v>
      </c>
      <c r="G521" s="350"/>
      <c r="H521" s="351"/>
    </row>
    <row r="522" spans="1:8" ht="28.8" outlineLevel="2" x14ac:dyDescent="0.3">
      <c r="B522" s="9" t="s">
        <v>190</v>
      </c>
      <c r="C522" s="289" t="str">
        <f>IF(B522&lt;&gt;"",C$481&amp;"."&amp;COUNTA(B$484:B522),"")</f>
        <v>2.1.36</v>
      </c>
      <c r="D522" s="317" t="s">
        <v>1080</v>
      </c>
      <c r="E522" s="252" t="s">
        <v>2</v>
      </c>
      <c r="F522" s="8">
        <v>4</v>
      </c>
      <c r="G522" s="350"/>
      <c r="H522" s="351"/>
    </row>
    <row r="523" spans="1:8" ht="28.8" outlineLevel="2" x14ac:dyDescent="0.3">
      <c r="B523" s="9" t="s">
        <v>191</v>
      </c>
      <c r="C523" s="289" t="str">
        <f>IF(B523&lt;&gt;"",C$481&amp;"."&amp;COUNTA(B$484:B523),"")</f>
        <v>2.1.37</v>
      </c>
      <c r="D523" s="317" t="s">
        <v>1081</v>
      </c>
      <c r="E523" s="252" t="s">
        <v>2</v>
      </c>
      <c r="F523" s="8">
        <v>1</v>
      </c>
      <c r="G523" s="350"/>
      <c r="H523" s="351"/>
    </row>
    <row r="524" spans="1:8" ht="43.2" outlineLevel="2" x14ac:dyDescent="0.3">
      <c r="B524" s="9" t="s">
        <v>192</v>
      </c>
      <c r="C524" s="289" t="str">
        <f>IF(B524&lt;&gt;"",C$481&amp;"."&amp;COUNTA(B$484:B524),"")</f>
        <v>2.1.38</v>
      </c>
      <c r="D524" s="317" t="s">
        <v>1082</v>
      </c>
      <c r="E524" s="252" t="s">
        <v>2</v>
      </c>
      <c r="F524" s="8">
        <v>1</v>
      </c>
      <c r="G524" s="350"/>
      <c r="H524" s="351"/>
    </row>
    <row r="525" spans="1:8" ht="28.8" outlineLevel="2" x14ac:dyDescent="0.3">
      <c r="B525" s="9" t="s">
        <v>193</v>
      </c>
      <c r="C525" s="289" t="str">
        <f>IF(B525&lt;&gt;"",C$481&amp;"."&amp;COUNTA(B$484:B525),"")</f>
        <v>2.1.39</v>
      </c>
      <c r="D525" s="317" t="s">
        <v>982</v>
      </c>
      <c r="E525" s="252" t="s">
        <v>2</v>
      </c>
      <c r="F525" s="8">
        <v>1</v>
      </c>
      <c r="G525" s="350"/>
      <c r="H525" s="351"/>
    </row>
    <row r="526" spans="1:8" ht="28.8" outlineLevel="2" x14ac:dyDescent="0.3">
      <c r="B526" s="9" t="s">
        <v>194</v>
      </c>
      <c r="C526" s="289" t="str">
        <f>IF(B526&lt;&gt;"",C$481&amp;"."&amp;COUNTA(B$484:B526),"")</f>
        <v>2.1.40</v>
      </c>
      <c r="D526" s="317" t="s">
        <v>1014</v>
      </c>
      <c r="E526" s="252" t="s">
        <v>2</v>
      </c>
      <c r="F526" s="8">
        <v>1</v>
      </c>
      <c r="G526" s="350"/>
      <c r="H526" s="351"/>
    </row>
    <row r="527" spans="1:8" ht="43.2" outlineLevel="2" x14ac:dyDescent="0.3">
      <c r="B527" s="9" t="s">
        <v>195</v>
      </c>
      <c r="C527" s="289" t="str">
        <f>IF(B527&lt;&gt;"",C$481&amp;"."&amp;COUNTA(B$484:B527),"")</f>
        <v>2.1.41</v>
      </c>
      <c r="D527" s="307" t="s">
        <v>1149</v>
      </c>
      <c r="E527" s="252" t="s">
        <v>2</v>
      </c>
      <c r="F527" s="8">
        <v>1</v>
      </c>
      <c r="G527" s="350"/>
      <c r="H527" s="351"/>
    </row>
    <row r="528" spans="1:8" ht="48.75" customHeight="1" outlineLevel="2" x14ac:dyDescent="0.3">
      <c r="B528" s="9" t="s">
        <v>196</v>
      </c>
      <c r="C528" s="289" t="str">
        <f>IF(B528&lt;&gt;"",C$481&amp;"."&amp;COUNTA(B$484:B528),"")</f>
        <v>2.1.42</v>
      </c>
      <c r="D528" s="317" t="s">
        <v>1083</v>
      </c>
      <c r="E528" s="252" t="s">
        <v>2</v>
      </c>
      <c r="F528" s="8">
        <v>2</v>
      </c>
      <c r="G528" s="350"/>
      <c r="H528" s="351"/>
    </row>
    <row r="529" spans="2:8" ht="28.8" outlineLevel="2" x14ac:dyDescent="0.3">
      <c r="B529" s="9" t="s">
        <v>197</v>
      </c>
      <c r="C529" s="289" t="str">
        <f>IF(B529&lt;&gt;"",C$481&amp;"."&amp;COUNTA(B$484:B529),"")</f>
        <v>2.1.43</v>
      </c>
      <c r="D529" s="317" t="s">
        <v>1015</v>
      </c>
      <c r="E529" s="252" t="s">
        <v>2</v>
      </c>
      <c r="F529" s="8">
        <v>1</v>
      </c>
      <c r="G529" s="350"/>
      <c r="H529" s="351"/>
    </row>
    <row r="530" spans="2:8" ht="48.75" customHeight="1" outlineLevel="2" x14ac:dyDescent="0.3">
      <c r="B530" s="9" t="s">
        <v>198</v>
      </c>
      <c r="C530" s="289" t="str">
        <f>IF(B530&lt;&gt;"",C$481&amp;"."&amp;COUNTA(B$484:B530),"")</f>
        <v>2.1.44</v>
      </c>
      <c r="D530" s="317" t="s">
        <v>1084</v>
      </c>
      <c r="E530" s="252" t="s">
        <v>2</v>
      </c>
      <c r="F530" s="8">
        <v>1</v>
      </c>
      <c r="G530" s="350"/>
      <c r="H530" s="351"/>
    </row>
    <row r="531" spans="2:8" ht="42" customHeight="1" outlineLevel="2" x14ac:dyDescent="0.3">
      <c r="B531" s="9" t="s">
        <v>517</v>
      </c>
      <c r="C531" s="289" t="str">
        <f>IF(B531&lt;&gt;"",C$481&amp;"."&amp;COUNTA(B$484:B531),"")</f>
        <v>2.1.45</v>
      </c>
      <c r="D531" s="317" t="s">
        <v>1085</v>
      </c>
      <c r="E531" s="252" t="s">
        <v>2</v>
      </c>
      <c r="F531" s="8">
        <v>1</v>
      </c>
      <c r="G531" s="350"/>
      <c r="H531" s="351"/>
    </row>
    <row r="532" spans="2:8" ht="28.8" outlineLevel="2" x14ac:dyDescent="0.3">
      <c r="B532" s="9" t="s">
        <v>199</v>
      </c>
      <c r="C532" s="289" t="str">
        <f>IF(B532&lt;&gt;"",C$481&amp;"."&amp;COUNTA(B$484:B532),"")</f>
        <v>2.1.46</v>
      </c>
      <c r="D532" s="317" t="s">
        <v>1086</v>
      </c>
      <c r="E532" s="252" t="s">
        <v>2</v>
      </c>
      <c r="F532" s="8">
        <v>1</v>
      </c>
      <c r="G532" s="350"/>
      <c r="H532" s="351"/>
    </row>
    <row r="533" spans="2:8" ht="28.8" outlineLevel="2" x14ac:dyDescent="0.3">
      <c r="B533" s="9" t="s">
        <v>200</v>
      </c>
      <c r="C533" s="289" t="str">
        <f>IF(B533&lt;&gt;"",C$481&amp;"."&amp;COUNTA(B$484:B533),"")</f>
        <v>2.1.47</v>
      </c>
      <c r="D533" s="317" t="s">
        <v>1095</v>
      </c>
      <c r="E533" s="252" t="s">
        <v>2</v>
      </c>
      <c r="F533" s="8">
        <v>3</v>
      </c>
      <c r="G533" s="350"/>
      <c r="H533" s="351"/>
    </row>
    <row r="534" spans="2:8" ht="28.8" outlineLevel="2" x14ac:dyDescent="0.3">
      <c r="B534" s="9" t="s">
        <v>201</v>
      </c>
      <c r="C534" s="289" t="str">
        <f>IF(B534&lt;&gt;"",C$481&amp;"."&amp;COUNTA(B$484:B534),"")</f>
        <v>2.1.48</v>
      </c>
      <c r="D534" s="317" t="s">
        <v>1016</v>
      </c>
      <c r="E534" s="252" t="s">
        <v>2</v>
      </c>
      <c r="F534" s="8">
        <v>1</v>
      </c>
      <c r="G534" s="350"/>
      <c r="H534" s="351"/>
    </row>
    <row r="535" spans="2:8" ht="43.2" outlineLevel="2" x14ac:dyDescent="0.3">
      <c r="B535" s="9" t="s">
        <v>202</v>
      </c>
      <c r="C535" s="289" t="str">
        <f>IF(B535&lt;&gt;"",C$481&amp;"."&amp;COUNTA(B$484:B535),"")</f>
        <v>2.1.49</v>
      </c>
      <c r="D535" s="317" t="s">
        <v>1087</v>
      </c>
      <c r="E535" s="252" t="s">
        <v>2</v>
      </c>
      <c r="F535" s="8">
        <v>1</v>
      </c>
      <c r="G535" s="350"/>
      <c r="H535" s="351"/>
    </row>
    <row r="536" spans="2:8" ht="28.8" outlineLevel="2" x14ac:dyDescent="0.3">
      <c r="B536" s="9" t="s">
        <v>203</v>
      </c>
      <c r="C536" s="289" t="str">
        <f>IF(B536&lt;&gt;"",C$481&amp;"."&amp;COUNTA(B$484:B536),"")</f>
        <v>2.1.50</v>
      </c>
      <c r="D536" s="317" t="s">
        <v>1017</v>
      </c>
      <c r="E536" s="252" t="s">
        <v>2</v>
      </c>
      <c r="F536" s="8">
        <v>1</v>
      </c>
      <c r="G536" s="350"/>
      <c r="H536" s="351"/>
    </row>
    <row r="537" spans="2:8" ht="28.8" outlineLevel="2" x14ac:dyDescent="0.3">
      <c r="B537" s="9" t="s">
        <v>204</v>
      </c>
      <c r="C537" s="289" t="str">
        <f>IF(B537&lt;&gt;"",C$481&amp;"."&amp;COUNTA(B$484:B537),"")</f>
        <v>2.1.51</v>
      </c>
      <c r="D537" s="317" t="s">
        <v>348</v>
      </c>
      <c r="E537" s="252" t="s">
        <v>2</v>
      </c>
      <c r="F537" s="8">
        <v>1</v>
      </c>
      <c r="G537" s="350"/>
      <c r="H537" s="351"/>
    </row>
    <row r="538" spans="2:8" outlineLevel="2" x14ac:dyDescent="0.3">
      <c r="C538" s="4" t="str">
        <f>IF(B538&lt;&gt;"",C$481&amp;"."&amp;COUNTA(B$484:B538),"")</f>
        <v/>
      </c>
      <c r="D538" s="309" t="s">
        <v>71</v>
      </c>
      <c r="E538" s="254"/>
      <c r="F538" s="225"/>
      <c r="G538" s="352"/>
      <c r="H538" s="359"/>
    </row>
    <row r="539" spans="2:8" ht="28.8" outlineLevel="2" x14ac:dyDescent="0.3">
      <c r="B539" s="9" t="s">
        <v>518</v>
      </c>
      <c r="C539" s="289" t="str">
        <f>IF(B539&lt;&gt;"",C$481&amp;"."&amp;COUNTA(B$484:B539),"")</f>
        <v>2.1.52</v>
      </c>
      <c r="D539" s="307" t="s">
        <v>407</v>
      </c>
      <c r="E539" s="251" t="s">
        <v>2</v>
      </c>
      <c r="F539" s="8">
        <v>4</v>
      </c>
      <c r="G539" s="350"/>
      <c r="H539" s="351"/>
    </row>
    <row r="540" spans="2:8" ht="28.8" outlineLevel="2" x14ac:dyDescent="0.3">
      <c r="B540" s="9" t="s">
        <v>519</v>
      </c>
      <c r="C540" s="289" t="str">
        <f>IF(B540&lt;&gt;"",C$481&amp;"."&amp;COUNTA(B$484:B540),"")</f>
        <v>2.1.53</v>
      </c>
      <c r="D540" s="307" t="s">
        <v>1034</v>
      </c>
      <c r="E540" s="251" t="s">
        <v>284</v>
      </c>
      <c r="F540" s="8">
        <v>13.2</v>
      </c>
      <c r="G540" s="350"/>
      <c r="H540" s="351"/>
    </row>
    <row r="541" spans="2:8" outlineLevel="2" x14ac:dyDescent="0.3">
      <c r="C541" s="4" t="str">
        <f>IF(B541&lt;&gt;"",C$481&amp;"."&amp;COUNTA(B$484:B541),"")</f>
        <v/>
      </c>
      <c r="D541" s="309" t="s">
        <v>205</v>
      </c>
      <c r="E541" s="254"/>
      <c r="F541" s="225"/>
      <c r="G541" s="360"/>
      <c r="H541" s="361"/>
    </row>
    <row r="542" spans="2:8" ht="28.8" outlineLevel="2" x14ac:dyDescent="0.3">
      <c r="B542" s="9" t="s">
        <v>520</v>
      </c>
      <c r="C542" s="289" t="str">
        <f>IF(B542&lt;&gt;"",C$481&amp;"."&amp;COUNTA(B$484:B542),"")</f>
        <v>2.1.54</v>
      </c>
      <c r="D542" s="307" t="s">
        <v>1129</v>
      </c>
      <c r="E542" s="251" t="s">
        <v>283</v>
      </c>
      <c r="F542" s="8">
        <v>274.58</v>
      </c>
      <c r="G542" s="350"/>
      <c r="H542" s="351"/>
    </row>
    <row r="543" spans="2:8" outlineLevel="2" x14ac:dyDescent="0.3">
      <c r="B543" s="9" t="s">
        <v>521</v>
      </c>
      <c r="C543" s="289" t="str">
        <f>IF(B543&lt;&gt;"",C$481&amp;"."&amp;COUNTA(B$484:B543),"")</f>
        <v>2.1.55</v>
      </c>
      <c r="D543" s="307" t="s">
        <v>562</v>
      </c>
      <c r="E543" s="251" t="s">
        <v>2</v>
      </c>
      <c r="F543" s="8">
        <v>1</v>
      </c>
      <c r="G543" s="350"/>
      <c r="H543" s="351"/>
    </row>
    <row r="544" spans="2:8" outlineLevel="2" x14ac:dyDescent="0.3">
      <c r="B544" s="9" t="s">
        <v>522</v>
      </c>
      <c r="C544" s="289" t="str">
        <f>IF(B544&lt;&gt;"",C$481&amp;"."&amp;COUNTA(B$484:B544),"")</f>
        <v>2.1.56</v>
      </c>
      <c r="D544" s="307" t="s">
        <v>563</v>
      </c>
      <c r="E544" s="251" t="s">
        <v>2</v>
      </c>
      <c r="F544" s="8">
        <v>4</v>
      </c>
      <c r="G544" s="350"/>
      <c r="H544" s="351"/>
    </row>
    <row r="545" spans="1:9" outlineLevel="2" x14ac:dyDescent="0.3">
      <c r="C545" s="4" t="str">
        <f>IF(B545&lt;&gt;"",C$481&amp;"."&amp;COUNTA(B$484:B545),"")</f>
        <v/>
      </c>
      <c r="D545" s="308"/>
      <c r="E545" s="254"/>
      <c r="F545" s="225"/>
      <c r="G545" s="360"/>
      <c r="H545" s="359"/>
    </row>
    <row r="546" spans="1:9" outlineLevel="2" x14ac:dyDescent="0.3">
      <c r="C546" s="4" t="str">
        <f>IF(B546&lt;&gt;"",C$481&amp;"."&amp;COUNTA(B$484:B546),"")</f>
        <v/>
      </c>
      <c r="D546" s="309" t="s">
        <v>500</v>
      </c>
      <c r="E546" s="254"/>
      <c r="F546" s="225"/>
      <c r="G546" s="360"/>
      <c r="H546" s="359"/>
    </row>
    <row r="547" spans="1:9" ht="28.8" outlineLevel="2" x14ac:dyDescent="0.3">
      <c r="B547" s="9" t="s">
        <v>501</v>
      </c>
      <c r="C547" s="289" t="str">
        <f>IF(B547&lt;&gt;"",C$481&amp;"."&amp;COUNTA(B$484:B547),"")</f>
        <v>2.1.57</v>
      </c>
      <c r="D547" s="307" t="s">
        <v>502</v>
      </c>
      <c r="E547" s="251" t="s">
        <v>276</v>
      </c>
      <c r="F547" s="8">
        <v>1</v>
      </c>
      <c r="G547" s="350"/>
      <c r="H547" s="351"/>
    </row>
    <row r="548" spans="1:9" outlineLevel="2" x14ac:dyDescent="0.3">
      <c r="C548" s="289"/>
      <c r="D548" s="320"/>
      <c r="E548" s="263"/>
      <c r="F548" s="237"/>
      <c r="G548" s="375"/>
      <c r="H548" s="376"/>
    </row>
    <row r="549" spans="1:9" ht="15" outlineLevel="2" thickBot="1" x14ac:dyDescent="0.35">
      <c r="C549" s="4" t="str">
        <f>IF(B549&lt;&gt;"",C$481&amp;"."&amp;COUNTA(B$484:B549),"")</f>
        <v/>
      </c>
      <c r="D549" s="303" t="s">
        <v>275</v>
      </c>
      <c r="E549" s="246"/>
      <c r="F549" s="238"/>
      <c r="G549" s="377"/>
      <c r="H549" s="378"/>
    </row>
    <row r="550" spans="1:9" ht="15" thickBot="1" x14ac:dyDescent="0.35">
      <c r="C550" s="291">
        <v>3</v>
      </c>
      <c r="D550" s="319" t="s">
        <v>690</v>
      </c>
      <c r="E550" s="262"/>
      <c r="F550" s="235"/>
      <c r="G550" s="373"/>
      <c r="H550" s="374"/>
    </row>
    <row r="551" spans="1:9" x14ac:dyDescent="0.3">
      <c r="C551" s="292" t="s">
        <v>371</v>
      </c>
      <c r="D551" s="321" t="s">
        <v>236</v>
      </c>
      <c r="E551" s="264"/>
      <c r="F551" s="239"/>
      <c r="G551" s="379"/>
      <c r="H551" s="380"/>
    </row>
    <row r="552" spans="1:9" s="224" customFormat="1" outlineLevel="1" x14ac:dyDescent="0.3">
      <c r="A552" s="212"/>
      <c r="B552" s="212"/>
      <c r="C552" s="290" t="s">
        <v>291</v>
      </c>
      <c r="D552" s="309" t="s">
        <v>1</v>
      </c>
      <c r="E552" s="256" t="s">
        <v>2</v>
      </c>
      <c r="F552" s="227" t="s">
        <v>292</v>
      </c>
      <c r="G552" s="357"/>
      <c r="H552" s="364"/>
      <c r="I552"/>
    </row>
    <row r="553" spans="1:9" outlineLevel="1" x14ac:dyDescent="0.3">
      <c r="B553" s="9" t="s">
        <v>1044</v>
      </c>
      <c r="C553" s="289" t="str">
        <f>IF(B553&lt;&gt;"",C$551&amp;"."&amp;COUNTA(B553:B$553),"")</f>
        <v>3.1.1</v>
      </c>
      <c r="D553" s="311" t="s">
        <v>1298</v>
      </c>
      <c r="E553" s="251" t="s">
        <v>282</v>
      </c>
      <c r="F553" s="8">
        <v>16.57</v>
      </c>
      <c r="G553" s="350"/>
      <c r="H553" s="351"/>
    </row>
    <row r="554" spans="1:9" outlineLevel="1" x14ac:dyDescent="0.3">
      <c r="B554" s="9" t="s">
        <v>1045</v>
      </c>
      <c r="C554" s="289" t="str">
        <f>IF(B554&lt;&gt;"",C$551&amp;"."&amp;COUNTA(B$553:B554),"")</f>
        <v>3.1.2</v>
      </c>
      <c r="D554" s="311" t="s">
        <v>1299</v>
      </c>
      <c r="E554" s="251" t="s">
        <v>282</v>
      </c>
      <c r="F554" s="8">
        <v>4.8499999999999996</v>
      </c>
      <c r="G554" s="350"/>
      <c r="H554" s="351"/>
    </row>
    <row r="555" spans="1:9" ht="28.8" outlineLevel="1" x14ac:dyDescent="0.3">
      <c r="B555" s="9" t="s">
        <v>1046</v>
      </c>
      <c r="C555" s="289" t="str">
        <f>IF(B555&lt;&gt;"",C$551&amp;"."&amp;COUNTA(B$553:B555),"")</f>
        <v>3.1.3</v>
      </c>
      <c r="D555" s="307" t="s">
        <v>1297</v>
      </c>
      <c r="E555" s="251" t="s">
        <v>282</v>
      </c>
      <c r="F555" s="8">
        <v>4.05</v>
      </c>
      <c r="G555" s="350"/>
      <c r="H555" s="351"/>
    </row>
    <row r="556" spans="1:9" outlineLevel="1" x14ac:dyDescent="0.3">
      <c r="B556" s="9" t="s">
        <v>677</v>
      </c>
      <c r="C556" s="289" t="str">
        <f>IF(B556&lt;&gt;"",C$551&amp;"."&amp;COUNTA(B$553:B556),"")</f>
        <v>3.1.4</v>
      </c>
      <c r="D556" s="311" t="s">
        <v>403</v>
      </c>
      <c r="E556" s="251" t="s">
        <v>281</v>
      </c>
      <c r="F556" s="8">
        <v>1524.44</v>
      </c>
      <c r="G556" s="350"/>
      <c r="H556" s="351"/>
    </row>
    <row r="557" spans="1:9" ht="28.8" outlineLevel="1" x14ac:dyDescent="0.3">
      <c r="B557" s="9" t="s">
        <v>678</v>
      </c>
      <c r="C557" s="289" t="str">
        <f>IF(B557&lt;&gt;"",C$551&amp;"."&amp;COUNTA(B$553:B557),"")</f>
        <v>3.1.5</v>
      </c>
      <c r="D557" s="311" t="s">
        <v>1300</v>
      </c>
      <c r="E557" s="251" t="s">
        <v>283</v>
      </c>
      <c r="F557" s="8">
        <v>19.57</v>
      </c>
      <c r="G557" s="350"/>
      <c r="H557" s="351"/>
    </row>
    <row r="558" spans="1:9" outlineLevel="1" x14ac:dyDescent="0.3">
      <c r="B558" s="9" t="s">
        <v>681</v>
      </c>
      <c r="C558" s="289" t="str">
        <f>IF(B558&lt;&gt;"",C$551&amp;"."&amp;COUNTA(B$553:B558),"")</f>
        <v>3.1.6</v>
      </c>
      <c r="D558" s="311" t="s">
        <v>712</v>
      </c>
      <c r="E558" s="251" t="s">
        <v>284</v>
      </c>
      <c r="F558" s="8">
        <v>15.8</v>
      </c>
      <c r="G558" s="350"/>
      <c r="H558" s="351"/>
    </row>
    <row r="559" spans="1:9" ht="28.8" outlineLevel="1" x14ac:dyDescent="0.3">
      <c r="B559" s="9" t="s">
        <v>679</v>
      </c>
      <c r="C559" s="289" t="str">
        <f>IF(B559&lt;&gt;"",C$551&amp;"."&amp;COUNTA(B$553:B559),"")</f>
        <v>3.1.7</v>
      </c>
      <c r="D559" s="311" t="s">
        <v>713</v>
      </c>
      <c r="E559" s="251" t="s">
        <v>283</v>
      </c>
      <c r="F559" s="8">
        <v>3.95</v>
      </c>
      <c r="G559" s="350"/>
      <c r="H559" s="351"/>
    </row>
    <row r="560" spans="1:9" outlineLevel="1" x14ac:dyDescent="0.3">
      <c r="C560" s="4" t="str">
        <f>IF(B560&lt;&gt;"",C$551&amp;"."&amp;COUNTA(B$553:B560),"")</f>
        <v/>
      </c>
      <c r="D560" s="309" t="s">
        <v>299</v>
      </c>
      <c r="E560" s="256"/>
      <c r="F560" s="225"/>
      <c r="G560" s="357"/>
      <c r="H560" s="364"/>
    </row>
    <row r="561" spans="1:8" outlineLevel="1" x14ac:dyDescent="0.3">
      <c r="C561" s="4" t="str">
        <f>IF(B561&lt;&gt;"",C$551&amp;"."&amp;COUNTA(B$553:B561),"")</f>
        <v/>
      </c>
      <c r="D561" s="309" t="s">
        <v>688</v>
      </c>
      <c r="E561" s="256"/>
      <c r="F561" s="225"/>
      <c r="G561" s="357"/>
      <c r="H561" s="364"/>
    </row>
    <row r="562" spans="1:8" ht="28.8" outlineLevel="1" x14ac:dyDescent="0.3">
      <c r="B562" s="9" t="s">
        <v>237</v>
      </c>
      <c r="C562" s="289" t="str">
        <f>IF(B562&lt;&gt;"",C$551&amp;"."&amp;COUNTA(B$553:B562),"")</f>
        <v>3.1.8</v>
      </c>
      <c r="D562" s="307" t="s">
        <v>600</v>
      </c>
      <c r="E562" s="251" t="s">
        <v>2</v>
      </c>
      <c r="F562" s="8">
        <v>2</v>
      </c>
      <c r="G562" s="350"/>
      <c r="H562" s="351"/>
    </row>
    <row r="563" spans="1:8" ht="28.8" outlineLevel="1" x14ac:dyDescent="0.3">
      <c r="B563" s="9" t="s">
        <v>605</v>
      </c>
      <c r="C563" s="289" t="str">
        <f>IF(B563&lt;&gt;"",C$551&amp;"."&amp;COUNTA(B$553:B563),"")</f>
        <v>3.1.9</v>
      </c>
      <c r="D563" s="307" t="s">
        <v>604</v>
      </c>
      <c r="E563" s="251" t="s">
        <v>2</v>
      </c>
      <c r="F563" s="8">
        <v>2</v>
      </c>
      <c r="G563" s="350"/>
      <c r="H563" s="351"/>
    </row>
    <row r="564" spans="1:8" outlineLevel="1" x14ac:dyDescent="0.3">
      <c r="B564" s="9" t="s">
        <v>238</v>
      </c>
      <c r="C564" s="289" t="str">
        <f>IF(B564&lt;&gt;"",C$551&amp;"."&amp;COUNTA(B$553:B564),"")</f>
        <v>3.1.10</v>
      </c>
      <c r="D564" s="307" t="s">
        <v>601</v>
      </c>
      <c r="E564" s="251" t="s">
        <v>2</v>
      </c>
      <c r="F564" s="8">
        <v>2</v>
      </c>
      <c r="G564" s="350"/>
      <c r="H564" s="351"/>
    </row>
    <row r="565" spans="1:8" ht="28.8" outlineLevel="1" x14ac:dyDescent="0.3">
      <c r="B565" s="9" t="s">
        <v>239</v>
      </c>
      <c r="C565" s="289" t="str">
        <f>IF(B565&lt;&gt;"",C$551&amp;"."&amp;COUNTA(B$553:B565),"")</f>
        <v>3.1.11</v>
      </c>
      <c r="D565" s="307" t="s">
        <v>1018</v>
      </c>
      <c r="E565" s="251" t="s">
        <v>2</v>
      </c>
      <c r="F565" s="8">
        <v>2</v>
      </c>
      <c r="G565" s="350"/>
      <c r="H565" s="351"/>
    </row>
    <row r="566" spans="1:8" ht="28.8" outlineLevel="1" x14ac:dyDescent="0.3">
      <c r="B566" s="9" t="s">
        <v>240</v>
      </c>
      <c r="C566" s="289" t="str">
        <f>IF(B566&lt;&gt;"",C$551&amp;"."&amp;COUNTA(B$553:B566),"")</f>
        <v>3.1.12</v>
      </c>
      <c r="D566" s="307" t="s">
        <v>1060</v>
      </c>
      <c r="E566" s="251" t="s">
        <v>2</v>
      </c>
      <c r="F566" s="8">
        <v>2</v>
      </c>
      <c r="G566" s="350"/>
      <c r="H566" s="351"/>
    </row>
    <row r="567" spans="1:8" ht="28.8" outlineLevel="1" x14ac:dyDescent="0.3">
      <c r="B567" s="9" t="s">
        <v>241</v>
      </c>
      <c r="C567" s="289" t="str">
        <f>IF(B567&lt;&gt;"",C$551&amp;"."&amp;COUNTA(B$553:B567),"")</f>
        <v>3.1.13</v>
      </c>
      <c r="D567" s="307" t="s">
        <v>1019</v>
      </c>
      <c r="E567" s="251" t="s">
        <v>2</v>
      </c>
      <c r="F567" s="8">
        <v>2</v>
      </c>
      <c r="G567" s="350"/>
      <c r="H567" s="351"/>
    </row>
    <row r="568" spans="1:8" ht="28.8" outlineLevel="1" x14ac:dyDescent="0.3">
      <c r="B568" s="9" t="s">
        <v>242</v>
      </c>
      <c r="C568" s="289" t="str">
        <f>IF(B568&lt;&gt;"",C$551&amp;"."&amp;COUNTA(B$553:B568),"")</f>
        <v>3.1.14</v>
      </c>
      <c r="D568" s="307" t="s">
        <v>412</v>
      </c>
      <c r="E568" s="251" t="s">
        <v>2</v>
      </c>
      <c r="F568" s="8">
        <v>2</v>
      </c>
      <c r="G568" s="350"/>
      <c r="H568" s="351"/>
    </row>
    <row r="569" spans="1:8" ht="28.8" outlineLevel="1" x14ac:dyDescent="0.3">
      <c r="A569" s="9" t="str">
        <f>UPPER(D569)</f>
        <v xml:space="preserve">VÁLVULA DE RETENCIÓN DE 6"  PASO TOTAL ASISTIDA POR RESORTE INTERNO TIPO WAFER </v>
      </c>
      <c r="B569" s="9" t="s">
        <v>243</v>
      </c>
      <c r="C569" s="289" t="str">
        <f>IF(B569&lt;&gt;"",C$551&amp;"."&amp;COUNTA(B$553:B569),"")</f>
        <v>3.1.15</v>
      </c>
      <c r="D569" s="307" t="s">
        <v>983</v>
      </c>
      <c r="E569" s="251" t="s">
        <v>2</v>
      </c>
      <c r="F569" s="8">
        <v>2</v>
      </c>
      <c r="G569" s="350"/>
      <c r="H569" s="351"/>
    </row>
    <row r="570" spans="1:8" ht="28.8" outlineLevel="1" x14ac:dyDescent="0.3">
      <c r="A570" s="9" t="str">
        <f>UPPER(D570)</f>
        <v>VÁLVULA DE BOLA CON ESFERA SEGMENTADA DE 8" BRIDADA CON OPERADOR DE ENGRANAJES</v>
      </c>
      <c r="B570" s="9" t="s">
        <v>244</v>
      </c>
      <c r="C570" s="289" t="str">
        <f>IF(B570&lt;&gt;"",C$551&amp;"."&amp;COUNTA(B$553:B570),"")</f>
        <v>3.1.16</v>
      </c>
      <c r="D570" s="307" t="s">
        <v>984</v>
      </c>
      <c r="E570" s="251" t="s">
        <v>2</v>
      </c>
      <c r="F570" s="8">
        <v>2</v>
      </c>
      <c r="G570" s="350"/>
      <c r="H570" s="351"/>
    </row>
    <row r="571" spans="1:8" outlineLevel="1" x14ac:dyDescent="0.3">
      <c r="B571" s="9" t="s">
        <v>245</v>
      </c>
      <c r="C571" s="289" t="str">
        <f>IF(B571&lt;&gt;"",C$551&amp;"."&amp;COUNTA(B$553:B571),"")</f>
        <v>3.1.17</v>
      </c>
      <c r="D571" s="307" t="s">
        <v>602</v>
      </c>
      <c r="E571" s="251" t="s">
        <v>2</v>
      </c>
      <c r="F571" s="8">
        <v>2</v>
      </c>
      <c r="G571" s="350"/>
      <c r="H571" s="351"/>
    </row>
    <row r="572" spans="1:8" ht="28.8" outlineLevel="1" x14ac:dyDescent="0.3">
      <c r="B572" s="9" t="s">
        <v>246</v>
      </c>
      <c r="C572" s="289" t="str">
        <f>IF(B572&lt;&gt;"",C$551&amp;"."&amp;COUNTA(B$553:B572),"")</f>
        <v>3.1.18</v>
      </c>
      <c r="D572" s="307" t="s">
        <v>1061</v>
      </c>
      <c r="E572" s="251" t="s">
        <v>2</v>
      </c>
      <c r="F572" s="8">
        <v>2</v>
      </c>
      <c r="G572" s="350"/>
      <c r="H572" s="351"/>
    </row>
    <row r="573" spans="1:8" outlineLevel="1" x14ac:dyDescent="0.3">
      <c r="B573" s="9" t="s">
        <v>247</v>
      </c>
      <c r="C573" s="289" t="str">
        <f>IF(B573&lt;&gt;"",C$551&amp;"."&amp;COUNTA(B$553:B573),"")</f>
        <v>3.1.19</v>
      </c>
      <c r="D573" s="307" t="s">
        <v>603</v>
      </c>
      <c r="E573" s="251" t="s">
        <v>2</v>
      </c>
      <c r="F573" s="8">
        <v>2</v>
      </c>
      <c r="G573" s="350"/>
      <c r="H573" s="351"/>
    </row>
    <row r="574" spans="1:8" outlineLevel="1" x14ac:dyDescent="0.3">
      <c r="B574" s="9" t="s">
        <v>248</v>
      </c>
      <c r="C574" s="289" t="str">
        <f>IF(B574&lt;&gt;"",C$551&amp;"."&amp;COUNTA(B$553:B574),"")</f>
        <v>3.1.20</v>
      </c>
      <c r="D574" s="307" t="s">
        <v>1062</v>
      </c>
      <c r="E574" s="251" t="s">
        <v>2</v>
      </c>
      <c r="F574" s="8">
        <v>1</v>
      </c>
      <c r="G574" s="350"/>
      <c r="H574" s="351"/>
    </row>
    <row r="575" spans="1:8" ht="28.8" outlineLevel="1" x14ac:dyDescent="0.3">
      <c r="B575" s="9" t="s">
        <v>249</v>
      </c>
      <c r="C575" s="289" t="str">
        <f>IF(B575&lt;&gt;"",C$551&amp;"."&amp;COUNTA(B$553:B575),"")</f>
        <v>3.1.21</v>
      </c>
      <c r="D575" s="307" t="s">
        <v>1020</v>
      </c>
      <c r="E575" s="251" t="s">
        <v>2</v>
      </c>
      <c r="F575" s="8">
        <v>1</v>
      </c>
      <c r="G575" s="350"/>
      <c r="H575" s="351"/>
    </row>
    <row r="576" spans="1:8" outlineLevel="1" x14ac:dyDescent="0.3">
      <c r="C576" s="4" t="str">
        <f>IF(B576&lt;&gt;"",C$551&amp;"."&amp;COUNTA(B$553:B576),"")</f>
        <v/>
      </c>
      <c r="D576" s="308" t="s">
        <v>275</v>
      </c>
      <c r="E576" s="254"/>
      <c r="F576" s="225"/>
      <c r="G576" s="354"/>
      <c r="H576" s="359"/>
    </row>
    <row r="577" spans="1:9" outlineLevel="1" x14ac:dyDescent="0.3">
      <c r="C577" s="4" t="str">
        <f>IF(B577&lt;&gt;"",C$551&amp;"."&amp;COUNTA(B$553:B577),"")</f>
        <v/>
      </c>
      <c r="D577" s="308" t="s">
        <v>275</v>
      </c>
      <c r="E577" s="254"/>
      <c r="F577" s="225"/>
      <c r="G577" s="354"/>
      <c r="H577" s="359"/>
    </row>
    <row r="578" spans="1:9" ht="33.75" customHeight="1" x14ac:dyDescent="0.3">
      <c r="C578" s="292" t="s">
        <v>555</v>
      </c>
      <c r="D578" s="321" t="s">
        <v>659</v>
      </c>
      <c r="E578" s="264"/>
      <c r="F578" s="239"/>
      <c r="G578" s="379"/>
      <c r="H578" s="380"/>
    </row>
    <row r="579" spans="1:9" s="224" customFormat="1" outlineLevel="1" x14ac:dyDescent="0.3">
      <c r="A579" s="212"/>
      <c r="B579" s="212"/>
      <c r="C579" s="290" t="s">
        <v>291</v>
      </c>
      <c r="D579" s="309" t="s">
        <v>1</v>
      </c>
      <c r="E579" s="256" t="s">
        <v>2</v>
      </c>
      <c r="F579" s="227" t="s">
        <v>292</v>
      </c>
      <c r="G579" s="357"/>
      <c r="H579" s="358"/>
      <c r="I579"/>
    </row>
    <row r="580" spans="1:9" outlineLevel="1" x14ac:dyDescent="0.3">
      <c r="C580" s="4" t="str">
        <f>IF(B580&lt;&gt;"",C$578&amp;"."&amp;COUNTA(B$580:B580),"")</f>
        <v/>
      </c>
      <c r="D580" s="309" t="s">
        <v>299</v>
      </c>
      <c r="E580" s="254"/>
      <c r="F580" s="240"/>
      <c r="G580" s="352"/>
      <c r="H580" s="359"/>
    </row>
    <row r="581" spans="1:9" ht="28.8" outlineLevel="1" x14ac:dyDescent="0.3">
      <c r="A581" s="9" t="s">
        <v>349</v>
      </c>
      <c r="B581" s="9" t="s">
        <v>206</v>
      </c>
      <c r="C581" s="289" t="str">
        <f>IF(B581&lt;&gt;"",C$578&amp;"."&amp;COUNTA(B$580:B581),"")</f>
        <v>3.2.1</v>
      </c>
      <c r="D581" s="307" t="s">
        <v>412</v>
      </c>
      <c r="E581" s="251" t="s">
        <v>2</v>
      </c>
      <c r="F581" s="8">
        <v>2</v>
      </c>
      <c r="G581" s="350"/>
      <c r="H581" s="351"/>
    </row>
    <row r="582" spans="1:9" ht="43.2" outlineLevel="1" x14ac:dyDescent="0.3">
      <c r="A582" s="9" t="s">
        <v>350</v>
      </c>
      <c r="B582" s="9" t="s">
        <v>207</v>
      </c>
      <c r="C582" s="289" t="str">
        <f>IF(B582&lt;&gt;"",C$578&amp;"."&amp;COUNTA(B$580:B582),"")</f>
        <v>3.2.2</v>
      </c>
      <c r="D582" s="307" t="s">
        <v>1149</v>
      </c>
      <c r="E582" s="251" t="s">
        <v>2</v>
      </c>
      <c r="F582" s="8">
        <v>2</v>
      </c>
      <c r="G582" s="350"/>
      <c r="H582" s="351"/>
    </row>
    <row r="583" spans="1:9" outlineLevel="1" x14ac:dyDescent="0.3">
      <c r="A583" s="9" t="s">
        <v>351</v>
      </c>
      <c r="B583" s="9" t="s">
        <v>208</v>
      </c>
      <c r="C583" s="289" t="str">
        <f>IF(B583&lt;&gt;"",C$578&amp;"."&amp;COUNTA(B$580:B583),"")</f>
        <v>3.2.3</v>
      </c>
      <c r="D583" s="307" t="s">
        <v>992</v>
      </c>
      <c r="E583" s="251" t="s">
        <v>2</v>
      </c>
      <c r="F583" s="8">
        <v>2</v>
      </c>
      <c r="G583" s="350"/>
      <c r="H583" s="351"/>
    </row>
    <row r="584" spans="1:9" ht="28.8" outlineLevel="1" x14ac:dyDescent="0.3">
      <c r="A584" s="9" t="s">
        <v>255</v>
      </c>
      <c r="B584" s="9" t="s">
        <v>209</v>
      </c>
      <c r="C584" s="289" t="str">
        <f>IF(B584&lt;&gt;"",C$578&amp;"."&amp;COUNTA(B$580:B584),"")</f>
        <v>3.2.4</v>
      </c>
      <c r="D584" s="307" t="s">
        <v>990</v>
      </c>
      <c r="E584" s="251" t="s">
        <v>2</v>
      </c>
      <c r="F584" s="8">
        <v>2</v>
      </c>
      <c r="G584" s="350"/>
      <c r="H584" s="351"/>
    </row>
    <row r="585" spans="1:9" ht="28.8" outlineLevel="1" x14ac:dyDescent="0.3">
      <c r="A585" s="9" t="s">
        <v>352</v>
      </c>
      <c r="B585" s="9" t="s">
        <v>210</v>
      </c>
      <c r="C585" s="289" t="str">
        <f>IF(B585&lt;&gt;"",C$578&amp;"."&amp;COUNTA(B$580:B585),"")</f>
        <v>3.2.5</v>
      </c>
      <c r="D585" s="307" t="s">
        <v>1021</v>
      </c>
      <c r="E585" s="251" t="s">
        <v>2</v>
      </c>
      <c r="F585" s="8">
        <v>2</v>
      </c>
      <c r="G585" s="350"/>
      <c r="H585" s="351"/>
    </row>
    <row r="586" spans="1:9" ht="28.8" outlineLevel="1" x14ac:dyDescent="0.3">
      <c r="A586" s="9" t="s">
        <v>353</v>
      </c>
      <c r="B586" s="9" t="s">
        <v>211</v>
      </c>
      <c r="C586" s="289" t="str">
        <f>IF(B586&lt;&gt;"",C$578&amp;"."&amp;COUNTA(B$580:B586),"")</f>
        <v>3.2.6</v>
      </c>
      <c r="D586" s="307" t="s">
        <v>991</v>
      </c>
      <c r="E586" s="251" t="s">
        <v>2</v>
      </c>
      <c r="F586" s="8">
        <v>2</v>
      </c>
      <c r="G586" s="350"/>
      <c r="H586" s="351"/>
    </row>
    <row r="587" spans="1:9" ht="28.8" outlineLevel="1" x14ac:dyDescent="0.3">
      <c r="A587" s="9" t="s">
        <v>354</v>
      </c>
      <c r="B587" s="9" t="s">
        <v>212</v>
      </c>
      <c r="C587" s="289" t="str">
        <f>IF(B587&lt;&gt;"",C$578&amp;"."&amp;COUNTA(B$580:B587),"")</f>
        <v>3.2.7</v>
      </c>
      <c r="D587" s="307" t="s">
        <v>1022</v>
      </c>
      <c r="E587" s="251" t="s">
        <v>2</v>
      </c>
      <c r="F587" s="8">
        <v>2</v>
      </c>
      <c r="G587" s="350"/>
      <c r="H587" s="351"/>
    </row>
    <row r="588" spans="1:9" ht="28.8" outlineLevel="1" x14ac:dyDescent="0.3">
      <c r="A588" s="9" t="s">
        <v>355</v>
      </c>
      <c r="B588" s="9" t="s">
        <v>213</v>
      </c>
      <c r="C588" s="289" t="str">
        <f>IF(B588&lt;&gt;"",C$578&amp;"."&amp;COUNTA(B$580:B588),"")</f>
        <v>3.2.8</v>
      </c>
      <c r="D588" s="307" t="s">
        <v>989</v>
      </c>
      <c r="E588" s="251" t="s">
        <v>2</v>
      </c>
      <c r="F588" s="8">
        <v>1</v>
      </c>
      <c r="G588" s="350"/>
      <c r="H588" s="351"/>
    </row>
    <row r="589" spans="1:9" ht="28.8" outlineLevel="1" x14ac:dyDescent="0.3">
      <c r="C589" s="4" t="str">
        <f>IF(B589&lt;&gt;"",C$578&amp;"."&amp;COUNTA(B$580:B589),"")</f>
        <v/>
      </c>
      <c r="D589" s="316" t="s">
        <v>1090</v>
      </c>
      <c r="E589" s="254"/>
      <c r="F589" s="225"/>
      <c r="G589" s="360"/>
      <c r="H589" s="359"/>
    </row>
    <row r="590" spans="1:9" outlineLevel="1" x14ac:dyDescent="0.3">
      <c r="B590" s="9" t="s">
        <v>523</v>
      </c>
      <c r="C590" s="289" t="str">
        <f>IF(B590&lt;&gt;"",C$578&amp;"."&amp;COUNTA(B$580:B590),"")</f>
        <v>3.2.9</v>
      </c>
      <c r="D590" s="307" t="s">
        <v>985</v>
      </c>
      <c r="E590" s="251" t="s">
        <v>2</v>
      </c>
      <c r="F590" s="8">
        <v>1</v>
      </c>
      <c r="G590" s="350"/>
      <c r="H590" s="351"/>
    </row>
    <row r="591" spans="1:9" ht="28.8" outlineLevel="1" x14ac:dyDescent="0.3">
      <c r="B591" s="9" t="s">
        <v>214</v>
      </c>
      <c r="C591" s="289" t="str">
        <f>IF(B591&lt;&gt;"",C$578&amp;"."&amp;COUNTA(B$580:B591),"")</f>
        <v>3.2.10</v>
      </c>
      <c r="D591" s="307" t="s">
        <v>993</v>
      </c>
      <c r="E591" s="251" t="s">
        <v>2</v>
      </c>
      <c r="F591" s="8">
        <v>1</v>
      </c>
      <c r="G591" s="350"/>
      <c r="H591" s="351"/>
    </row>
    <row r="592" spans="1:9" outlineLevel="1" x14ac:dyDescent="0.3">
      <c r="B592" s="9" t="s">
        <v>215</v>
      </c>
      <c r="C592" s="289" t="str">
        <f>IF(B592&lt;&gt;"",C$578&amp;"."&amp;COUNTA(B$580:B592),"")</f>
        <v>3.2.11</v>
      </c>
      <c r="D592" s="307" t="s">
        <v>1063</v>
      </c>
      <c r="E592" s="251" t="s">
        <v>2</v>
      </c>
      <c r="F592" s="8">
        <v>1</v>
      </c>
      <c r="G592" s="350"/>
      <c r="H592" s="351"/>
    </row>
    <row r="593" spans="2:8" ht="28.8" outlineLevel="1" x14ac:dyDescent="0.3">
      <c r="B593" s="9" t="s">
        <v>216</v>
      </c>
      <c r="C593" s="289" t="str">
        <f>IF(B593&lt;&gt;"",C$578&amp;"."&amp;COUNTA(B$580:B593),"")</f>
        <v>3.2.12</v>
      </c>
      <c r="D593" s="307" t="s">
        <v>986</v>
      </c>
      <c r="E593" s="251" t="s">
        <v>2</v>
      </c>
      <c r="F593" s="8">
        <v>2</v>
      </c>
      <c r="G593" s="350"/>
      <c r="H593" s="351"/>
    </row>
    <row r="594" spans="2:8" ht="28.8" outlineLevel="1" x14ac:dyDescent="0.3">
      <c r="B594" s="9" t="s">
        <v>217</v>
      </c>
      <c r="C594" s="289" t="str">
        <f>IF(B594&lt;&gt;"",C$578&amp;"."&amp;COUNTA(B$580:B594),"")</f>
        <v>3.2.13</v>
      </c>
      <c r="D594" s="307" t="s">
        <v>987</v>
      </c>
      <c r="E594" s="251" t="s">
        <v>2</v>
      </c>
      <c r="F594" s="8">
        <v>1</v>
      </c>
      <c r="G594" s="350"/>
      <c r="H594" s="351"/>
    </row>
    <row r="595" spans="2:8" ht="28.8" outlineLevel="1" x14ac:dyDescent="0.3">
      <c r="B595" s="9" t="s">
        <v>218</v>
      </c>
      <c r="C595" s="289" t="str">
        <f>IF(B595&lt;&gt;"",C$578&amp;"."&amp;COUNTA(B$580:B595),"")</f>
        <v>3.2.14</v>
      </c>
      <c r="D595" s="307" t="s">
        <v>988</v>
      </c>
      <c r="E595" s="251" t="s">
        <v>2</v>
      </c>
      <c r="F595" s="8">
        <v>1</v>
      </c>
      <c r="G595" s="350"/>
      <c r="H595" s="351"/>
    </row>
    <row r="596" spans="2:8" outlineLevel="1" x14ac:dyDescent="0.3">
      <c r="C596" s="4" t="str">
        <f>IF(B596&lt;&gt;"",C$578&amp;"."&amp;COUNTA(B$580:B596),"")</f>
        <v/>
      </c>
      <c r="D596" s="309" t="s">
        <v>220</v>
      </c>
      <c r="E596" s="254"/>
      <c r="F596" s="225"/>
      <c r="G596" s="352"/>
      <c r="H596" s="359"/>
    </row>
    <row r="597" spans="2:8" ht="48" customHeight="1" outlineLevel="1" x14ac:dyDescent="0.3">
      <c r="B597" s="9" t="s">
        <v>219</v>
      </c>
      <c r="C597" s="289" t="str">
        <f>IF(B597&lt;&gt;"",C$578&amp;"."&amp;COUNTA(B$580:B597),"")</f>
        <v>3.2.15</v>
      </c>
      <c r="D597" s="322" t="s">
        <v>356</v>
      </c>
      <c r="E597" s="251" t="s">
        <v>2</v>
      </c>
      <c r="F597" s="8">
        <v>2</v>
      </c>
      <c r="G597" s="350"/>
      <c r="H597" s="351"/>
    </row>
    <row r="598" spans="2:8" ht="28.8" outlineLevel="1" x14ac:dyDescent="0.3">
      <c r="B598" s="9" t="s">
        <v>221</v>
      </c>
      <c r="C598" s="289" t="str">
        <f>IF(B598&lt;&gt;"",C$578&amp;"."&amp;COUNTA(B$580:B598),"")</f>
        <v>3.2.16</v>
      </c>
      <c r="D598" s="307" t="s">
        <v>394</v>
      </c>
      <c r="E598" s="251" t="s">
        <v>2</v>
      </c>
      <c r="F598" s="8">
        <v>2</v>
      </c>
      <c r="G598" s="350"/>
      <c r="H598" s="351"/>
    </row>
    <row r="599" spans="2:8" ht="28.8" outlineLevel="1" x14ac:dyDescent="0.3">
      <c r="B599" s="9" t="s">
        <v>222</v>
      </c>
      <c r="C599" s="289" t="str">
        <f>IF(B599&lt;&gt;"",C$578&amp;"."&amp;COUNTA(B$580:B599),"")</f>
        <v>3.2.17</v>
      </c>
      <c r="D599" s="307" t="s">
        <v>714</v>
      </c>
      <c r="E599" s="251" t="s">
        <v>282</v>
      </c>
      <c r="F599" s="8">
        <v>25</v>
      </c>
      <c r="G599" s="350"/>
      <c r="H599" s="351"/>
    </row>
    <row r="600" spans="2:8" outlineLevel="1" x14ac:dyDescent="0.3">
      <c r="C600" s="4" t="str">
        <f>IF(B600&lt;&gt;"",C$578&amp;"."&amp;COUNTA(B$580:B600),"")</f>
        <v/>
      </c>
      <c r="D600" s="309" t="s">
        <v>71</v>
      </c>
      <c r="E600" s="254"/>
      <c r="F600" s="225"/>
      <c r="G600" s="360"/>
      <c r="H600" s="359"/>
    </row>
    <row r="601" spans="2:8" ht="28.8" outlineLevel="1" x14ac:dyDescent="0.3">
      <c r="B601" s="9" t="s">
        <v>524</v>
      </c>
      <c r="C601" s="289" t="str">
        <f>IF(B601&lt;&gt;"",C$578&amp;"."&amp;COUNTA(B$580:B601),"")</f>
        <v>3.2.18</v>
      </c>
      <c r="D601" s="307" t="s">
        <v>564</v>
      </c>
      <c r="E601" s="251" t="s">
        <v>284</v>
      </c>
      <c r="F601" s="8">
        <v>6.88</v>
      </c>
      <c r="G601" s="350"/>
      <c r="H601" s="351"/>
    </row>
    <row r="602" spans="2:8" ht="28.8" outlineLevel="1" x14ac:dyDescent="0.3">
      <c r="B602" s="9" t="s">
        <v>525</v>
      </c>
      <c r="C602" s="289" t="str">
        <f>IF(B602&lt;&gt;"",C$578&amp;"."&amp;COUNTA(B$580:B602),"")</f>
        <v>3.2.19</v>
      </c>
      <c r="D602" s="307" t="s">
        <v>1130</v>
      </c>
      <c r="E602" s="251" t="s">
        <v>283</v>
      </c>
      <c r="F602" s="8">
        <v>54.080000000000005</v>
      </c>
      <c r="G602" s="350"/>
      <c r="H602" s="351"/>
    </row>
    <row r="603" spans="2:8" ht="36" customHeight="1" outlineLevel="1" x14ac:dyDescent="0.3">
      <c r="B603" s="9" t="s">
        <v>526</v>
      </c>
      <c r="C603" s="289" t="str">
        <f>IF(B603&lt;&gt;"",C$578&amp;"."&amp;COUNTA(B$580:B603),"")</f>
        <v>3.2.20</v>
      </c>
      <c r="D603" s="307" t="s">
        <v>1144</v>
      </c>
      <c r="E603" s="251" t="s">
        <v>2</v>
      </c>
      <c r="F603" s="8">
        <v>1</v>
      </c>
      <c r="G603" s="350"/>
      <c r="H603" s="351"/>
    </row>
    <row r="604" spans="2:8" ht="39" customHeight="1" outlineLevel="1" x14ac:dyDescent="0.3">
      <c r="B604" s="9" t="s">
        <v>529</v>
      </c>
      <c r="C604" s="289" t="str">
        <f>IF(B604&lt;&gt;"",C$578&amp;"."&amp;COUNTA(B$580:B604),"")</f>
        <v>3.2.21</v>
      </c>
      <c r="D604" s="307" t="s">
        <v>1146</v>
      </c>
      <c r="E604" s="251" t="s">
        <v>2</v>
      </c>
      <c r="F604" s="8">
        <v>1</v>
      </c>
      <c r="G604" s="350"/>
      <c r="H604" s="351"/>
    </row>
    <row r="605" spans="2:8" outlineLevel="1" x14ac:dyDescent="0.3">
      <c r="B605" s="9" t="s">
        <v>528</v>
      </c>
      <c r="C605" s="289" t="str">
        <f>IF(B605&lt;&gt;"",C$578&amp;"."&amp;COUNTA(B$580:B605),"")</f>
        <v>3.2.22</v>
      </c>
      <c r="D605" s="307" t="s">
        <v>396</v>
      </c>
      <c r="E605" s="251" t="s">
        <v>357</v>
      </c>
      <c r="F605" s="8">
        <v>6.9</v>
      </c>
      <c r="G605" s="350"/>
      <c r="H605" s="351"/>
    </row>
    <row r="606" spans="2:8" outlineLevel="1" x14ac:dyDescent="0.3">
      <c r="B606" s="9" t="s">
        <v>527</v>
      </c>
      <c r="C606" s="289" t="str">
        <f>IF(B606&lt;&gt;"",C$578&amp;"."&amp;COUNTA(B$580:B606),"")</f>
        <v>3.2.23</v>
      </c>
      <c r="D606" s="307" t="s">
        <v>1143</v>
      </c>
      <c r="E606" s="251" t="s">
        <v>283</v>
      </c>
      <c r="F606" s="8">
        <v>1.45</v>
      </c>
      <c r="G606" s="350"/>
      <c r="H606" s="351"/>
    </row>
    <row r="607" spans="2:8" outlineLevel="1" x14ac:dyDescent="0.3">
      <c r="B607" s="9" t="s">
        <v>224</v>
      </c>
      <c r="C607" s="289" t="str">
        <f>IF(B607&lt;&gt;"",C$578&amp;"."&amp;COUNTA(B$580:B607),"")</f>
        <v>3.2.24</v>
      </c>
      <c r="D607" s="307" t="s">
        <v>358</v>
      </c>
      <c r="E607" s="251" t="s">
        <v>2</v>
      </c>
      <c r="F607" s="8">
        <v>1</v>
      </c>
      <c r="G607" s="350"/>
      <c r="H607" s="351"/>
    </row>
    <row r="608" spans="2:8" outlineLevel="1" x14ac:dyDescent="0.3">
      <c r="B608" s="9" t="s">
        <v>225</v>
      </c>
      <c r="C608" s="289" t="str">
        <f>IF(B608&lt;&gt;"",C$578&amp;"."&amp;COUNTA(B$580:B608),"")</f>
        <v>3.2.25</v>
      </c>
      <c r="D608" s="307" t="s">
        <v>359</v>
      </c>
      <c r="E608" s="251" t="s">
        <v>284</v>
      </c>
      <c r="F608" s="8">
        <v>4.1400000000000006</v>
      </c>
      <c r="G608" s="350"/>
      <c r="H608" s="351"/>
    </row>
    <row r="609" spans="1:8" outlineLevel="1" x14ac:dyDescent="0.3">
      <c r="C609" s="4" t="str">
        <f>IF(B609&lt;&gt;"",C$578&amp;"."&amp;COUNTA(B$580:B609),"")</f>
        <v/>
      </c>
      <c r="D609" s="309" t="s">
        <v>226</v>
      </c>
      <c r="E609" s="254"/>
      <c r="F609" s="225"/>
      <c r="G609" s="360"/>
      <c r="H609" s="359"/>
    </row>
    <row r="610" spans="1:8" outlineLevel="1" x14ac:dyDescent="0.3">
      <c r="B610" s="9" t="s">
        <v>498</v>
      </c>
      <c r="C610" s="289" t="str">
        <f>IF(B610&lt;&gt;"",C$578&amp;"."&amp;COUNTA(B$580:B610),"")</f>
        <v>3.2.26</v>
      </c>
      <c r="D610" s="311" t="s">
        <v>1047</v>
      </c>
      <c r="E610" s="251" t="s">
        <v>282</v>
      </c>
      <c r="F610" s="8">
        <v>3</v>
      </c>
      <c r="G610" s="350"/>
      <c r="H610" s="351"/>
    </row>
    <row r="611" spans="1:8" outlineLevel="1" x14ac:dyDescent="0.3">
      <c r="B611" s="9" t="s">
        <v>1049</v>
      </c>
      <c r="C611" s="289" t="str">
        <f>IF(B611&lt;&gt;"",C$578&amp;"."&amp;COUNTA(B$580:B611),"")</f>
        <v>3.2.27</v>
      </c>
      <c r="D611" s="311" t="s">
        <v>1048</v>
      </c>
      <c r="E611" s="251" t="s">
        <v>282</v>
      </c>
      <c r="F611" s="8">
        <v>1.51</v>
      </c>
      <c r="G611" s="350"/>
      <c r="H611" s="351"/>
    </row>
    <row r="612" spans="1:8" ht="28.8" outlineLevel="1" x14ac:dyDescent="0.3">
      <c r="B612" s="9" t="s">
        <v>1050</v>
      </c>
      <c r="C612" s="289" t="str">
        <f>IF(B612&lt;&gt;"",C$578&amp;"."&amp;COUNTA(B$580:B612),"")</f>
        <v>3.2.28</v>
      </c>
      <c r="D612" s="307" t="s">
        <v>1135</v>
      </c>
      <c r="E612" s="251" t="s">
        <v>282</v>
      </c>
      <c r="F612" s="8">
        <v>5.2800000000000011</v>
      </c>
      <c r="G612" s="350"/>
      <c r="H612" s="351"/>
    </row>
    <row r="613" spans="1:8" outlineLevel="1" x14ac:dyDescent="0.3">
      <c r="B613" s="9" t="s">
        <v>1051</v>
      </c>
      <c r="C613" s="289" t="str">
        <f>IF(B613&lt;&gt;"",C$578&amp;"."&amp;COUNTA(B$580:B613),"")</f>
        <v>3.2.29</v>
      </c>
      <c r="D613" s="311" t="s">
        <v>1038</v>
      </c>
      <c r="E613" s="251" t="s">
        <v>282</v>
      </c>
      <c r="F613" s="8">
        <v>2.81</v>
      </c>
      <c r="G613" s="350"/>
      <c r="H613" s="351"/>
    </row>
    <row r="614" spans="1:8" outlineLevel="1" x14ac:dyDescent="0.3">
      <c r="B614" s="9" t="s">
        <v>1052</v>
      </c>
      <c r="C614" s="289" t="str">
        <f>IF(B614&lt;&gt;"",C$578&amp;"."&amp;COUNTA(B$580:B614),"")</f>
        <v>3.2.30</v>
      </c>
      <c r="D614" s="311" t="s">
        <v>1039</v>
      </c>
      <c r="E614" s="251" t="s">
        <v>282</v>
      </c>
      <c r="F614" s="8">
        <v>1.2</v>
      </c>
      <c r="G614" s="350"/>
      <c r="H614" s="351"/>
    </row>
    <row r="615" spans="1:8" ht="28.8" outlineLevel="1" x14ac:dyDescent="0.3">
      <c r="B615" s="9" t="s">
        <v>1053</v>
      </c>
      <c r="C615" s="289" t="s">
        <v>1101</v>
      </c>
      <c r="D615" s="307" t="s">
        <v>1135</v>
      </c>
      <c r="E615" s="251" t="s">
        <v>282</v>
      </c>
      <c r="F615" s="8">
        <v>6.76</v>
      </c>
      <c r="G615" s="350"/>
      <c r="H615" s="351"/>
    </row>
    <row r="616" spans="1:8" outlineLevel="1" x14ac:dyDescent="0.3">
      <c r="B616" s="9" t="s">
        <v>530</v>
      </c>
      <c r="C616" s="289" t="str">
        <f>IF(B616&lt;&gt;"",C$578&amp;"."&amp;COUNTA(B$580:B616),"")</f>
        <v>3.2.32</v>
      </c>
      <c r="D616" s="311" t="s">
        <v>403</v>
      </c>
      <c r="E616" s="251" t="s">
        <v>281</v>
      </c>
      <c r="F616" s="8">
        <v>2159.5</v>
      </c>
      <c r="G616" s="350"/>
      <c r="H616" s="351"/>
    </row>
    <row r="617" spans="1:8" ht="28.8" outlineLevel="1" x14ac:dyDescent="0.3">
      <c r="B617" s="9" t="s">
        <v>531</v>
      </c>
      <c r="C617" s="289" t="str">
        <f>IF(B617&lt;&gt;"",C$578&amp;"."&amp;COUNTA(B$580:B617),"")</f>
        <v>3.2.33</v>
      </c>
      <c r="D617" s="307" t="s">
        <v>1300</v>
      </c>
      <c r="E617" s="251" t="s">
        <v>283</v>
      </c>
      <c r="F617" s="8">
        <v>14.299999999999999</v>
      </c>
      <c r="G617" s="350"/>
      <c r="H617" s="351"/>
    </row>
    <row r="618" spans="1:8" outlineLevel="1" x14ac:dyDescent="0.3">
      <c r="C618" s="4" t="str">
        <f>IF(B618&lt;&gt;"",C$578&amp;"."&amp;COUNTA(B$580:B618),"")</f>
        <v/>
      </c>
      <c r="D618" s="308" t="s">
        <v>275</v>
      </c>
      <c r="E618" s="254"/>
      <c r="F618" s="225"/>
      <c r="G618" s="360"/>
      <c r="H618" s="359"/>
    </row>
    <row r="619" spans="1:8" outlineLevel="1" x14ac:dyDescent="0.3">
      <c r="C619" s="4" t="str">
        <f>IF(B619&lt;&gt;"",C$578&amp;"."&amp;COUNTA(B$580:B619),"")</f>
        <v/>
      </c>
      <c r="D619" s="308" t="s">
        <v>275</v>
      </c>
      <c r="E619" s="254"/>
      <c r="F619" s="225"/>
      <c r="G619" s="354"/>
      <c r="H619" s="353"/>
    </row>
    <row r="620" spans="1:8" ht="27" x14ac:dyDescent="0.3">
      <c r="A620" s="212" t="s">
        <v>296</v>
      </c>
      <c r="C620" s="288">
        <v>4</v>
      </c>
      <c r="D620" s="306" t="s">
        <v>375</v>
      </c>
      <c r="E620" s="249"/>
      <c r="F620" s="226"/>
      <c r="G620" s="355"/>
      <c r="H620" s="356"/>
    </row>
    <row r="621" spans="1:8" outlineLevel="1" x14ac:dyDescent="0.3">
      <c r="A621" s="212" t="s">
        <v>297</v>
      </c>
      <c r="C621" s="290" t="s">
        <v>291</v>
      </c>
      <c r="D621" s="309" t="s">
        <v>1</v>
      </c>
      <c r="E621" s="256" t="s">
        <v>2</v>
      </c>
      <c r="F621" s="227" t="s">
        <v>292</v>
      </c>
      <c r="G621" s="357"/>
      <c r="H621" s="358"/>
    </row>
    <row r="622" spans="1:8" outlineLevel="1" x14ac:dyDescent="0.3">
      <c r="A622" s="212"/>
      <c r="C622" s="290"/>
      <c r="D622" s="309" t="s">
        <v>1463</v>
      </c>
      <c r="E622" s="256"/>
      <c r="F622" s="227"/>
      <c r="G622" s="357"/>
      <c r="H622" s="358"/>
    </row>
    <row r="623" spans="1:8" ht="28.8" outlineLevel="1" x14ac:dyDescent="0.3">
      <c r="A623" s="212" t="s">
        <v>298</v>
      </c>
      <c r="B623" s="9" t="s">
        <v>39</v>
      </c>
      <c r="C623" s="289" t="str">
        <f>IF(B623&lt;&gt;"",C$620&amp;"."&amp;COUNTA(B$623:B623),"")</f>
        <v>4.1</v>
      </c>
      <c r="D623" s="307" t="s">
        <v>1023</v>
      </c>
      <c r="E623" s="251" t="s">
        <v>284</v>
      </c>
      <c r="F623" s="8">
        <v>372</v>
      </c>
      <c r="G623" s="350"/>
      <c r="H623" s="351"/>
    </row>
    <row r="624" spans="1:8" ht="66.75" customHeight="1" outlineLevel="1" x14ac:dyDescent="0.3">
      <c r="A624" s="212" t="s">
        <v>709</v>
      </c>
      <c r="B624" s="9" t="s">
        <v>1485</v>
      </c>
      <c r="C624" s="289" t="str">
        <f>IF(B624&lt;&gt;"",C$620&amp;"."&amp;COUNTA(B$623:B624),"")</f>
        <v>4.2</v>
      </c>
      <c r="D624" s="307" t="s">
        <v>1676</v>
      </c>
      <c r="E624" s="251" t="s">
        <v>2</v>
      </c>
      <c r="F624" s="8">
        <v>2</v>
      </c>
      <c r="G624" s="350"/>
      <c r="H624" s="351"/>
    </row>
    <row r="625" spans="1:8" ht="28.8" outlineLevel="1" x14ac:dyDescent="0.3">
      <c r="A625" s="212" t="s">
        <v>1439</v>
      </c>
      <c r="B625" s="9" t="s">
        <v>1486</v>
      </c>
      <c r="C625" s="289" t="str">
        <f>IF(B625&lt;&gt;"",C$620&amp;"."&amp;COUNTA(B$623:B625),"")</f>
        <v>4.3</v>
      </c>
      <c r="D625" s="307" t="s">
        <v>1434</v>
      </c>
      <c r="E625" s="251" t="s">
        <v>2</v>
      </c>
      <c r="F625" s="8">
        <v>3</v>
      </c>
      <c r="G625" s="350"/>
      <c r="H625" s="351"/>
    </row>
    <row r="626" spans="1:8" ht="28.8" outlineLevel="1" x14ac:dyDescent="0.3">
      <c r="A626" s="212" t="s">
        <v>1440</v>
      </c>
      <c r="B626" s="9" t="s">
        <v>1487</v>
      </c>
      <c r="C626" s="289" t="str">
        <f>IF(B626&lt;&gt;"",C$620&amp;"."&amp;COUNTA(B$623:B626),"")</f>
        <v>4.4</v>
      </c>
      <c r="D626" s="307" t="s">
        <v>1435</v>
      </c>
      <c r="E626" s="251" t="s">
        <v>2</v>
      </c>
      <c r="F626" s="8">
        <v>3</v>
      </c>
      <c r="G626" s="350"/>
      <c r="H626" s="351"/>
    </row>
    <row r="627" spans="1:8" ht="28.8" outlineLevel="1" x14ac:dyDescent="0.3">
      <c r="A627" s="212" t="s">
        <v>1441</v>
      </c>
      <c r="B627" s="9" t="s">
        <v>1488</v>
      </c>
      <c r="C627" s="289" t="str">
        <f>IF(B627&lt;&gt;"",C$620&amp;"."&amp;COUNTA(B$623:B627),"")</f>
        <v>4.5</v>
      </c>
      <c r="D627" s="307" t="s">
        <v>1445</v>
      </c>
      <c r="E627" s="251" t="s">
        <v>2</v>
      </c>
      <c r="F627" s="8">
        <v>3</v>
      </c>
      <c r="G627" s="350"/>
      <c r="H627" s="351"/>
    </row>
    <row r="628" spans="1:8" ht="28.8" outlineLevel="1" x14ac:dyDescent="0.3">
      <c r="A628" s="212" t="s">
        <v>1442</v>
      </c>
      <c r="B628" s="9" t="s">
        <v>1489</v>
      </c>
      <c r="C628" s="289" t="str">
        <f>IF(B628&lt;&gt;"",C$620&amp;"."&amp;COUNTA(B$623:B628),"")</f>
        <v>4.6</v>
      </c>
      <c r="D628" s="307" t="s">
        <v>1450</v>
      </c>
      <c r="E628" s="251" t="s">
        <v>2</v>
      </c>
      <c r="F628" s="8">
        <v>3</v>
      </c>
      <c r="G628" s="350"/>
      <c r="H628" s="351"/>
    </row>
    <row r="629" spans="1:8" ht="43.2" outlineLevel="1" x14ac:dyDescent="0.3">
      <c r="A629" s="212" t="s">
        <v>1443</v>
      </c>
      <c r="B629" s="9" t="s">
        <v>1490</v>
      </c>
      <c r="C629" s="289" t="str">
        <f>IF(B629&lt;&gt;"",C$620&amp;"."&amp;COUNTA(B$623:B629),"")</f>
        <v>4.7</v>
      </c>
      <c r="D629" s="307" t="s">
        <v>1436</v>
      </c>
      <c r="E629" s="251" t="s">
        <v>2</v>
      </c>
      <c r="F629" s="8">
        <v>3</v>
      </c>
      <c r="G629" s="350"/>
      <c r="H629" s="351"/>
    </row>
    <row r="630" spans="1:8" ht="28.8" outlineLevel="1" x14ac:dyDescent="0.3">
      <c r="A630" s="212" t="s">
        <v>1444</v>
      </c>
      <c r="B630" s="9" t="s">
        <v>1491</v>
      </c>
      <c r="C630" s="289" t="str">
        <f>IF(B630&lt;&gt;"",C$620&amp;"."&amp;COUNTA(B$623:B630),"")</f>
        <v>4.8</v>
      </c>
      <c r="D630" s="307" t="s">
        <v>1437</v>
      </c>
      <c r="E630" s="251" t="s">
        <v>2</v>
      </c>
      <c r="F630" s="8">
        <v>2</v>
      </c>
      <c r="G630" s="350"/>
      <c r="H630" s="351"/>
    </row>
    <row r="631" spans="1:8" ht="28.8" outlineLevel="1" x14ac:dyDescent="0.3">
      <c r="A631" s="212" t="s">
        <v>1446</v>
      </c>
      <c r="B631" s="9" t="s">
        <v>1492</v>
      </c>
      <c r="C631" s="289" t="str">
        <f>IF(B631&lt;&gt;"",C$620&amp;"."&amp;COUNTA(B$623:B631),"")</f>
        <v>4.9</v>
      </c>
      <c r="D631" s="307" t="s">
        <v>1438</v>
      </c>
      <c r="E631" s="251" t="s">
        <v>2</v>
      </c>
      <c r="F631" s="8">
        <v>1</v>
      </c>
      <c r="G631" s="350"/>
      <c r="H631" s="351"/>
    </row>
    <row r="632" spans="1:8" ht="28.8" outlineLevel="1" x14ac:dyDescent="0.3">
      <c r="A632" s="212" t="s">
        <v>1432</v>
      </c>
      <c r="B632" s="9" t="s">
        <v>40</v>
      </c>
      <c r="C632" s="289" t="str">
        <f>IF(B632&lt;&gt;"",C$620&amp;"."&amp;COUNTA(B$623:B632),"")</f>
        <v>4.10</v>
      </c>
      <c r="D632" s="307" t="s">
        <v>1064</v>
      </c>
      <c r="E632" s="251" t="s">
        <v>2</v>
      </c>
      <c r="F632" s="8">
        <v>4</v>
      </c>
      <c r="G632" s="350"/>
      <c r="H632" s="351"/>
    </row>
    <row r="633" spans="1:8" ht="28.8" outlineLevel="1" x14ac:dyDescent="0.3">
      <c r="A633" s="212" t="s">
        <v>1447</v>
      </c>
      <c r="B633" s="9" t="s">
        <v>1494</v>
      </c>
      <c r="C633" s="289" t="str">
        <f>IF(B633&lt;&gt;"",C$620&amp;"."&amp;COUNTA(B$623:B633),"")</f>
        <v>4.11</v>
      </c>
      <c r="D633" s="307" t="s">
        <v>1451</v>
      </c>
      <c r="E633" s="251" t="s">
        <v>2</v>
      </c>
      <c r="F633" s="8">
        <v>1</v>
      </c>
      <c r="G633" s="350"/>
      <c r="H633" s="351"/>
    </row>
    <row r="634" spans="1:8" ht="28.8" outlineLevel="1" x14ac:dyDescent="0.3">
      <c r="A634" s="212" t="s">
        <v>1448</v>
      </c>
      <c r="B634" s="9" t="s">
        <v>1495</v>
      </c>
      <c r="C634" s="289" t="str">
        <f>IF(B634&lt;&gt;"",C$620&amp;"."&amp;COUNTA(B$623:B634),"")</f>
        <v>4.12</v>
      </c>
      <c r="D634" s="307" t="s">
        <v>1496</v>
      </c>
      <c r="E634" s="251" t="s">
        <v>2</v>
      </c>
      <c r="F634" s="8">
        <v>2</v>
      </c>
      <c r="G634" s="350"/>
      <c r="H634" s="351"/>
    </row>
    <row r="635" spans="1:8" outlineLevel="1" x14ac:dyDescent="0.3">
      <c r="A635" s="212" t="s">
        <v>1449</v>
      </c>
      <c r="B635" s="9" t="s">
        <v>1497</v>
      </c>
      <c r="C635" s="289" t="str">
        <f>IF(B635&lt;&gt;"",C$620&amp;"."&amp;COUNTA(B$623:B635),"")</f>
        <v>4.13</v>
      </c>
      <c r="D635" s="307" t="s">
        <v>1063</v>
      </c>
      <c r="E635" s="251" t="s">
        <v>2</v>
      </c>
      <c r="F635" s="8">
        <v>1</v>
      </c>
      <c r="G635" s="350"/>
      <c r="H635" s="351"/>
    </row>
    <row r="636" spans="1:8" ht="28.8" outlineLevel="1" x14ac:dyDescent="0.3">
      <c r="A636" s="212" t="s">
        <v>1455</v>
      </c>
      <c r="B636" s="9" t="s">
        <v>1498</v>
      </c>
      <c r="C636" s="289" t="str">
        <f>IF(B636&lt;&gt;"",C$620&amp;"."&amp;COUNTA(B$623:B636),"")</f>
        <v>4.14</v>
      </c>
      <c r="D636" s="307" t="s">
        <v>1453</v>
      </c>
      <c r="E636" s="251" t="s">
        <v>2</v>
      </c>
      <c r="F636" s="8">
        <v>2</v>
      </c>
      <c r="G636" s="350"/>
      <c r="H636" s="351"/>
    </row>
    <row r="637" spans="1:8" ht="28.8" outlineLevel="1" x14ac:dyDescent="0.3">
      <c r="A637" s="212" t="s">
        <v>1456</v>
      </c>
      <c r="B637" s="9" t="s">
        <v>1499</v>
      </c>
      <c r="C637" s="289" t="str">
        <f>IF(B637&lt;&gt;"",C$620&amp;"."&amp;COUNTA(B$623:B637),"")</f>
        <v>4.15</v>
      </c>
      <c r="D637" s="307" t="s">
        <v>1452</v>
      </c>
      <c r="E637" s="251" t="s">
        <v>2</v>
      </c>
      <c r="F637" s="8">
        <v>4</v>
      </c>
      <c r="G637" s="350"/>
      <c r="H637" s="351"/>
    </row>
    <row r="638" spans="1:8" ht="28.8" outlineLevel="1" x14ac:dyDescent="0.3">
      <c r="A638" s="212" t="s">
        <v>1457</v>
      </c>
      <c r="B638" s="9" t="s">
        <v>1500</v>
      </c>
      <c r="C638" s="289" t="str">
        <f>IF(B638&lt;&gt;"",C$620&amp;"."&amp;COUNTA(B$623:B638),"")</f>
        <v>4.16</v>
      </c>
      <c r="D638" s="307" t="s">
        <v>1454</v>
      </c>
      <c r="E638" s="251" t="s">
        <v>2</v>
      </c>
      <c r="F638" s="8">
        <v>2</v>
      </c>
      <c r="G638" s="350"/>
      <c r="H638" s="351"/>
    </row>
    <row r="639" spans="1:8" ht="28.8" outlineLevel="1" x14ac:dyDescent="0.3">
      <c r="A639" s="212" t="s">
        <v>1458</v>
      </c>
      <c r="B639" s="9" t="s">
        <v>1501</v>
      </c>
      <c r="C639" s="289" t="str">
        <f>IF(B639&lt;&gt;"",C$620&amp;"."&amp;COUNTA(B$623:B639),"")</f>
        <v>4.17</v>
      </c>
      <c r="D639" s="307" t="s">
        <v>1460</v>
      </c>
      <c r="E639" s="251" t="s">
        <v>2</v>
      </c>
      <c r="F639" s="8">
        <v>2</v>
      </c>
      <c r="G639" s="350"/>
      <c r="H639" s="351"/>
    </row>
    <row r="640" spans="1:8" ht="28.8" outlineLevel="1" x14ac:dyDescent="0.3">
      <c r="A640" s="212" t="s">
        <v>1459</v>
      </c>
      <c r="B640" s="9" t="s">
        <v>1502</v>
      </c>
      <c r="C640" s="289" t="str">
        <f>IF(B640&lt;&gt;"",C$620&amp;"."&amp;COUNTA(B$623:B640),"")</f>
        <v>4.18</v>
      </c>
      <c r="D640" s="307" t="s">
        <v>1503</v>
      </c>
      <c r="E640" s="251" t="s">
        <v>2</v>
      </c>
      <c r="F640" s="8">
        <v>1</v>
      </c>
      <c r="G640" s="350"/>
      <c r="H640" s="351"/>
    </row>
    <row r="641" spans="1:8" ht="28.8" outlineLevel="1" x14ac:dyDescent="0.3">
      <c r="A641" s="212" t="s">
        <v>1433</v>
      </c>
      <c r="B641" s="9" t="s">
        <v>1504</v>
      </c>
      <c r="C641" s="289" t="str">
        <f>IF(B641&lt;&gt;"",C$620&amp;"."&amp;COUNTA(B$623:B641),"")</f>
        <v>4.19</v>
      </c>
      <c r="D641" s="307" t="s">
        <v>1462</v>
      </c>
      <c r="E641" s="251" t="s">
        <v>2</v>
      </c>
      <c r="F641" s="8">
        <v>1</v>
      </c>
      <c r="G641" s="350"/>
      <c r="H641" s="351"/>
    </row>
    <row r="642" spans="1:8" ht="28.8" outlineLevel="1" x14ac:dyDescent="0.3">
      <c r="A642" s="212"/>
      <c r="B642" s="9" t="s">
        <v>1505</v>
      </c>
      <c r="C642" s="289" t="str">
        <f>IF(B642&lt;&gt;"",C$620&amp;"."&amp;COUNTA(B$623:B642),"")</f>
        <v>4.20</v>
      </c>
      <c r="D642" s="307" t="s">
        <v>1461</v>
      </c>
      <c r="E642" s="251" t="s">
        <v>2</v>
      </c>
      <c r="F642" s="8">
        <v>1</v>
      </c>
      <c r="G642" s="350"/>
      <c r="H642" s="351"/>
    </row>
    <row r="643" spans="1:8" outlineLevel="1" x14ac:dyDescent="0.3">
      <c r="A643" s="212"/>
      <c r="C643" s="289" t="str">
        <f>IF(B643&lt;&gt;"",C$620&amp;"."&amp;COUNTA(B$623:B643),"")</f>
        <v/>
      </c>
      <c r="D643" s="309" t="s">
        <v>1464</v>
      </c>
      <c r="E643" s="251"/>
      <c r="F643" s="8"/>
      <c r="G643" s="371"/>
      <c r="H643" s="351"/>
    </row>
    <row r="644" spans="1:8" outlineLevel="1" x14ac:dyDescent="0.3">
      <c r="A644" s="212"/>
      <c r="B644" s="9" t="s">
        <v>1506</v>
      </c>
      <c r="C644" s="289" t="str">
        <f>IF(B644&lt;&gt;"",C$620&amp;"."&amp;COUNTA(B$623:B644),"")</f>
        <v>4.21</v>
      </c>
      <c r="D644" s="307" t="s">
        <v>1483</v>
      </c>
      <c r="E644" s="251" t="s">
        <v>284</v>
      </c>
      <c r="F644" s="8">
        <v>302.40000000000003</v>
      </c>
      <c r="G644" s="350"/>
      <c r="H644" s="351"/>
    </row>
    <row r="645" spans="1:8" ht="132.75" customHeight="1" outlineLevel="1" x14ac:dyDescent="0.3">
      <c r="A645" s="212" t="s">
        <v>371</v>
      </c>
      <c r="B645" s="9" t="s">
        <v>1507</v>
      </c>
      <c r="C645" s="289" t="str">
        <f>IF(B645&lt;&gt;"",C$620&amp;"."&amp;COUNTA(B$623:B645),"")</f>
        <v>4.22</v>
      </c>
      <c r="D645" s="307" t="s">
        <v>1597</v>
      </c>
      <c r="E645" s="251" t="s">
        <v>2</v>
      </c>
      <c r="F645" s="8">
        <v>2</v>
      </c>
      <c r="G645" s="350"/>
      <c r="H645" s="351"/>
    </row>
    <row r="646" spans="1:8" ht="28.8" outlineLevel="1" x14ac:dyDescent="0.3">
      <c r="A646" s="212" t="s">
        <v>555</v>
      </c>
      <c r="B646" s="9" t="s">
        <v>1508</v>
      </c>
      <c r="C646" s="289" t="str">
        <f>IF(B646&lt;&gt;"",C$620&amp;"."&amp;COUNTA(B$623:B646),"")</f>
        <v>4.23</v>
      </c>
      <c r="D646" s="307" t="s">
        <v>1434</v>
      </c>
      <c r="E646" s="251" t="s">
        <v>2</v>
      </c>
      <c r="F646" s="8">
        <v>2</v>
      </c>
      <c r="G646" s="350"/>
      <c r="H646" s="351"/>
    </row>
    <row r="647" spans="1:8" ht="28.8" outlineLevel="1" x14ac:dyDescent="0.3">
      <c r="A647" s="212" t="s">
        <v>556</v>
      </c>
      <c r="B647" s="9" t="s">
        <v>1509</v>
      </c>
      <c r="C647" s="289" t="str">
        <f>IF(B647&lt;&gt;"",C$620&amp;"."&amp;COUNTA(B$623:B647),"")</f>
        <v>4.24</v>
      </c>
      <c r="D647" s="307" t="s">
        <v>1435</v>
      </c>
      <c r="E647" s="251" t="s">
        <v>2</v>
      </c>
      <c r="F647" s="8">
        <v>2</v>
      </c>
      <c r="G647" s="350"/>
      <c r="H647" s="351"/>
    </row>
    <row r="648" spans="1:8" ht="28.8" outlineLevel="1" x14ac:dyDescent="0.3">
      <c r="A648" s="212" t="s">
        <v>1465</v>
      </c>
      <c r="B648" s="9" t="s">
        <v>1510</v>
      </c>
      <c r="C648" s="289" t="str">
        <f>IF(B648&lt;&gt;"",C$620&amp;"."&amp;COUNTA(B$623:B648),"")</f>
        <v>4.25</v>
      </c>
      <c r="D648" s="307" t="s">
        <v>1445</v>
      </c>
      <c r="E648" s="251" t="s">
        <v>2</v>
      </c>
      <c r="F648" s="8">
        <v>2</v>
      </c>
      <c r="G648" s="350"/>
      <c r="H648" s="351"/>
    </row>
    <row r="649" spans="1:8" ht="28.8" outlineLevel="1" x14ac:dyDescent="0.3">
      <c r="A649" s="212" t="s">
        <v>1466</v>
      </c>
      <c r="B649" s="9" t="s">
        <v>1511</v>
      </c>
      <c r="C649" s="289" t="str">
        <f>IF(B649&lt;&gt;"",C$620&amp;"."&amp;COUNTA(B$623:B649),"")</f>
        <v>4.26</v>
      </c>
      <c r="D649" s="307" t="s">
        <v>1450</v>
      </c>
      <c r="E649" s="251" t="s">
        <v>2</v>
      </c>
      <c r="F649" s="8">
        <v>2</v>
      </c>
      <c r="G649" s="350"/>
      <c r="H649" s="351"/>
    </row>
    <row r="650" spans="1:8" ht="43.2" outlineLevel="1" x14ac:dyDescent="0.3">
      <c r="A650" s="212" t="s">
        <v>1467</v>
      </c>
      <c r="B650" s="9" t="s">
        <v>1512</v>
      </c>
      <c r="C650" s="289" t="str">
        <f>IF(B650&lt;&gt;"",C$620&amp;"."&amp;COUNTA(B$623:B650),"")</f>
        <v>4.27</v>
      </c>
      <c r="D650" s="307" t="s">
        <v>1475</v>
      </c>
      <c r="E650" s="251" t="s">
        <v>2</v>
      </c>
      <c r="F650" s="8">
        <v>2</v>
      </c>
      <c r="G650" s="350"/>
      <c r="H650" s="351"/>
    </row>
    <row r="651" spans="1:8" ht="28.8" outlineLevel="1" x14ac:dyDescent="0.3">
      <c r="A651" s="212" t="s">
        <v>1468</v>
      </c>
      <c r="B651" s="9" t="s">
        <v>1513</v>
      </c>
      <c r="C651" s="289" t="str">
        <f>IF(B651&lt;&gt;"",C$620&amp;"."&amp;COUNTA(B$623:B651),"")</f>
        <v>4.28</v>
      </c>
      <c r="D651" s="307" t="s">
        <v>1476</v>
      </c>
      <c r="E651" s="251" t="s">
        <v>2</v>
      </c>
      <c r="F651" s="8">
        <v>2</v>
      </c>
      <c r="G651" s="350"/>
      <c r="H651" s="351"/>
    </row>
    <row r="652" spans="1:8" outlineLevel="1" x14ac:dyDescent="0.3">
      <c r="A652" s="212" t="s">
        <v>1469</v>
      </c>
      <c r="B652" s="9" t="s">
        <v>1514</v>
      </c>
      <c r="C652" s="289" t="str">
        <f>IF(B652&lt;&gt;"",C$620&amp;"."&amp;COUNTA(B$623:B652),"")</f>
        <v>4.29</v>
      </c>
      <c r="D652" s="307" t="s">
        <v>1477</v>
      </c>
      <c r="E652" s="251" t="s">
        <v>2</v>
      </c>
      <c r="F652" s="8">
        <v>1</v>
      </c>
      <c r="G652" s="350"/>
      <c r="H652" s="351"/>
    </row>
    <row r="653" spans="1:8" ht="28.8" outlineLevel="1" x14ac:dyDescent="0.3">
      <c r="A653" s="212" t="s">
        <v>1470</v>
      </c>
      <c r="B653" s="9" t="s">
        <v>1515</v>
      </c>
      <c r="C653" s="289" t="str">
        <f>IF(B653&lt;&gt;"",C$620&amp;"."&amp;COUNTA(B$623:B653),"")</f>
        <v>4.30</v>
      </c>
      <c r="D653" s="307" t="s">
        <v>1478</v>
      </c>
      <c r="E653" s="251" t="s">
        <v>2</v>
      </c>
      <c r="F653" s="8">
        <v>2</v>
      </c>
      <c r="G653" s="350"/>
      <c r="H653" s="351"/>
    </row>
    <row r="654" spans="1:8" ht="28.8" outlineLevel="1" x14ac:dyDescent="0.3">
      <c r="A654" s="212" t="s">
        <v>1471</v>
      </c>
      <c r="B654" s="9" t="s">
        <v>1516</v>
      </c>
      <c r="C654" s="289" t="str">
        <f>IF(B654&lt;&gt;"",C$620&amp;"."&amp;COUNTA(B$623:B654),"")</f>
        <v>4.31</v>
      </c>
      <c r="D654" s="307" t="s">
        <v>1479</v>
      </c>
      <c r="E654" s="251" t="s">
        <v>2</v>
      </c>
      <c r="F654" s="8">
        <v>2</v>
      </c>
      <c r="G654" s="350"/>
      <c r="H654" s="351"/>
    </row>
    <row r="655" spans="1:8" ht="28.8" outlineLevel="2" x14ac:dyDescent="0.3">
      <c r="A655" s="212" t="s">
        <v>1472</v>
      </c>
      <c r="B655" s="9" t="s">
        <v>1517</v>
      </c>
      <c r="C655" s="289" t="str">
        <f>IF(B655&lt;&gt;"",C$620&amp;"."&amp;COUNTA(B$623:B655),"")</f>
        <v>4.32</v>
      </c>
      <c r="D655" s="307" t="s">
        <v>1480</v>
      </c>
      <c r="E655" s="251" t="s">
        <v>2</v>
      </c>
      <c r="F655" s="8">
        <v>1</v>
      </c>
      <c r="G655" s="350"/>
      <c r="H655" s="351"/>
    </row>
    <row r="656" spans="1:8" ht="28.8" outlineLevel="2" x14ac:dyDescent="0.3">
      <c r="A656" s="212" t="s">
        <v>1473</v>
      </c>
      <c r="B656" s="9" t="s">
        <v>1518</v>
      </c>
      <c r="C656" s="289" t="str">
        <f>IF(B656&lt;&gt;"",C$620&amp;"."&amp;COUNTA(B$623:B656),"")</f>
        <v>4.33</v>
      </c>
      <c r="D656" s="307" t="s">
        <v>1481</v>
      </c>
      <c r="E656" s="251" t="s">
        <v>2</v>
      </c>
      <c r="F656" s="8">
        <v>1</v>
      </c>
      <c r="G656" s="350"/>
      <c r="H656" s="351"/>
    </row>
    <row r="657" spans="1:8" ht="28.8" outlineLevel="2" x14ac:dyDescent="0.3">
      <c r="A657" s="212" t="s">
        <v>1474</v>
      </c>
      <c r="B657" s="9" t="s">
        <v>1519</v>
      </c>
      <c r="C657" s="289" t="str">
        <f>IF(B657&lt;&gt;"",C$620&amp;"."&amp;COUNTA(B$623:B657),"")</f>
        <v>4.34</v>
      </c>
      <c r="D657" s="307" t="s">
        <v>1482</v>
      </c>
      <c r="E657" s="251" t="s">
        <v>2</v>
      </c>
      <c r="F657" s="8">
        <v>1</v>
      </c>
      <c r="G657" s="350"/>
      <c r="H657" s="351"/>
    </row>
    <row r="658" spans="1:8" outlineLevel="2" x14ac:dyDescent="0.3">
      <c r="A658" s="212"/>
      <c r="C658" s="289" t="str">
        <f>IF(B658&lt;&gt;"",C$620&amp;"."&amp;COUNTA(B$623:B658),"")</f>
        <v/>
      </c>
      <c r="D658" s="308"/>
      <c r="E658" s="251"/>
      <c r="F658" s="8"/>
      <c r="G658" s="371"/>
      <c r="H658" s="351"/>
    </row>
    <row r="659" spans="1:8" outlineLevel="2" x14ac:dyDescent="0.3">
      <c r="C659" s="289" t="str">
        <f>IF(B659&lt;&gt;"",C$620&amp;"."&amp;COUNTA(B$623:B659),"")</f>
        <v/>
      </c>
      <c r="D659" s="323" t="s">
        <v>275</v>
      </c>
      <c r="E659" s="251"/>
      <c r="F659" s="8"/>
      <c r="G659" s="371"/>
      <c r="H659" s="351"/>
    </row>
    <row r="660" spans="1:8" ht="27" x14ac:dyDescent="0.3">
      <c r="C660" s="288">
        <v>5</v>
      </c>
      <c r="D660" s="306" t="s">
        <v>376</v>
      </c>
      <c r="E660" s="250"/>
      <c r="F660" s="226"/>
      <c r="G660" s="355"/>
      <c r="H660" s="356"/>
    </row>
    <row r="661" spans="1:8" x14ac:dyDescent="0.3">
      <c r="C661" s="290" t="s">
        <v>291</v>
      </c>
      <c r="D661" s="309" t="s">
        <v>1</v>
      </c>
      <c r="E661" s="256" t="s">
        <v>2</v>
      </c>
      <c r="F661" s="227" t="s">
        <v>292</v>
      </c>
      <c r="G661" s="357"/>
      <c r="H661" s="358"/>
    </row>
    <row r="662" spans="1:8" ht="28.8" x14ac:dyDescent="0.3">
      <c r="B662" s="9" t="s">
        <v>29</v>
      </c>
      <c r="C662" s="289" t="str">
        <f>IF(B662&lt;&gt;"",C$660&amp;"."&amp;COUNTA(B$662:B662),"")</f>
        <v>5.1</v>
      </c>
      <c r="D662" s="307" t="s">
        <v>1024</v>
      </c>
      <c r="E662" s="251" t="s">
        <v>284</v>
      </c>
      <c r="F662" s="8">
        <v>222</v>
      </c>
      <c r="G662" s="350"/>
      <c r="H662" s="351"/>
    </row>
    <row r="663" spans="1:8" ht="28.8" x14ac:dyDescent="0.3">
      <c r="A663" s="9" t="s">
        <v>1574</v>
      </c>
      <c r="B663" s="9" t="s">
        <v>1528</v>
      </c>
      <c r="C663" s="289" t="str">
        <f>IF(B663&lt;&gt;"",C$660&amp;"."&amp;COUNTA(B$662:B663),"")</f>
        <v>5.2</v>
      </c>
      <c r="D663" s="307" t="s">
        <v>1521</v>
      </c>
      <c r="E663" s="251" t="s">
        <v>2</v>
      </c>
      <c r="F663" s="8">
        <v>2</v>
      </c>
      <c r="G663" s="350"/>
      <c r="H663" s="351"/>
    </row>
    <row r="664" spans="1:8" x14ac:dyDescent="0.3">
      <c r="A664" s="9" t="s">
        <v>693</v>
      </c>
      <c r="B664" s="9" t="s">
        <v>1529</v>
      </c>
      <c r="C664" s="289" t="str">
        <f>IF(B664&lt;&gt;"",C$660&amp;"."&amp;COUNTA(B$662:B664),"")</f>
        <v>5.3</v>
      </c>
      <c r="D664" s="307" t="s">
        <v>1520</v>
      </c>
      <c r="E664" s="251" t="s">
        <v>2</v>
      </c>
      <c r="F664" s="8">
        <v>1</v>
      </c>
      <c r="G664" s="350"/>
      <c r="H664" s="351"/>
    </row>
    <row r="665" spans="1:8" ht="28.8" x14ac:dyDescent="0.3">
      <c r="A665" s="9" t="s">
        <v>694</v>
      </c>
      <c r="B665" s="9" t="s">
        <v>1530</v>
      </c>
      <c r="C665" s="289" t="str">
        <f>IF(B665&lt;&gt;"",C$660&amp;"."&amp;COUNTA(B$662:B665),"")</f>
        <v>5.4</v>
      </c>
      <c r="D665" s="307" t="s">
        <v>1522</v>
      </c>
      <c r="E665" s="251" t="s">
        <v>2</v>
      </c>
      <c r="F665" s="8">
        <v>1</v>
      </c>
      <c r="G665" s="350"/>
      <c r="H665" s="351"/>
    </row>
    <row r="666" spans="1:8" x14ac:dyDescent="0.3">
      <c r="A666" s="9" t="s">
        <v>695</v>
      </c>
      <c r="B666" s="9" t="s">
        <v>1531</v>
      </c>
      <c r="C666" s="289" t="str">
        <f>IF(B666&lt;&gt;"",C$660&amp;"."&amp;COUNTA(B$662:B666),"")</f>
        <v>5.5</v>
      </c>
      <c r="D666" s="307" t="s">
        <v>1524</v>
      </c>
      <c r="E666" s="251" t="s">
        <v>2</v>
      </c>
      <c r="F666" s="8">
        <v>1</v>
      </c>
      <c r="G666" s="350"/>
      <c r="H666" s="351"/>
    </row>
    <row r="667" spans="1:8" ht="28.8" x14ac:dyDescent="0.3">
      <c r="A667" s="9" t="s">
        <v>697</v>
      </c>
      <c r="B667" s="9" t="s">
        <v>1532</v>
      </c>
      <c r="C667" s="289" t="str">
        <f>IF(B667&lt;&gt;"",C$660&amp;"."&amp;COUNTA(B$662:B667),"")</f>
        <v>5.6</v>
      </c>
      <c r="D667" s="307" t="s">
        <v>1523</v>
      </c>
      <c r="E667" s="251" t="s">
        <v>2</v>
      </c>
      <c r="F667" s="8">
        <v>1</v>
      </c>
      <c r="G667" s="350"/>
      <c r="H667" s="351"/>
    </row>
    <row r="668" spans="1:8" x14ac:dyDescent="0.3">
      <c r="A668" s="9" t="s">
        <v>701</v>
      </c>
      <c r="B668" s="9" t="s">
        <v>1533</v>
      </c>
      <c r="C668" s="289" t="str">
        <f>IF(B668&lt;&gt;"",C$660&amp;"."&amp;COUNTA(B$662:B668),"")</f>
        <v>5.7</v>
      </c>
      <c r="D668" s="307" t="s">
        <v>1535</v>
      </c>
      <c r="E668" s="251" t="s">
        <v>2</v>
      </c>
      <c r="F668" s="8">
        <v>1</v>
      </c>
      <c r="G668" s="350"/>
      <c r="H668" s="351"/>
    </row>
    <row r="669" spans="1:8" x14ac:dyDescent="0.3">
      <c r="A669" s="9" t="s">
        <v>703</v>
      </c>
      <c r="B669" s="9" t="s">
        <v>1534</v>
      </c>
      <c r="C669" s="289" t="str">
        <f>IF(B669&lt;&gt;"",C$660&amp;"."&amp;COUNTA(B$662:B669),"")</f>
        <v>5.8</v>
      </c>
      <c r="D669" s="307" t="s">
        <v>1525</v>
      </c>
      <c r="E669" s="251" t="s">
        <v>2</v>
      </c>
      <c r="F669" s="8">
        <v>1</v>
      </c>
      <c r="G669" s="350"/>
      <c r="H669" s="351"/>
    </row>
    <row r="670" spans="1:8" ht="28.8" x14ac:dyDescent="0.3">
      <c r="A670" s="9" t="s">
        <v>706</v>
      </c>
      <c r="B670" s="9" t="s">
        <v>1536</v>
      </c>
      <c r="C670" s="289" t="str">
        <f>IF(B670&lt;&gt;"",C$660&amp;"."&amp;COUNTA(B$662:B670),"")</f>
        <v>5.9</v>
      </c>
      <c r="D670" s="307" t="s">
        <v>1526</v>
      </c>
      <c r="E670" s="251" t="s">
        <v>2</v>
      </c>
      <c r="F670" s="8">
        <v>1</v>
      </c>
      <c r="G670" s="350"/>
      <c r="H670" s="351"/>
    </row>
    <row r="671" spans="1:8" x14ac:dyDescent="0.3">
      <c r="A671" s="9" t="s">
        <v>708</v>
      </c>
      <c r="B671" s="9" t="s">
        <v>1537</v>
      </c>
      <c r="C671" s="289" t="str">
        <f>IF(B671&lt;&gt;"",C$660&amp;"."&amp;COUNTA(B$662:B671),"")</f>
        <v>5.10</v>
      </c>
      <c r="D671" s="307" t="s">
        <v>1527</v>
      </c>
      <c r="E671" s="251" t="s">
        <v>2</v>
      </c>
      <c r="F671" s="8">
        <v>1</v>
      </c>
      <c r="G671" s="350"/>
      <c r="H671" s="351"/>
    </row>
    <row r="672" spans="1:8" ht="28.8" x14ac:dyDescent="0.3">
      <c r="A672" s="212" t="s">
        <v>696</v>
      </c>
      <c r="B672" s="9" t="s">
        <v>30</v>
      </c>
      <c r="C672" s="289" t="str">
        <f>IF(B672&lt;&gt;"",C$660&amp;"."&amp;COUNTA(B$662:B672),"")</f>
        <v>5.11</v>
      </c>
      <c r="D672" s="307" t="s">
        <v>1025</v>
      </c>
      <c r="E672" s="251" t="s">
        <v>2</v>
      </c>
      <c r="F672" s="8">
        <v>1</v>
      </c>
      <c r="G672" s="350"/>
      <c r="H672" s="351"/>
    </row>
    <row r="673" spans="1:8" ht="28.8" x14ac:dyDescent="0.3">
      <c r="A673" s="212" t="s">
        <v>705</v>
      </c>
      <c r="B673" s="9" t="s">
        <v>31</v>
      </c>
      <c r="C673" s="289" t="str">
        <f>IF(B673&lt;&gt;"",C$660&amp;"."&amp;COUNTA(B$662:B673),"")</f>
        <v>5.12</v>
      </c>
      <c r="D673" s="307" t="s">
        <v>558</v>
      </c>
      <c r="E673" s="251" t="s">
        <v>2</v>
      </c>
      <c r="F673" s="8">
        <v>1</v>
      </c>
      <c r="G673" s="350"/>
      <c r="H673" s="351"/>
    </row>
    <row r="674" spans="1:8" ht="28.8" x14ac:dyDescent="0.3">
      <c r="A674" s="212" t="s">
        <v>698</v>
      </c>
      <c r="B674" s="9" t="s">
        <v>32</v>
      </c>
      <c r="C674" s="289" t="str">
        <f>IF(B674&lt;&gt;"",C$660&amp;"."&amp;COUNTA(B$662:B674),"")</f>
        <v>5.13</v>
      </c>
      <c r="D674" s="307" t="s">
        <v>378</v>
      </c>
      <c r="E674" s="251" t="s">
        <v>2</v>
      </c>
      <c r="F674" s="8">
        <v>1</v>
      </c>
      <c r="G674" s="350"/>
      <c r="H674" s="351"/>
    </row>
    <row r="675" spans="1:8" x14ac:dyDescent="0.3">
      <c r="A675" s="212" t="s">
        <v>699</v>
      </c>
      <c r="B675" s="9" t="s">
        <v>33</v>
      </c>
      <c r="C675" s="289" t="str">
        <f>IF(B675&lt;&gt;"",C$660&amp;"."&amp;COUNTA(B$662:B675),"")</f>
        <v>5.14</v>
      </c>
      <c r="D675" s="307" t="s">
        <v>379</v>
      </c>
      <c r="E675" s="251" t="s">
        <v>2</v>
      </c>
      <c r="F675" s="8">
        <v>1</v>
      </c>
      <c r="G675" s="350"/>
      <c r="H675" s="351"/>
    </row>
    <row r="676" spans="1:8" ht="28.8" x14ac:dyDescent="0.3">
      <c r="A676" s="212" t="s">
        <v>702</v>
      </c>
      <c r="B676" s="9" t="s">
        <v>34</v>
      </c>
      <c r="C676" s="289" t="str">
        <f>IF(B676&lt;&gt;"",C$660&amp;"."&amp;COUNTA(B$662:B676),"")</f>
        <v>5.15</v>
      </c>
      <c r="D676" s="307" t="s">
        <v>1538</v>
      </c>
      <c r="E676" s="251" t="s">
        <v>2</v>
      </c>
      <c r="F676" s="8">
        <v>1</v>
      </c>
      <c r="G676" s="350"/>
      <c r="H676" s="351"/>
    </row>
    <row r="677" spans="1:8" ht="28.8" x14ac:dyDescent="0.3">
      <c r="A677" s="212" t="s">
        <v>1573</v>
      </c>
      <c r="B677" s="9" t="s">
        <v>35</v>
      </c>
      <c r="C677" s="289" t="str">
        <f>IF(B677&lt;&gt;"",C$660&amp;"."&amp;COUNTA(B$662:B677),"")</f>
        <v>5.16</v>
      </c>
      <c r="D677" s="307" t="s">
        <v>994</v>
      </c>
      <c r="E677" s="251" t="s">
        <v>2</v>
      </c>
      <c r="F677" s="8">
        <v>2</v>
      </c>
      <c r="G677" s="350"/>
      <c r="H677" s="351"/>
    </row>
    <row r="678" spans="1:8" ht="57.6" x14ac:dyDescent="0.3">
      <c r="A678" s="212" t="s">
        <v>700</v>
      </c>
      <c r="B678" s="9" t="s">
        <v>36</v>
      </c>
      <c r="C678" s="289" t="str">
        <f>IF(B678&lt;&gt;"",C$660&amp;"."&amp;COUNTA(B$662:B678),"")</f>
        <v>5.17</v>
      </c>
      <c r="D678" s="307" t="s">
        <v>995</v>
      </c>
      <c r="E678" s="251" t="s">
        <v>2</v>
      </c>
      <c r="F678" s="8">
        <v>1</v>
      </c>
      <c r="G678" s="350"/>
      <c r="H678" s="351"/>
    </row>
    <row r="679" spans="1:8" ht="28.8" x14ac:dyDescent="0.3">
      <c r="A679" s="212" t="s">
        <v>711</v>
      </c>
      <c r="B679" s="9" t="s">
        <v>38</v>
      </c>
      <c r="C679" s="289" t="str">
        <f>IF(B679&lt;&gt;"",C$660&amp;"."&amp;COUNTA(B$662:B679),"")</f>
        <v>5.18</v>
      </c>
      <c r="D679" s="307" t="s">
        <v>996</v>
      </c>
      <c r="E679" s="251" t="s">
        <v>2</v>
      </c>
      <c r="F679" s="8">
        <v>1</v>
      </c>
      <c r="G679" s="350"/>
      <c r="H679" s="351"/>
    </row>
    <row r="680" spans="1:8" x14ac:dyDescent="0.3">
      <c r="A680" s="212"/>
      <c r="C680" s="4"/>
      <c r="D680" s="308" t="s">
        <v>275</v>
      </c>
      <c r="E680" s="254"/>
      <c r="F680" s="225"/>
      <c r="G680" s="367"/>
      <c r="H680" s="359"/>
    </row>
    <row r="681" spans="1:8" x14ac:dyDescent="0.3">
      <c r="A681" s="212"/>
      <c r="C681" s="4"/>
      <c r="D681" s="308" t="s">
        <v>275</v>
      </c>
      <c r="E681" s="254"/>
      <c r="F681" s="225"/>
      <c r="G681" s="367"/>
      <c r="H681" s="359"/>
    </row>
    <row r="682" spans="1:8" ht="48" customHeight="1" x14ac:dyDescent="0.3">
      <c r="A682" s="212"/>
      <c r="C682" s="288">
        <v>6</v>
      </c>
      <c r="D682" s="306" t="s">
        <v>710</v>
      </c>
      <c r="E682" s="249"/>
      <c r="F682" s="226"/>
      <c r="G682" s="355"/>
      <c r="H682" s="356"/>
    </row>
    <row r="683" spans="1:8" x14ac:dyDescent="0.3">
      <c r="A683" s="212"/>
      <c r="C683" s="290" t="s">
        <v>291</v>
      </c>
      <c r="D683" s="309" t="s">
        <v>1</v>
      </c>
      <c r="E683" s="256" t="s">
        <v>2</v>
      </c>
      <c r="F683" s="227" t="s">
        <v>292</v>
      </c>
      <c r="G683" s="357"/>
      <c r="H683" s="358"/>
    </row>
    <row r="684" spans="1:8" ht="42.75" customHeight="1" x14ac:dyDescent="0.3">
      <c r="A684" s="212"/>
      <c r="C684" s="289" t="str">
        <f>IF(B684&lt;&gt;"",C$682&amp;"."&amp;COUNTA(B$682:B684),"")</f>
        <v/>
      </c>
      <c r="D684" s="316" t="s">
        <v>1150</v>
      </c>
      <c r="E684" s="254"/>
      <c r="F684" s="225"/>
      <c r="G684" s="367"/>
      <c r="H684" s="359"/>
    </row>
    <row r="685" spans="1:8" ht="28.8" x14ac:dyDescent="0.3">
      <c r="A685" s="212"/>
      <c r="B685" s="9" t="s">
        <v>1186</v>
      </c>
      <c r="C685" s="289" t="str">
        <f>IF(B685&lt;&gt;"",C$682&amp;"."&amp;COUNTA(B$682:B685),"")</f>
        <v>6.1</v>
      </c>
      <c r="D685" s="307" t="s">
        <v>1151</v>
      </c>
      <c r="E685" s="254" t="s">
        <v>1152</v>
      </c>
      <c r="F685" s="225">
        <v>2</v>
      </c>
      <c r="G685" s="350"/>
      <c r="H685" s="351"/>
    </row>
    <row r="686" spans="1:8" ht="28.8" x14ac:dyDescent="0.3">
      <c r="A686" s="212"/>
      <c r="B686" s="9" t="s">
        <v>1188</v>
      </c>
      <c r="C686" s="289" t="str">
        <f>IF(B686&lt;&gt;"",C$682&amp;"."&amp;COUNTA(B$682:B686),"")</f>
        <v>6.2</v>
      </c>
      <c r="D686" s="308" t="s">
        <v>1154</v>
      </c>
      <c r="E686" s="254" t="s">
        <v>1152</v>
      </c>
      <c r="F686" s="225">
        <v>2</v>
      </c>
      <c r="G686" s="350"/>
      <c r="H686" s="351"/>
    </row>
    <row r="687" spans="1:8" x14ac:dyDescent="0.3">
      <c r="A687" s="212"/>
      <c r="B687" s="9" t="s">
        <v>1189</v>
      </c>
      <c r="C687" s="289" t="str">
        <f>IF(B687&lt;&gt;"",C$682&amp;"."&amp;COUNTA(B$682:B687),"")</f>
        <v>6.3</v>
      </c>
      <c r="D687" s="308" t="s">
        <v>1155</v>
      </c>
      <c r="E687" s="254" t="s">
        <v>1152</v>
      </c>
      <c r="F687" s="225">
        <v>2</v>
      </c>
      <c r="G687" s="350"/>
      <c r="H687" s="351"/>
    </row>
    <row r="688" spans="1:8" x14ac:dyDescent="0.3">
      <c r="A688" s="212"/>
      <c r="B688" s="9" t="s">
        <v>1190</v>
      </c>
      <c r="C688" s="289" t="str">
        <f>IF(B688&lt;&gt;"",C$682&amp;"."&amp;COUNTA(B$682:B688),"")</f>
        <v>6.4</v>
      </c>
      <c r="D688" s="308" t="s">
        <v>1156</v>
      </c>
      <c r="E688" s="254" t="s">
        <v>1152</v>
      </c>
      <c r="F688" s="225">
        <v>1</v>
      </c>
      <c r="G688" s="350"/>
      <c r="H688" s="351"/>
    </row>
    <row r="689" spans="1:8" x14ac:dyDescent="0.3">
      <c r="A689" s="212"/>
      <c r="B689" s="9" t="s">
        <v>1191</v>
      </c>
      <c r="C689" s="289" t="str">
        <f>IF(B689&lt;&gt;"",C$682&amp;"."&amp;COUNTA(B$682:B689),"")</f>
        <v>6.5</v>
      </c>
      <c r="D689" s="308" t="s">
        <v>1157</v>
      </c>
      <c r="E689" s="254" t="s">
        <v>1152</v>
      </c>
      <c r="F689" s="225">
        <v>1</v>
      </c>
      <c r="G689" s="350"/>
      <c r="H689" s="351"/>
    </row>
    <row r="690" spans="1:8" x14ac:dyDescent="0.3">
      <c r="A690" s="212"/>
      <c r="B690" s="9" t="s">
        <v>1193</v>
      </c>
      <c r="C690" s="289" t="str">
        <f>IF(B690&lt;&gt;"",C$682&amp;"."&amp;COUNTA(B$682:B690),"")</f>
        <v>6.6</v>
      </c>
      <c r="D690" s="308" t="s">
        <v>1159</v>
      </c>
      <c r="E690" s="254" t="s">
        <v>1152</v>
      </c>
      <c r="F690" s="225">
        <v>1</v>
      </c>
      <c r="G690" s="350"/>
      <c r="H690" s="351"/>
    </row>
    <row r="691" spans="1:8" x14ac:dyDescent="0.3">
      <c r="A691" s="212"/>
      <c r="B691" s="9" t="s">
        <v>1195</v>
      </c>
      <c r="C691" s="289" t="str">
        <f>IF(B691&lt;&gt;"",C$682&amp;"."&amp;COUNTA(B$682:B691),"")</f>
        <v>6.7</v>
      </c>
      <c r="D691" s="308" t="s">
        <v>1161</v>
      </c>
      <c r="E691" s="254" t="s">
        <v>1152</v>
      </c>
      <c r="F691" s="225">
        <v>1</v>
      </c>
      <c r="G691" s="350"/>
      <c r="H691" s="351"/>
    </row>
    <row r="692" spans="1:8" x14ac:dyDescent="0.3">
      <c r="A692" s="212"/>
      <c r="B692" s="9" t="s">
        <v>1196</v>
      </c>
      <c r="C692" s="289" t="str">
        <f>IF(B692&lt;&gt;"",C$682&amp;"."&amp;COUNTA(B$682:B692),"")</f>
        <v>6.8</v>
      </c>
      <c r="D692" s="308" t="s">
        <v>1162</v>
      </c>
      <c r="E692" s="254" t="s">
        <v>1152</v>
      </c>
      <c r="F692" s="225">
        <v>1</v>
      </c>
      <c r="G692" s="350"/>
      <c r="H692" s="351"/>
    </row>
    <row r="693" spans="1:8" x14ac:dyDescent="0.3">
      <c r="A693" s="212"/>
      <c r="B693" s="9" t="s">
        <v>1197</v>
      </c>
      <c r="C693" s="289" t="str">
        <f>IF(B693&lt;&gt;"",C$682&amp;"."&amp;COUNTA(B$682:B693),"")</f>
        <v>6.9</v>
      </c>
      <c r="D693" s="308" t="s">
        <v>1163</v>
      </c>
      <c r="E693" s="254" t="s">
        <v>1152</v>
      </c>
      <c r="F693" s="225">
        <v>1</v>
      </c>
      <c r="G693" s="350"/>
      <c r="H693" s="351"/>
    </row>
    <row r="694" spans="1:8" x14ac:dyDescent="0.3">
      <c r="A694" s="212"/>
      <c r="B694" s="9" t="s">
        <v>1198</v>
      </c>
      <c r="C694" s="289" t="str">
        <f>IF(B694&lt;&gt;"",C$682&amp;"."&amp;COUNTA(B$682:B694),"")</f>
        <v>6.10</v>
      </c>
      <c r="D694" s="308" t="s">
        <v>1164</v>
      </c>
      <c r="E694" s="254" t="s">
        <v>1152</v>
      </c>
      <c r="F694" s="225">
        <v>1</v>
      </c>
      <c r="G694" s="350"/>
      <c r="H694" s="351"/>
    </row>
    <row r="695" spans="1:8" x14ac:dyDescent="0.3">
      <c r="A695" s="212"/>
      <c r="B695" s="9" t="s">
        <v>1199</v>
      </c>
      <c r="C695" s="289" t="str">
        <f>IF(B695&lt;&gt;"",C$682&amp;"."&amp;COUNTA(B$682:B695),"")</f>
        <v>6.11</v>
      </c>
      <c r="D695" s="308" t="s">
        <v>1165</v>
      </c>
      <c r="E695" s="254" t="s">
        <v>1152</v>
      </c>
      <c r="F695" s="225">
        <v>1</v>
      </c>
      <c r="G695" s="350"/>
      <c r="H695" s="351"/>
    </row>
    <row r="696" spans="1:8" x14ac:dyDescent="0.3">
      <c r="A696" s="212"/>
      <c r="B696" s="9" t="s">
        <v>1200</v>
      </c>
      <c r="C696" s="289" t="str">
        <f>IF(B696&lt;&gt;"",C$682&amp;"."&amp;COUNTA(B$682:B696),"")</f>
        <v>6.12</v>
      </c>
      <c r="D696" s="308" t="s">
        <v>1166</v>
      </c>
      <c r="E696" s="254" t="s">
        <v>1152</v>
      </c>
      <c r="F696" s="225">
        <v>1</v>
      </c>
      <c r="G696" s="350"/>
      <c r="H696" s="351"/>
    </row>
    <row r="697" spans="1:8" x14ac:dyDescent="0.3">
      <c r="A697" s="212"/>
      <c r="B697" s="9" t="s">
        <v>1202</v>
      </c>
      <c r="C697" s="289" t="str">
        <f>IF(B697&lt;&gt;"",C$682&amp;"."&amp;COUNTA(B$682:B697),"")</f>
        <v>6.13</v>
      </c>
      <c r="D697" s="308" t="s">
        <v>1168</v>
      </c>
      <c r="E697" s="254" t="s">
        <v>1152</v>
      </c>
      <c r="F697" s="225">
        <v>1</v>
      </c>
      <c r="G697" s="350"/>
      <c r="H697" s="351"/>
    </row>
    <row r="698" spans="1:8" x14ac:dyDescent="0.3">
      <c r="A698" s="212"/>
      <c r="B698" s="9" t="s">
        <v>1203</v>
      </c>
      <c r="C698" s="289" t="str">
        <f>IF(B698&lt;&gt;"",C$682&amp;"."&amp;COUNTA(B$682:B698),"")</f>
        <v>6.14</v>
      </c>
      <c r="D698" s="308" t="s">
        <v>1169</v>
      </c>
      <c r="E698" s="254" t="s">
        <v>1152</v>
      </c>
      <c r="F698" s="225">
        <v>1</v>
      </c>
      <c r="G698" s="350"/>
      <c r="H698" s="351"/>
    </row>
    <row r="699" spans="1:8" ht="28.8" x14ac:dyDescent="0.3">
      <c r="A699" s="212"/>
      <c r="B699" s="9" t="s">
        <v>1204</v>
      </c>
      <c r="C699" s="289" t="str">
        <f>IF(B699&lt;&gt;"",C$682&amp;"."&amp;COUNTA(B$682:B699),"")</f>
        <v>6.15</v>
      </c>
      <c r="D699" s="308" t="s">
        <v>1170</v>
      </c>
      <c r="E699" s="254" t="s">
        <v>1152</v>
      </c>
      <c r="F699" s="225">
        <v>1</v>
      </c>
      <c r="G699" s="350"/>
      <c r="H699" s="351"/>
    </row>
    <row r="700" spans="1:8" x14ac:dyDescent="0.3">
      <c r="A700" s="212"/>
      <c r="B700" s="9" t="s">
        <v>1205</v>
      </c>
      <c r="C700" s="289" t="str">
        <f>IF(B700&lt;&gt;"",C$682&amp;"."&amp;COUNTA(B$682:B700),"")</f>
        <v>6.16</v>
      </c>
      <c r="D700" s="308" t="s">
        <v>1171</v>
      </c>
      <c r="E700" s="254" t="s">
        <v>1152</v>
      </c>
      <c r="F700" s="225">
        <v>1</v>
      </c>
      <c r="G700" s="350"/>
      <c r="H700" s="351"/>
    </row>
    <row r="701" spans="1:8" x14ac:dyDescent="0.3">
      <c r="A701" s="212"/>
      <c r="B701" s="9" t="s">
        <v>1206</v>
      </c>
      <c r="C701" s="289" t="str">
        <f>IF(B701&lt;&gt;"",C$682&amp;"."&amp;COUNTA(B$682:B701),"")</f>
        <v>6.17</v>
      </c>
      <c r="D701" s="308" t="s">
        <v>1172</v>
      </c>
      <c r="E701" s="254" t="s">
        <v>1152</v>
      </c>
      <c r="F701" s="225">
        <v>2</v>
      </c>
      <c r="G701" s="350"/>
      <c r="H701" s="351"/>
    </row>
    <row r="702" spans="1:8" x14ac:dyDescent="0.3">
      <c r="A702" s="212"/>
      <c r="B702" s="9" t="s">
        <v>1207</v>
      </c>
      <c r="C702" s="289" t="str">
        <f>IF(B702&lt;&gt;"",C$682&amp;"."&amp;COUNTA(B$682:B702),"")</f>
        <v>6.18</v>
      </c>
      <c r="D702" s="308" t="s">
        <v>1173</v>
      </c>
      <c r="E702" s="254" t="s">
        <v>1152</v>
      </c>
      <c r="F702" s="225">
        <v>2</v>
      </c>
      <c r="G702" s="350"/>
      <c r="H702" s="351"/>
    </row>
    <row r="703" spans="1:8" x14ac:dyDescent="0.3">
      <c r="A703" s="212"/>
      <c r="B703" s="9" t="s">
        <v>1208</v>
      </c>
      <c r="C703" s="289" t="str">
        <f>IF(B703&lt;&gt;"",C$682&amp;"."&amp;COUNTA(B$682:B703),"")</f>
        <v>6.19</v>
      </c>
      <c r="D703" s="308" t="s">
        <v>1174</v>
      </c>
      <c r="E703" s="254" t="s">
        <v>1152</v>
      </c>
      <c r="F703" s="225">
        <v>2</v>
      </c>
      <c r="G703" s="350"/>
      <c r="H703" s="351"/>
    </row>
    <row r="704" spans="1:8" x14ac:dyDescent="0.3">
      <c r="A704" s="212"/>
      <c r="B704" s="9" t="s">
        <v>1209</v>
      </c>
      <c r="C704" s="289" t="str">
        <f>IF(B704&lt;&gt;"",C$682&amp;"."&amp;COUNTA(B$682:B704),"")</f>
        <v>6.20</v>
      </c>
      <c r="D704" s="308" t="s">
        <v>1175</v>
      </c>
      <c r="E704" s="254" t="s">
        <v>1152</v>
      </c>
      <c r="F704" s="225">
        <v>1</v>
      </c>
      <c r="G704" s="350"/>
      <c r="H704" s="351"/>
    </row>
    <row r="705" spans="1:8" x14ac:dyDescent="0.3">
      <c r="A705" s="212"/>
      <c r="B705" s="9" t="s">
        <v>1210</v>
      </c>
      <c r="C705" s="289" t="str">
        <f>IF(B705&lt;&gt;"",C$682&amp;"."&amp;COUNTA(B$682:B705),"")</f>
        <v>6.21</v>
      </c>
      <c r="D705" s="308" t="s">
        <v>1176</v>
      </c>
      <c r="E705" s="254" t="s">
        <v>1152</v>
      </c>
      <c r="F705" s="225">
        <v>1</v>
      </c>
      <c r="G705" s="350"/>
      <c r="H705" s="351"/>
    </row>
    <row r="706" spans="1:8" ht="28.8" x14ac:dyDescent="0.3">
      <c r="A706" s="212"/>
      <c r="B706" s="9" t="s">
        <v>1212</v>
      </c>
      <c r="C706" s="289" t="str">
        <f>IF(B706&lt;&gt;"",C$682&amp;"."&amp;COUNTA(B$682:B706),"")</f>
        <v>6.22</v>
      </c>
      <c r="D706" s="308" t="s">
        <v>1178</v>
      </c>
      <c r="E706" s="254" t="s">
        <v>1152</v>
      </c>
      <c r="F706" s="225">
        <v>1</v>
      </c>
      <c r="G706" s="350"/>
      <c r="H706" s="351"/>
    </row>
    <row r="707" spans="1:8" x14ac:dyDescent="0.3">
      <c r="A707" s="212"/>
      <c r="B707" s="9" t="s">
        <v>1211</v>
      </c>
      <c r="C707" s="289" t="str">
        <f>IF(B707&lt;&gt;"",C$682&amp;"."&amp;COUNTA(B$682:B707),"")</f>
        <v>6.23</v>
      </c>
      <c r="D707" s="308" t="s">
        <v>1177</v>
      </c>
      <c r="E707" s="254" t="s">
        <v>1152</v>
      </c>
      <c r="F707" s="225">
        <v>1</v>
      </c>
      <c r="G707" s="350"/>
      <c r="H707" s="351"/>
    </row>
    <row r="708" spans="1:8" ht="28.8" x14ac:dyDescent="0.3">
      <c r="A708" s="212"/>
      <c r="B708" s="9" t="s">
        <v>1187</v>
      </c>
      <c r="C708" s="289" t="str">
        <f>IF(B708&lt;&gt;"",C$682&amp;"."&amp;COUNTA(B$682:B708),"")</f>
        <v>6.24</v>
      </c>
      <c r="D708" s="308" t="s">
        <v>1153</v>
      </c>
      <c r="E708" s="254" t="s">
        <v>1152</v>
      </c>
      <c r="F708" s="225">
        <v>2</v>
      </c>
      <c r="G708" s="350"/>
      <c r="H708" s="351"/>
    </row>
    <row r="709" spans="1:8" x14ac:dyDescent="0.3">
      <c r="A709" s="212"/>
      <c r="B709" s="9" t="s">
        <v>1201</v>
      </c>
      <c r="C709" s="289" t="str">
        <f>IF(B709&lt;&gt;"",C$682&amp;"."&amp;COUNTA(B$682:B709),"")</f>
        <v>6.25</v>
      </c>
      <c r="D709" s="308" t="s">
        <v>1167</v>
      </c>
      <c r="E709" s="254" t="s">
        <v>1152</v>
      </c>
      <c r="F709" s="225">
        <v>1</v>
      </c>
      <c r="G709" s="350"/>
      <c r="H709" s="351"/>
    </row>
    <row r="710" spans="1:8" x14ac:dyDescent="0.3">
      <c r="A710" s="212"/>
      <c r="B710" s="9" t="s">
        <v>1192</v>
      </c>
      <c r="C710" s="289" t="str">
        <f>IF(B710&lt;&gt;"",C$682&amp;"."&amp;COUNTA(B$682:B710),"")</f>
        <v>6.26</v>
      </c>
      <c r="D710" s="308" t="s">
        <v>1158</v>
      </c>
      <c r="E710" s="254" t="s">
        <v>1152</v>
      </c>
      <c r="F710" s="225">
        <v>1</v>
      </c>
      <c r="G710" s="350"/>
      <c r="H710" s="351"/>
    </row>
    <row r="711" spans="1:8" ht="26.25" customHeight="1" x14ac:dyDescent="0.3">
      <c r="A711" s="212"/>
      <c r="B711" s="9" t="s">
        <v>1194</v>
      </c>
      <c r="C711" s="289" t="str">
        <f>IF(B711&lt;&gt;"",C$682&amp;"."&amp;COUNTA(B$682:B711),"")</f>
        <v>6.27</v>
      </c>
      <c r="D711" s="308" t="s">
        <v>1160</v>
      </c>
      <c r="E711" s="254" t="s">
        <v>1152</v>
      </c>
      <c r="F711" s="225">
        <v>1</v>
      </c>
      <c r="G711" s="350"/>
      <c r="H711" s="351"/>
    </row>
    <row r="712" spans="1:8" ht="57.6" x14ac:dyDescent="0.3">
      <c r="A712" s="212"/>
      <c r="B712" s="9" t="s">
        <v>1213</v>
      </c>
      <c r="C712" s="289" t="str">
        <f>IF(B712&lt;&gt;"",C$682&amp;"."&amp;COUNTA(B$682:B712),"")</f>
        <v>6.28</v>
      </c>
      <c r="D712" s="308" t="s">
        <v>1179</v>
      </c>
      <c r="E712" s="254" t="s">
        <v>1152</v>
      </c>
      <c r="F712" s="225">
        <v>1</v>
      </c>
      <c r="G712" s="350"/>
      <c r="H712" s="351"/>
    </row>
    <row r="713" spans="1:8" ht="57.6" x14ac:dyDescent="0.3">
      <c r="A713" s="212"/>
      <c r="B713" s="9" t="s">
        <v>1214</v>
      </c>
      <c r="C713" s="289" t="str">
        <f>IF(B713&lt;&gt;"",C$682&amp;"."&amp;COUNTA(B$682:B713),"")</f>
        <v>6.29</v>
      </c>
      <c r="D713" s="308" t="s">
        <v>1180</v>
      </c>
      <c r="E713" s="254" t="s">
        <v>1181</v>
      </c>
      <c r="F713" s="225">
        <v>20</v>
      </c>
      <c r="G713" s="350"/>
      <c r="H713" s="351"/>
    </row>
    <row r="714" spans="1:8" x14ac:dyDescent="0.3">
      <c r="A714" s="212"/>
      <c r="B714" s="9" t="s">
        <v>1215</v>
      </c>
      <c r="C714" s="289" t="str">
        <f>IF(B714&lt;&gt;"",C$682&amp;"."&amp;COUNTA(B$682:B714),"")</f>
        <v>6.30</v>
      </c>
      <c r="D714" s="308" t="s">
        <v>1182</v>
      </c>
      <c r="E714" s="254" t="s">
        <v>1183</v>
      </c>
      <c r="F714" s="225">
        <v>1</v>
      </c>
      <c r="G714" s="350"/>
      <c r="H714" s="351"/>
    </row>
    <row r="715" spans="1:8" ht="86.4" x14ac:dyDescent="0.3">
      <c r="A715" s="212"/>
      <c r="B715" s="9" t="s">
        <v>1216</v>
      </c>
      <c r="C715" s="289" t="str">
        <f>IF(B715&lt;&gt;"",C$682&amp;"."&amp;COUNTA(B$682:B715),"")</f>
        <v>6.31</v>
      </c>
      <c r="D715" s="308" t="s">
        <v>1184</v>
      </c>
      <c r="E715" s="254" t="s">
        <v>284</v>
      </c>
      <c r="F715" s="225">
        <v>1</v>
      </c>
      <c r="G715" s="350"/>
      <c r="H715" s="351"/>
    </row>
    <row r="716" spans="1:8" ht="42.75" customHeight="1" x14ac:dyDescent="0.3">
      <c r="A716" s="212"/>
      <c r="C716" s="289" t="str">
        <f>IF(B716&lt;&gt;"",C$682&amp;"."&amp;COUNTA(B$682:B716),"")</f>
        <v/>
      </c>
      <c r="D716" s="316" t="s">
        <v>1280</v>
      </c>
      <c r="E716" s="254"/>
      <c r="F716" s="225"/>
      <c r="G716" s="367"/>
      <c r="H716" s="351"/>
    </row>
    <row r="717" spans="1:8" ht="43.2" x14ac:dyDescent="0.3">
      <c r="A717" s="212"/>
      <c r="B717" s="9" t="s">
        <v>1547</v>
      </c>
      <c r="C717" s="289" t="str">
        <f>IF(B717&lt;&gt;"",C$682&amp;"."&amp;COUNTA(B$682:B717),"")</f>
        <v>6.32</v>
      </c>
      <c r="D717" s="308" t="s">
        <v>1258</v>
      </c>
      <c r="E717" s="254" t="s">
        <v>274</v>
      </c>
      <c r="F717" s="225">
        <v>1</v>
      </c>
      <c r="G717" s="350"/>
      <c r="H717" s="351"/>
    </row>
    <row r="718" spans="1:8" x14ac:dyDescent="0.3">
      <c r="A718" s="212"/>
      <c r="B718" s="9" t="s">
        <v>1548</v>
      </c>
      <c r="C718" s="289" t="str">
        <f>IF(B718&lt;&gt;"",C$682&amp;"."&amp;COUNTA(B$682:B718),"")</f>
        <v>6.33</v>
      </c>
      <c r="D718" s="308" t="s">
        <v>1259</v>
      </c>
      <c r="E718" s="254" t="s">
        <v>274</v>
      </c>
      <c r="F718" s="225">
        <v>6</v>
      </c>
      <c r="G718" s="350"/>
      <c r="H718" s="351"/>
    </row>
    <row r="719" spans="1:8" ht="28.8" x14ac:dyDescent="0.3">
      <c r="A719" s="212"/>
      <c r="B719" s="9" t="s">
        <v>1212</v>
      </c>
      <c r="C719" s="289" t="str">
        <f>IF(B719&lt;&gt;"",C$682&amp;"."&amp;COUNTA(B$682:B719),"")</f>
        <v>6.34</v>
      </c>
      <c r="D719" s="308" t="s">
        <v>1178</v>
      </c>
      <c r="E719" s="254" t="s">
        <v>1152</v>
      </c>
      <c r="F719" s="225">
        <v>1</v>
      </c>
      <c r="G719" s="350"/>
      <c r="H719" s="351"/>
    </row>
    <row r="720" spans="1:8" ht="28.8" x14ac:dyDescent="0.3">
      <c r="A720" s="212"/>
      <c r="B720" s="9" t="s">
        <v>1217</v>
      </c>
      <c r="C720" s="289" t="str">
        <f>IF(B720&lt;&gt;"",C$682&amp;"."&amp;COUNTA(B$682:B720),"")</f>
        <v>6.35</v>
      </c>
      <c r="D720" s="308" t="s">
        <v>1185</v>
      </c>
      <c r="E720" s="254" t="s">
        <v>1152</v>
      </c>
      <c r="F720" s="225">
        <v>2</v>
      </c>
      <c r="G720" s="350"/>
      <c r="H720" s="351"/>
    </row>
    <row r="721" spans="1:8" x14ac:dyDescent="0.3">
      <c r="A721" s="212"/>
      <c r="B721" s="9" t="s">
        <v>1214</v>
      </c>
      <c r="C721" s="289" t="str">
        <f>IF(B721&lt;&gt;"",C$682&amp;"."&amp;COUNTA(B$682:B721),"")</f>
        <v>6.36</v>
      </c>
      <c r="D721" s="308" t="s">
        <v>1227</v>
      </c>
      <c r="E721" s="254" t="s">
        <v>1219</v>
      </c>
      <c r="F721" s="225">
        <v>2</v>
      </c>
      <c r="G721" s="350"/>
      <c r="H721" s="351"/>
    </row>
    <row r="722" spans="1:8" x14ac:dyDescent="0.3">
      <c r="A722" s="212"/>
      <c r="B722" s="9" t="s">
        <v>1215</v>
      </c>
      <c r="C722" s="289" t="str">
        <f>IF(B722&lt;&gt;"",C$682&amp;"."&amp;COUNTA(B$682:B722),"")</f>
        <v>6.37</v>
      </c>
      <c r="D722" s="308" t="s">
        <v>1228</v>
      </c>
      <c r="E722" s="254" t="s">
        <v>1219</v>
      </c>
      <c r="F722" s="225">
        <v>2</v>
      </c>
      <c r="G722" s="350"/>
      <c r="H722" s="351"/>
    </row>
    <row r="723" spans="1:8" x14ac:dyDescent="0.3">
      <c r="A723" s="212"/>
      <c r="B723" s="9" t="s">
        <v>1216</v>
      </c>
      <c r="C723" s="289" t="str">
        <f>IF(B723&lt;&gt;"",C$682&amp;"."&amp;COUNTA(B$682:B723),"")</f>
        <v>6.38</v>
      </c>
      <c r="D723" s="308" t="s">
        <v>1229</v>
      </c>
      <c r="E723" s="254" t="s">
        <v>1219</v>
      </c>
      <c r="F723" s="225">
        <v>1</v>
      </c>
      <c r="G723" s="350"/>
      <c r="H723" s="351"/>
    </row>
    <row r="724" spans="1:8" x14ac:dyDescent="0.3">
      <c r="A724" s="212"/>
      <c r="B724" s="9" t="s">
        <v>1549</v>
      </c>
      <c r="C724" s="289" t="str">
        <f>IF(B724&lt;&gt;"",C$682&amp;"."&amp;COUNTA(B$682:B724),"")</f>
        <v>6.39</v>
      </c>
      <c r="D724" s="308" t="s">
        <v>1260</v>
      </c>
      <c r="E724" s="254" t="s">
        <v>1152</v>
      </c>
      <c r="F724" s="225">
        <v>2</v>
      </c>
      <c r="G724" s="350"/>
      <c r="H724" s="351"/>
    </row>
    <row r="725" spans="1:8" ht="28.8" x14ac:dyDescent="0.3">
      <c r="A725" s="212"/>
      <c r="B725" s="9" t="s">
        <v>1550</v>
      </c>
      <c r="C725" s="289" t="str">
        <f>IF(B725&lt;&gt;"",C$682&amp;"."&amp;COUNTA(B$682:B725),"")</f>
        <v>6.40</v>
      </c>
      <c r="D725" s="308" t="s">
        <v>1238</v>
      </c>
      <c r="E725" s="254" t="s">
        <v>274</v>
      </c>
      <c r="F725" s="225">
        <v>2</v>
      </c>
      <c r="G725" s="350"/>
      <c r="H725" s="351"/>
    </row>
    <row r="726" spans="1:8" ht="43.2" x14ac:dyDescent="0.3">
      <c r="A726" s="212"/>
      <c r="B726" s="9" t="s">
        <v>1551</v>
      </c>
      <c r="C726" s="289" t="str">
        <f>IF(B726&lt;&gt;"",C$682&amp;"."&amp;COUNTA(B$682:B726),"")</f>
        <v>6.41</v>
      </c>
      <c r="D726" s="308" t="s">
        <v>1235</v>
      </c>
      <c r="E726" s="254" t="s">
        <v>274</v>
      </c>
      <c r="F726" s="225">
        <v>1</v>
      </c>
      <c r="G726" s="350"/>
      <c r="H726" s="351"/>
    </row>
    <row r="727" spans="1:8" ht="43.2" x14ac:dyDescent="0.3">
      <c r="A727" s="212"/>
      <c r="B727" s="9" t="s">
        <v>1552</v>
      </c>
      <c r="C727" s="289" t="str">
        <f>IF(B727&lt;&gt;"",C$682&amp;"."&amp;COUNTA(B$682:B727),"")</f>
        <v>6.42</v>
      </c>
      <c r="D727" s="308" t="s">
        <v>1237</v>
      </c>
      <c r="E727" s="254" t="s">
        <v>274</v>
      </c>
      <c r="F727" s="225">
        <v>1</v>
      </c>
      <c r="G727" s="350"/>
      <c r="H727" s="351"/>
    </row>
    <row r="728" spans="1:8" ht="57.6" x14ac:dyDescent="0.3">
      <c r="A728" s="212"/>
      <c r="B728" s="9" t="s">
        <v>1553</v>
      </c>
      <c r="C728" s="289" t="str">
        <f>IF(B728&lt;&gt;"",C$682&amp;"."&amp;COUNTA(B$682:B728),"")</f>
        <v>6.43</v>
      </c>
      <c r="D728" s="308" t="s">
        <v>1239</v>
      </c>
      <c r="E728" s="254" t="s">
        <v>274</v>
      </c>
      <c r="F728" s="225">
        <v>1</v>
      </c>
      <c r="G728" s="350"/>
      <c r="H728" s="351"/>
    </row>
    <row r="729" spans="1:8" x14ac:dyDescent="0.3">
      <c r="A729" s="212"/>
      <c r="B729" s="9" t="s">
        <v>1554</v>
      </c>
      <c r="C729" s="289" t="str">
        <f>IF(B729&lt;&gt;"",C$682&amp;"."&amp;COUNTA(B$682:B729),"")</f>
        <v>6.44</v>
      </c>
      <c r="D729" s="308" t="s">
        <v>1261</v>
      </c>
      <c r="E729" s="254" t="s">
        <v>1152</v>
      </c>
      <c r="F729" s="225">
        <v>2</v>
      </c>
      <c r="G729" s="350"/>
      <c r="H729" s="351"/>
    </row>
    <row r="730" spans="1:8" ht="44.25" customHeight="1" x14ac:dyDescent="0.3">
      <c r="A730" s="212"/>
      <c r="B730" s="9" t="s">
        <v>1186</v>
      </c>
      <c r="C730" s="289" t="str">
        <f>IF(B730&lt;&gt;"",C$682&amp;"."&amp;COUNTA(B$682:B730),"")</f>
        <v>6.45</v>
      </c>
      <c r="D730" s="308" t="s">
        <v>1218</v>
      </c>
      <c r="E730" s="254" t="s">
        <v>1219</v>
      </c>
      <c r="F730" s="225">
        <v>1</v>
      </c>
      <c r="G730" s="350"/>
      <c r="H730" s="351"/>
    </row>
    <row r="731" spans="1:8" ht="43.2" x14ac:dyDescent="0.3">
      <c r="A731" s="212"/>
      <c r="B731" s="9" t="s">
        <v>1554</v>
      </c>
      <c r="C731" s="289" t="str">
        <f>IF(B731&lt;&gt;"",C$682&amp;"."&amp;COUNTA(B$682:B731),"")</f>
        <v>6.46</v>
      </c>
      <c r="D731" s="308" t="s">
        <v>1234</v>
      </c>
      <c r="E731" s="254" t="s">
        <v>274</v>
      </c>
      <c r="F731" s="225">
        <v>1</v>
      </c>
      <c r="G731" s="350"/>
      <c r="H731" s="351"/>
    </row>
    <row r="732" spans="1:8" ht="115.2" x14ac:dyDescent="0.3">
      <c r="A732" s="212"/>
      <c r="B732" s="9" t="s">
        <v>1555</v>
      </c>
      <c r="C732" s="289" t="str">
        <f>IF(B732&lt;&gt;"",C$682&amp;"."&amp;COUNTA(B$682:B732),"")</f>
        <v>6.47</v>
      </c>
      <c r="D732" s="308" t="s">
        <v>1236</v>
      </c>
      <c r="E732" s="254" t="s">
        <v>274</v>
      </c>
      <c r="F732" s="225">
        <v>1</v>
      </c>
      <c r="G732" s="350"/>
      <c r="H732" s="351"/>
    </row>
    <row r="733" spans="1:8" ht="72" x14ac:dyDescent="0.3">
      <c r="A733" s="212"/>
      <c r="B733" s="9" t="s">
        <v>1556</v>
      </c>
      <c r="C733" s="289" t="str">
        <f>IF(B733&lt;&gt;"",C$682&amp;"."&amp;COUNTA(B$682:B733),"")</f>
        <v>6.48</v>
      </c>
      <c r="D733" s="308" t="s">
        <v>1262</v>
      </c>
      <c r="E733" s="254" t="s">
        <v>274</v>
      </c>
      <c r="F733" s="225">
        <v>1</v>
      </c>
      <c r="G733" s="350"/>
      <c r="H733" s="351"/>
    </row>
    <row r="734" spans="1:8" ht="28.8" x14ac:dyDescent="0.3">
      <c r="A734" s="212"/>
      <c r="B734" s="9" t="s">
        <v>1557</v>
      </c>
      <c r="C734" s="289" t="str">
        <f>IF(B734&lt;&gt;"",C$682&amp;"."&amp;COUNTA(B$682:B734),"")</f>
        <v>6.49</v>
      </c>
      <c r="D734" s="308" t="s">
        <v>1255</v>
      </c>
      <c r="E734" s="254" t="s">
        <v>1152</v>
      </c>
      <c r="F734" s="225">
        <v>1</v>
      </c>
      <c r="G734" s="350"/>
      <c r="H734" s="351"/>
    </row>
    <row r="735" spans="1:8" ht="43.2" x14ac:dyDescent="0.3">
      <c r="A735" s="212"/>
      <c r="B735" s="9" t="s">
        <v>1187</v>
      </c>
      <c r="C735" s="289" t="str">
        <f>IF(B735&lt;&gt;"",C$682&amp;"."&amp;COUNTA(B$682:B735),"")</f>
        <v>6.50</v>
      </c>
      <c r="D735" s="308" t="s">
        <v>1220</v>
      </c>
      <c r="E735" s="254" t="s">
        <v>870</v>
      </c>
      <c r="F735" s="225">
        <v>1</v>
      </c>
      <c r="G735" s="350"/>
      <c r="H735" s="351"/>
    </row>
    <row r="736" spans="1:8" ht="57.6" x14ac:dyDescent="0.3">
      <c r="A736" s="212"/>
      <c r="B736" s="9" t="s">
        <v>1189</v>
      </c>
      <c r="C736" s="289" t="str">
        <f>IF(B736&lt;&gt;"",C$682&amp;"."&amp;COUNTA(B$682:B736),"")</f>
        <v>6.51</v>
      </c>
      <c r="D736" s="308" t="s">
        <v>1256</v>
      </c>
      <c r="E736" s="254" t="s">
        <v>1181</v>
      </c>
      <c r="F736" s="225">
        <v>50</v>
      </c>
      <c r="G736" s="350"/>
      <c r="H736" s="351"/>
    </row>
    <row r="737" spans="1:8" ht="43.2" x14ac:dyDescent="0.3">
      <c r="A737" s="212"/>
      <c r="B737" s="9" t="s">
        <v>1190</v>
      </c>
      <c r="C737" s="289" t="str">
        <f>IF(B737&lt;&gt;"",C$682&amp;"."&amp;COUNTA(B$682:B737),"")</f>
        <v>6.52</v>
      </c>
      <c r="D737" s="308" t="s">
        <v>1222</v>
      </c>
      <c r="E737" s="254" t="s">
        <v>1183</v>
      </c>
      <c r="F737" s="225">
        <v>1</v>
      </c>
      <c r="G737" s="350"/>
      <c r="H737" s="351"/>
    </row>
    <row r="738" spans="1:8" ht="57.6" x14ac:dyDescent="0.3">
      <c r="A738" s="212"/>
      <c r="B738" s="9" t="s">
        <v>1196</v>
      </c>
      <c r="C738" s="289" t="str">
        <f>IF(B738&lt;&gt;"",C$682&amp;"."&amp;COUNTA(B$682:B738),"")</f>
        <v>6.53</v>
      </c>
      <c r="D738" s="308" t="s">
        <v>1266</v>
      </c>
      <c r="E738" s="254" t="s">
        <v>1181</v>
      </c>
      <c r="F738" s="225">
        <v>20</v>
      </c>
      <c r="G738" s="350"/>
      <c r="H738" s="351"/>
    </row>
    <row r="739" spans="1:8" ht="43.2" x14ac:dyDescent="0.3">
      <c r="A739" s="212"/>
      <c r="B739" s="9" t="s">
        <v>1197</v>
      </c>
      <c r="C739" s="289" t="str">
        <f>IF(B739&lt;&gt;"",C$682&amp;"."&amp;COUNTA(B$682:B739),"")</f>
        <v>6.54</v>
      </c>
      <c r="D739" s="308" t="s">
        <v>1224</v>
      </c>
      <c r="E739" s="254" t="s">
        <v>1181</v>
      </c>
      <c r="F739" s="225">
        <v>60</v>
      </c>
      <c r="G739" s="350"/>
      <c r="H739" s="351"/>
    </row>
    <row r="740" spans="1:8" ht="43.2" x14ac:dyDescent="0.3">
      <c r="A740" s="212"/>
      <c r="B740" s="9" t="s">
        <v>1199</v>
      </c>
      <c r="C740" s="289" t="str">
        <f>IF(B740&lt;&gt;"",C$682&amp;"."&amp;COUNTA(B$682:B740),"")</f>
        <v>6.55</v>
      </c>
      <c r="D740" s="308" t="s">
        <v>1225</v>
      </c>
      <c r="E740" s="254" t="s">
        <v>1181</v>
      </c>
      <c r="F740" s="225">
        <v>8</v>
      </c>
      <c r="G740" s="350"/>
      <c r="H740" s="351"/>
    </row>
    <row r="741" spans="1:8" ht="43.2" x14ac:dyDescent="0.3">
      <c r="A741" s="212"/>
      <c r="B741" s="9" t="s">
        <v>1200</v>
      </c>
      <c r="C741" s="289" t="str">
        <f>IF(B741&lt;&gt;"",C$682&amp;"."&amp;COUNTA(B$682:B741),"")</f>
        <v>6.56</v>
      </c>
      <c r="D741" s="308" t="s">
        <v>1263</v>
      </c>
      <c r="E741" s="254" t="s">
        <v>1181</v>
      </c>
      <c r="F741" s="225">
        <v>70</v>
      </c>
      <c r="G741" s="350"/>
      <c r="H741" s="351"/>
    </row>
    <row r="742" spans="1:8" ht="43.2" x14ac:dyDescent="0.3">
      <c r="A742" s="212"/>
      <c r="B742" s="9" t="s">
        <v>1201</v>
      </c>
      <c r="C742" s="289" t="str">
        <f>IF(B742&lt;&gt;"",C$682&amp;"."&amp;COUNTA(B$682:B742),"")</f>
        <v>6.57</v>
      </c>
      <c r="D742" s="308" t="s">
        <v>1265</v>
      </c>
      <c r="E742" s="254" t="s">
        <v>1181</v>
      </c>
      <c r="F742" s="225">
        <v>25</v>
      </c>
      <c r="G742" s="350"/>
      <c r="H742" s="351"/>
    </row>
    <row r="743" spans="1:8" ht="28.8" x14ac:dyDescent="0.3">
      <c r="A743" s="212"/>
      <c r="B743" s="9" t="s">
        <v>1202</v>
      </c>
      <c r="C743" s="289" t="str">
        <f>IF(B743&lt;&gt;"",C$682&amp;"."&amp;COUNTA(B$682:B743),"")</f>
        <v>6.58</v>
      </c>
      <c r="D743" s="308" t="s">
        <v>1264</v>
      </c>
      <c r="E743" s="254" t="s">
        <v>1181</v>
      </c>
      <c r="F743" s="225">
        <v>20</v>
      </c>
      <c r="G743" s="350"/>
      <c r="H743" s="351"/>
    </row>
    <row r="744" spans="1:8" ht="43.2" x14ac:dyDescent="0.3">
      <c r="A744" s="212"/>
      <c r="B744" s="9" t="s">
        <v>1204</v>
      </c>
      <c r="C744" s="289" t="str">
        <f>IF(B744&lt;&gt;"",C$682&amp;"."&amp;COUNTA(B$682:B744),"")</f>
        <v>6.59</v>
      </c>
      <c r="D744" s="308" t="s">
        <v>1267</v>
      </c>
      <c r="E744" s="254" t="s">
        <v>1181</v>
      </c>
      <c r="F744" s="225">
        <v>60</v>
      </c>
      <c r="G744" s="350"/>
      <c r="H744" s="351"/>
    </row>
    <row r="745" spans="1:8" ht="28.8" x14ac:dyDescent="0.3">
      <c r="A745" s="212"/>
      <c r="B745" s="9" t="s">
        <v>1558</v>
      </c>
      <c r="C745" s="289" t="str">
        <f>IF(B745&lt;&gt;"",C$682&amp;"."&amp;COUNTA(B$682:B745),"")</f>
        <v>6.60</v>
      </c>
      <c r="D745" s="308" t="s">
        <v>1268</v>
      </c>
      <c r="E745" s="254" t="s">
        <v>284</v>
      </c>
      <c r="F745" s="225">
        <v>40</v>
      </c>
      <c r="G745" s="350"/>
      <c r="H745" s="351"/>
    </row>
    <row r="746" spans="1:8" ht="28.8" x14ac:dyDescent="0.3">
      <c r="A746" s="212"/>
      <c r="B746" s="9" t="s">
        <v>1205</v>
      </c>
      <c r="C746" s="289" t="str">
        <f>IF(B746&lt;&gt;"",C$682&amp;"."&amp;COUNTA(B$682:B746),"")</f>
        <v>6.61</v>
      </c>
      <c r="D746" s="308" t="s">
        <v>1269</v>
      </c>
      <c r="E746" s="254" t="s">
        <v>1181</v>
      </c>
      <c r="F746" s="225">
        <v>30</v>
      </c>
      <c r="G746" s="350"/>
      <c r="H746" s="351"/>
    </row>
    <row r="747" spans="1:8" ht="28.8" x14ac:dyDescent="0.3">
      <c r="A747" s="212"/>
      <c r="B747" s="9" t="s">
        <v>1206</v>
      </c>
      <c r="C747" s="289" t="str">
        <f>IF(B747&lt;&gt;"",C$682&amp;"."&amp;COUNTA(B$682:B747),"")</f>
        <v>6.62</v>
      </c>
      <c r="D747" s="308" t="s">
        <v>1270</v>
      </c>
      <c r="E747" s="254" t="s">
        <v>1181</v>
      </c>
      <c r="F747" s="225">
        <v>60</v>
      </c>
      <c r="G747" s="350"/>
      <c r="H747" s="351"/>
    </row>
    <row r="748" spans="1:8" ht="28.8" x14ac:dyDescent="0.3">
      <c r="A748" s="212"/>
      <c r="B748" s="9" t="s">
        <v>1207</v>
      </c>
      <c r="C748" s="289" t="str">
        <f>IF(B748&lt;&gt;"",C$682&amp;"."&amp;COUNTA(B$682:B748),"")</f>
        <v>6.63</v>
      </c>
      <c r="D748" s="308" t="s">
        <v>1271</v>
      </c>
      <c r="E748" s="254" t="s">
        <v>1181</v>
      </c>
      <c r="F748" s="225">
        <v>12</v>
      </c>
      <c r="G748" s="350"/>
      <c r="H748" s="351"/>
    </row>
    <row r="749" spans="1:8" ht="28.8" x14ac:dyDescent="0.3">
      <c r="A749" s="212"/>
      <c r="B749" s="9" t="s">
        <v>1208</v>
      </c>
      <c r="C749" s="289" t="str">
        <f>IF(B749&lt;&gt;"",C$682&amp;"."&amp;COUNTA(B$682:B749),"")</f>
        <v>6.64</v>
      </c>
      <c r="D749" s="308" t="s">
        <v>1272</v>
      </c>
      <c r="E749" s="254" t="s">
        <v>1181</v>
      </c>
      <c r="F749" s="225">
        <v>30</v>
      </c>
      <c r="G749" s="350"/>
      <c r="H749" s="351"/>
    </row>
    <row r="750" spans="1:8" ht="28.8" x14ac:dyDescent="0.3">
      <c r="A750" s="212"/>
      <c r="B750" s="9" t="s">
        <v>1209</v>
      </c>
      <c r="C750" s="289" t="str">
        <f>IF(B750&lt;&gt;"",C$682&amp;"."&amp;COUNTA(B$682:B750),"")</f>
        <v>6.65</v>
      </c>
      <c r="D750" s="308" t="s">
        <v>1273</v>
      </c>
      <c r="E750" s="254" t="s">
        <v>1181</v>
      </c>
      <c r="F750" s="225">
        <v>25</v>
      </c>
      <c r="G750" s="350"/>
      <c r="H750" s="351"/>
    </row>
    <row r="751" spans="1:8" ht="28.8" x14ac:dyDescent="0.3">
      <c r="A751" s="212"/>
      <c r="B751" s="9" t="s">
        <v>1210</v>
      </c>
      <c r="C751" s="289" t="str">
        <f>IF(B751&lt;&gt;"",C$682&amp;"."&amp;COUNTA(B$682:B751),"")</f>
        <v>6.66</v>
      </c>
      <c r="D751" s="308" t="s">
        <v>1274</v>
      </c>
      <c r="E751" s="254" t="s">
        <v>1181</v>
      </c>
      <c r="F751" s="225">
        <v>35</v>
      </c>
      <c r="G751" s="350"/>
      <c r="H751" s="351"/>
    </row>
    <row r="752" spans="1:8" ht="28.8" x14ac:dyDescent="0.3">
      <c r="A752" s="212"/>
      <c r="B752" s="9" t="s">
        <v>1211</v>
      </c>
      <c r="C752" s="289" t="str">
        <f>IF(B752&lt;&gt;"",C$682&amp;"."&amp;COUNTA(B$682:B752),"")</f>
        <v>6.67</v>
      </c>
      <c r="D752" s="308" t="s">
        <v>1275</v>
      </c>
      <c r="E752" s="254" t="s">
        <v>1181</v>
      </c>
      <c r="F752" s="225">
        <v>20</v>
      </c>
      <c r="G752" s="350"/>
      <c r="H752" s="351"/>
    </row>
    <row r="753" spans="1:8" ht="28.8" x14ac:dyDescent="0.3">
      <c r="A753" s="212"/>
      <c r="B753" s="9" t="s">
        <v>1212</v>
      </c>
      <c r="C753" s="289" t="str">
        <f>IF(B753&lt;&gt;"",C$682&amp;"."&amp;COUNTA(B$682:B753),"")</f>
        <v>6.68</v>
      </c>
      <c r="D753" s="308" t="s">
        <v>1276</v>
      </c>
      <c r="E753" s="254" t="s">
        <v>1181</v>
      </c>
      <c r="F753" s="225">
        <v>25</v>
      </c>
      <c r="G753" s="350"/>
      <c r="H753" s="351"/>
    </row>
    <row r="754" spans="1:8" x14ac:dyDescent="0.3">
      <c r="A754" s="212"/>
      <c r="B754" s="9" t="s">
        <v>1213</v>
      </c>
      <c r="C754" s="289" t="str">
        <f>IF(B754&lt;&gt;"",C$682&amp;"."&amp;COUNTA(B$682:B754),"")</f>
        <v>6.69</v>
      </c>
      <c r="D754" s="308" t="s">
        <v>1226</v>
      </c>
      <c r="E754" s="254" t="s">
        <v>1219</v>
      </c>
      <c r="F754" s="225">
        <v>1</v>
      </c>
      <c r="G754" s="350"/>
      <c r="H754" s="351"/>
    </row>
    <row r="755" spans="1:8" x14ac:dyDescent="0.3">
      <c r="A755" s="212"/>
      <c r="B755" s="9" t="s">
        <v>1559</v>
      </c>
      <c r="C755" s="289" t="str">
        <f>IF(B755&lt;&gt;"",C$682&amp;"."&amp;COUNTA(B$682:B755),"")</f>
        <v>6.70</v>
      </c>
      <c r="D755" s="308" t="s">
        <v>1277</v>
      </c>
      <c r="E755" s="254" t="s">
        <v>274</v>
      </c>
      <c r="F755" s="225">
        <v>7</v>
      </c>
      <c r="G755" s="350"/>
      <c r="H755" s="351"/>
    </row>
    <row r="756" spans="1:8" x14ac:dyDescent="0.3">
      <c r="A756" s="212"/>
      <c r="B756" s="9" t="s">
        <v>1188</v>
      </c>
      <c r="C756" s="289" t="str">
        <f>IF(B756&lt;&gt;"",C$682&amp;"."&amp;COUNTA(B$682:B756),"")</f>
        <v>6.71</v>
      </c>
      <c r="D756" s="316" t="s">
        <v>1221</v>
      </c>
      <c r="E756" s="254"/>
      <c r="F756" s="225"/>
      <c r="G756" s="367"/>
      <c r="H756" s="351"/>
    </row>
    <row r="757" spans="1:8" ht="43.2" x14ac:dyDescent="0.3">
      <c r="A757" s="212"/>
      <c r="B757" s="9" t="s">
        <v>1191</v>
      </c>
      <c r="C757" s="289" t="str">
        <f>IF(B757&lt;&gt;"",C$682&amp;"."&amp;COUNTA(B$682:B757),"")</f>
        <v>6.72</v>
      </c>
      <c r="D757" s="308" t="s">
        <v>1223</v>
      </c>
      <c r="E757" s="254" t="s">
        <v>870</v>
      </c>
      <c r="F757" s="225">
        <v>1</v>
      </c>
      <c r="G757" s="350"/>
      <c r="H757" s="351"/>
    </row>
    <row r="758" spans="1:8" ht="28.8" x14ac:dyDescent="0.3">
      <c r="A758" s="212"/>
      <c r="B758" s="9" t="s">
        <v>1194</v>
      </c>
      <c r="C758" s="289" t="str">
        <f>IF(B758&lt;&gt;"",C$682&amp;"."&amp;COUNTA(B$682:B758),"")</f>
        <v>6.73</v>
      </c>
      <c r="D758" s="308" t="s">
        <v>1257</v>
      </c>
      <c r="E758" s="254" t="s">
        <v>357</v>
      </c>
      <c r="F758" s="225">
        <v>50</v>
      </c>
      <c r="G758" s="350"/>
      <c r="H758" s="351"/>
    </row>
    <row r="759" spans="1:8" x14ac:dyDescent="0.3">
      <c r="A759" s="212"/>
      <c r="B759" s="9" t="s">
        <v>1278</v>
      </c>
      <c r="C759" s="289" t="str">
        <f>IF(B759&lt;&gt;"",C$682&amp;"."&amp;COUNTA(B$682:B759),"")</f>
        <v>6.74</v>
      </c>
      <c r="D759" s="308" t="s">
        <v>1230</v>
      </c>
      <c r="E759" s="254" t="s">
        <v>1183</v>
      </c>
      <c r="F759" s="225">
        <v>1</v>
      </c>
      <c r="G759" s="350"/>
      <c r="H759" s="351"/>
    </row>
    <row r="760" spans="1:8" x14ac:dyDescent="0.3">
      <c r="A760" s="212"/>
      <c r="B760" s="9" t="s">
        <v>1560</v>
      </c>
      <c r="C760" s="289" t="str">
        <f>IF(B760&lt;&gt;"",C$682&amp;"."&amp;COUNTA(B$682:B760),"")</f>
        <v>6.75</v>
      </c>
      <c r="D760" s="308" t="s">
        <v>1231</v>
      </c>
      <c r="E760" s="254" t="s">
        <v>1219</v>
      </c>
      <c r="F760" s="225">
        <v>1</v>
      </c>
      <c r="G760" s="350"/>
      <c r="H760" s="351"/>
    </row>
    <row r="761" spans="1:8" ht="28.8" x14ac:dyDescent="0.3">
      <c r="A761" s="212"/>
      <c r="B761" s="9" t="s">
        <v>1572</v>
      </c>
      <c r="C761" s="289" t="str">
        <f>IF(B761&lt;&gt;"",C$682&amp;"."&amp;COUNTA(B$682:B761),"")</f>
        <v>6.76</v>
      </c>
      <c r="D761" s="308" t="s">
        <v>1232</v>
      </c>
      <c r="E761" s="254" t="s">
        <v>1183</v>
      </c>
      <c r="F761" s="225">
        <v>1</v>
      </c>
      <c r="G761" s="350"/>
      <c r="H761" s="351"/>
    </row>
    <row r="762" spans="1:8" x14ac:dyDescent="0.3">
      <c r="A762" s="212"/>
      <c r="C762" s="289" t="str">
        <f>IF(B762&lt;&gt;"",C$682&amp;"."&amp;COUNTA(B$682:B762),"")</f>
        <v/>
      </c>
      <c r="D762" s="316" t="s">
        <v>1233</v>
      </c>
      <c r="E762" s="254"/>
      <c r="F762" s="225"/>
      <c r="G762" s="367"/>
      <c r="H762" s="351"/>
    </row>
    <row r="763" spans="1:8" x14ac:dyDescent="0.3">
      <c r="A763" s="212"/>
      <c r="C763" s="289" t="str">
        <f>IF(B763&lt;&gt;"",C$682&amp;"."&amp;COUNTA(B$682:B763),"")</f>
        <v/>
      </c>
      <c r="D763" s="316" t="s">
        <v>1240</v>
      </c>
      <c r="E763" s="254"/>
      <c r="F763" s="225"/>
      <c r="G763" s="367"/>
      <c r="H763" s="351"/>
    </row>
    <row r="764" spans="1:8" ht="72" x14ac:dyDescent="0.3">
      <c r="A764" s="212"/>
      <c r="B764" s="9" t="s">
        <v>1561</v>
      </c>
      <c r="C764" s="289" t="str">
        <f>IF(B764&lt;&gt;"",C$682&amp;"."&amp;COUNTA(B$682:B764),"")</f>
        <v>6.77</v>
      </c>
      <c r="D764" s="308" t="s">
        <v>1241</v>
      </c>
      <c r="E764" s="254" t="s">
        <v>284</v>
      </c>
      <c r="F764" s="225">
        <v>10</v>
      </c>
      <c r="G764" s="350"/>
      <c r="H764" s="351"/>
    </row>
    <row r="765" spans="1:8" ht="72" x14ac:dyDescent="0.3">
      <c r="A765" s="212"/>
      <c r="B765" s="9" t="s">
        <v>1562</v>
      </c>
      <c r="C765" s="289" t="str">
        <f>IF(B765&lt;&gt;"",C$682&amp;"."&amp;COUNTA(B$682:B765),"")</f>
        <v>6.78</v>
      </c>
      <c r="D765" s="308" t="s">
        <v>1242</v>
      </c>
      <c r="E765" s="254" t="s">
        <v>284</v>
      </c>
      <c r="F765" s="225">
        <v>6</v>
      </c>
      <c r="G765" s="350"/>
      <c r="H765" s="351"/>
    </row>
    <row r="766" spans="1:8" x14ac:dyDescent="0.3">
      <c r="A766" s="212"/>
      <c r="C766" s="289" t="str">
        <f>IF(B766&lt;&gt;"",C$682&amp;"."&amp;COUNTA(B$682:B766),"")</f>
        <v/>
      </c>
      <c r="D766" s="316" t="s">
        <v>1243</v>
      </c>
      <c r="E766" s="254"/>
      <c r="F766" s="225"/>
      <c r="G766" s="367"/>
      <c r="H766" s="351"/>
    </row>
    <row r="767" spans="1:8" ht="86.4" x14ac:dyDescent="0.3">
      <c r="A767" s="212"/>
      <c r="B767" s="9" t="s">
        <v>1563</v>
      </c>
      <c r="C767" s="289" t="str">
        <f>IF(B767&lt;&gt;"",C$682&amp;"."&amp;COUNTA(B$682:B767),"")</f>
        <v>6.79</v>
      </c>
      <c r="D767" s="308" t="s">
        <v>1244</v>
      </c>
      <c r="E767" s="254" t="s">
        <v>284</v>
      </c>
      <c r="F767" s="225">
        <v>7</v>
      </c>
      <c r="G767" s="350"/>
      <c r="H767" s="351"/>
    </row>
    <row r="768" spans="1:8" ht="28.8" x14ac:dyDescent="0.3">
      <c r="A768" s="212"/>
      <c r="C768" s="289" t="str">
        <f>IF(B768&lt;&gt;"",C$682&amp;"."&amp;COUNTA(B$682:B768),"")</f>
        <v/>
      </c>
      <c r="D768" s="316" t="s">
        <v>1245</v>
      </c>
      <c r="E768" s="254"/>
      <c r="F768" s="225"/>
      <c r="G768" s="367"/>
      <c r="H768" s="351"/>
    </row>
    <row r="769" spans="1:8" ht="43.2" x14ac:dyDescent="0.3">
      <c r="A769" s="212"/>
      <c r="B769" s="9" t="s">
        <v>1564</v>
      </c>
      <c r="C769" s="289" t="str">
        <f>IF(B769&lt;&gt;"",C$682&amp;"."&amp;COUNTA(B$682:B769),"")</f>
        <v>6.80</v>
      </c>
      <c r="D769" s="308" t="s">
        <v>1246</v>
      </c>
      <c r="E769" s="254" t="s">
        <v>284</v>
      </c>
      <c r="F769" s="225">
        <v>25</v>
      </c>
      <c r="G769" s="350"/>
      <c r="H769" s="351"/>
    </row>
    <row r="770" spans="1:8" ht="43.2" x14ac:dyDescent="0.3">
      <c r="A770" s="212"/>
      <c r="B770" s="9" t="s">
        <v>1565</v>
      </c>
      <c r="C770" s="289" t="str">
        <f>IF(B770&lt;&gt;"",C$682&amp;"."&amp;COUNTA(B$682:B770),"")</f>
        <v>6.81</v>
      </c>
      <c r="D770" s="308" t="s">
        <v>1247</v>
      </c>
      <c r="E770" s="254" t="s">
        <v>284</v>
      </c>
      <c r="F770" s="225">
        <v>15</v>
      </c>
      <c r="G770" s="350"/>
      <c r="H770" s="351"/>
    </row>
    <row r="771" spans="1:8" ht="43.2" x14ac:dyDescent="0.3">
      <c r="A771" s="212"/>
      <c r="B771" s="9" t="s">
        <v>1566</v>
      </c>
      <c r="C771" s="289" t="str">
        <f>IF(B771&lt;&gt;"",C$682&amp;"."&amp;COUNTA(B$682:B771),"")</f>
        <v>6.82</v>
      </c>
      <c r="D771" s="308" t="s">
        <v>1248</v>
      </c>
      <c r="E771" s="254" t="s">
        <v>284</v>
      </c>
      <c r="F771" s="225">
        <v>5</v>
      </c>
      <c r="G771" s="350"/>
      <c r="H771" s="351"/>
    </row>
    <row r="772" spans="1:8" ht="43.2" x14ac:dyDescent="0.3">
      <c r="A772" s="212"/>
      <c r="B772" s="9" t="s">
        <v>1567</v>
      </c>
      <c r="C772" s="289" t="str">
        <f>IF(B772&lt;&gt;"",C$682&amp;"."&amp;COUNTA(B$682:B772),"")</f>
        <v>6.83</v>
      </c>
      <c r="D772" s="308" t="s">
        <v>1249</v>
      </c>
      <c r="E772" s="254" t="s">
        <v>284</v>
      </c>
      <c r="F772" s="225">
        <v>70</v>
      </c>
      <c r="G772" s="350"/>
      <c r="H772" s="351"/>
    </row>
    <row r="773" spans="1:8" ht="28.8" x14ac:dyDescent="0.3">
      <c r="A773" s="212"/>
      <c r="B773" s="9" t="s">
        <v>1568</v>
      </c>
      <c r="C773" s="289" t="str">
        <f>IF(B773&lt;&gt;"",C$682&amp;"."&amp;COUNTA(B$682:B773),"")</f>
        <v>6.84</v>
      </c>
      <c r="D773" s="308" t="s">
        <v>1250</v>
      </c>
      <c r="E773" s="254" t="s">
        <v>284</v>
      </c>
      <c r="F773" s="225">
        <v>12</v>
      </c>
      <c r="G773" s="350"/>
      <c r="H773" s="351"/>
    </row>
    <row r="774" spans="1:8" x14ac:dyDescent="0.3">
      <c r="A774" s="212"/>
      <c r="C774" s="289" t="str">
        <f>IF(B774&lt;&gt;"",C$682&amp;"."&amp;COUNTA(B$682:B774),"")</f>
        <v/>
      </c>
      <c r="D774" s="316" t="s">
        <v>1251</v>
      </c>
      <c r="E774" s="254"/>
      <c r="F774" s="225"/>
      <c r="G774" s="367"/>
      <c r="H774" s="351"/>
    </row>
    <row r="775" spans="1:8" ht="28.8" x14ac:dyDescent="0.3">
      <c r="A775" s="212"/>
      <c r="B775" s="9" t="s">
        <v>1569</v>
      </c>
      <c r="C775" s="289" t="str">
        <f>IF(B775&lt;&gt;"",C$682&amp;"."&amp;COUNTA(B$682:B775),"")</f>
        <v>6.85</v>
      </c>
      <c r="D775" s="308" t="s">
        <v>1252</v>
      </c>
      <c r="E775" s="254" t="s">
        <v>284</v>
      </c>
      <c r="F775" s="225">
        <v>180</v>
      </c>
      <c r="G775" s="350"/>
      <c r="H775" s="351"/>
    </row>
    <row r="776" spans="1:8" ht="28.8" x14ac:dyDescent="0.3">
      <c r="A776" s="212"/>
      <c r="C776" s="289" t="str">
        <f>IF(B776&lt;&gt;"",C$682&amp;"."&amp;COUNTA(B$682:B776),"")</f>
        <v/>
      </c>
      <c r="D776" s="316" t="s">
        <v>1253</v>
      </c>
      <c r="E776" s="254"/>
      <c r="F776" s="225"/>
      <c r="G776" s="367"/>
      <c r="H776" s="351"/>
    </row>
    <row r="777" spans="1:8" ht="43.2" x14ac:dyDescent="0.3">
      <c r="A777" s="212"/>
      <c r="B777" s="9" t="s">
        <v>1570</v>
      </c>
      <c r="C777" s="289" t="str">
        <f>IF(B777&lt;&gt;"",C$682&amp;"."&amp;COUNTA(B$682:B777),"")</f>
        <v>6.86</v>
      </c>
      <c r="D777" s="308" t="s">
        <v>1254</v>
      </c>
      <c r="E777" s="254" t="s">
        <v>369</v>
      </c>
      <c r="F777" s="225">
        <v>1</v>
      </c>
      <c r="G777" s="350"/>
      <c r="H777" s="351"/>
    </row>
    <row r="778" spans="1:8" ht="28.8" x14ac:dyDescent="0.3">
      <c r="A778" s="212"/>
      <c r="B778" s="9" t="s">
        <v>1571</v>
      </c>
      <c r="C778" s="289" t="str">
        <f>IF(B778&lt;&gt;"",C$682&amp;"."&amp;COUNTA(B$682:B778),"")</f>
        <v>6.87</v>
      </c>
      <c r="D778" s="308" t="s">
        <v>1279</v>
      </c>
      <c r="E778" s="254" t="s">
        <v>369</v>
      </c>
      <c r="F778" s="225">
        <v>1</v>
      </c>
      <c r="G778" s="350"/>
      <c r="H778" s="351"/>
    </row>
    <row r="779" spans="1:8" x14ac:dyDescent="0.3">
      <c r="A779" s="212"/>
      <c r="C779" s="4"/>
      <c r="D779" s="308"/>
      <c r="E779" s="254"/>
      <c r="F779" s="225"/>
      <c r="G779" s="367"/>
      <c r="H779" s="351"/>
    </row>
    <row r="780" spans="1:8" x14ac:dyDescent="0.3">
      <c r="A780" s="212"/>
      <c r="C780" s="4"/>
      <c r="D780" s="308"/>
      <c r="E780" s="254"/>
      <c r="F780" s="225"/>
      <c r="G780" s="367"/>
      <c r="H780" s="351"/>
    </row>
    <row r="781" spans="1:8" ht="27" x14ac:dyDescent="0.3">
      <c r="C781" s="288">
        <v>7</v>
      </c>
      <c r="D781" s="306" t="s">
        <v>360</v>
      </c>
      <c r="E781" s="249"/>
      <c r="F781" s="226"/>
      <c r="G781" s="355"/>
      <c r="H781" s="356"/>
    </row>
    <row r="782" spans="1:8" outlineLevel="1" x14ac:dyDescent="0.3">
      <c r="C782" s="290" t="s">
        <v>291</v>
      </c>
      <c r="D782" s="309" t="s">
        <v>1</v>
      </c>
      <c r="E782" s="257" t="s">
        <v>361</v>
      </c>
      <c r="F782" s="227" t="s">
        <v>292</v>
      </c>
      <c r="G782" s="357"/>
      <c r="H782" s="358"/>
    </row>
    <row r="783" spans="1:8" outlineLevel="1" x14ac:dyDescent="0.3">
      <c r="C783" s="290"/>
      <c r="D783" s="324" t="s">
        <v>362</v>
      </c>
      <c r="E783" s="254"/>
      <c r="F783" s="241"/>
      <c r="G783" s="381"/>
      <c r="H783" s="382"/>
    </row>
    <row r="784" spans="1:8" ht="57.6" outlineLevel="1" x14ac:dyDescent="0.3">
      <c r="A784" s="9" t="b">
        <f>F784=[1]Presupuesto!$F$647</f>
        <v>1</v>
      </c>
      <c r="B784" s="9" t="str">
        <f>IF(F784&lt;&gt;"","SI","")</f>
        <v>SI</v>
      </c>
      <c r="C784" s="293">
        <v>1</v>
      </c>
      <c r="D784" s="316" t="s">
        <v>1578</v>
      </c>
      <c r="E784" s="251" t="s">
        <v>2</v>
      </c>
      <c r="F784" s="8">
        <v>1</v>
      </c>
      <c r="G784" s="350"/>
      <c r="H784" s="351"/>
    </row>
    <row r="785" spans="1:8" outlineLevel="1" x14ac:dyDescent="0.3">
      <c r="A785" s="9" t="b">
        <f>F785=[1]Presupuesto!$F$647</f>
        <v>0</v>
      </c>
      <c r="B785" s="9" t="str">
        <f t="shared" ref="B785:B853" si="0">IF(F785&lt;&gt;"","SI","")</f>
        <v/>
      </c>
      <c r="C785" s="290"/>
      <c r="D785" s="309" t="s">
        <v>275</v>
      </c>
      <c r="E785" s="254"/>
      <c r="F785" s="225"/>
      <c r="G785" s="370"/>
      <c r="H785" s="383"/>
    </row>
    <row r="786" spans="1:8" ht="57.6" outlineLevel="1" x14ac:dyDescent="0.3">
      <c r="A786" s="9" t="b">
        <f>F786=[1]Presupuesto!$F$647</f>
        <v>1</v>
      </c>
      <c r="B786" s="9" t="str">
        <f t="shared" si="0"/>
        <v>SI</v>
      </c>
      <c r="C786" s="293">
        <v>2</v>
      </c>
      <c r="D786" s="316" t="s">
        <v>1685</v>
      </c>
      <c r="E786" s="251" t="s">
        <v>2</v>
      </c>
      <c r="F786" s="8">
        <v>1</v>
      </c>
      <c r="G786" s="350"/>
      <c r="H786" s="351"/>
    </row>
    <row r="787" spans="1:8" outlineLevel="1" x14ac:dyDescent="0.3">
      <c r="A787" s="9" t="b">
        <f>F787=[1]Presupuesto!$F$647</f>
        <v>0</v>
      </c>
      <c r="B787" s="9" t="str">
        <f t="shared" si="0"/>
        <v/>
      </c>
      <c r="C787" s="290"/>
      <c r="D787" s="309" t="s">
        <v>275</v>
      </c>
      <c r="E787" s="254"/>
      <c r="F787" s="225"/>
      <c r="G787" s="370"/>
      <c r="H787" s="383"/>
    </row>
    <row r="788" spans="1:8" outlineLevel="1" x14ac:dyDescent="0.3">
      <c r="A788" s="9" t="b">
        <f>F788=[1]Presupuesto!$F$647</f>
        <v>0</v>
      </c>
      <c r="B788" s="9" t="str">
        <f t="shared" si="0"/>
        <v/>
      </c>
      <c r="C788" s="290">
        <v>3</v>
      </c>
      <c r="D788" s="316" t="s">
        <v>422</v>
      </c>
      <c r="E788" s="254"/>
      <c r="F788" s="225"/>
      <c r="G788" s="370"/>
      <c r="H788" s="383"/>
    </row>
    <row r="789" spans="1:8" outlineLevel="1" x14ac:dyDescent="0.3">
      <c r="A789" s="9" t="b">
        <f>F789=[1]Presupuesto!$F$647</f>
        <v>0</v>
      </c>
      <c r="B789" s="9" t="str">
        <f t="shared" si="0"/>
        <v/>
      </c>
      <c r="C789" s="290"/>
      <c r="D789" s="309" t="s">
        <v>275</v>
      </c>
      <c r="E789" s="254"/>
      <c r="F789" s="225"/>
      <c r="G789" s="370"/>
      <c r="H789" s="383"/>
    </row>
    <row r="790" spans="1:8" ht="57.6" outlineLevel="1" x14ac:dyDescent="0.3">
      <c r="A790" s="9" t="b">
        <f>F790=[1]Presupuesto!$F$647</f>
        <v>1</v>
      </c>
      <c r="B790" s="9" t="str">
        <f t="shared" si="0"/>
        <v>SI</v>
      </c>
      <c r="C790" s="289" t="s">
        <v>371</v>
      </c>
      <c r="D790" s="307" t="s">
        <v>423</v>
      </c>
      <c r="E790" s="251" t="s">
        <v>2</v>
      </c>
      <c r="F790" s="8">
        <v>1</v>
      </c>
      <c r="G790" s="350"/>
      <c r="H790" s="351"/>
    </row>
    <row r="791" spans="1:8" outlineLevel="1" x14ac:dyDescent="0.3">
      <c r="A791" s="9" t="b">
        <f>F791=[1]Presupuesto!$F$647</f>
        <v>0</v>
      </c>
      <c r="B791" s="9" t="str">
        <f t="shared" si="0"/>
        <v/>
      </c>
      <c r="C791" s="290"/>
      <c r="D791" s="309" t="s">
        <v>275</v>
      </c>
      <c r="E791" s="254"/>
      <c r="F791" s="225"/>
      <c r="G791" s="370"/>
      <c r="H791" s="383"/>
    </row>
    <row r="792" spans="1:8" ht="28.8" outlineLevel="1" x14ac:dyDescent="0.3">
      <c r="A792" s="9" t="b">
        <f>F792=[1]Presupuesto!$F$647</f>
        <v>0</v>
      </c>
      <c r="B792" s="9" t="str">
        <f t="shared" si="0"/>
        <v/>
      </c>
      <c r="C792" s="290">
        <v>4</v>
      </c>
      <c r="D792" s="316" t="s">
        <v>424</v>
      </c>
      <c r="E792" s="254"/>
      <c r="F792" s="225"/>
      <c r="G792" s="370"/>
      <c r="H792" s="383"/>
    </row>
    <row r="793" spans="1:8" outlineLevel="1" x14ac:dyDescent="0.3">
      <c r="A793" s="9" t="b">
        <f>F793=[1]Presupuesto!$F$647</f>
        <v>0</v>
      </c>
      <c r="B793" s="9" t="str">
        <f t="shared" si="0"/>
        <v/>
      </c>
      <c r="C793" s="290"/>
      <c r="D793" s="309" t="s">
        <v>275</v>
      </c>
      <c r="E793" s="254"/>
      <c r="F793" s="225"/>
      <c r="G793" s="370"/>
      <c r="H793" s="383"/>
    </row>
    <row r="794" spans="1:8" ht="28.8" outlineLevel="1" x14ac:dyDescent="0.3">
      <c r="A794" s="9" t="b">
        <f>F794=[1]Presupuesto!$F$647</f>
        <v>1</v>
      </c>
      <c r="B794" s="9" t="str">
        <f t="shared" si="0"/>
        <v>SI</v>
      </c>
      <c r="C794" s="289" t="s">
        <v>262</v>
      </c>
      <c r="D794" s="308" t="s">
        <v>1577</v>
      </c>
      <c r="E794" s="251" t="s">
        <v>2</v>
      </c>
      <c r="F794" s="8">
        <v>1</v>
      </c>
      <c r="G794" s="350"/>
      <c r="H794" s="351"/>
    </row>
    <row r="795" spans="1:8" ht="28.8" outlineLevel="1" x14ac:dyDescent="0.3">
      <c r="A795" s="9" t="b">
        <f>F795=[1]Presupuesto!$F$647</f>
        <v>0</v>
      </c>
      <c r="B795" s="9" t="str">
        <f t="shared" si="0"/>
        <v>SI</v>
      </c>
      <c r="C795" s="289" t="s">
        <v>363</v>
      </c>
      <c r="D795" s="308" t="s">
        <v>1576</v>
      </c>
      <c r="E795" s="251" t="s">
        <v>2</v>
      </c>
      <c r="F795" s="8">
        <v>2</v>
      </c>
      <c r="G795" s="350"/>
      <c r="H795" s="351"/>
    </row>
    <row r="796" spans="1:8" ht="28.8" outlineLevel="1" x14ac:dyDescent="0.3">
      <c r="A796" s="9" t="b">
        <f>F796=[1]Presupuesto!$F$647</f>
        <v>1</v>
      </c>
      <c r="B796" s="9" t="str">
        <f t="shared" si="0"/>
        <v>SI</v>
      </c>
      <c r="C796" s="289" t="s">
        <v>364</v>
      </c>
      <c r="D796" s="307" t="s">
        <v>1589</v>
      </c>
      <c r="E796" s="251" t="s">
        <v>2</v>
      </c>
      <c r="F796" s="8">
        <v>1</v>
      </c>
      <c r="G796" s="350"/>
      <c r="H796" s="351"/>
    </row>
    <row r="797" spans="1:8" ht="28.8" outlineLevel="1" x14ac:dyDescent="0.3">
      <c r="A797" s="9" t="b">
        <f>F797=[1]Presupuesto!$F$647</f>
        <v>1</v>
      </c>
      <c r="B797" s="9" t="str">
        <f t="shared" si="0"/>
        <v>SI</v>
      </c>
      <c r="C797" s="289" t="s">
        <v>365</v>
      </c>
      <c r="D797" s="308" t="s">
        <v>425</v>
      </c>
      <c r="E797" s="254" t="s">
        <v>2</v>
      </c>
      <c r="F797" s="8">
        <v>1</v>
      </c>
      <c r="G797" s="350"/>
      <c r="H797" s="351"/>
    </row>
    <row r="798" spans="1:8" ht="28.8" outlineLevel="1" x14ac:dyDescent="0.3">
      <c r="A798" s="9" t="b">
        <f>F798=[1]Presupuesto!$F$647</f>
        <v>1</v>
      </c>
      <c r="B798" s="9" t="str">
        <f t="shared" si="0"/>
        <v>SI</v>
      </c>
      <c r="C798" s="289" t="s">
        <v>366</v>
      </c>
      <c r="D798" s="308" t="s">
        <v>426</v>
      </c>
      <c r="E798" s="254" t="s">
        <v>2</v>
      </c>
      <c r="F798" s="8">
        <v>1</v>
      </c>
      <c r="G798" s="350"/>
      <c r="H798" s="351"/>
    </row>
    <row r="799" spans="1:8" ht="43.2" outlineLevel="1" x14ac:dyDescent="0.3">
      <c r="A799" s="9" t="b">
        <f>F799=[1]Presupuesto!$F$647</f>
        <v>1</v>
      </c>
      <c r="B799" s="9" t="str">
        <f t="shared" si="0"/>
        <v>SI</v>
      </c>
      <c r="C799" s="289" t="s">
        <v>367</v>
      </c>
      <c r="D799" s="308" t="s">
        <v>427</v>
      </c>
      <c r="E799" s="254" t="s">
        <v>2</v>
      </c>
      <c r="F799" s="8">
        <v>1</v>
      </c>
      <c r="G799" s="350"/>
      <c r="H799" s="351"/>
    </row>
    <row r="800" spans="1:8" ht="28.8" outlineLevel="1" x14ac:dyDescent="0.3">
      <c r="A800" s="9" t="b">
        <f>F800=[1]Presupuesto!$F$647</f>
        <v>0</v>
      </c>
      <c r="B800" s="9" t="str">
        <f t="shared" si="0"/>
        <v>SI</v>
      </c>
      <c r="C800" s="289" t="s">
        <v>372</v>
      </c>
      <c r="D800" s="308" t="s">
        <v>428</v>
      </c>
      <c r="E800" s="254" t="s">
        <v>2</v>
      </c>
      <c r="F800" s="8">
        <v>3</v>
      </c>
      <c r="G800" s="350"/>
      <c r="H800" s="351"/>
    </row>
    <row r="801" spans="1:8" outlineLevel="1" x14ac:dyDescent="0.3">
      <c r="A801" s="9" t="b">
        <f>F801=[1]Presupuesto!$F$647</f>
        <v>1</v>
      </c>
      <c r="B801" s="9" t="str">
        <f t="shared" si="0"/>
        <v>SI</v>
      </c>
      <c r="C801" s="289" t="s">
        <v>373</v>
      </c>
      <c r="D801" s="308" t="s">
        <v>429</v>
      </c>
      <c r="E801" s="254" t="s">
        <v>2</v>
      </c>
      <c r="F801" s="8">
        <v>1</v>
      </c>
      <c r="G801" s="350"/>
      <c r="H801" s="351"/>
    </row>
    <row r="802" spans="1:8" ht="28.8" outlineLevel="1" x14ac:dyDescent="0.3">
      <c r="A802" s="9" t="b">
        <f>F802=[1]Presupuesto!$F$647</f>
        <v>0</v>
      </c>
      <c r="B802" s="9" t="str">
        <f t="shared" si="0"/>
        <v>SI</v>
      </c>
      <c r="C802" s="289" t="s">
        <v>374</v>
      </c>
      <c r="D802" s="308" t="s">
        <v>430</v>
      </c>
      <c r="E802" s="254" t="s">
        <v>2</v>
      </c>
      <c r="F802" s="8">
        <v>8</v>
      </c>
      <c r="G802" s="350"/>
      <c r="H802" s="351"/>
    </row>
    <row r="803" spans="1:8" outlineLevel="1" x14ac:dyDescent="0.3">
      <c r="A803" s="9" t="b">
        <f>F803=[1]Presupuesto!$F$647</f>
        <v>0</v>
      </c>
      <c r="B803" s="9" t="str">
        <f t="shared" si="0"/>
        <v/>
      </c>
      <c r="C803" s="290"/>
      <c r="D803" s="309" t="s">
        <v>275</v>
      </c>
      <c r="E803" s="254"/>
      <c r="F803" s="225"/>
      <c r="G803" s="370"/>
      <c r="H803" s="383"/>
    </row>
    <row r="804" spans="1:8" ht="43.2" outlineLevel="1" x14ac:dyDescent="0.3">
      <c r="A804" s="9" t="b">
        <f>F804=[1]Presupuesto!$F$647</f>
        <v>1</v>
      </c>
      <c r="B804" s="9" t="str">
        <f t="shared" si="0"/>
        <v>SI</v>
      </c>
      <c r="C804" s="293">
        <v>5</v>
      </c>
      <c r="D804" s="318" t="s">
        <v>431</v>
      </c>
      <c r="E804" s="251" t="s">
        <v>2</v>
      </c>
      <c r="F804" s="8">
        <v>1</v>
      </c>
      <c r="G804" s="350"/>
      <c r="H804" s="351"/>
    </row>
    <row r="805" spans="1:8" outlineLevel="1" x14ac:dyDescent="0.3">
      <c r="A805" s="9" t="b">
        <f>F805=[1]Presupuesto!$F$647</f>
        <v>0</v>
      </c>
      <c r="B805" s="9" t="str">
        <f t="shared" si="0"/>
        <v/>
      </c>
      <c r="C805" s="290"/>
      <c r="D805" s="309" t="s">
        <v>275</v>
      </c>
      <c r="E805" s="254"/>
      <c r="F805" s="225"/>
      <c r="G805" s="370"/>
      <c r="H805" s="383"/>
    </row>
    <row r="806" spans="1:8" ht="43.2" outlineLevel="1" x14ac:dyDescent="0.3">
      <c r="A806" s="9" t="b">
        <f>F806=[1]Presupuesto!$F$647</f>
        <v>0</v>
      </c>
      <c r="B806" s="9" t="str">
        <f t="shared" si="0"/>
        <v>SI</v>
      </c>
      <c r="C806" s="293">
        <v>6</v>
      </c>
      <c r="D806" s="318" t="s">
        <v>432</v>
      </c>
      <c r="E806" s="251" t="s">
        <v>2</v>
      </c>
      <c r="F806" s="8">
        <v>2</v>
      </c>
      <c r="G806" s="350"/>
      <c r="H806" s="351"/>
    </row>
    <row r="807" spans="1:8" outlineLevel="1" x14ac:dyDescent="0.3">
      <c r="A807" s="9" t="b">
        <f>F807=[1]Presupuesto!$F$647</f>
        <v>0</v>
      </c>
      <c r="B807" s="9" t="str">
        <f t="shared" si="0"/>
        <v/>
      </c>
      <c r="C807" s="290"/>
      <c r="D807" s="316" t="s">
        <v>275</v>
      </c>
      <c r="E807" s="254"/>
      <c r="F807" s="225"/>
      <c r="G807" s="360"/>
      <c r="H807" s="359"/>
    </row>
    <row r="808" spans="1:8" outlineLevel="1" x14ac:dyDescent="0.3">
      <c r="A808" s="9" t="b">
        <f>F808=[1]Presupuesto!$F$647</f>
        <v>0</v>
      </c>
      <c r="B808" s="9" t="str">
        <f t="shared" si="0"/>
        <v/>
      </c>
      <c r="C808" s="290"/>
      <c r="D808" s="316" t="s">
        <v>275</v>
      </c>
      <c r="E808" s="254"/>
      <c r="F808" s="225"/>
      <c r="G808" s="360"/>
      <c r="H808" s="359"/>
    </row>
    <row r="809" spans="1:8" outlineLevel="1" x14ac:dyDescent="0.3">
      <c r="A809" s="9" t="b">
        <f>F809=[1]Presupuesto!$F$647</f>
        <v>0</v>
      </c>
      <c r="B809" s="9" t="str">
        <f t="shared" si="0"/>
        <v/>
      </c>
      <c r="C809" s="294"/>
      <c r="D809" s="325" t="s">
        <v>368</v>
      </c>
      <c r="E809" s="254"/>
      <c r="F809" s="242"/>
      <c r="G809" s="360"/>
      <c r="H809" s="359"/>
    </row>
    <row r="810" spans="1:8" ht="28.8" outlineLevel="1" x14ac:dyDescent="0.3">
      <c r="A810" s="9" t="b">
        <f>F810=[1]Presupuesto!$F$647</f>
        <v>1</v>
      </c>
      <c r="B810" s="9" t="str">
        <f t="shared" si="0"/>
        <v>SI</v>
      </c>
      <c r="C810" s="293">
        <v>1</v>
      </c>
      <c r="D810" s="326" t="s">
        <v>1590</v>
      </c>
      <c r="E810" s="251" t="s">
        <v>2</v>
      </c>
      <c r="F810" s="243">
        <v>1</v>
      </c>
      <c r="G810" s="350"/>
      <c r="H810" s="351"/>
    </row>
    <row r="811" spans="1:8" outlineLevel="1" x14ac:dyDescent="0.3">
      <c r="A811" s="9" t="b">
        <f>F811=[1]Presupuesto!$F$647</f>
        <v>0</v>
      </c>
      <c r="B811" s="9" t="str">
        <f t="shared" si="0"/>
        <v/>
      </c>
      <c r="C811" s="295"/>
      <c r="D811" s="327" t="s">
        <v>275</v>
      </c>
      <c r="E811" s="254"/>
      <c r="F811" s="243"/>
      <c r="G811" s="370"/>
      <c r="H811" s="359"/>
    </row>
    <row r="812" spans="1:8" ht="28.8" outlineLevel="1" x14ac:dyDescent="0.3">
      <c r="A812" s="9" t="b">
        <f>F812=[1]Presupuesto!$F$647</f>
        <v>0</v>
      </c>
      <c r="B812" s="9" t="str">
        <f t="shared" si="0"/>
        <v>SI</v>
      </c>
      <c r="C812" s="293">
        <v>2</v>
      </c>
      <c r="D812" s="326" t="s">
        <v>433</v>
      </c>
      <c r="E812" s="251" t="s">
        <v>2</v>
      </c>
      <c r="F812" s="243">
        <v>2</v>
      </c>
      <c r="G812" s="350"/>
      <c r="H812" s="351"/>
    </row>
    <row r="813" spans="1:8" outlineLevel="1" x14ac:dyDescent="0.3">
      <c r="A813" s="9" t="b">
        <f>F813=[1]Presupuesto!$F$647</f>
        <v>0</v>
      </c>
      <c r="B813" s="9" t="str">
        <f t="shared" si="0"/>
        <v/>
      </c>
      <c r="C813" s="295"/>
      <c r="D813" s="327" t="s">
        <v>275</v>
      </c>
      <c r="E813" s="254"/>
      <c r="F813" s="243"/>
      <c r="G813" s="370"/>
      <c r="H813" s="359"/>
    </row>
    <row r="814" spans="1:8" ht="57.6" outlineLevel="1" x14ac:dyDescent="0.3">
      <c r="A814" s="9" t="b">
        <f>F814=[1]Presupuesto!$F$647</f>
        <v>0</v>
      </c>
      <c r="B814" s="9" t="str">
        <f t="shared" si="0"/>
        <v/>
      </c>
      <c r="C814" s="290">
        <v>3</v>
      </c>
      <c r="D814" s="328" t="s">
        <v>1591</v>
      </c>
      <c r="E814" s="254"/>
      <c r="F814" s="243"/>
      <c r="G814" s="370"/>
      <c r="H814" s="359"/>
    </row>
    <row r="815" spans="1:8" ht="43.2" outlineLevel="1" x14ac:dyDescent="0.3">
      <c r="A815" s="9" t="b">
        <f>F815=[1]Presupuesto!$F$647</f>
        <v>1</v>
      </c>
      <c r="B815" s="9" t="str">
        <f t="shared" si="0"/>
        <v>SI</v>
      </c>
      <c r="C815" s="289" t="s">
        <v>371</v>
      </c>
      <c r="D815" s="329" t="s">
        <v>1592</v>
      </c>
      <c r="E815" s="251" t="s">
        <v>2</v>
      </c>
      <c r="F815" s="243">
        <v>1</v>
      </c>
      <c r="G815" s="350"/>
      <c r="H815" s="351"/>
    </row>
    <row r="816" spans="1:8" ht="86.4" outlineLevel="1" x14ac:dyDescent="0.3">
      <c r="A816" s="9" t="b">
        <f>F816=[1]Presupuesto!$F$647</f>
        <v>0</v>
      </c>
      <c r="B816" s="9" t="str">
        <f t="shared" si="0"/>
        <v>SI</v>
      </c>
      <c r="C816" s="289" t="s">
        <v>555</v>
      </c>
      <c r="D816" s="329" t="s">
        <v>434</v>
      </c>
      <c r="E816" s="251" t="s">
        <v>284</v>
      </c>
      <c r="F816" s="243">
        <v>10</v>
      </c>
      <c r="G816" s="350"/>
      <c r="H816" s="351"/>
    </row>
    <row r="817" spans="1:8" ht="28.8" outlineLevel="1" x14ac:dyDescent="0.3">
      <c r="A817" s="9" t="b">
        <f>F817=[1]Presupuesto!$F$647</f>
        <v>1</v>
      </c>
      <c r="B817" s="9" t="str">
        <f t="shared" si="0"/>
        <v>SI</v>
      </c>
      <c r="C817" s="289" t="s">
        <v>556</v>
      </c>
      <c r="D817" s="329" t="s">
        <v>435</v>
      </c>
      <c r="E817" s="251" t="s">
        <v>369</v>
      </c>
      <c r="F817" s="243">
        <v>1</v>
      </c>
      <c r="G817" s="350"/>
      <c r="H817" s="351"/>
    </row>
    <row r="818" spans="1:8" outlineLevel="1" x14ac:dyDescent="0.3">
      <c r="A818" s="9" t="b">
        <f>F818=[1]Presupuesto!$F$647</f>
        <v>0</v>
      </c>
      <c r="B818" s="9" t="str">
        <f t="shared" si="0"/>
        <v/>
      </c>
      <c r="C818" s="296"/>
      <c r="D818" s="330" t="s">
        <v>275</v>
      </c>
      <c r="E818" s="254"/>
      <c r="F818" s="243"/>
      <c r="G818" s="370"/>
      <c r="H818" s="359"/>
    </row>
    <row r="819" spans="1:8" ht="72" outlineLevel="1" x14ac:dyDescent="0.3">
      <c r="A819" s="9" t="b">
        <f>F819=[1]Presupuesto!$F$647</f>
        <v>0</v>
      </c>
      <c r="B819" s="9" t="str">
        <f t="shared" si="0"/>
        <v/>
      </c>
      <c r="C819" s="290">
        <v>4</v>
      </c>
      <c r="D819" s="328" t="s">
        <v>436</v>
      </c>
      <c r="E819" s="254"/>
      <c r="F819" s="243"/>
      <c r="G819" s="370"/>
      <c r="H819" s="359"/>
    </row>
    <row r="820" spans="1:8" ht="43.2" outlineLevel="1" x14ac:dyDescent="0.3">
      <c r="A820" s="9" t="b">
        <f>F820=[1]Presupuesto!$F$647</f>
        <v>1</v>
      </c>
      <c r="B820" s="9" t="str">
        <f t="shared" si="0"/>
        <v>SI</v>
      </c>
      <c r="C820" s="289" t="s">
        <v>262</v>
      </c>
      <c r="D820" s="329" t="s">
        <v>1579</v>
      </c>
      <c r="E820" s="251" t="s">
        <v>2</v>
      </c>
      <c r="F820" s="243">
        <v>1</v>
      </c>
      <c r="G820" s="350"/>
      <c r="H820" s="351"/>
    </row>
    <row r="821" spans="1:8" outlineLevel="1" x14ac:dyDescent="0.3">
      <c r="A821" s="9" t="b">
        <f>F821=[1]Presupuesto!$F$647</f>
        <v>1</v>
      </c>
      <c r="B821" s="9" t="str">
        <f t="shared" si="0"/>
        <v>SI</v>
      </c>
      <c r="C821" s="289" t="s">
        <v>363</v>
      </c>
      <c r="D821" s="329" t="s">
        <v>437</v>
      </c>
      <c r="E821" s="251" t="s">
        <v>285</v>
      </c>
      <c r="F821" s="243">
        <v>1</v>
      </c>
      <c r="G821" s="350"/>
      <c r="H821" s="351"/>
    </row>
    <row r="822" spans="1:8" outlineLevel="1" x14ac:dyDescent="0.3">
      <c r="A822" s="9" t="b">
        <f>F822=[1]Presupuesto!$F$647</f>
        <v>0</v>
      </c>
      <c r="C822" s="4" t="s">
        <v>364</v>
      </c>
      <c r="D822" s="329" t="s">
        <v>493</v>
      </c>
      <c r="E822" s="254" t="s">
        <v>283</v>
      </c>
      <c r="F822" s="243">
        <v>78</v>
      </c>
      <c r="G822" s="352"/>
      <c r="H822" s="351"/>
    </row>
    <row r="823" spans="1:8" outlineLevel="1" x14ac:dyDescent="0.3">
      <c r="A823" s="9" t="b">
        <f>F823=[1]Presupuesto!$F$647</f>
        <v>1</v>
      </c>
      <c r="C823" s="4" t="s">
        <v>365</v>
      </c>
      <c r="D823" s="329" t="s">
        <v>494</v>
      </c>
      <c r="E823" s="254" t="s">
        <v>274</v>
      </c>
      <c r="F823" s="243">
        <v>1</v>
      </c>
      <c r="G823" s="352"/>
      <c r="H823" s="351"/>
    </row>
    <row r="824" spans="1:8" outlineLevel="1" x14ac:dyDescent="0.3">
      <c r="A824" s="9" t="b">
        <f>F824=[1]Presupuesto!$F$647</f>
        <v>1</v>
      </c>
      <c r="C824" s="4" t="s">
        <v>366</v>
      </c>
      <c r="D824" s="329" t="s">
        <v>495</v>
      </c>
      <c r="E824" s="254" t="s">
        <v>274</v>
      </c>
      <c r="F824" s="243">
        <v>1</v>
      </c>
      <c r="G824" s="352"/>
      <c r="H824" s="351"/>
    </row>
    <row r="825" spans="1:8" ht="51.75" customHeight="1" outlineLevel="1" x14ac:dyDescent="0.3">
      <c r="A825" s="9" t="b">
        <f>F825=[1]Presupuesto!$F$647</f>
        <v>1</v>
      </c>
      <c r="C825" s="4" t="s">
        <v>367</v>
      </c>
      <c r="D825" s="329" t="s">
        <v>496</v>
      </c>
      <c r="E825" s="254" t="s">
        <v>274</v>
      </c>
      <c r="F825" s="243">
        <v>1</v>
      </c>
      <c r="G825" s="352"/>
      <c r="H825" s="351"/>
    </row>
    <row r="826" spans="1:8" outlineLevel="1" x14ac:dyDescent="0.3">
      <c r="A826" s="9" t="b">
        <f>F826=[1]Presupuesto!$F$647</f>
        <v>1</v>
      </c>
      <c r="B826" s="9" t="str">
        <f t="shared" si="0"/>
        <v>SI</v>
      </c>
      <c r="C826" s="289" t="s">
        <v>372</v>
      </c>
      <c r="D826" s="329" t="s">
        <v>497</v>
      </c>
      <c r="E826" s="251" t="s">
        <v>274</v>
      </c>
      <c r="F826" s="243">
        <v>1</v>
      </c>
      <c r="G826" s="350"/>
      <c r="H826" s="351"/>
    </row>
    <row r="827" spans="1:8" outlineLevel="1" x14ac:dyDescent="0.3">
      <c r="A827" s="9" t="b">
        <f>F827=[1]Presupuesto!$F$647</f>
        <v>0</v>
      </c>
      <c r="C827" s="5"/>
      <c r="D827" s="331"/>
      <c r="E827" s="254"/>
      <c r="F827" s="243"/>
      <c r="G827" s="370"/>
      <c r="H827" s="359"/>
    </row>
    <row r="828" spans="1:8" ht="57.6" outlineLevel="1" x14ac:dyDescent="0.3">
      <c r="A828" s="9" t="b">
        <f>F828=[1]Presupuesto!$F$647</f>
        <v>1</v>
      </c>
      <c r="B828" s="9" t="str">
        <f t="shared" si="0"/>
        <v>SI</v>
      </c>
      <c r="C828" s="293">
        <v>5</v>
      </c>
      <c r="D828" s="328" t="s">
        <v>1593</v>
      </c>
      <c r="E828" s="251" t="s">
        <v>2</v>
      </c>
      <c r="F828" s="243">
        <v>1</v>
      </c>
      <c r="G828" s="350"/>
      <c r="H828" s="351"/>
    </row>
    <row r="829" spans="1:8" outlineLevel="1" x14ac:dyDescent="0.3">
      <c r="A829" s="9" t="b">
        <f>F829=[1]Presupuesto!$F$647</f>
        <v>0</v>
      </c>
      <c r="B829" s="9" t="str">
        <f t="shared" si="0"/>
        <v/>
      </c>
      <c r="C829" s="5"/>
      <c r="D829" s="331" t="s">
        <v>275</v>
      </c>
      <c r="E829" s="254"/>
      <c r="F829" s="244"/>
      <c r="G829" s="370"/>
      <c r="H829" s="359"/>
    </row>
    <row r="830" spans="1:8" ht="72" outlineLevel="1" x14ac:dyDescent="0.3">
      <c r="A830" s="9" t="b">
        <f>F830=[1]Presupuesto!$F$647</f>
        <v>1</v>
      </c>
      <c r="B830" s="9" t="str">
        <f t="shared" si="0"/>
        <v>SI</v>
      </c>
      <c r="C830" s="293">
        <v>6</v>
      </c>
      <c r="D830" s="328" t="s">
        <v>438</v>
      </c>
      <c r="E830" s="251" t="s">
        <v>2</v>
      </c>
      <c r="F830" s="243">
        <v>1</v>
      </c>
      <c r="G830" s="350"/>
      <c r="H830" s="351"/>
    </row>
    <row r="831" spans="1:8" outlineLevel="1" x14ac:dyDescent="0.3">
      <c r="A831" s="9" t="b">
        <f>F831=[1]Presupuesto!$F$647</f>
        <v>0</v>
      </c>
      <c r="B831" s="9" t="str">
        <f t="shared" si="0"/>
        <v/>
      </c>
      <c r="C831" s="5"/>
      <c r="D831" s="331" t="s">
        <v>275</v>
      </c>
      <c r="E831" s="254"/>
      <c r="F831" s="244"/>
      <c r="G831" s="370"/>
      <c r="H831" s="359"/>
    </row>
    <row r="832" spans="1:8" ht="115.2" outlineLevel="1" x14ac:dyDescent="0.3">
      <c r="A832" s="9" t="b">
        <f>F832=[1]Presupuesto!$F$647</f>
        <v>0</v>
      </c>
      <c r="B832" s="9" t="str">
        <f t="shared" si="0"/>
        <v>SI</v>
      </c>
      <c r="C832" s="293">
        <v>7</v>
      </c>
      <c r="D832" s="328" t="s">
        <v>1641</v>
      </c>
      <c r="E832" s="251" t="s">
        <v>284</v>
      </c>
      <c r="F832" s="243">
        <v>52</v>
      </c>
      <c r="G832" s="350"/>
      <c r="H832" s="351"/>
    </row>
    <row r="833" spans="1:8" outlineLevel="1" x14ac:dyDescent="0.3">
      <c r="A833" s="9" t="b">
        <f>F833=[1]Presupuesto!$F$647</f>
        <v>0</v>
      </c>
      <c r="B833" s="9" t="str">
        <f t="shared" si="0"/>
        <v/>
      </c>
      <c r="C833" s="5"/>
      <c r="D833" s="331" t="s">
        <v>275</v>
      </c>
      <c r="E833" s="254"/>
      <c r="F833" s="244"/>
      <c r="G833" s="370"/>
      <c r="H833" s="359"/>
    </row>
    <row r="834" spans="1:8" ht="86.4" outlineLevel="1" x14ac:dyDescent="0.3">
      <c r="A834" s="9" t="b">
        <f>F834=[1]Presupuesto!$F$647</f>
        <v>0</v>
      </c>
      <c r="B834" s="9" t="str">
        <f t="shared" si="0"/>
        <v>SI</v>
      </c>
      <c r="C834" s="293">
        <v>8</v>
      </c>
      <c r="D834" s="328" t="s">
        <v>1644</v>
      </c>
      <c r="E834" s="251" t="s">
        <v>284</v>
      </c>
      <c r="F834" s="243">
        <v>8</v>
      </c>
      <c r="G834" s="350"/>
      <c r="H834" s="351"/>
    </row>
    <row r="835" spans="1:8" outlineLevel="1" x14ac:dyDescent="0.3">
      <c r="A835" s="9" t="b">
        <f>F835=[1]Presupuesto!$F$647</f>
        <v>0</v>
      </c>
      <c r="B835" s="9" t="str">
        <f t="shared" si="0"/>
        <v/>
      </c>
      <c r="C835" s="5"/>
      <c r="D835" s="331" t="s">
        <v>275</v>
      </c>
      <c r="E835" s="254"/>
      <c r="F835" s="244"/>
      <c r="G835" s="370"/>
      <c r="H835" s="359"/>
    </row>
    <row r="836" spans="1:8" ht="35.25" customHeight="1" outlineLevel="1" x14ac:dyDescent="0.3">
      <c r="A836" s="9" t="b">
        <f>F836=[1]Presupuesto!$F$647</f>
        <v>0</v>
      </c>
      <c r="B836" s="9" t="str">
        <f t="shared" si="0"/>
        <v>SI</v>
      </c>
      <c r="C836" s="293">
        <v>9</v>
      </c>
      <c r="D836" s="331" t="s">
        <v>1642</v>
      </c>
      <c r="E836" s="251" t="s">
        <v>2</v>
      </c>
      <c r="F836" s="243">
        <v>2</v>
      </c>
      <c r="G836" s="350"/>
      <c r="H836" s="351"/>
    </row>
    <row r="837" spans="1:8" ht="27.75" customHeight="1" outlineLevel="1" x14ac:dyDescent="0.3">
      <c r="A837" s="9" t="b">
        <f>F837=[1]Presupuesto!$F$647</f>
        <v>0</v>
      </c>
      <c r="B837" s="9" t="str">
        <f t="shared" si="0"/>
        <v>SI</v>
      </c>
      <c r="C837" s="293">
        <v>10</v>
      </c>
      <c r="D837" s="331" t="s">
        <v>1643</v>
      </c>
      <c r="E837" s="251" t="s">
        <v>2</v>
      </c>
      <c r="F837" s="243">
        <v>2</v>
      </c>
      <c r="G837" s="350"/>
      <c r="H837" s="351"/>
    </row>
    <row r="838" spans="1:8" outlineLevel="1" x14ac:dyDescent="0.3">
      <c r="A838" s="9" t="b">
        <f>F838=[1]Presupuesto!$F$647</f>
        <v>0</v>
      </c>
      <c r="B838" s="9" t="str">
        <f t="shared" si="0"/>
        <v/>
      </c>
      <c r="C838" s="5"/>
      <c r="D838" s="331" t="s">
        <v>275</v>
      </c>
      <c r="E838" s="254"/>
      <c r="F838" s="244"/>
      <c r="G838" s="370"/>
      <c r="H838" s="359"/>
    </row>
    <row r="839" spans="1:8" ht="43.2" outlineLevel="1" x14ac:dyDescent="0.3">
      <c r="A839" s="9" t="b">
        <f>F839=[1]Presupuesto!$F$647</f>
        <v>1</v>
      </c>
      <c r="B839" s="9" t="str">
        <f t="shared" si="0"/>
        <v>SI</v>
      </c>
      <c r="C839" s="293">
        <v>11</v>
      </c>
      <c r="D839" s="328" t="s">
        <v>439</v>
      </c>
      <c r="E839" s="251" t="s">
        <v>2</v>
      </c>
      <c r="F839" s="243">
        <v>1</v>
      </c>
      <c r="G839" s="350"/>
      <c r="H839" s="351"/>
    </row>
    <row r="840" spans="1:8" outlineLevel="1" x14ac:dyDescent="0.3">
      <c r="A840" s="9" t="b">
        <f>F840=[1]Presupuesto!$F$647</f>
        <v>0</v>
      </c>
      <c r="B840" s="9" t="str">
        <f t="shared" si="0"/>
        <v/>
      </c>
      <c r="C840" s="5"/>
      <c r="D840" s="331" t="s">
        <v>275</v>
      </c>
      <c r="E840" s="254"/>
      <c r="F840" s="244"/>
      <c r="G840" s="370"/>
      <c r="H840" s="359"/>
    </row>
    <row r="841" spans="1:8" ht="100.8" outlineLevel="1" x14ac:dyDescent="0.3">
      <c r="A841" s="9" t="b">
        <f>F841=[1]Presupuesto!$F$647</f>
        <v>0</v>
      </c>
      <c r="B841" s="9" t="str">
        <f t="shared" si="0"/>
        <v>SI</v>
      </c>
      <c r="C841" s="293">
        <v>12</v>
      </c>
      <c r="D841" s="328" t="s">
        <v>1645</v>
      </c>
      <c r="E841" s="251" t="s">
        <v>284</v>
      </c>
      <c r="F841" s="243">
        <v>14</v>
      </c>
      <c r="G841" s="350"/>
      <c r="H841" s="351"/>
    </row>
    <row r="842" spans="1:8" outlineLevel="1" x14ac:dyDescent="0.3">
      <c r="A842" s="9" t="b">
        <f>F842=[1]Presupuesto!$F$647</f>
        <v>0</v>
      </c>
      <c r="B842" s="9" t="str">
        <f t="shared" si="0"/>
        <v/>
      </c>
      <c r="C842" s="5"/>
      <c r="D842" s="328" t="s">
        <v>275</v>
      </c>
      <c r="E842" s="254"/>
      <c r="F842" s="243"/>
      <c r="G842" s="370"/>
      <c r="H842" s="359"/>
    </row>
    <row r="843" spans="1:8" ht="100.8" outlineLevel="1" x14ac:dyDescent="0.3">
      <c r="A843" s="9" t="b">
        <f>F843=[1]Presupuesto!$F$647</f>
        <v>0</v>
      </c>
      <c r="B843" s="9" t="str">
        <f t="shared" si="0"/>
        <v>SI</v>
      </c>
      <c r="C843" s="293">
        <v>13</v>
      </c>
      <c r="D843" s="328" t="s">
        <v>1640</v>
      </c>
      <c r="E843" s="251" t="s">
        <v>284</v>
      </c>
      <c r="F843" s="243">
        <v>9</v>
      </c>
      <c r="G843" s="350"/>
      <c r="H843" s="351"/>
    </row>
    <row r="844" spans="1:8" outlineLevel="1" x14ac:dyDescent="0.3">
      <c r="A844" s="9" t="b">
        <f>F844=[1]Presupuesto!$F$647</f>
        <v>0</v>
      </c>
      <c r="B844" s="9" t="str">
        <f t="shared" si="0"/>
        <v/>
      </c>
      <c r="C844" s="5"/>
      <c r="D844" s="328" t="s">
        <v>275</v>
      </c>
      <c r="E844" s="254"/>
      <c r="F844" s="243"/>
      <c r="G844" s="370"/>
      <c r="H844" s="359"/>
    </row>
    <row r="845" spans="1:8" ht="43.2" outlineLevel="1" x14ac:dyDescent="0.3">
      <c r="A845" s="9" t="b">
        <f>F845=[1]Presupuesto!$F$647</f>
        <v>0</v>
      </c>
      <c r="B845" s="9" t="str">
        <f t="shared" si="0"/>
        <v>SI</v>
      </c>
      <c r="C845" s="293">
        <v>14</v>
      </c>
      <c r="D845" s="328" t="s">
        <v>440</v>
      </c>
      <c r="E845" s="251" t="s">
        <v>2</v>
      </c>
      <c r="F845" s="243">
        <v>9</v>
      </c>
      <c r="G845" s="350"/>
      <c r="H845" s="351"/>
    </row>
    <row r="846" spans="1:8" outlineLevel="1" x14ac:dyDescent="0.3">
      <c r="A846" s="9" t="b">
        <f>F846=[1]Presupuesto!$F$647</f>
        <v>0</v>
      </c>
      <c r="B846" s="9" t="str">
        <f t="shared" si="0"/>
        <v/>
      </c>
      <c r="C846" s="5"/>
      <c r="D846" s="328" t="s">
        <v>275</v>
      </c>
      <c r="E846" s="254"/>
      <c r="F846" s="243"/>
      <c r="G846" s="370"/>
      <c r="H846" s="359"/>
    </row>
    <row r="847" spans="1:8" ht="28.8" outlineLevel="1" x14ac:dyDescent="0.3">
      <c r="A847" s="9" t="b">
        <f>F847=[1]Presupuesto!$F$647</f>
        <v>1</v>
      </c>
      <c r="B847" s="9" t="str">
        <f t="shared" si="0"/>
        <v>SI</v>
      </c>
      <c r="C847" s="293">
        <v>15</v>
      </c>
      <c r="D847" s="328" t="s">
        <v>441</v>
      </c>
      <c r="E847" s="251" t="s">
        <v>2</v>
      </c>
      <c r="F847" s="243">
        <v>1</v>
      </c>
      <c r="G847" s="350"/>
      <c r="H847" s="351"/>
    </row>
    <row r="848" spans="1:8" outlineLevel="1" x14ac:dyDescent="0.3">
      <c r="A848" s="9" t="b">
        <f>F848=[1]Presupuesto!$F$647</f>
        <v>0</v>
      </c>
      <c r="B848" s="9" t="str">
        <f t="shared" si="0"/>
        <v/>
      </c>
      <c r="C848" s="5"/>
      <c r="D848" s="328" t="s">
        <v>275</v>
      </c>
      <c r="E848" s="254"/>
      <c r="F848" s="243"/>
      <c r="G848" s="370"/>
      <c r="H848" s="359"/>
    </row>
    <row r="849" spans="1:8" ht="43.2" outlineLevel="1" x14ac:dyDescent="0.3">
      <c r="A849" s="9" t="b">
        <f>F849=[1]Presupuesto!$F$647</f>
        <v>1</v>
      </c>
      <c r="B849" s="9" t="str">
        <f t="shared" si="0"/>
        <v>SI</v>
      </c>
      <c r="C849" s="293">
        <v>16</v>
      </c>
      <c r="D849" s="328" t="s">
        <v>442</v>
      </c>
      <c r="E849" s="251" t="s">
        <v>2</v>
      </c>
      <c r="F849" s="243">
        <v>1</v>
      </c>
      <c r="G849" s="350"/>
      <c r="H849" s="351"/>
    </row>
    <row r="850" spans="1:8" outlineLevel="1" x14ac:dyDescent="0.3">
      <c r="A850" s="9" t="b">
        <f>F850=[1]Presupuesto!$F$647</f>
        <v>0</v>
      </c>
      <c r="B850" s="9" t="str">
        <f t="shared" si="0"/>
        <v/>
      </c>
      <c r="C850" s="5"/>
      <c r="D850" s="328" t="s">
        <v>275</v>
      </c>
      <c r="E850" s="254"/>
      <c r="F850" s="243"/>
      <c r="G850" s="370"/>
      <c r="H850" s="359"/>
    </row>
    <row r="851" spans="1:8" ht="28.8" outlineLevel="1" x14ac:dyDescent="0.3">
      <c r="A851" s="9" t="b">
        <f>F851=[1]Presupuesto!$F$647</f>
        <v>1</v>
      </c>
      <c r="B851" s="9" t="str">
        <f t="shared" si="0"/>
        <v>SI</v>
      </c>
      <c r="C851" s="293">
        <v>17</v>
      </c>
      <c r="D851" s="328" t="s">
        <v>443</v>
      </c>
      <c r="E851" s="251" t="s">
        <v>2</v>
      </c>
      <c r="F851" s="243">
        <v>1</v>
      </c>
      <c r="G851" s="350"/>
      <c r="H851" s="351"/>
    </row>
    <row r="852" spans="1:8" outlineLevel="1" x14ac:dyDescent="0.3">
      <c r="A852" s="9" t="b">
        <f>F852=[1]Presupuesto!$F$647</f>
        <v>0</v>
      </c>
      <c r="B852" s="9" t="str">
        <f t="shared" si="0"/>
        <v/>
      </c>
      <c r="C852" s="5"/>
      <c r="D852" s="328" t="s">
        <v>275</v>
      </c>
      <c r="E852" s="254"/>
      <c r="F852" s="243"/>
      <c r="G852" s="370"/>
      <c r="H852" s="359"/>
    </row>
    <row r="853" spans="1:8" ht="28.8" outlineLevel="1" x14ac:dyDescent="0.3">
      <c r="A853" s="9" t="b">
        <f>F853=[1]Presupuesto!$F$647</f>
        <v>0</v>
      </c>
      <c r="B853" s="9" t="str">
        <f t="shared" si="0"/>
        <v>SI</v>
      </c>
      <c r="C853" s="293">
        <v>18</v>
      </c>
      <c r="D853" s="328" t="s">
        <v>444</v>
      </c>
      <c r="E853" s="251" t="s">
        <v>2</v>
      </c>
      <c r="F853" s="243">
        <v>8</v>
      </c>
      <c r="G853" s="350"/>
      <c r="H853" s="351"/>
    </row>
    <row r="854" spans="1:8" outlineLevel="1" x14ac:dyDescent="0.3">
      <c r="A854" s="9" t="b">
        <f>F854=[1]Presupuesto!$F$647</f>
        <v>0</v>
      </c>
      <c r="B854" s="9" t="str">
        <f t="shared" ref="B854:B921" si="1">IF(F854&lt;&gt;"","SI","")</f>
        <v/>
      </c>
      <c r="C854" s="5"/>
      <c r="D854" s="328" t="s">
        <v>275</v>
      </c>
      <c r="E854" s="254"/>
      <c r="F854" s="243"/>
      <c r="G854" s="370"/>
      <c r="H854" s="359"/>
    </row>
    <row r="855" spans="1:8" ht="72" outlineLevel="1" x14ac:dyDescent="0.3">
      <c r="A855" s="9" t="b">
        <f>F855=[1]Presupuesto!$F$647</f>
        <v>0</v>
      </c>
      <c r="B855" s="9" t="str">
        <f t="shared" si="1"/>
        <v>SI</v>
      </c>
      <c r="C855" s="293">
        <v>19</v>
      </c>
      <c r="D855" s="328" t="s">
        <v>1611</v>
      </c>
      <c r="E855" s="251" t="s">
        <v>284</v>
      </c>
      <c r="F855" s="243">
        <v>32</v>
      </c>
      <c r="G855" s="350"/>
      <c r="H855" s="351"/>
    </row>
    <row r="856" spans="1:8" outlineLevel="1" x14ac:dyDescent="0.3">
      <c r="A856" s="9" t="b">
        <f>F856=[1]Presupuesto!$F$647</f>
        <v>0</v>
      </c>
      <c r="B856" s="9" t="str">
        <f t="shared" si="1"/>
        <v/>
      </c>
      <c r="C856" s="5"/>
      <c r="D856" s="328" t="s">
        <v>275</v>
      </c>
      <c r="E856" s="254"/>
      <c r="F856" s="243"/>
      <c r="G856" s="370"/>
      <c r="H856" s="359"/>
    </row>
    <row r="857" spans="1:8" ht="86.4" outlineLevel="1" x14ac:dyDescent="0.3">
      <c r="A857" s="9" t="b">
        <f>F857=[1]Presupuesto!$F$647</f>
        <v>0</v>
      </c>
      <c r="B857" s="9" t="str">
        <f t="shared" si="1"/>
        <v>SI</v>
      </c>
      <c r="C857" s="293">
        <v>20</v>
      </c>
      <c r="D857" s="328" t="s">
        <v>1612</v>
      </c>
      <c r="E857" s="251" t="s">
        <v>284</v>
      </c>
      <c r="F857" s="243">
        <v>46</v>
      </c>
      <c r="G857" s="350"/>
      <c r="H857" s="351"/>
    </row>
    <row r="858" spans="1:8" outlineLevel="1" x14ac:dyDescent="0.3">
      <c r="A858" s="9" t="b">
        <f>F858=[1]Presupuesto!$F$647</f>
        <v>0</v>
      </c>
      <c r="B858" s="9" t="str">
        <f t="shared" si="1"/>
        <v/>
      </c>
      <c r="C858" s="5"/>
      <c r="D858" s="328" t="s">
        <v>275</v>
      </c>
      <c r="E858" s="254"/>
      <c r="F858" s="243"/>
      <c r="G858" s="370"/>
      <c r="H858" s="359"/>
    </row>
    <row r="859" spans="1:8" ht="72" outlineLevel="1" x14ac:dyDescent="0.3">
      <c r="A859" s="9" t="b">
        <f>F859=[1]Presupuesto!$F$647</f>
        <v>0</v>
      </c>
      <c r="B859" s="9" t="str">
        <f t="shared" si="1"/>
        <v>SI</v>
      </c>
      <c r="C859" s="293">
        <v>21</v>
      </c>
      <c r="D859" s="328" t="s">
        <v>1613</v>
      </c>
      <c r="E859" s="251" t="s">
        <v>284</v>
      </c>
      <c r="F859" s="243">
        <v>43</v>
      </c>
      <c r="G859" s="350"/>
      <c r="H859" s="351"/>
    </row>
    <row r="860" spans="1:8" outlineLevel="1" x14ac:dyDescent="0.3">
      <c r="A860" s="9" t="b">
        <f>F860=[1]Presupuesto!$F$647</f>
        <v>0</v>
      </c>
      <c r="B860" s="9" t="str">
        <f t="shared" si="1"/>
        <v/>
      </c>
      <c r="C860" s="5"/>
      <c r="D860" s="328" t="s">
        <v>275</v>
      </c>
      <c r="E860" s="254"/>
      <c r="F860" s="243"/>
      <c r="G860" s="370"/>
      <c r="H860" s="359"/>
    </row>
    <row r="861" spans="1:8" ht="100.8" outlineLevel="1" x14ac:dyDescent="0.3">
      <c r="A861" s="9" t="b">
        <f>F861=[1]Presupuesto!$F$647</f>
        <v>0</v>
      </c>
      <c r="B861" s="9" t="str">
        <f t="shared" si="1"/>
        <v/>
      </c>
      <c r="C861" s="290">
        <v>22</v>
      </c>
      <c r="D861" s="328" t="s">
        <v>1614</v>
      </c>
      <c r="E861" s="254"/>
      <c r="F861" s="243"/>
      <c r="G861" s="370"/>
      <c r="H861" s="359"/>
    </row>
    <row r="862" spans="1:8" outlineLevel="1" x14ac:dyDescent="0.3">
      <c r="A862" s="9" t="b">
        <f>F862=[1]Presupuesto!$F$647</f>
        <v>0</v>
      </c>
      <c r="B862" s="9" t="str">
        <f t="shared" si="1"/>
        <v>SI</v>
      </c>
      <c r="C862" s="289" t="s">
        <v>1580</v>
      </c>
      <c r="D862" s="329" t="s">
        <v>445</v>
      </c>
      <c r="E862" s="251" t="s">
        <v>284</v>
      </c>
      <c r="F862" s="243">
        <v>35</v>
      </c>
      <c r="G862" s="350"/>
      <c r="H862" s="351"/>
    </row>
    <row r="863" spans="1:8" outlineLevel="1" x14ac:dyDescent="0.3">
      <c r="A863" s="9" t="b">
        <f>F863=[1]Presupuesto!$F$647</f>
        <v>0</v>
      </c>
      <c r="B863" s="9" t="str">
        <f t="shared" si="1"/>
        <v>SI</v>
      </c>
      <c r="C863" s="289" t="s">
        <v>1581</v>
      </c>
      <c r="D863" s="329" t="s">
        <v>446</v>
      </c>
      <c r="E863" s="251" t="s">
        <v>284</v>
      </c>
      <c r="F863" s="243">
        <v>39</v>
      </c>
      <c r="G863" s="350"/>
      <c r="H863" s="351"/>
    </row>
    <row r="864" spans="1:8" outlineLevel="1" x14ac:dyDescent="0.3">
      <c r="A864" s="9" t="b">
        <f>F864=[1]Presupuesto!$F$647</f>
        <v>0</v>
      </c>
      <c r="B864" s="9" t="str">
        <f t="shared" si="1"/>
        <v>SI</v>
      </c>
      <c r="C864" s="289" t="s">
        <v>1582</v>
      </c>
      <c r="D864" s="329" t="s">
        <v>447</v>
      </c>
      <c r="E864" s="251" t="s">
        <v>284</v>
      </c>
      <c r="F864" s="243">
        <v>43</v>
      </c>
      <c r="G864" s="350"/>
      <c r="H864" s="351"/>
    </row>
    <row r="865" spans="1:8" outlineLevel="1" x14ac:dyDescent="0.3">
      <c r="A865" s="9" t="b">
        <f>F865=[1]Presupuesto!$F$647</f>
        <v>0</v>
      </c>
      <c r="B865" s="9" t="str">
        <f t="shared" si="1"/>
        <v/>
      </c>
      <c r="C865" s="5"/>
      <c r="D865" s="328" t="s">
        <v>275</v>
      </c>
      <c r="E865" s="254"/>
      <c r="F865" s="243"/>
      <c r="G865" s="370"/>
      <c r="H865" s="359"/>
    </row>
    <row r="866" spans="1:8" ht="86.4" outlineLevel="1" x14ac:dyDescent="0.3">
      <c r="A866" s="9" t="b">
        <f>F866=[1]Presupuesto!$F$647</f>
        <v>0</v>
      </c>
      <c r="C866" s="4">
        <v>23</v>
      </c>
      <c r="D866" s="328" t="s">
        <v>1615</v>
      </c>
      <c r="E866" s="254"/>
      <c r="F866" s="243"/>
      <c r="G866" s="384"/>
      <c r="H866" s="359"/>
    </row>
    <row r="867" spans="1:8" outlineLevel="1" x14ac:dyDescent="0.3">
      <c r="A867" s="9" t="b">
        <f>F867=[1]Presupuesto!$F$647</f>
        <v>0</v>
      </c>
      <c r="C867" s="4" t="s">
        <v>1585</v>
      </c>
      <c r="D867" s="329" t="s">
        <v>1583</v>
      </c>
      <c r="E867" s="254" t="s">
        <v>284</v>
      </c>
      <c r="F867" s="243">
        <v>48</v>
      </c>
      <c r="G867" s="352"/>
      <c r="H867" s="351"/>
    </row>
    <row r="868" spans="1:8" outlineLevel="1" x14ac:dyDescent="0.3">
      <c r="A868" s="9" t="b">
        <f>F868=[1]Presupuesto!$F$647</f>
        <v>0</v>
      </c>
      <c r="C868" s="4" t="s">
        <v>1586</v>
      </c>
      <c r="D868" s="329" t="s">
        <v>1584</v>
      </c>
      <c r="E868" s="254" t="s">
        <v>284</v>
      </c>
      <c r="F868" s="243">
        <v>52</v>
      </c>
      <c r="G868" s="352"/>
      <c r="H868" s="351"/>
    </row>
    <row r="869" spans="1:8" outlineLevel="1" x14ac:dyDescent="0.3">
      <c r="A869" s="9" t="b">
        <f>F869=[1]Presupuesto!$F$647</f>
        <v>0</v>
      </c>
      <c r="C869" s="4"/>
      <c r="D869" s="329"/>
      <c r="E869" s="254"/>
      <c r="F869" s="243"/>
      <c r="G869" s="371"/>
      <c r="H869" s="359"/>
    </row>
    <row r="870" spans="1:8" ht="57.6" outlineLevel="1" x14ac:dyDescent="0.3">
      <c r="A870" s="9" t="b">
        <f>F870=[1]Presupuesto!$F$647</f>
        <v>0</v>
      </c>
      <c r="B870" s="9" t="str">
        <f t="shared" si="1"/>
        <v>SI</v>
      </c>
      <c r="C870" s="290">
        <v>24</v>
      </c>
      <c r="D870" s="328" t="s">
        <v>448</v>
      </c>
      <c r="E870" s="254" t="s">
        <v>284</v>
      </c>
      <c r="F870" s="243">
        <v>132</v>
      </c>
      <c r="G870" s="350"/>
      <c r="H870" s="351"/>
    </row>
    <row r="871" spans="1:8" outlineLevel="1" x14ac:dyDescent="0.3">
      <c r="A871" s="9" t="b">
        <f>F871=[1]Presupuesto!$F$647</f>
        <v>0</v>
      </c>
      <c r="B871" s="9" t="str">
        <f t="shared" si="1"/>
        <v/>
      </c>
      <c r="C871" s="5"/>
      <c r="D871" s="328" t="s">
        <v>275</v>
      </c>
      <c r="E871" s="254"/>
      <c r="F871" s="243"/>
      <c r="G871" s="370"/>
      <c r="H871" s="359"/>
    </row>
    <row r="872" spans="1:8" ht="43.2" outlineLevel="1" x14ac:dyDescent="0.3">
      <c r="A872" s="9" t="b">
        <f>F872=[1]Presupuesto!$F$647</f>
        <v>0</v>
      </c>
      <c r="B872" s="9" t="str">
        <f t="shared" si="1"/>
        <v>SI</v>
      </c>
      <c r="C872" s="290">
        <v>25</v>
      </c>
      <c r="D872" s="328" t="s">
        <v>449</v>
      </c>
      <c r="E872" s="254" t="s">
        <v>284</v>
      </c>
      <c r="F872" s="243">
        <v>150</v>
      </c>
      <c r="G872" s="350"/>
      <c r="H872" s="351"/>
    </row>
    <row r="873" spans="1:8" outlineLevel="1" x14ac:dyDescent="0.3">
      <c r="A873" s="9" t="b">
        <f>F873=[1]Presupuesto!$F$647</f>
        <v>0</v>
      </c>
      <c r="B873" s="9" t="str">
        <f t="shared" si="1"/>
        <v/>
      </c>
      <c r="C873" s="5"/>
      <c r="D873" s="328" t="s">
        <v>275</v>
      </c>
      <c r="E873" s="254"/>
      <c r="F873" s="243"/>
      <c r="G873" s="370"/>
      <c r="H873" s="359"/>
    </row>
    <row r="874" spans="1:8" ht="43.2" outlineLevel="1" x14ac:dyDescent="0.3">
      <c r="A874" s="9" t="b">
        <f>F874=[1]Presupuesto!$F$647</f>
        <v>0</v>
      </c>
      <c r="B874" s="9" t="str">
        <f t="shared" si="1"/>
        <v>SI</v>
      </c>
      <c r="C874" s="290">
        <v>26</v>
      </c>
      <c r="D874" s="328" t="s">
        <v>450</v>
      </c>
      <c r="E874" s="254" t="s">
        <v>284</v>
      </c>
      <c r="F874" s="243">
        <v>153</v>
      </c>
      <c r="G874" s="350"/>
      <c r="H874" s="351"/>
    </row>
    <row r="875" spans="1:8" outlineLevel="1" x14ac:dyDescent="0.3">
      <c r="A875" s="9" t="b">
        <f>F875=[1]Presupuesto!$F$647</f>
        <v>0</v>
      </c>
      <c r="B875" s="9" t="str">
        <f t="shared" si="1"/>
        <v/>
      </c>
      <c r="C875" s="5"/>
      <c r="D875" s="328" t="s">
        <v>275</v>
      </c>
      <c r="E875" s="254"/>
      <c r="F875" s="243"/>
      <c r="G875" s="370"/>
      <c r="H875" s="359"/>
    </row>
    <row r="876" spans="1:8" ht="57.6" outlineLevel="1" x14ac:dyDescent="0.3">
      <c r="A876" s="9" t="b">
        <f>F876=[1]Presupuesto!$F$647</f>
        <v>1</v>
      </c>
      <c r="B876" s="9" t="str">
        <f t="shared" si="1"/>
        <v>SI</v>
      </c>
      <c r="C876" s="290">
        <v>27</v>
      </c>
      <c r="D876" s="328" t="s">
        <v>1616</v>
      </c>
      <c r="E876" s="254" t="s">
        <v>274</v>
      </c>
      <c r="F876" s="243">
        <v>1</v>
      </c>
      <c r="G876" s="350"/>
      <c r="H876" s="351"/>
    </row>
    <row r="877" spans="1:8" outlineLevel="1" x14ac:dyDescent="0.3">
      <c r="A877" s="9" t="b">
        <f>F877=[1]Presupuesto!$F$647</f>
        <v>0</v>
      </c>
      <c r="B877" s="9" t="str">
        <f t="shared" si="1"/>
        <v/>
      </c>
      <c r="C877" s="5"/>
      <c r="D877" s="328" t="s">
        <v>275</v>
      </c>
      <c r="E877" s="254"/>
      <c r="F877" s="243"/>
      <c r="G877" s="370"/>
      <c r="H877" s="359"/>
    </row>
    <row r="878" spans="1:8" ht="86.4" outlineLevel="1" x14ac:dyDescent="0.3">
      <c r="A878" s="9" t="b">
        <f>F878=[1]Presupuesto!$F$647</f>
        <v>0</v>
      </c>
      <c r="B878" s="9" t="str">
        <f t="shared" si="1"/>
        <v>SI</v>
      </c>
      <c r="C878" s="290">
        <v>28</v>
      </c>
      <c r="D878" s="328" t="s">
        <v>1617</v>
      </c>
      <c r="E878" s="254" t="s">
        <v>284</v>
      </c>
      <c r="F878" s="243">
        <v>46</v>
      </c>
      <c r="G878" s="350"/>
      <c r="H878" s="351"/>
    </row>
    <row r="879" spans="1:8" outlineLevel="1" x14ac:dyDescent="0.3">
      <c r="A879" s="9" t="b">
        <f>F879=[1]Presupuesto!$F$647</f>
        <v>0</v>
      </c>
      <c r="B879" s="9" t="str">
        <f t="shared" si="1"/>
        <v/>
      </c>
      <c r="C879" s="5"/>
      <c r="D879" s="328" t="s">
        <v>275</v>
      </c>
      <c r="E879" s="254"/>
      <c r="F879" s="243"/>
      <c r="G879" s="370"/>
      <c r="H879" s="359"/>
    </row>
    <row r="880" spans="1:8" ht="28.8" outlineLevel="1" x14ac:dyDescent="0.3">
      <c r="A880" s="9" t="b">
        <f>F880=[1]Presupuesto!$F$647</f>
        <v>1</v>
      </c>
      <c r="B880" s="9" t="str">
        <f t="shared" si="1"/>
        <v>SI</v>
      </c>
      <c r="C880" s="290">
        <v>29</v>
      </c>
      <c r="D880" s="328" t="s">
        <v>1646</v>
      </c>
      <c r="E880" s="254" t="s">
        <v>274</v>
      </c>
      <c r="F880" s="243">
        <v>1</v>
      </c>
      <c r="G880" s="350"/>
      <c r="H880" s="351"/>
    </row>
    <row r="881" spans="1:8" outlineLevel="1" x14ac:dyDescent="0.3">
      <c r="A881" s="9" t="b">
        <f>F881=[1]Presupuesto!$F$647</f>
        <v>0</v>
      </c>
      <c r="B881" s="9" t="str">
        <f t="shared" si="1"/>
        <v/>
      </c>
      <c r="C881" s="5"/>
      <c r="D881" s="328" t="s">
        <v>275</v>
      </c>
      <c r="E881" s="254"/>
      <c r="F881" s="243"/>
      <c r="G881" s="370"/>
      <c r="H881" s="359"/>
    </row>
    <row r="882" spans="1:8" ht="100.8" outlineLevel="1" x14ac:dyDescent="0.3">
      <c r="A882" s="9" t="b">
        <f>F882=[1]Presupuesto!$F$647</f>
        <v>0</v>
      </c>
      <c r="B882" s="9" t="str">
        <f t="shared" si="1"/>
        <v>SI</v>
      </c>
      <c r="C882" s="293">
        <v>30</v>
      </c>
      <c r="D882" s="328" t="s">
        <v>1618</v>
      </c>
      <c r="E882" s="251" t="s">
        <v>284</v>
      </c>
      <c r="F882" s="243">
        <v>98</v>
      </c>
      <c r="G882" s="350"/>
      <c r="H882" s="351"/>
    </row>
    <row r="883" spans="1:8" outlineLevel="1" x14ac:dyDescent="0.3">
      <c r="A883" s="9" t="b">
        <f>F883=[1]Presupuesto!$F$647</f>
        <v>0</v>
      </c>
      <c r="B883" s="9" t="str">
        <f t="shared" si="1"/>
        <v/>
      </c>
      <c r="C883" s="5"/>
      <c r="D883" s="328" t="s">
        <v>275</v>
      </c>
      <c r="E883" s="254"/>
      <c r="F883" s="243"/>
      <c r="G883" s="370"/>
      <c r="H883" s="359"/>
    </row>
    <row r="884" spans="1:8" ht="57.6" outlineLevel="1" x14ac:dyDescent="0.3">
      <c r="A884" s="9" t="b">
        <f>F884=[1]Presupuesto!$F$647</f>
        <v>0</v>
      </c>
      <c r="B884" s="9" t="str">
        <f t="shared" si="1"/>
        <v/>
      </c>
      <c r="C884" s="290">
        <v>31</v>
      </c>
      <c r="D884" s="328" t="s">
        <v>1619</v>
      </c>
      <c r="E884" s="254"/>
      <c r="F884" s="243"/>
      <c r="G884" s="370"/>
      <c r="H884" s="359"/>
    </row>
    <row r="885" spans="1:8" ht="30.75" customHeight="1" outlineLevel="1" x14ac:dyDescent="0.3">
      <c r="A885" s="9" t="b">
        <f>F885=[1]Presupuesto!$F$647</f>
        <v>0</v>
      </c>
      <c r="B885" s="9" t="str">
        <f t="shared" si="1"/>
        <v>SI</v>
      </c>
      <c r="C885" s="289" t="s">
        <v>1587</v>
      </c>
      <c r="D885" s="329" t="s">
        <v>451</v>
      </c>
      <c r="E885" s="251" t="s">
        <v>284</v>
      </c>
      <c r="F885" s="243">
        <v>20</v>
      </c>
      <c r="G885" s="350"/>
      <c r="H885" s="351"/>
    </row>
    <row r="886" spans="1:8" ht="33" customHeight="1" outlineLevel="1" x14ac:dyDescent="0.3">
      <c r="A886" s="9" t="b">
        <f>F886=[1]Presupuesto!$F$647</f>
        <v>0</v>
      </c>
      <c r="B886" s="9" t="str">
        <f t="shared" si="1"/>
        <v>SI</v>
      </c>
      <c r="C886" s="289" t="s">
        <v>1588</v>
      </c>
      <c r="D886" s="329" t="s">
        <v>452</v>
      </c>
      <c r="E886" s="251" t="s">
        <v>284</v>
      </c>
      <c r="F886" s="243">
        <v>18</v>
      </c>
      <c r="G886" s="350"/>
      <c r="H886" s="351"/>
    </row>
    <row r="887" spans="1:8" outlineLevel="1" x14ac:dyDescent="0.3">
      <c r="A887" s="9" t="b">
        <f>F887=[1]Presupuesto!$F$647</f>
        <v>0</v>
      </c>
      <c r="B887" s="9" t="str">
        <f t="shared" si="1"/>
        <v/>
      </c>
      <c r="C887" s="297"/>
      <c r="D887" s="328" t="s">
        <v>275</v>
      </c>
      <c r="E887" s="254"/>
      <c r="F887" s="243"/>
      <c r="G887" s="370"/>
      <c r="H887" s="359"/>
    </row>
    <row r="888" spans="1:8" ht="57.6" outlineLevel="1" x14ac:dyDescent="0.3">
      <c r="A888" s="9" t="b">
        <f>F888=[1]Presupuesto!$F$647</f>
        <v>1</v>
      </c>
      <c r="B888" s="9" t="str">
        <f t="shared" si="1"/>
        <v>SI</v>
      </c>
      <c r="C888" s="293">
        <v>32</v>
      </c>
      <c r="D888" s="328" t="s">
        <v>453</v>
      </c>
      <c r="E888" s="254" t="s">
        <v>2</v>
      </c>
      <c r="F888" s="243">
        <v>1</v>
      </c>
      <c r="G888" s="350"/>
      <c r="H888" s="351"/>
    </row>
    <row r="889" spans="1:8" outlineLevel="1" x14ac:dyDescent="0.3">
      <c r="A889" s="9" t="b">
        <f>F889=[1]Presupuesto!$F$647</f>
        <v>0</v>
      </c>
      <c r="B889" s="9" t="str">
        <f t="shared" si="1"/>
        <v/>
      </c>
      <c r="C889" s="297"/>
      <c r="D889" s="328" t="s">
        <v>275</v>
      </c>
      <c r="E889" s="254"/>
      <c r="F889" s="243"/>
      <c r="G889" s="370"/>
      <c r="H889" s="359"/>
    </row>
    <row r="890" spans="1:8" ht="86.4" outlineLevel="1" x14ac:dyDescent="0.3">
      <c r="A890" s="9" t="b">
        <f>F890=[1]Presupuesto!$F$647</f>
        <v>0</v>
      </c>
      <c r="B890" s="9" t="str">
        <f t="shared" si="1"/>
        <v>SI</v>
      </c>
      <c r="C890" s="293">
        <v>33</v>
      </c>
      <c r="D890" s="328" t="s">
        <v>1620</v>
      </c>
      <c r="E890" s="254" t="s">
        <v>284</v>
      </c>
      <c r="F890" s="243">
        <v>46</v>
      </c>
      <c r="G890" s="350"/>
      <c r="H890" s="351"/>
    </row>
    <row r="891" spans="1:8" outlineLevel="1" x14ac:dyDescent="0.3">
      <c r="A891" s="9" t="b">
        <f>F891=[1]Presupuesto!$F$647</f>
        <v>0</v>
      </c>
      <c r="B891" s="9" t="str">
        <f t="shared" si="1"/>
        <v/>
      </c>
      <c r="C891" s="297"/>
      <c r="D891" s="328" t="s">
        <v>275</v>
      </c>
      <c r="E891" s="254"/>
      <c r="F891" s="243"/>
      <c r="G891" s="370"/>
      <c r="H891" s="359"/>
    </row>
    <row r="892" spans="1:8" ht="28.8" outlineLevel="1" x14ac:dyDescent="0.3">
      <c r="A892" s="9" t="b">
        <f>F892=[1]Presupuesto!$F$647</f>
        <v>0</v>
      </c>
      <c r="B892" s="9" t="str">
        <f t="shared" si="1"/>
        <v>SI</v>
      </c>
      <c r="C892" s="293">
        <v>34</v>
      </c>
      <c r="D892" s="328" t="s">
        <v>454</v>
      </c>
      <c r="E892" s="254" t="s">
        <v>2</v>
      </c>
      <c r="F892" s="243">
        <v>2</v>
      </c>
      <c r="G892" s="350"/>
      <c r="H892" s="351"/>
    </row>
    <row r="893" spans="1:8" outlineLevel="1" x14ac:dyDescent="0.3">
      <c r="A893" s="9" t="b">
        <f>F893=[1]Presupuesto!$F$647</f>
        <v>0</v>
      </c>
      <c r="B893" s="9" t="str">
        <f t="shared" si="1"/>
        <v/>
      </c>
      <c r="C893" s="297"/>
      <c r="D893" s="328" t="s">
        <v>275</v>
      </c>
      <c r="E893" s="254"/>
      <c r="F893" s="243"/>
      <c r="G893" s="370"/>
      <c r="H893" s="359"/>
    </row>
    <row r="894" spans="1:8" ht="86.4" outlineLevel="1" x14ac:dyDescent="0.3">
      <c r="A894" s="9" t="b">
        <f>F894=[1]Presupuesto!$F$647</f>
        <v>0</v>
      </c>
      <c r="B894" s="9" t="str">
        <f t="shared" si="1"/>
        <v/>
      </c>
      <c r="C894" s="290">
        <v>35</v>
      </c>
      <c r="D894" s="328" t="s">
        <v>1621</v>
      </c>
      <c r="E894" s="254"/>
      <c r="F894" s="243"/>
      <c r="G894" s="370"/>
      <c r="H894" s="359"/>
    </row>
    <row r="895" spans="1:8" outlineLevel="1" x14ac:dyDescent="0.3">
      <c r="A895" s="9" t="b">
        <f>F895=[1]Presupuesto!$F$647</f>
        <v>0</v>
      </c>
      <c r="B895" s="9" t="str">
        <f t="shared" si="1"/>
        <v>SI</v>
      </c>
      <c r="C895" s="289">
        <v>35.1</v>
      </c>
      <c r="D895" s="329" t="s">
        <v>455</v>
      </c>
      <c r="E895" s="254" t="s">
        <v>284</v>
      </c>
      <c r="F895" s="243">
        <v>77</v>
      </c>
      <c r="G895" s="350"/>
      <c r="H895" s="351"/>
    </row>
    <row r="896" spans="1:8" outlineLevel="1" x14ac:dyDescent="0.3">
      <c r="A896" s="9" t="b">
        <f>F896=[1]Presupuesto!$F$647</f>
        <v>0</v>
      </c>
      <c r="B896" s="9" t="str">
        <f t="shared" si="1"/>
        <v>SI</v>
      </c>
      <c r="C896" s="289">
        <v>35.200000000000003</v>
      </c>
      <c r="D896" s="329" t="s">
        <v>456</v>
      </c>
      <c r="E896" s="254" t="s">
        <v>284</v>
      </c>
      <c r="F896" s="243">
        <v>79</v>
      </c>
      <c r="G896" s="350"/>
      <c r="H896" s="351"/>
    </row>
    <row r="897" spans="1:8" outlineLevel="1" x14ac:dyDescent="0.3">
      <c r="A897" s="9" t="b">
        <f>F897=[1]Presupuesto!$F$647</f>
        <v>0</v>
      </c>
      <c r="B897" s="9" t="str">
        <f t="shared" si="1"/>
        <v/>
      </c>
      <c r="C897" s="297"/>
      <c r="D897" s="328" t="s">
        <v>275</v>
      </c>
      <c r="E897" s="254"/>
      <c r="F897" s="243"/>
      <c r="G897" s="370"/>
      <c r="H897" s="359"/>
    </row>
    <row r="898" spans="1:8" ht="100.8" outlineLevel="1" x14ac:dyDescent="0.3">
      <c r="A898" s="9" t="b">
        <f>F898=[1]Presupuesto!$F$647</f>
        <v>0</v>
      </c>
      <c r="B898" s="9" t="str">
        <f t="shared" si="1"/>
        <v/>
      </c>
      <c r="C898" s="290">
        <v>36</v>
      </c>
      <c r="D898" s="328" t="s">
        <v>1622</v>
      </c>
      <c r="E898" s="254"/>
      <c r="F898" s="243"/>
      <c r="G898" s="370"/>
      <c r="H898" s="359"/>
    </row>
    <row r="899" spans="1:8" outlineLevel="1" x14ac:dyDescent="0.3">
      <c r="A899" s="9" t="b">
        <f>F899=[1]Presupuesto!$F$647</f>
        <v>0</v>
      </c>
      <c r="B899" s="9" t="str">
        <f t="shared" si="1"/>
        <v>SI</v>
      </c>
      <c r="C899" s="289">
        <v>36.1</v>
      </c>
      <c r="D899" s="329" t="s">
        <v>457</v>
      </c>
      <c r="E899" s="254" t="s">
        <v>284</v>
      </c>
      <c r="F899" s="243">
        <v>9</v>
      </c>
      <c r="G899" s="350"/>
      <c r="H899" s="351"/>
    </row>
    <row r="900" spans="1:8" outlineLevel="1" x14ac:dyDescent="0.3">
      <c r="A900" s="9" t="b">
        <f>F900=[1]Presupuesto!$F$647</f>
        <v>0</v>
      </c>
      <c r="B900" s="9" t="str">
        <f t="shared" si="1"/>
        <v>SI</v>
      </c>
      <c r="C900" s="289">
        <v>36.200000000000003</v>
      </c>
      <c r="D900" s="329" t="s">
        <v>458</v>
      </c>
      <c r="E900" s="254" t="s">
        <v>284</v>
      </c>
      <c r="F900" s="243">
        <v>10</v>
      </c>
      <c r="G900" s="350"/>
      <c r="H900" s="351"/>
    </row>
    <row r="901" spans="1:8" outlineLevel="1" x14ac:dyDescent="0.3">
      <c r="A901" s="9" t="b">
        <f>F901=[1]Presupuesto!$F$647</f>
        <v>0</v>
      </c>
      <c r="B901" s="9" t="str">
        <f t="shared" si="1"/>
        <v/>
      </c>
      <c r="C901" s="297"/>
      <c r="D901" s="328" t="s">
        <v>275</v>
      </c>
      <c r="E901" s="254"/>
      <c r="F901" s="243"/>
      <c r="G901" s="370"/>
      <c r="H901" s="359"/>
    </row>
    <row r="902" spans="1:8" ht="100.8" outlineLevel="1" x14ac:dyDescent="0.3">
      <c r="A902" s="9" t="b">
        <f>F902=[1]Presupuesto!$F$647</f>
        <v>0</v>
      </c>
      <c r="B902" s="9" t="str">
        <f t="shared" si="1"/>
        <v>SI</v>
      </c>
      <c r="C902" s="293">
        <v>37</v>
      </c>
      <c r="D902" s="328" t="s">
        <v>1609</v>
      </c>
      <c r="E902" s="254" t="s">
        <v>284</v>
      </c>
      <c r="F902" s="243">
        <v>93</v>
      </c>
      <c r="G902" s="350"/>
      <c r="H902" s="351"/>
    </row>
    <row r="903" spans="1:8" outlineLevel="1" x14ac:dyDescent="0.3">
      <c r="A903" s="9" t="b">
        <f>F903=[1]Presupuesto!$F$647</f>
        <v>0</v>
      </c>
      <c r="B903" s="9" t="str">
        <f t="shared" si="1"/>
        <v/>
      </c>
      <c r="C903" s="297"/>
      <c r="D903" s="328" t="s">
        <v>275</v>
      </c>
      <c r="E903" s="254"/>
      <c r="F903" s="243"/>
      <c r="G903" s="370"/>
      <c r="H903" s="359"/>
    </row>
    <row r="904" spans="1:8" ht="72" outlineLevel="1" x14ac:dyDescent="0.3">
      <c r="A904" s="9" t="b">
        <f>F904=[1]Presupuesto!$F$647</f>
        <v>0</v>
      </c>
      <c r="B904" s="9" t="str">
        <f t="shared" si="1"/>
        <v/>
      </c>
      <c r="C904" s="290">
        <v>38</v>
      </c>
      <c r="D904" s="328" t="s">
        <v>1608</v>
      </c>
      <c r="E904" s="254"/>
      <c r="F904" s="243"/>
      <c r="G904" s="370"/>
      <c r="H904" s="359"/>
    </row>
    <row r="905" spans="1:8" outlineLevel="1" x14ac:dyDescent="0.3">
      <c r="A905" s="9" t="b">
        <f>F905=[1]Presupuesto!$F$647</f>
        <v>0</v>
      </c>
      <c r="B905" s="9" t="str">
        <f t="shared" si="1"/>
        <v>SI</v>
      </c>
      <c r="C905" s="289">
        <v>38.1</v>
      </c>
      <c r="D905" s="329" t="s">
        <v>445</v>
      </c>
      <c r="E905" s="254" t="s">
        <v>284</v>
      </c>
      <c r="F905" s="243">
        <v>17</v>
      </c>
      <c r="G905" s="350"/>
      <c r="H905" s="351"/>
    </row>
    <row r="906" spans="1:8" outlineLevel="1" x14ac:dyDescent="0.3">
      <c r="A906" s="9" t="b">
        <f>F906=[1]Presupuesto!$F$647</f>
        <v>0</v>
      </c>
      <c r="B906" s="9" t="str">
        <f t="shared" si="1"/>
        <v>SI</v>
      </c>
      <c r="C906" s="289">
        <v>38.200000000000003</v>
      </c>
      <c r="D906" s="329" t="s">
        <v>446</v>
      </c>
      <c r="E906" s="254" t="s">
        <v>284</v>
      </c>
      <c r="F906" s="243">
        <v>16</v>
      </c>
      <c r="G906" s="350"/>
      <c r="H906" s="351"/>
    </row>
    <row r="907" spans="1:8" outlineLevel="1" x14ac:dyDescent="0.3">
      <c r="A907" s="9" t="b">
        <f>F907=[1]Presupuesto!$F$647</f>
        <v>0</v>
      </c>
      <c r="B907" s="9" t="str">
        <f t="shared" si="1"/>
        <v>SI</v>
      </c>
      <c r="C907" s="289">
        <v>38.299999999999997</v>
      </c>
      <c r="D907" s="329" t="s">
        <v>447</v>
      </c>
      <c r="E907" s="254" t="s">
        <v>284</v>
      </c>
      <c r="F907" s="243">
        <v>15</v>
      </c>
      <c r="G907" s="350"/>
      <c r="H907" s="351"/>
    </row>
    <row r="908" spans="1:8" outlineLevel="1" x14ac:dyDescent="0.3">
      <c r="A908" s="9" t="b">
        <f>F908=[1]Presupuesto!$F$647</f>
        <v>0</v>
      </c>
      <c r="B908" s="9" t="str">
        <f t="shared" si="1"/>
        <v/>
      </c>
      <c r="C908" s="297"/>
      <c r="D908" s="328" t="s">
        <v>275</v>
      </c>
      <c r="E908" s="254"/>
      <c r="F908" s="243"/>
      <c r="G908" s="370"/>
      <c r="H908" s="359"/>
    </row>
    <row r="909" spans="1:8" ht="43.2" outlineLevel="1" x14ac:dyDescent="0.3">
      <c r="A909" s="9" t="b">
        <f>F909=[1]Presupuesto!$F$647</f>
        <v>0</v>
      </c>
      <c r="B909" s="9" t="str">
        <f t="shared" si="1"/>
        <v>SI</v>
      </c>
      <c r="C909" s="293">
        <v>39</v>
      </c>
      <c r="D909" s="328" t="s">
        <v>1610</v>
      </c>
      <c r="E909" s="254" t="s">
        <v>2</v>
      </c>
      <c r="F909" s="243">
        <v>3</v>
      </c>
      <c r="G909" s="350"/>
      <c r="H909" s="351"/>
    </row>
    <row r="910" spans="1:8" outlineLevel="1" x14ac:dyDescent="0.3">
      <c r="A910" s="9" t="b">
        <f>F910=[1]Presupuesto!$F$647</f>
        <v>0</v>
      </c>
      <c r="B910" s="9" t="str">
        <f t="shared" si="1"/>
        <v/>
      </c>
      <c r="C910" s="297"/>
      <c r="D910" s="328" t="s">
        <v>275</v>
      </c>
      <c r="E910" s="254"/>
      <c r="F910" s="243"/>
      <c r="G910" s="370"/>
      <c r="H910" s="359"/>
    </row>
    <row r="911" spans="1:8" ht="100.8" outlineLevel="1" x14ac:dyDescent="0.3">
      <c r="A911" s="9" t="b">
        <f>F911=[1]Presupuesto!$F$647</f>
        <v>0</v>
      </c>
      <c r="B911" s="9" t="str">
        <f t="shared" si="1"/>
        <v>SI</v>
      </c>
      <c r="C911" s="293">
        <v>40</v>
      </c>
      <c r="D911" s="328" t="s">
        <v>1624</v>
      </c>
      <c r="E911" s="254" t="s">
        <v>284</v>
      </c>
      <c r="F911" s="243">
        <v>25</v>
      </c>
      <c r="G911" s="350"/>
      <c r="H911" s="351"/>
    </row>
    <row r="912" spans="1:8" outlineLevel="1" x14ac:dyDescent="0.3">
      <c r="A912" s="9" t="b">
        <f>F912=[1]Presupuesto!$F$647</f>
        <v>0</v>
      </c>
      <c r="B912" s="9" t="str">
        <f t="shared" si="1"/>
        <v/>
      </c>
      <c r="C912" s="297"/>
      <c r="D912" s="328" t="s">
        <v>275</v>
      </c>
      <c r="E912" s="254"/>
      <c r="F912" s="243"/>
      <c r="G912" s="370"/>
      <c r="H912" s="359"/>
    </row>
    <row r="913" spans="1:8" ht="100.8" outlineLevel="1" x14ac:dyDescent="0.3">
      <c r="A913" s="9" t="b">
        <f>F913=[1]Presupuesto!$F$647</f>
        <v>0</v>
      </c>
      <c r="B913" s="9" t="str">
        <f t="shared" si="1"/>
        <v>SI</v>
      </c>
      <c r="C913" s="293">
        <v>41</v>
      </c>
      <c r="D913" s="328" t="s">
        <v>1623</v>
      </c>
      <c r="E913" s="254" t="s">
        <v>284</v>
      </c>
      <c r="F913" s="243">
        <v>7</v>
      </c>
      <c r="G913" s="350"/>
      <c r="H913" s="351"/>
    </row>
    <row r="914" spans="1:8" outlineLevel="1" x14ac:dyDescent="0.3">
      <c r="A914" s="9" t="b">
        <f>F914=[1]Presupuesto!$F$647</f>
        <v>0</v>
      </c>
      <c r="B914" s="9" t="str">
        <f t="shared" si="1"/>
        <v/>
      </c>
      <c r="C914" s="5"/>
      <c r="D914" s="328" t="s">
        <v>275</v>
      </c>
      <c r="E914" s="254"/>
      <c r="F914" s="243"/>
      <c r="G914" s="370"/>
      <c r="H914" s="359"/>
    </row>
    <row r="915" spans="1:8" ht="100.8" outlineLevel="1" x14ac:dyDescent="0.3">
      <c r="A915" s="9" t="b">
        <f>F915=[1]Presupuesto!$F$647</f>
        <v>0</v>
      </c>
      <c r="B915" s="9" t="str">
        <f t="shared" si="1"/>
        <v/>
      </c>
      <c r="C915" s="290">
        <v>42</v>
      </c>
      <c r="D915" s="328" t="s">
        <v>1625</v>
      </c>
      <c r="E915" s="254"/>
      <c r="F915" s="243"/>
      <c r="G915" s="370"/>
      <c r="H915" s="359"/>
    </row>
    <row r="916" spans="1:8" outlineLevel="1" x14ac:dyDescent="0.3">
      <c r="A916" s="9" t="b">
        <f>F916=[1]Presupuesto!$F$647</f>
        <v>0</v>
      </c>
      <c r="B916" s="9" t="str">
        <f t="shared" si="1"/>
        <v>SI</v>
      </c>
      <c r="C916" s="289">
        <v>42.1</v>
      </c>
      <c r="D916" s="329" t="s">
        <v>459</v>
      </c>
      <c r="E916" s="254" t="s">
        <v>284</v>
      </c>
      <c r="F916" s="243">
        <v>48</v>
      </c>
      <c r="G916" s="350"/>
      <c r="H916" s="351"/>
    </row>
    <row r="917" spans="1:8" outlineLevel="1" x14ac:dyDescent="0.3">
      <c r="A917" s="9" t="b">
        <f>F917=[1]Presupuesto!$F$647</f>
        <v>0</v>
      </c>
      <c r="B917" s="9" t="str">
        <f t="shared" si="1"/>
        <v>SI</v>
      </c>
      <c r="C917" s="289">
        <v>42.2</v>
      </c>
      <c r="D917" s="329" t="s">
        <v>460</v>
      </c>
      <c r="E917" s="254" t="s">
        <v>284</v>
      </c>
      <c r="F917" s="243">
        <v>38</v>
      </c>
      <c r="G917" s="350"/>
      <c r="H917" s="351"/>
    </row>
    <row r="918" spans="1:8" outlineLevel="1" x14ac:dyDescent="0.3">
      <c r="A918" s="9" t="b">
        <f>F918=[1]Presupuesto!$F$647</f>
        <v>0</v>
      </c>
      <c r="B918" s="9" t="str">
        <f t="shared" si="1"/>
        <v>SI</v>
      </c>
      <c r="C918" s="289">
        <v>42.3</v>
      </c>
      <c r="D918" s="329" t="s">
        <v>461</v>
      </c>
      <c r="E918" s="254" t="s">
        <v>284</v>
      </c>
      <c r="F918" s="243">
        <v>28</v>
      </c>
      <c r="G918" s="350"/>
      <c r="H918" s="351"/>
    </row>
    <row r="919" spans="1:8" outlineLevel="1" x14ac:dyDescent="0.3">
      <c r="A919" s="9" t="b">
        <f>F919=[1]Presupuesto!$F$647</f>
        <v>0</v>
      </c>
      <c r="B919" s="9" t="str">
        <f t="shared" si="1"/>
        <v>SI</v>
      </c>
      <c r="C919" s="289">
        <v>42.4</v>
      </c>
      <c r="D919" s="329" t="s">
        <v>462</v>
      </c>
      <c r="E919" s="254" t="s">
        <v>284</v>
      </c>
      <c r="F919" s="243">
        <v>18</v>
      </c>
      <c r="G919" s="350"/>
      <c r="H919" s="351"/>
    </row>
    <row r="920" spans="1:8" outlineLevel="1" x14ac:dyDescent="0.3">
      <c r="A920" s="9" t="b">
        <f>F920=[1]Presupuesto!$F$647</f>
        <v>0</v>
      </c>
      <c r="B920" s="9" t="str">
        <f t="shared" si="1"/>
        <v>SI</v>
      </c>
      <c r="C920" s="289">
        <v>42.5</v>
      </c>
      <c r="D920" s="329" t="s">
        <v>463</v>
      </c>
      <c r="E920" s="254" t="s">
        <v>284</v>
      </c>
      <c r="F920" s="243">
        <v>48</v>
      </c>
      <c r="G920" s="350"/>
      <c r="H920" s="351"/>
    </row>
    <row r="921" spans="1:8" outlineLevel="1" x14ac:dyDescent="0.3">
      <c r="A921" s="9" t="b">
        <f>F921=[1]Presupuesto!$F$647</f>
        <v>0</v>
      </c>
      <c r="B921" s="9" t="str">
        <f t="shared" si="1"/>
        <v>SI</v>
      </c>
      <c r="C921" s="289">
        <v>42.6</v>
      </c>
      <c r="D921" s="329" t="s">
        <v>464</v>
      </c>
      <c r="E921" s="254" t="s">
        <v>284</v>
      </c>
      <c r="F921" s="243">
        <v>38</v>
      </c>
      <c r="G921" s="350"/>
      <c r="H921" s="351"/>
    </row>
    <row r="922" spans="1:8" outlineLevel="1" x14ac:dyDescent="0.3">
      <c r="A922" s="9" t="b">
        <f>F922=[1]Presupuesto!$F$647</f>
        <v>0</v>
      </c>
      <c r="B922" s="9" t="str">
        <f t="shared" ref="B922:B974" si="2">IF(F922&lt;&gt;"","SI","")</f>
        <v>SI</v>
      </c>
      <c r="C922" s="289">
        <v>42.7</v>
      </c>
      <c r="D922" s="329" t="s">
        <v>465</v>
      </c>
      <c r="E922" s="254" t="s">
        <v>284</v>
      </c>
      <c r="F922" s="243">
        <v>28</v>
      </c>
      <c r="G922" s="350"/>
      <c r="H922" s="351"/>
    </row>
    <row r="923" spans="1:8" outlineLevel="1" x14ac:dyDescent="0.3">
      <c r="A923" s="9" t="b">
        <f>F923=[1]Presupuesto!$F$647</f>
        <v>0</v>
      </c>
      <c r="B923" s="9" t="str">
        <f t="shared" si="2"/>
        <v>SI</v>
      </c>
      <c r="C923" s="289">
        <v>42.8</v>
      </c>
      <c r="D923" s="329" t="s">
        <v>466</v>
      </c>
      <c r="E923" s="254" t="s">
        <v>284</v>
      </c>
      <c r="F923" s="243">
        <v>18</v>
      </c>
      <c r="G923" s="350"/>
      <c r="H923" s="351"/>
    </row>
    <row r="924" spans="1:8" outlineLevel="1" x14ac:dyDescent="0.3">
      <c r="A924" s="9" t="b">
        <f>F924=[1]Presupuesto!$F$647</f>
        <v>0</v>
      </c>
      <c r="B924" s="9" t="str">
        <f t="shared" si="2"/>
        <v/>
      </c>
      <c r="C924" s="297"/>
      <c r="D924" s="328" t="s">
        <v>275</v>
      </c>
      <c r="E924" s="254"/>
      <c r="F924" s="243"/>
      <c r="G924" s="370"/>
      <c r="H924" s="359"/>
    </row>
    <row r="925" spans="1:8" ht="86.4" outlineLevel="1" x14ac:dyDescent="0.3">
      <c r="A925" s="9" t="b">
        <f>F925=[1]Presupuesto!$F$647</f>
        <v>0</v>
      </c>
      <c r="B925" s="9" t="str">
        <f t="shared" si="2"/>
        <v>SI</v>
      </c>
      <c r="C925" s="293">
        <v>43</v>
      </c>
      <c r="D925" s="328" t="s">
        <v>1626</v>
      </c>
      <c r="E925" s="254" t="s">
        <v>284</v>
      </c>
      <c r="F925" s="243">
        <v>270</v>
      </c>
      <c r="G925" s="350"/>
      <c r="H925" s="351"/>
    </row>
    <row r="926" spans="1:8" outlineLevel="1" x14ac:dyDescent="0.3">
      <c r="A926" s="9" t="b">
        <f>F926=[1]Presupuesto!$F$647</f>
        <v>0</v>
      </c>
      <c r="B926" s="9" t="str">
        <f t="shared" si="2"/>
        <v/>
      </c>
      <c r="C926" s="297"/>
      <c r="D926" s="328" t="s">
        <v>275</v>
      </c>
      <c r="E926" s="254"/>
      <c r="F926" s="243"/>
      <c r="G926" s="370"/>
      <c r="H926" s="359"/>
    </row>
    <row r="927" spans="1:8" ht="57.6" outlineLevel="1" x14ac:dyDescent="0.3">
      <c r="A927" s="9" t="b">
        <f>F927=[1]Presupuesto!$F$647</f>
        <v>0</v>
      </c>
      <c r="B927" s="9" t="str">
        <f t="shared" si="2"/>
        <v>SI</v>
      </c>
      <c r="C927" s="293">
        <v>44</v>
      </c>
      <c r="D927" s="328" t="s">
        <v>1627</v>
      </c>
      <c r="E927" s="254" t="s">
        <v>284</v>
      </c>
      <c r="F927" s="243">
        <v>40</v>
      </c>
      <c r="G927" s="350"/>
      <c r="H927" s="351"/>
    </row>
    <row r="928" spans="1:8" outlineLevel="1" x14ac:dyDescent="0.3">
      <c r="A928" s="9" t="b">
        <f>F928=[1]Presupuesto!$F$647</f>
        <v>0</v>
      </c>
      <c r="B928" s="9" t="str">
        <f t="shared" si="2"/>
        <v/>
      </c>
      <c r="C928" s="5"/>
      <c r="D928" s="328" t="s">
        <v>275</v>
      </c>
      <c r="E928" s="254"/>
      <c r="F928" s="243"/>
      <c r="G928" s="370"/>
      <c r="H928" s="359"/>
    </row>
    <row r="929" spans="1:8" ht="72" outlineLevel="1" x14ac:dyDescent="0.3">
      <c r="A929" s="9" t="b">
        <f>F929=[1]Presupuesto!$F$647</f>
        <v>0</v>
      </c>
      <c r="B929" s="9" t="str">
        <f t="shared" si="2"/>
        <v>SI</v>
      </c>
      <c r="C929" s="293">
        <v>45</v>
      </c>
      <c r="D929" s="328" t="s">
        <v>1628</v>
      </c>
      <c r="E929" s="254" t="s">
        <v>284</v>
      </c>
      <c r="F929" s="243">
        <v>270</v>
      </c>
      <c r="G929" s="350"/>
      <c r="H929" s="351"/>
    </row>
    <row r="930" spans="1:8" outlineLevel="1" x14ac:dyDescent="0.3">
      <c r="A930" s="9" t="b">
        <f>F930=[1]Presupuesto!$F$647</f>
        <v>0</v>
      </c>
      <c r="B930" s="9" t="str">
        <f t="shared" si="2"/>
        <v/>
      </c>
      <c r="C930" s="5"/>
      <c r="D930" s="328" t="s">
        <v>275</v>
      </c>
      <c r="E930" s="254"/>
      <c r="F930" s="243"/>
      <c r="G930" s="370"/>
      <c r="H930" s="359"/>
    </row>
    <row r="931" spans="1:8" ht="43.2" outlineLevel="1" x14ac:dyDescent="0.3">
      <c r="A931" s="9" t="b">
        <f>F931=[1]Presupuesto!$F$647</f>
        <v>0</v>
      </c>
      <c r="B931" s="9" t="str">
        <f t="shared" si="2"/>
        <v/>
      </c>
      <c r="C931" s="290">
        <v>46</v>
      </c>
      <c r="D931" s="328" t="s">
        <v>467</v>
      </c>
      <c r="E931" s="254"/>
      <c r="F931" s="243"/>
      <c r="G931" s="370"/>
      <c r="H931" s="359"/>
    </row>
    <row r="932" spans="1:8" outlineLevel="1" x14ac:dyDescent="0.3">
      <c r="A932" s="9" t="b">
        <f>F932=[1]Presupuesto!$F$647</f>
        <v>0</v>
      </c>
      <c r="B932" s="9" t="str">
        <f t="shared" si="2"/>
        <v>SI</v>
      </c>
      <c r="C932" s="289">
        <v>46.1</v>
      </c>
      <c r="D932" s="329" t="s">
        <v>468</v>
      </c>
      <c r="E932" s="254" t="s">
        <v>2</v>
      </c>
      <c r="F932" s="243">
        <v>4</v>
      </c>
      <c r="G932" s="350"/>
      <c r="H932" s="351"/>
    </row>
    <row r="933" spans="1:8" ht="28.8" outlineLevel="1" x14ac:dyDescent="0.3">
      <c r="A933" s="9" t="b">
        <f>F933=[1]Presupuesto!$F$647</f>
        <v>0</v>
      </c>
      <c r="B933" s="9" t="str">
        <f t="shared" si="2"/>
        <v>SI</v>
      </c>
      <c r="C933" s="289">
        <v>46.2</v>
      </c>
      <c r="D933" s="329" t="s">
        <v>469</v>
      </c>
      <c r="E933" s="254" t="s">
        <v>2</v>
      </c>
      <c r="F933" s="243">
        <v>3</v>
      </c>
      <c r="G933" s="350"/>
      <c r="H933" s="351"/>
    </row>
    <row r="934" spans="1:8" outlineLevel="1" x14ac:dyDescent="0.3">
      <c r="A934" s="9" t="b">
        <f>F934=[1]Presupuesto!$F$647</f>
        <v>0</v>
      </c>
      <c r="B934" s="9" t="str">
        <f t="shared" si="2"/>
        <v/>
      </c>
      <c r="C934" s="5"/>
      <c r="D934" s="328" t="s">
        <v>275</v>
      </c>
      <c r="E934" s="254"/>
      <c r="F934" s="243"/>
      <c r="G934" s="370"/>
      <c r="H934" s="359"/>
    </row>
    <row r="935" spans="1:8" ht="72" outlineLevel="1" x14ac:dyDescent="0.3">
      <c r="A935" s="9" t="b">
        <f>F935=[1]Presupuesto!$F$647</f>
        <v>0</v>
      </c>
      <c r="B935" s="9" t="str">
        <f t="shared" si="2"/>
        <v>SI</v>
      </c>
      <c r="C935" s="293">
        <v>47</v>
      </c>
      <c r="D935" s="328" t="s">
        <v>1629</v>
      </c>
      <c r="E935" s="254" t="s">
        <v>284</v>
      </c>
      <c r="F935" s="243">
        <v>334</v>
      </c>
      <c r="G935" s="350"/>
      <c r="H935" s="351"/>
    </row>
    <row r="936" spans="1:8" outlineLevel="1" x14ac:dyDescent="0.3">
      <c r="A936" s="9" t="b">
        <f>F936=[1]Presupuesto!$F$647</f>
        <v>0</v>
      </c>
      <c r="B936" s="9" t="str">
        <f t="shared" si="2"/>
        <v/>
      </c>
      <c r="C936" s="5"/>
      <c r="D936" s="328" t="s">
        <v>275</v>
      </c>
      <c r="E936" s="254"/>
      <c r="F936" s="243"/>
      <c r="G936" s="370"/>
      <c r="H936" s="359"/>
    </row>
    <row r="937" spans="1:8" ht="72" outlineLevel="1" x14ac:dyDescent="0.3">
      <c r="A937" s="9" t="b">
        <f>F937=[1]Presupuesto!$F$647</f>
        <v>0</v>
      </c>
      <c r="B937" s="9" t="str">
        <f t="shared" si="2"/>
        <v>SI</v>
      </c>
      <c r="C937" s="293">
        <v>48</v>
      </c>
      <c r="D937" s="328" t="s">
        <v>1630</v>
      </c>
      <c r="E937" s="254" t="s">
        <v>284</v>
      </c>
      <c r="F937" s="243">
        <v>234</v>
      </c>
      <c r="G937" s="350"/>
      <c r="H937" s="351"/>
    </row>
    <row r="938" spans="1:8" outlineLevel="1" x14ac:dyDescent="0.3">
      <c r="A938" s="9" t="b">
        <f>F938=[1]Presupuesto!$F$647</f>
        <v>0</v>
      </c>
      <c r="B938" s="9" t="str">
        <f t="shared" si="2"/>
        <v/>
      </c>
      <c r="C938" s="5"/>
      <c r="D938" s="328" t="s">
        <v>275</v>
      </c>
      <c r="E938" s="254"/>
      <c r="F938" s="243"/>
      <c r="G938" s="370"/>
      <c r="H938" s="359"/>
    </row>
    <row r="939" spans="1:8" ht="72" outlineLevel="1" x14ac:dyDescent="0.3">
      <c r="A939" s="9" t="b">
        <f>F939=[1]Presupuesto!$F$647</f>
        <v>0</v>
      </c>
      <c r="B939" s="9" t="str">
        <f t="shared" si="2"/>
        <v>SI</v>
      </c>
      <c r="C939" s="293">
        <v>49</v>
      </c>
      <c r="D939" s="328" t="s">
        <v>1631</v>
      </c>
      <c r="E939" s="254" t="s">
        <v>284</v>
      </c>
      <c r="F939" s="243">
        <v>42</v>
      </c>
      <c r="G939" s="350"/>
      <c r="H939" s="351"/>
    </row>
    <row r="940" spans="1:8" outlineLevel="1" x14ac:dyDescent="0.3">
      <c r="A940" s="9" t="b">
        <f>F940=[1]Presupuesto!$F$647</f>
        <v>0</v>
      </c>
      <c r="B940" s="9" t="str">
        <f t="shared" si="2"/>
        <v/>
      </c>
      <c r="C940" s="5"/>
      <c r="D940" s="328" t="s">
        <v>275</v>
      </c>
      <c r="E940" s="254"/>
      <c r="F940" s="243"/>
      <c r="G940" s="370"/>
      <c r="H940" s="359"/>
    </row>
    <row r="941" spans="1:8" ht="28.8" outlineLevel="1" x14ac:dyDescent="0.3">
      <c r="A941" s="9" t="b">
        <f>F941=[1]Presupuesto!$F$647</f>
        <v>0</v>
      </c>
      <c r="B941" s="9" t="str">
        <f t="shared" si="2"/>
        <v>SI</v>
      </c>
      <c r="C941" s="293">
        <v>50</v>
      </c>
      <c r="D941" s="328" t="s">
        <v>1632</v>
      </c>
      <c r="E941" s="254" t="s">
        <v>284</v>
      </c>
      <c r="F941" s="243">
        <v>90</v>
      </c>
      <c r="G941" s="350"/>
      <c r="H941" s="351"/>
    </row>
    <row r="942" spans="1:8" outlineLevel="1" x14ac:dyDescent="0.3">
      <c r="A942" s="9" t="b">
        <f>F942=[1]Presupuesto!$F$647</f>
        <v>0</v>
      </c>
      <c r="B942" s="9" t="str">
        <f t="shared" si="2"/>
        <v/>
      </c>
      <c r="C942" s="5"/>
      <c r="D942" s="328" t="s">
        <v>275</v>
      </c>
      <c r="E942" s="254"/>
      <c r="F942" s="243"/>
      <c r="G942" s="370"/>
      <c r="H942" s="359"/>
    </row>
    <row r="943" spans="1:8" ht="28.8" outlineLevel="1" x14ac:dyDescent="0.3">
      <c r="A943" s="9" t="b">
        <f>F943=[1]Presupuesto!$F$647</f>
        <v>0</v>
      </c>
      <c r="B943" s="9" t="str">
        <f t="shared" si="2"/>
        <v>SI</v>
      </c>
      <c r="C943" s="293">
        <v>51</v>
      </c>
      <c r="D943" s="328" t="s">
        <v>1633</v>
      </c>
      <c r="E943" s="254" t="s">
        <v>284</v>
      </c>
      <c r="F943" s="243">
        <v>150</v>
      </c>
      <c r="G943" s="350"/>
      <c r="H943" s="351"/>
    </row>
    <row r="944" spans="1:8" outlineLevel="1" x14ac:dyDescent="0.3">
      <c r="A944" s="9" t="b">
        <f>F944=[1]Presupuesto!$F$647</f>
        <v>0</v>
      </c>
      <c r="B944" s="9" t="str">
        <f t="shared" si="2"/>
        <v/>
      </c>
      <c r="C944" s="5"/>
      <c r="D944" s="328" t="s">
        <v>275</v>
      </c>
      <c r="E944" s="254"/>
      <c r="F944" s="243"/>
      <c r="G944" s="370"/>
      <c r="H944" s="359"/>
    </row>
    <row r="945" spans="1:8" ht="57.6" outlineLevel="1" x14ac:dyDescent="0.3">
      <c r="A945" s="9" t="b">
        <f>F945=[1]Presupuesto!$F$647</f>
        <v>1</v>
      </c>
      <c r="B945" s="9" t="str">
        <f t="shared" si="2"/>
        <v>SI</v>
      </c>
      <c r="C945" s="293">
        <v>52</v>
      </c>
      <c r="D945" s="328" t="s">
        <v>1634</v>
      </c>
      <c r="E945" s="254" t="s">
        <v>285</v>
      </c>
      <c r="F945" s="243">
        <v>1</v>
      </c>
      <c r="G945" s="350"/>
      <c r="H945" s="351"/>
    </row>
    <row r="946" spans="1:8" outlineLevel="1" x14ac:dyDescent="0.3">
      <c r="A946" s="9" t="b">
        <f>F946=[1]Presupuesto!$F$647</f>
        <v>0</v>
      </c>
      <c r="B946" s="9" t="str">
        <f t="shared" si="2"/>
        <v/>
      </c>
      <c r="C946" s="297"/>
      <c r="D946" s="328" t="s">
        <v>275</v>
      </c>
      <c r="E946" s="254"/>
      <c r="F946" s="243"/>
      <c r="G946" s="370"/>
      <c r="H946" s="359"/>
    </row>
    <row r="947" spans="1:8" ht="28.8" outlineLevel="1" x14ac:dyDescent="0.3">
      <c r="A947" s="9" t="b">
        <f>F947=[1]Presupuesto!$F$647</f>
        <v>0</v>
      </c>
      <c r="B947" s="9" t="str">
        <f t="shared" si="2"/>
        <v>SI</v>
      </c>
      <c r="C947" s="293">
        <v>53</v>
      </c>
      <c r="D947" s="328" t="s">
        <v>1635</v>
      </c>
      <c r="E947" s="254" t="s">
        <v>284</v>
      </c>
      <c r="F947" s="243">
        <v>100</v>
      </c>
      <c r="G947" s="350"/>
      <c r="H947" s="351"/>
    </row>
    <row r="948" spans="1:8" outlineLevel="1" x14ac:dyDescent="0.3">
      <c r="A948" s="9" t="b">
        <f>F948=[1]Presupuesto!$F$647</f>
        <v>0</v>
      </c>
      <c r="B948" s="9" t="str">
        <f t="shared" si="2"/>
        <v/>
      </c>
      <c r="C948" s="5"/>
      <c r="D948" s="328" t="s">
        <v>275</v>
      </c>
      <c r="E948" s="254"/>
      <c r="F948" s="243"/>
      <c r="G948" s="370"/>
      <c r="H948" s="359"/>
    </row>
    <row r="949" spans="1:8" ht="43.2" outlineLevel="1" x14ac:dyDescent="0.3">
      <c r="A949" s="9" t="b">
        <f>F949=[1]Presupuesto!$F$647</f>
        <v>0</v>
      </c>
      <c r="B949" s="9" t="str">
        <f t="shared" si="2"/>
        <v/>
      </c>
      <c r="C949" s="290">
        <v>54</v>
      </c>
      <c r="D949" s="328" t="s">
        <v>1636</v>
      </c>
      <c r="E949" s="254"/>
      <c r="F949" s="243"/>
      <c r="G949" s="370"/>
      <c r="H949" s="359"/>
    </row>
    <row r="950" spans="1:8" ht="43.2" outlineLevel="1" x14ac:dyDescent="0.3">
      <c r="A950" s="9" t="b">
        <f>F950=[1]Presupuesto!$F$647</f>
        <v>0</v>
      </c>
      <c r="B950" s="9" t="str">
        <f t="shared" si="2"/>
        <v>SI</v>
      </c>
      <c r="C950" s="289" t="s">
        <v>544</v>
      </c>
      <c r="D950" s="329" t="s">
        <v>470</v>
      </c>
      <c r="E950" s="254" t="s">
        <v>2</v>
      </c>
      <c r="F950" s="243">
        <v>9</v>
      </c>
      <c r="G950" s="350"/>
      <c r="H950" s="351"/>
    </row>
    <row r="951" spans="1:8" ht="28.8" outlineLevel="1" x14ac:dyDescent="0.3">
      <c r="A951" s="9" t="b">
        <f>F951=[1]Presupuesto!$F$647</f>
        <v>0</v>
      </c>
      <c r="B951" s="9" t="str">
        <f t="shared" si="2"/>
        <v>SI</v>
      </c>
      <c r="C951" s="289" t="s">
        <v>545</v>
      </c>
      <c r="D951" s="329" t="s">
        <v>1594</v>
      </c>
      <c r="E951" s="254" t="s">
        <v>2</v>
      </c>
      <c r="F951" s="243">
        <v>15</v>
      </c>
      <c r="G951" s="350"/>
      <c r="H951" s="351"/>
    </row>
    <row r="952" spans="1:8" ht="28.8" outlineLevel="1" x14ac:dyDescent="0.3">
      <c r="A952" s="9" t="b">
        <f>F952=[1]Presupuesto!$F$647</f>
        <v>0</v>
      </c>
      <c r="B952" s="9" t="str">
        <f t="shared" si="2"/>
        <v>SI</v>
      </c>
      <c r="C952" s="289" t="s">
        <v>546</v>
      </c>
      <c r="D952" s="329" t="s">
        <v>471</v>
      </c>
      <c r="E952" s="254" t="s">
        <v>2</v>
      </c>
      <c r="F952" s="243">
        <v>7</v>
      </c>
      <c r="G952" s="350"/>
      <c r="H952" s="351"/>
    </row>
    <row r="953" spans="1:8" ht="28.8" outlineLevel="1" x14ac:dyDescent="0.3">
      <c r="A953" s="9" t="b">
        <f>F953=[1]Presupuesto!$F$647</f>
        <v>0</v>
      </c>
      <c r="B953" s="9" t="str">
        <f t="shared" si="2"/>
        <v>SI</v>
      </c>
      <c r="C953" s="289" t="s">
        <v>547</v>
      </c>
      <c r="D953" s="329" t="s">
        <v>472</v>
      </c>
      <c r="E953" s="254" t="s">
        <v>2</v>
      </c>
      <c r="F953" s="243">
        <v>8</v>
      </c>
      <c r="G953" s="350"/>
      <c r="H953" s="351"/>
    </row>
    <row r="954" spans="1:8" outlineLevel="1" x14ac:dyDescent="0.3">
      <c r="A954" s="9" t="b">
        <f>F954=[1]Presupuesto!$F$647</f>
        <v>0</v>
      </c>
      <c r="B954" s="9" t="str">
        <f t="shared" si="2"/>
        <v/>
      </c>
      <c r="C954" s="297"/>
      <c r="D954" s="329" t="s">
        <v>275</v>
      </c>
      <c r="E954" s="254"/>
      <c r="F954" s="243"/>
      <c r="G954" s="370"/>
      <c r="H954" s="359"/>
    </row>
    <row r="955" spans="1:8" ht="57.6" outlineLevel="1" x14ac:dyDescent="0.3">
      <c r="A955" s="9" t="b">
        <f>F955=[1]Presupuesto!$F$647</f>
        <v>0</v>
      </c>
      <c r="B955" s="9" t="str">
        <f t="shared" si="2"/>
        <v>SI</v>
      </c>
      <c r="C955" s="289" t="s">
        <v>548</v>
      </c>
      <c r="D955" s="329" t="s">
        <v>473</v>
      </c>
      <c r="E955" s="254" t="s">
        <v>2</v>
      </c>
      <c r="F955" s="243">
        <v>42</v>
      </c>
      <c r="G955" s="350"/>
      <c r="H955" s="351"/>
    </row>
    <row r="956" spans="1:8" ht="28.8" outlineLevel="1" x14ac:dyDescent="0.3">
      <c r="A956" s="9" t="b">
        <f>F956=[1]Presupuesto!$F$647</f>
        <v>0</v>
      </c>
      <c r="B956" s="9" t="str">
        <f t="shared" si="2"/>
        <v>SI</v>
      </c>
      <c r="C956" s="289" t="s">
        <v>549</v>
      </c>
      <c r="D956" s="329" t="s">
        <v>566</v>
      </c>
      <c r="E956" s="254" t="s">
        <v>2</v>
      </c>
      <c r="F956" s="243">
        <v>14</v>
      </c>
      <c r="G956" s="350"/>
      <c r="H956" s="351"/>
    </row>
    <row r="957" spans="1:8" ht="43.2" outlineLevel="1" x14ac:dyDescent="0.3">
      <c r="A957" s="9" t="b">
        <f>F957=[1]Presupuesto!$F$647</f>
        <v>0</v>
      </c>
      <c r="B957" s="9" t="str">
        <f t="shared" si="2"/>
        <v>SI</v>
      </c>
      <c r="C957" s="289" t="s">
        <v>550</v>
      </c>
      <c r="D957" s="329" t="s">
        <v>567</v>
      </c>
      <c r="E957" s="254" t="s">
        <v>284</v>
      </c>
      <c r="F957" s="243">
        <v>320</v>
      </c>
      <c r="G957" s="350"/>
      <c r="H957" s="351"/>
    </row>
    <row r="958" spans="1:8" ht="43.2" outlineLevel="1" x14ac:dyDescent="0.3">
      <c r="A958" s="9" t="b">
        <f>F958=[1]Presupuesto!$F$647</f>
        <v>0</v>
      </c>
      <c r="B958" s="9" t="str">
        <f t="shared" si="2"/>
        <v>SI</v>
      </c>
      <c r="C958" s="289" t="s">
        <v>551</v>
      </c>
      <c r="D958" s="329" t="s">
        <v>568</v>
      </c>
      <c r="E958" s="254" t="s">
        <v>2</v>
      </c>
      <c r="F958" s="243">
        <v>120</v>
      </c>
      <c r="G958" s="350"/>
      <c r="H958" s="351"/>
    </row>
    <row r="959" spans="1:8" ht="43.2" outlineLevel="1" x14ac:dyDescent="0.3">
      <c r="A959" s="9" t="b">
        <f>F959=[1]Presupuesto!$F$647</f>
        <v>0</v>
      </c>
      <c r="B959" s="9" t="str">
        <f t="shared" si="2"/>
        <v>SI</v>
      </c>
      <c r="C959" s="289" t="s">
        <v>552</v>
      </c>
      <c r="D959" s="329" t="s">
        <v>569</v>
      </c>
      <c r="E959" s="254" t="s">
        <v>284</v>
      </c>
      <c r="F959" s="243">
        <v>220</v>
      </c>
      <c r="G959" s="350"/>
      <c r="H959" s="351"/>
    </row>
    <row r="960" spans="1:8" ht="43.2" outlineLevel="1" x14ac:dyDescent="0.3">
      <c r="A960" s="9" t="b">
        <f>F960=[1]Presupuesto!$F$647</f>
        <v>0</v>
      </c>
      <c r="B960" s="9" t="str">
        <f t="shared" si="2"/>
        <v>SI</v>
      </c>
      <c r="C960" s="289" t="s">
        <v>553</v>
      </c>
      <c r="D960" s="329" t="s">
        <v>474</v>
      </c>
      <c r="E960" s="254" t="s">
        <v>2</v>
      </c>
      <c r="F960" s="243">
        <v>12</v>
      </c>
      <c r="G960" s="350"/>
      <c r="H960" s="351"/>
    </row>
    <row r="961" spans="1:8" outlineLevel="1" x14ac:dyDescent="0.3">
      <c r="A961" s="9" t="b">
        <f>F961=[1]Presupuesto!$F$647</f>
        <v>0</v>
      </c>
      <c r="B961" s="9" t="str">
        <f t="shared" si="2"/>
        <v/>
      </c>
      <c r="C961" s="4"/>
      <c r="D961" s="329" t="s">
        <v>275</v>
      </c>
      <c r="E961" s="254"/>
      <c r="F961" s="243"/>
      <c r="G961" s="370"/>
      <c r="H961" s="359"/>
    </row>
    <row r="962" spans="1:8" ht="43.2" outlineLevel="1" x14ac:dyDescent="0.3">
      <c r="A962" s="9" t="b">
        <f>F962=[1]Presupuesto!$F$647</f>
        <v>0</v>
      </c>
      <c r="B962" s="9" t="str">
        <f t="shared" si="2"/>
        <v>SI</v>
      </c>
      <c r="C962" s="289" t="s">
        <v>554</v>
      </c>
      <c r="D962" s="329" t="s">
        <v>475</v>
      </c>
      <c r="E962" s="254" t="s">
        <v>2</v>
      </c>
      <c r="F962" s="243">
        <v>7</v>
      </c>
      <c r="G962" s="350"/>
      <c r="H962" s="351"/>
    </row>
    <row r="963" spans="1:8" outlineLevel="1" x14ac:dyDescent="0.3">
      <c r="A963" s="9" t="b">
        <f>F963=[1]Presupuesto!$F$647</f>
        <v>0</v>
      </c>
      <c r="B963" s="9" t="str">
        <f t="shared" si="2"/>
        <v/>
      </c>
      <c r="C963" s="297"/>
      <c r="D963" s="329" t="s">
        <v>275</v>
      </c>
      <c r="E963" s="254"/>
      <c r="F963" s="243"/>
      <c r="G963" s="370"/>
      <c r="H963" s="359"/>
    </row>
    <row r="964" spans="1:8" ht="43.2" outlineLevel="1" x14ac:dyDescent="0.3">
      <c r="A964" s="9" t="b">
        <f>F964=[1]Presupuesto!$F$647</f>
        <v>0</v>
      </c>
      <c r="B964" s="9" t="str">
        <f t="shared" si="2"/>
        <v>SI</v>
      </c>
      <c r="C964" s="293">
        <v>55</v>
      </c>
      <c r="D964" s="332" t="s">
        <v>1637</v>
      </c>
      <c r="E964" s="254" t="s">
        <v>2</v>
      </c>
      <c r="F964" s="243">
        <v>3</v>
      </c>
      <c r="G964" s="350"/>
      <c r="H964" s="351"/>
    </row>
    <row r="965" spans="1:8" outlineLevel="1" x14ac:dyDescent="0.3">
      <c r="A965" s="9" t="b">
        <f>F965=[1]Presupuesto!$F$647</f>
        <v>0</v>
      </c>
      <c r="B965" s="9" t="str">
        <f t="shared" si="2"/>
        <v/>
      </c>
      <c r="C965" s="297"/>
      <c r="D965" s="329" t="s">
        <v>275</v>
      </c>
      <c r="E965" s="254"/>
      <c r="F965" s="243"/>
      <c r="G965" s="370"/>
      <c r="H965" s="359"/>
    </row>
    <row r="966" spans="1:8" ht="28.8" outlineLevel="1" x14ac:dyDescent="0.3">
      <c r="A966" s="9" t="b">
        <f>F966=[1]Presupuesto!$F$647</f>
        <v>0</v>
      </c>
      <c r="B966" s="9" t="str">
        <f t="shared" si="2"/>
        <v>SI</v>
      </c>
      <c r="C966" s="293">
        <v>56</v>
      </c>
      <c r="D966" s="328" t="s">
        <v>476</v>
      </c>
      <c r="E966" s="254" t="s">
        <v>2</v>
      </c>
      <c r="F966" s="243">
        <v>86</v>
      </c>
      <c r="G966" s="350"/>
      <c r="H966" s="351"/>
    </row>
    <row r="967" spans="1:8" outlineLevel="1" x14ac:dyDescent="0.3">
      <c r="A967" s="9" t="b">
        <f>F967=[1]Presupuesto!$F$647</f>
        <v>0</v>
      </c>
      <c r="B967" s="9" t="str">
        <f t="shared" si="2"/>
        <v/>
      </c>
      <c r="C967" s="5"/>
      <c r="D967" s="329" t="s">
        <v>275</v>
      </c>
      <c r="E967" s="254"/>
      <c r="F967" s="243"/>
      <c r="G967" s="370"/>
      <c r="H967" s="359"/>
    </row>
    <row r="968" spans="1:8" ht="28.8" outlineLevel="1" x14ac:dyDescent="0.3">
      <c r="A968" s="9" t="b">
        <f>F968=[1]Presupuesto!$F$647</f>
        <v>0</v>
      </c>
      <c r="B968" s="9" t="str">
        <f t="shared" si="2"/>
        <v>SI</v>
      </c>
      <c r="C968" s="293">
        <v>57</v>
      </c>
      <c r="D968" s="328" t="s">
        <v>477</v>
      </c>
      <c r="E968" s="254" t="s">
        <v>2</v>
      </c>
      <c r="F968" s="243">
        <v>120</v>
      </c>
      <c r="G968" s="350"/>
      <c r="H968" s="351"/>
    </row>
    <row r="969" spans="1:8" outlineLevel="1" x14ac:dyDescent="0.3">
      <c r="A969" s="9" t="b">
        <f>F969=[1]Presupuesto!$F$647</f>
        <v>0</v>
      </c>
      <c r="B969" s="9" t="str">
        <f t="shared" si="2"/>
        <v/>
      </c>
      <c r="C969" s="5"/>
      <c r="D969" s="328" t="s">
        <v>275</v>
      </c>
      <c r="E969" s="254"/>
      <c r="F969" s="243"/>
      <c r="G969" s="370"/>
      <c r="H969" s="359"/>
    </row>
    <row r="970" spans="1:8" ht="72" outlineLevel="1" x14ac:dyDescent="0.3">
      <c r="A970" s="9" t="b">
        <f>F970=[1]Presupuesto!$F$647</f>
        <v>0</v>
      </c>
      <c r="B970" s="9" t="str">
        <f t="shared" si="2"/>
        <v>SI</v>
      </c>
      <c r="C970" s="293">
        <v>58</v>
      </c>
      <c r="D970" s="328" t="s">
        <v>1638</v>
      </c>
      <c r="E970" s="254" t="s">
        <v>284</v>
      </c>
      <c r="F970" s="243">
        <v>20</v>
      </c>
      <c r="G970" s="350"/>
      <c r="H970" s="351"/>
    </row>
    <row r="971" spans="1:8" outlineLevel="1" x14ac:dyDescent="0.3">
      <c r="A971" s="9" t="b">
        <f>F971=[1]Presupuesto!$F$647</f>
        <v>0</v>
      </c>
      <c r="B971" s="9" t="str">
        <f t="shared" si="2"/>
        <v/>
      </c>
      <c r="C971" s="5"/>
      <c r="D971" s="328" t="s">
        <v>275</v>
      </c>
      <c r="E971" s="254"/>
      <c r="F971" s="243"/>
      <c r="G971" s="370"/>
      <c r="H971" s="359"/>
    </row>
    <row r="972" spans="1:8" ht="72" outlineLevel="1" x14ac:dyDescent="0.3">
      <c r="A972" s="9" t="b">
        <f>F972=[1]Presupuesto!$F$647</f>
        <v>0</v>
      </c>
      <c r="B972" s="9" t="str">
        <f t="shared" si="2"/>
        <v>SI</v>
      </c>
      <c r="C972" s="293">
        <v>59</v>
      </c>
      <c r="D972" s="328" t="s">
        <v>1639</v>
      </c>
      <c r="E972" s="254" t="s">
        <v>284</v>
      </c>
      <c r="F972" s="243">
        <v>18</v>
      </c>
      <c r="G972" s="350"/>
      <c r="H972" s="351"/>
    </row>
    <row r="973" spans="1:8" outlineLevel="1" x14ac:dyDescent="0.3">
      <c r="A973" s="9" t="b">
        <f>F973=[1]Presupuesto!$F$647</f>
        <v>0</v>
      </c>
      <c r="B973" s="9" t="str">
        <f t="shared" si="2"/>
        <v/>
      </c>
      <c r="C973" s="297"/>
      <c r="D973" s="329" t="s">
        <v>275</v>
      </c>
      <c r="E973" s="254"/>
      <c r="F973" s="243"/>
      <c r="G973" s="370"/>
      <c r="H973" s="359"/>
    </row>
    <row r="974" spans="1:8" ht="72" outlineLevel="1" x14ac:dyDescent="0.3">
      <c r="A974" s="9" t="b">
        <f>F974=[1]Presupuesto!$F$647</f>
        <v>1</v>
      </c>
      <c r="B974" s="9" t="str">
        <f t="shared" si="2"/>
        <v>SI</v>
      </c>
      <c r="C974" s="293">
        <v>60</v>
      </c>
      <c r="D974" s="328" t="s">
        <v>1595</v>
      </c>
      <c r="E974" s="254" t="s">
        <v>285</v>
      </c>
      <c r="F974" s="243">
        <v>1</v>
      </c>
      <c r="G974" s="350"/>
      <c r="H974" s="351"/>
    </row>
    <row r="975" spans="1:8" x14ac:dyDescent="0.3">
      <c r="C975" s="290"/>
      <c r="D975" s="316"/>
      <c r="E975" s="255"/>
      <c r="F975" s="225"/>
      <c r="G975" s="276"/>
      <c r="H975" s="277"/>
    </row>
    <row r="976" spans="1:8" x14ac:dyDescent="0.3">
      <c r="C976" s="298"/>
      <c r="D976" s="333"/>
      <c r="E976" s="246"/>
      <c r="F976" s="238"/>
      <c r="G976" s="268"/>
      <c r="H976" s="278"/>
    </row>
    <row r="977" spans="3:8" x14ac:dyDescent="0.3">
      <c r="C977" s="290"/>
      <c r="D977" s="393" t="s">
        <v>370</v>
      </c>
      <c r="E977" s="394"/>
      <c r="F977" s="395"/>
      <c r="G977" s="279"/>
      <c r="H977" s="358"/>
    </row>
    <row r="978" spans="3:8" x14ac:dyDescent="0.3">
      <c r="C978" s="290"/>
      <c r="D978" s="334" t="s">
        <v>1692</v>
      </c>
      <c r="E978" s="388"/>
      <c r="F978" s="341"/>
      <c r="G978" s="279"/>
      <c r="H978" s="358"/>
    </row>
    <row r="979" spans="3:8" x14ac:dyDescent="0.3">
      <c r="C979" s="285"/>
      <c r="D979" s="385" t="s">
        <v>479</v>
      </c>
      <c r="E979" s="388"/>
      <c r="F979" s="386"/>
      <c r="G979" s="387"/>
      <c r="H979" s="390"/>
    </row>
    <row r="980" spans="3:8" x14ac:dyDescent="0.3">
      <c r="C980" s="285"/>
      <c r="D980" s="385" t="s">
        <v>480</v>
      </c>
      <c r="E980" s="388"/>
      <c r="F980" s="386"/>
      <c r="G980" s="387"/>
      <c r="H980" s="390"/>
    </row>
    <row r="981" spans="3:8" x14ac:dyDescent="0.3">
      <c r="C981" s="299"/>
      <c r="D981" s="335" t="s">
        <v>1690</v>
      </c>
      <c r="E981" s="389"/>
      <c r="F981" s="342"/>
      <c r="G981" s="280"/>
      <c r="H981" s="391"/>
    </row>
    <row r="982" spans="3:8" ht="15" thickBot="1" x14ac:dyDescent="0.35">
      <c r="C982" s="299"/>
      <c r="D982" s="335"/>
      <c r="E982" s="265"/>
      <c r="F982" s="342"/>
      <c r="G982" s="280"/>
      <c r="H982" s="281"/>
    </row>
    <row r="983" spans="3:8" ht="17.25" customHeight="1" thickBot="1" x14ac:dyDescent="0.35">
      <c r="C983" s="300"/>
      <c r="D983" s="336" t="s">
        <v>1691</v>
      </c>
      <c r="E983" s="282"/>
      <c r="F983" s="343"/>
      <c r="G983" s="345"/>
      <c r="H983" s="392"/>
    </row>
    <row r="984" spans="3:8" x14ac:dyDescent="0.3">
      <c r="G984" s="346"/>
      <c r="H984" s="346"/>
    </row>
    <row r="985" spans="3:8" x14ac:dyDescent="0.3">
      <c r="G985" s="346"/>
      <c r="H985" s="346"/>
    </row>
    <row r="986" spans="3:8" x14ac:dyDescent="0.3">
      <c r="G986" s="346"/>
      <c r="H986" s="346"/>
    </row>
    <row r="987" spans="3:8" x14ac:dyDescent="0.3">
      <c r="G987" s="346"/>
      <c r="H987" s="346"/>
    </row>
    <row r="988" spans="3:8" x14ac:dyDescent="0.3">
      <c r="H988" s="347"/>
    </row>
  </sheetData>
  <sheetProtection algorithmName="SHA-512" hashValue="j9WaHs5O7Hb/psbJGjFvIxSFSH7czxzs894keXFkQz8E1l/N/rlTpjNX/2z/RahoRBrluDmY/qYoGamuz7ukqw==" saltValue="/XqfBn22VmofaGzja/1ppA==" spinCount="100000" sheet="1" objects="1" scenarios="1"/>
  <mergeCells count="2">
    <mergeCell ref="D977:F977"/>
    <mergeCell ref="C2:H2"/>
  </mergeCells>
  <printOptions horizontalCentered="1" verticalCentered="1"/>
  <pageMargins left="0.11811023622047245" right="0.11811023622047245" top="0.15748031496062992" bottom="0.15748031496062992" header="0" footer="0"/>
  <pageSetup scale="7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354"/>
  <sheetViews>
    <sheetView workbookViewId="0">
      <selection sqref="A1:C1"/>
    </sheetView>
  </sheetViews>
  <sheetFormatPr baseColWidth="10" defaultRowHeight="14.4" x14ac:dyDescent="0.3"/>
  <cols>
    <col min="4" max="4" width="40.5546875" customWidth="1"/>
    <col min="5" max="6" width="2.5546875" hidden="1" customWidth="1"/>
    <col min="7" max="7" width="3.33203125" customWidth="1"/>
    <col min="8" max="8" width="2.5546875" customWidth="1"/>
  </cols>
  <sheetData>
    <row r="1" spans="1:11" ht="36" x14ac:dyDescent="0.7">
      <c r="A1" s="434" t="s">
        <v>717</v>
      </c>
      <c r="B1" s="434"/>
      <c r="C1" s="434"/>
      <c r="D1" s="10"/>
      <c r="E1" s="10"/>
      <c r="F1" s="10"/>
      <c r="G1" s="11"/>
      <c r="H1" s="12"/>
      <c r="I1" s="13"/>
      <c r="J1" s="13"/>
      <c r="K1" s="14"/>
    </row>
    <row r="2" spans="1:11" x14ac:dyDescent="0.3">
      <c r="A2" s="15" t="s">
        <v>718</v>
      </c>
      <c r="B2" s="16"/>
      <c r="C2" s="17"/>
      <c r="D2" s="17"/>
      <c r="E2" s="17"/>
      <c r="F2" s="17"/>
      <c r="G2" s="18"/>
      <c r="H2" s="19"/>
      <c r="I2" s="435"/>
      <c r="J2" s="435"/>
      <c r="K2" s="435"/>
    </row>
    <row r="3" spans="1:11" ht="15" x14ac:dyDescent="0.25">
      <c r="A3" s="15"/>
      <c r="B3" s="16"/>
      <c r="C3" s="17"/>
      <c r="D3" s="17"/>
      <c r="E3" s="17"/>
      <c r="F3" s="17"/>
      <c r="G3" s="18"/>
      <c r="H3" s="19"/>
      <c r="I3" s="20"/>
      <c r="J3" s="20"/>
      <c r="K3" s="21"/>
    </row>
    <row r="4" spans="1:11" ht="17.399999999999999" x14ac:dyDescent="0.3">
      <c r="A4" s="22" t="s">
        <v>719</v>
      </c>
      <c r="B4" s="23"/>
      <c r="C4" s="24"/>
      <c r="D4" s="19"/>
      <c r="E4" s="25"/>
      <c r="F4" s="25"/>
      <c r="G4" s="25"/>
      <c r="H4" s="436" t="s">
        <v>720</v>
      </c>
      <c r="I4" s="436"/>
      <c r="J4" s="26"/>
      <c r="K4" s="27" t="s">
        <v>721</v>
      </c>
    </row>
    <row r="5" spans="1:11" ht="17.399999999999999" x14ac:dyDescent="0.3">
      <c r="A5" s="28" t="s">
        <v>722</v>
      </c>
      <c r="B5" s="29"/>
      <c r="C5" s="29"/>
      <c r="D5" s="29"/>
      <c r="E5" s="30"/>
      <c r="F5" s="30"/>
      <c r="G5" s="25"/>
      <c r="H5" s="399" t="s">
        <v>723</v>
      </c>
      <c r="I5" s="399"/>
      <c r="J5" s="166"/>
      <c r="K5" s="31">
        <f ca="1">TODAY()</f>
        <v>42755</v>
      </c>
    </row>
    <row r="6" spans="1:11" ht="15.75" x14ac:dyDescent="0.25">
      <c r="A6" s="32" t="s">
        <v>724</v>
      </c>
      <c r="B6" s="33"/>
      <c r="C6" s="33"/>
      <c r="D6" s="33"/>
      <c r="E6" s="30"/>
      <c r="F6" s="30"/>
      <c r="G6" s="30"/>
      <c r="H6" s="30"/>
      <c r="I6" s="30"/>
      <c r="J6" s="30"/>
      <c r="K6" s="34"/>
    </row>
    <row r="7" spans="1:11" ht="15.75" thickBot="1" x14ac:dyDescent="0.3">
      <c r="A7" s="35"/>
      <c r="B7" s="36"/>
      <c r="C7" s="37"/>
      <c r="D7" s="36"/>
      <c r="E7" s="36"/>
      <c r="F7" s="36"/>
      <c r="G7" s="36"/>
      <c r="H7" s="36"/>
      <c r="I7" s="38"/>
      <c r="J7" s="38"/>
      <c r="K7" s="39"/>
    </row>
    <row r="8" spans="1:11" ht="15.75" thickBot="1" x14ac:dyDescent="0.3">
      <c r="A8" s="40"/>
      <c r="B8" s="17"/>
      <c r="C8" s="17"/>
      <c r="D8" s="19"/>
      <c r="E8" s="19"/>
      <c r="F8" s="19"/>
      <c r="G8" s="19"/>
      <c r="H8" s="19"/>
      <c r="I8" s="41"/>
      <c r="J8" s="41"/>
      <c r="K8" s="42"/>
    </row>
    <row r="9" spans="1:11" x14ac:dyDescent="0.3">
      <c r="A9" s="437" t="s">
        <v>725</v>
      </c>
      <c r="B9" s="437"/>
      <c r="C9" s="437"/>
      <c r="D9" s="437"/>
      <c r="E9" s="437"/>
      <c r="F9" s="437"/>
      <c r="G9" s="437"/>
      <c r="H9" s="437"/>
      <c r="I9" s="437"/>
      <c r="J9" s="437"/>
      <c r="K9" s="437"/>
    </row>
    <row r="10" spans="1:11" ht="15" x14ac:dyDescent="0.25">
      <c r="A10" s="43" t="s">
        <v>726</v>
      </c>
      <c r="B10" s="438" t="s">
        <v>727</v>
      </c>
      <c r="C10" s="438"/>
      <c r="D10" s="438"/>
      <c r="E10" s="438"/>
      <c r="F10" s="438"/>
      <c r="G10" s="438"/>
      <c r="H10" s="438"/>
      <c r="I10" s="438"/>
      <c r="J10" s="438"/>
      <c r="K10" s="438"/>
    </row>
    <row r="11" spans="1:11" ht="15.75" thickBot="1" x14ac:dyDescent="0.3">
      <c r="A11" s="44" t="s">
        <v>728</v>
      </c>
      <c r="B11" s="45"/>
      <c r="C11" s="45"/>
      <c r="D11" s="45"/>
      <c r="E11" s="45"/>
      <c r="F11" s="45"/>
      <c r="G11" s="45"/>
      <c r="H11" s="45"/>
      <c r="I11" s="45"/>
      <c r="J11" s="45"/>
      <c r="K11" s="46"/>
    </row>
    <row r="12" spans="1:11" ht="15.75" thickBot="1" x14ac:dyDescent="0.3">
      <c r="A12" s="47"/>
      <c r="B12" s="19"/>
      <c r="C12" s="19"/>
      <c r="D12" s="19"/>
      <c r="E12" s="19"/>
      <c r="F12" s="19"/>
      <c r="G12" s="19"/>
      <c r="H12" s="19"/>
      <c r="I12" s="19"/>
      <c r="J12" s="19"/>
      <c r="K12" s="48"/>
    </row>
    <row r="13" spans="1:11" x14ac:dyDescent="0.3">
      <c r="A13" s="49" t="s">
        <v>729</v>
      </c>
      <c r="B13" s="50"/>
      <c r="C13" s="51"/>
      <c r="D13" s="51"/>
      <c r="E13" s="51"/>
      <c r="F13" s="51"/>
      <c r="G13" s="428" t="s">
        <v>730</v>
      </c>
      <c r="H13" s="428"/>
      <c r="I13" s="428"/>
      <c r="J13" s="52"/>
      <c r="K13" s="53"/>
    </row>
    <row r="14" spans="1:11" x14ac:dyDescent="0.3">
      <c r="A14" s="54" t="s">
        <v>731</v>
      </c>
      <c r="B14" s="429" t="s">
        <v>732</v>
      </c>
      <c r="C14" s="429"/>
      <c r="D14" s="429"/>
      <c r="E14" s="429"/>
      <c r="F14" s="55"/>
      <c r="G14" s="430" t="s">
        <v>733</v>
      </c>
      <c r="H14" s="430"/>
      <c r="I14" s="430"/>
      <c r="J14" s="430"/>
      <c r="K14" s="430"/>
    </row>
    <row r="15" spans="1:11" x14ac:dyDescent="0.3">
      <c r="A15" s="56" t="s">
        <v>734</v>
      </c>
      <c r="B15" s="57" t="s">
        <v>735</v>
      </c>
      <c r="C15" s="58"/>
      <c r="D15" s="58"/>
      <c r="E15" s="58"/>
      <c r="F15" s="58"/>
      <c r="G15" s="59" t="s">
        <v>736</v>
      </c>
      <c r="H15" s="431"/>
      <c r="I15" s="431"/>
      <c r="J15" s="431"/>
      <c r="K15" s="431"/>
    </row>
    <row r="16" spans="1:11" ht="15" x14ac:dyDescent="0.25">
      <c r="A16" s="54" t="s">
        <v>737</v>
      </c>
      <c r="B16" s="60" t="s">
        <v>738</v>
      </c>
      <c r="C16" s="55"/>
      <c r="D16" s="55"/>
      <c r="E16" s="55"/>
      <c r="F16" s="55"/>
      <c r="G16" s="60" t="s">
        <v>739</v>
      </c>
      <c r="H16" s="55"/>
      <c r="I16" s="432"/>
      <c r="J16" s="432"/>
      <c r="K16" s="432"/>
    </row>
    <row r="17" spans="1:11" ht="15" thickBot="1" x14ac:dyDescent="0.35">
      <c r="A17" s="61" t="s">
        <v>740</v>
      </c>
      <c r="B17" s="62">
        <v>6459366</v>
      </c>
      <c r="C17" s="63"/>
      <c r="D17" s="64"/>
      <c r="E17" s="64"/>
      <c r="F17" s="64"/>
      <c r="G17" s="62" t="s">
        <v>741</v>
      </c>
      <c r="H17" s="64"/>
      <c r="I17" s="433" t="s">
        <v>742</v>
      </c>
      <c r="J17" s="433"/>
      <c r="K17" s="433"/>
    </row>
    <row r="18" spans="1:11" ht="84" customHeight="1" thickBot="1" x14ac:dyDescent="0.35">
      <c r="A18" s="65" t="s">
        <v>743</v>
      </c>
      <c r="B18" s="66" t="s">
        <v>744</v>
      </c>
      <c r="C18" s="67" t="s">
        <v>3</v>
      </c>
      <c r="D18" s="68" t="s">
        <v>1</v>
      </c>
      <c r="E18" s="68"/>
      <c r="F18" s="68"/>
      <c r="G18" s="68"/>
      <c r="H18" s="67" t="s">
        <v>745</v>
      </c>
      <c r="I18" s="67" t="s">
        <v>746</v>
      </c>
      <c r="J18" s="175"/>
      <c r="K18" s="69" t="s">
        <v>747</v>
      </c>
    </row>
    <row r="19" spans="1:11" ht="15" customHeight="1" x14ac:dyDescent="0.25">
      <c r="A19" s="70"/>
      <c r="B19" s="71"/>
      <c r="C19" s="72"/>
      <c r="D19" s="172" t="s">
        <v>748</v>
      </c>
      <c r="E19" s="172"/>
      <c r="F19" s="172"/>
      <c r="G19" s="172"/>
      <c r="H19" s="73"/>
      <c r="I19" s="74"/>
      <c r="J19" s="176"/>
      <c r="K19" s="75">
        <f t="shared" ref="K19:K64" si="0">C19*I19</f>
        <v>0</v>
      </c>
    </row>
    <row r="20" spans="1:11" ht="15" hidden="1" customHeight="1" x14ac:dyDescent="0.25">
      <c r="A20" s="70">
        <v>1</v>
      </c>
      <c r="B20" s="71"/>
      <c r="C20" s="72">
        <v>1</v>
      </c>
      <c r="D20" s="171" t="s">
        <v>749</v>
      </c>
      <c r="E20" s="171"/>
      <c r="F20" s="171"/>
      <c r="G20" s="171"/>
      <c r="H20" s="76"/>
      <c r="I20" s="74">
        <v>4569600</v>
      </c>
      <c r="J20" s="176">
        <f>I20*1.16</f>
        <v>5300736</v>
      </c>
      <c r="K20" s="75">
        <f t="shared" si="0"/>
        <v>4569600</v>
      </c>
    </row>
    <row r="21" spans="1:11" ht="15" hidden="1" customHeight="1" x14ac:dyDescent="0.25">
      <c r="A21" s="70"/>
      <c r="B21" s="77"/>
      <c r="C21" s="72"/>
      <c r="D21" s="172" t="s">
        <v>580</v>
      </c>
      <c r="E21" s="172"/>
      <c r="F21" s="172"/>
      <c r="G21" s="172"/>
      <c r="H21" s="78"/>
      <c r="I21" s="79">
        <v>0</v>
      </c>
      <c r="J21" s="176">
        <f t="shared" ref="J21:J84" si="1">I21*1.16</f>
        <v>0</v>
      </c>
      <c r="K21" s="80">
        <f t="shared" si="0"/>
        <v>0</v>
      </c>
    </row>
    <row r="22" spans="1:11" ht="15" hidden="1" customHeight="1" x14ac:dyDescent="0.25">
      <c r="A22" s="70">
        <v>2</v>
      </c>
      <c r="B22" s="77"/>
      <c r="C22" s="187">
        <v>4</v>
      </c>
      <c r="D22" s="173" t="s">
        <v>750</v>
      </c>
      <c r="E22" s="173"/>
      <c r="F22" s="173"/>
      <c r="G22" s="173"/>
      <c r="H22" s="76"/>
      <c r="I22" s="79">
        <v>3353200</v>
      </c>
      <c r="J22" s="176">
        <f t="shared" si="1"/>
        <v>3889711.9999999995</v>
      </c>
      <c r="K22" s="80">
        <f t="shared" si="0"/>
        <v>13412800</v>
      </c>
    </row>
    <row r="23" spans="1:11" ht="15" hidden="1" customHeight="1" x14ac:dyDescent="0.25">
      <c r="A23" s="70">
        <v>3</v>
      </c>
      <c r="B23" s="81"/>
      <c r="C23" s="187">
        <v>4</v>
      </c>
      <c r="D23" s="173" t="s">
        <v>751</v>
      </c>
      <c r="E23" s="173"/>
      <c r="F23" s="173"/>
      <c r="G23" s="173"/>
      <c r="H23" s="76"/>
      <c r="I23" s="79">
        <v>724200</v>
      </c>
      <c r="J23" s="176">
        <f t="shared" si="1"/>
        <v>840072</v>
      </c>
      <c r="K23" s="82">
        <f t="shared" si="0"/>
        <v>2896800</v>
      </c>
    </row>
    <row r="24" spans="1:11" ht="15" hidden="1" customHeight="1" x14ac:dyDescent="0.25">
      <c r="A24" s="70">
        <v>4</v>
      </c>
      <c r="B24" s="77"/>
      <c r="C24" s="189">
        <v>1</v>
      </c>
      <c r="D24" s="173" t="s">
        <v>752</v>
      </c>
      <c r="E24" s="174"/>
      <c r="F24" s="174"/>
      <c r="G24" s="174"/>
      <c r="H24" s="2" t="s">
        <v>381</v>
      </c>
      <c r="I24" s="79">
        <v>7341600</v>
      </c>
      <c r="J24" s="176">
        <f t="shared" si="1"/>
        <v>8516256</v>
      </c>
      <c r="K24" s="80">
        <f t="shared" si="0"/>
        <v>7341600</v>
      </c>
    </row>
    <row r="25" spans="1:11" ht="15" hidden="1" customHeight="1" x14ac:dyDescent="0.25">
      <c r="A25" s="70">
        <v>5</v>
      </c>
      <c r="B25" s="83"/>
      <c r="C25" s="188">
        <v>2</v>
      </c>
      <c r="D25" s="174" t="s">
        <v>753</v>
      </c>
      <c r="E25" s="174"/>
      <c r="F25" s="174"/>
      <c r="G25" s="174"/>
      <c r="H25" s="85"/>
      <c r="I25" s="79">
        <v>985200</v>
      </c>
      <c r="J25" s="176">
        <f t="shared" si="1"/>
        <v>1142832</v>
      </c>
      <c r="K25" s="80">
        <f t="shared" si="0"/>
        <v>1970400</v>
      </c>
    </row>
    <row r="26" spans="1:11" ht="15" hidden="1" customHeight="1" x14ac:dyDescent="0.25">
      <c r="A26" s="70">
        <v>6</v>
      </c>
      <c r="B26" s="77"/>
      <c r="C26" s="187">
        <v>1</v>
      </c>
      <c r="D26" s="174" t="s">
        <v>754</v>
      </c>
      <c r="E26" s="174"/>
      <c r="F26" s="174"/>
      <c r="G26" s="174"/>
      <c r="H26" s="76"/>
      <c r="I26" s="79">
        <v>3793400</v>
      </c>
      <c r="J26" s="176">
        <f t="shared" si="1"/>
        <v>4400344</v>
      </c>
      <c r="K26" s="80">
        <f t="shared" si="0"/>
        <v>3793400</v>
      </c>
    </row>
    <row r="27" spans="1:11" ht="15" hidden="1" customHeight="1" x14ac:dyDescent="0.25">
      <c r="A27" s="70">
        <v>7</v>
      </c>
      <c r="B27" s="77"/>
      <c r="C27" s="187">
        <v>1</v>
      </c>
      <c r="D27" s="174" t="s">
        <v>755</v>
      </c>
      <c r="E27" s="174"/>
      <c r="F27" s="174"/>
      <c r="G27" s="174"/>
      <c r="H27" s="76"/>
      <c r="I27" s="79">
        <v>3239000</v>
      </c>
      <c r="J27" s="176">
        <f t="shared" si="1"/>
        <v>3757239.9999999995</v>
      </c>
      <c r="K27" s="80">
        <f t="shared" si="0"/>
        <v>3239000</v>
      </c>
    </row>
    <row r="28" spans="1:11" ht="15" hidden="1" customHeight="1" x14ac:dyDescent="0.25">
      <c r="A28" s="70">
        <v>8</v>
      </c>
      <c r="B28" s="77"/>
      <c r="C28" s="187">
        <v>1</v>
      </c>
      <c r="D28" s="174" t="s">
        <v>756</v>
      </c>
      <c r="E28" s="174"/>
      <c r="F28" s="174"/>
      <c r="G28" s="174"/>
      <c r="H28" s="78"/>
      <c r="I28" s="79">
        <v>3793400</v>
      </c>
      <c r="J28" s="176">
        <f t="shared" si="1"/>
        <v>4400344</v>
      </c>
      <c r="K28" s="80">
        <f t="shared" si="0"/>
        <v>3793400</v>
      </c>
    </row>
    <row r="29" spans="1:11" ht="15" hidden="1" customHeight="1" x14ac:dyDescent="0.25">
      <c r="A29" s="70">
        <v>9</v>
      </c>
      <c r="B29" s="77"/>
      <c r="C29" s="187">
        <v>1</v>
      </c>
      <c r="D29" s="174" t="s">
        <v>757</v>
      </c>
      <c r="E29" s="174"/>
      <c r="F29" s="174"/>
      <c r="G29" s="174"/>
      <c r="H29" s="86"/>
      <c r="I29" s="79">
        <v>14553840</v>
      </c>
      <c r="J29" s="176">
        <f t="shared" si="1"/>
        <v>16882454.399999999</v>
      </c>
      <c r="K29" s="80">
        <f t="shared" si="0"/>
        <v>14553840</v>
      </c>
    </row>
    <row r="30" spans="1:11" ht="15" hidden="1" customHeight="1" x14ac:dyDescent="0.25">
      <c r="A30" s="70">
        <v>10</v>
      </c>
      <c r="B30" s="77"/>
      <c r="C30" s="187">
        <v>1</v>
      </c>
      <c r="D30" s="174" t="s">
        <v>754</v>
      </c>
      <c r="E30" s="174"/>
      <c r="F30" s="174"/>
      <c r="G30" s="174"/>
      <c r="H30" s="86"/>
      <c r="I30" s="79">
        <v>3793400</v>
      </c>
      <c r="J30" s="176">
        <f t="shared" si="1"/>
        <v>4400344</v>
      </c>
      <c r="K30" s="80">
        <f t="shared" si="0"/>
        <v>3793400</v>
      </c>
    </row>
    <row r="31" spans="1:11" ht="15" hidden="1" customHeight="1" x14ac:dyDescent="0.25">
      <c r="A31" s="70">
        <v>11</v>
      </c>
      <c r="B31" s="77"/>
      <c r="C31" s="187">
        <v>1</v>
      </c>
      <c r="D31" s="174" t="s">
        <v>758</v>
      </c>
      <c r="E31" s="174"/>
      <c r="F31" s="174"/>
      <c r="G31" s="174"/>
      <c r="H31" s="86"/>
      <c r="I31" s="79">
        <v>18144000</v>
      </c>
      <c r="J31" s="176">
        <f t="shared" si="1"/>
        <v>21047040</v>
      </c>
      <c r="K31" s="80">
        <f t="shared" si="0"/>
        <v>18144000</v>
      </c>
    </row>
    <row r="32" spans="1:11" ht="15" hidden="1" customHeight="1" x14ac:dyDescent="0.25">
      <c r="A32" s="70">
        <v>12</v>
      </c>
      <c r="B32" s="77"/>
      <c r="C32" s="187">
        <v>1</v>
      </c>
      <c r="D32" s="186" t="s">
        <v>759</v>
      </c>
      <c r="E32" s="174"/>
      <c r="F32" s="174"/>
      <c r="G32" s="174"/>
      <c r="H32" s="86"/>
      <c r="I32" s="79">
        <v>3276000</v>
      </c>
      <c r="J32" s="176">
        <f t="shared" si="1"/>
        <v>3800159.9999999995</v>
      </c>
      <c r="K32" s="80">
        <f t="shared" si="0"/>
        <v>3276000</v>
      </c>
    </row>
    <row r="33" spans="1:11" ht="15" hidden="1" customHeight="1" x14ac:dyDescent="0.25">
      <c r="A33" s="70">
        <v>13</v>
      </c>
      <c r="B33" s="77"/>
      <c r="C33" s="187">
        <v>1</v>
      </c>
      <c r="D33" s="174" t="s">
        <v>760</v>
      </c>
      <c r="E33" s="174"/>
      <c r="F33" s="174"/>
      <c r="G33" s="174"/>
      <c r="H33" s="86"/>
      <c r="I33" s="79">
        <v>5160900</v>
      </c>
      <c r="J33" s="176">
        <f t="shared" si="1"/>
        <v>5986644</v>
      </c>
      <c r="K33" s="80">
        <f t="shared" si="0"/>
        <v>5160900</v>
      </c>
    </row>
    <row r="34" spans="1:11" ht="15" hidden="1" customHeight="1" x14ac:dyDescent="0.25">
      <c r="A34" s="70">
        <v>14</v>
      </c>
      <c r="B34" s="77"/>
      <c r="C34" s="189">
        <v>2</v>
      </c>
      <c r="D34" s="173" t="s">
        <v>761</v>
      </c>
      <c r="E34" s="173"/>
      <c r="F34" s="173"/>
      <c r="G34" s="173"/>
      <c r="H34" s="87"/>
      <c r="I34" s="79">
        <v>840000</v>
      </c>
      <c r="J34" s="176">
        <f t="shared" si="1"/>
        <v>974399.99999999988</v>
      </c>
      <c r="K34" s="80">
        <f t="shared" si="0"/>
        <v>1680000</v>
      </c>
    </row>
    <row r="35" spans="1:11" ht="15" hidden="1" customHeight="1" x14ac:dyDescent="0.25">
      <c r="A35" s="70" t="s">
        <v>275</v>
      </c>
      <c r="B35" s="77"/>
      <c r="C35" s="72"/>
      <c r="D35" s="172" t="s">
        <v>762</v>
      </c>
      <c r="E35" s="172"/>
      <c r="F35" s="172"/>
      <c r="G35" s="172"/>
      <c r="H35" s="86"/>
      <c r="I35" s="79">
        <v>0</v>
      </c>
      <c r="J35" s="176">
        <f t="shared" si="1"/>
        <v>0</v>
      </c>
      <c r="K35" s="80">
        <f t="shared" si="0"/>
        <v>0</v>
      </c>
    </row>
    <row r="36" spans="1:11" ht="15" customHeight="1" x14ac:dyDescent="0.3">
      <c r="A36" s="70">
        <v>15</v>
      </c>
      <c r="B36" s="77"/>
      <c r="C36" s="72">
        <v>4</v>
      </c>
      <c r="D36" s="173" t="s">
        <v>763</v>
      </c>
      <c r="E36" s="173"/>
      <c r="F36" s="173"/>
      <c r="G36" s="173"/>
      <c r="H36" s="86"/>
      <c r="I36" s="79">
        <v>825000</v>
      </c>
      <c r="J36" s="176">
        <f t="shared" si="1"/>
        <v>956999.99999999988</v>
      </c>
      <c r="K36" s="80">
        <f t="shared" si="0"/>
        <v>3300000</v>
      </c>
    </row>
    <row r="37" spans="1:11" ht="15" customHeight="1" x14ac:dyDescent="0.3">
      <c r="A37" s="70">
        <v>16</v>
      </c>
      <c r="B37" s="77"/>
      <c r="C37" s="72">
        <v>4</v>
      </c>
      <c r="D37" s="173" t="s">
        <v>764</v>
      </c>
      <c r="E37" s="173"/>
      <c r="F37" s="173"/>
      <c r="G37" s="173"/>
      <c r="H37" s="87"/>
      <c r="I37" s="79">
        <v>376200</v>
      </c>
      <c r="J37" s="176">
        <f t="shared" si="1"/>
        <v>436391.99999999994</v>
      </c>
      <c r="K37" s="80">
        <f t="shared" si="0"/>
        <v>1504800</v>
      </c>
    </row>
    <row r="38" spans="1:11" ht="15" customHeight="1" x14ac:dyDescent="0.3">
      <c r="A38" s="70">
        <v>17</v>
      </c>
      <c r="B38" s="83"/>
      <c r="C38" s="84">
        <v>4</v>
      </c>
      <c r="D38" s="173" t="s">
        <v>765</v>
      </c>
      <c r="E38" s="173"/>
      <c r="F38" s="173"/>
      <c r="G38" s="173"/>
      <c r="H38" s="88"/>
      <c r="I38" s="79">
        <v>1365600</v>
      </c>
      <c r="J38" s="176">
        <f t="shared" si="1"/>
        <v>1584096</v>
      </c>
      <c r="K38" s="80">
        <f t="shared" si="0"/>
        <v>5462400</v>
      </c>
    </row>
    <row r="39" spans="1:11" ht="15" hidden="1" customHeight="1" x14ac:dyDescent="0.25">
      <c r="A39" s="70"/>
      <c r="B39" s="77"/>
      <c r="C39" s="72"/>
      <c r="D39" s="172" t="s">
        <v>766</v>
      </c>
      <c r="E39" s="172"/>
      <c r="F39" s="172"/>
      <c r="G39" s="172"/>
      <c r="H39" s="87"/>
      <c r="I39" s="79">
        <v>0</v>
      </c>
      <c r="J39" s="176">
        <f t="shared" si="1"/>
        <v>0</v>
      </c>
      <c r="K39" s="80">
        <f t="shared" si="0"/>
        <v>0</v>
      </c>
    </row>
    <row r="40" spans="1:11" ht="15" hidden="1" customHeight="1" x14ac:dyDescent="0.25">
      <c r="A40" s="70">
        <v>18</v>
      </c>
      <c r="B40" s="77"/>
      <c r="C40" s="72">
        <v>24</v>
      </c>
      <c r="D40" s="173" t="s">
        <v>767</v>
      </c>
      <c r="E40" s="174"/>
      <c r="F40" s="174"/>
      <c r="G40" s="174"/>
      <c r="H40" s="86" t="s">
        <v>862</v>
      </c>
      <c r="I40" s="79">
        <v>1908000</v>
      </c>
      <c r="J40" s="176">
        <f t="shared" si="1"/>
        <v>2213280</v>
      </c>
      <c r="K40" s="80">
        <f t="shared" si="0"/>
        <v>45792000</v>
      </c>
    </row>
    <row r="41" spans="1:11" ht="15" hidden="1" customHeight="1" x14ac:dyDescent="0.25">
      <c r="A41" s="70">
        <v>19</v>
      </c>
      <c r="B41" s="77"/>
      <c r="C41" s="72">
        <v>24</v>
      </c>
      <c r="D41" s="173" t="s">
        <v>768</v>
      </c>
      <c r="E41" s="174"/>
      <c r="F41" s="174"/>
      <c r="G41" s="174"/>
      <c r="H41" s="2" t="s">
        <v>861</v>
      </c>
      <c r="I41" s="79">
        <v>739800</v>
      </c>
      <c r="J41" s="176">
        <f t="shared" si="1"/>
        <v>858167.99999999988</v>
      </c>
      <c r="K41" s="80">
        <f t="shared" si="0"/>
        <v>17755200</v>
      </c>
    </row>
    <row r="42" spans="1:11" ht="15" hidden="1" customHeight="1" x14ac:dyDescent="0.25">
      <c r="A42" s="70">
        <v>20</v>
      </c>
      <c r="B42" s="71"/>
      <c r="C42" s="72">
        <v>24</v>
      </c>
      <c r="D42" s="173" t="s">
        <v>769</v>
      </c>
      <c r="E42" s="174"/>
      <c r="F42" s="174"/>
      <c r="G42" s="174"/>
      <c r="H42" s="87"/>
      <c r="I42" s="89">
        <v>1112400</v>
      </c>
      <c r="J42" s="176">
        <f t="shared" si="1"/>
        <v>1290384</v>
      </c>
      <c r="K42" s="80">
        <f t="shared" si="0"/>
        <v>26697600</v>
      </c>
    </row>
    <row r="43" spans="1:11" ht="28.5" hidden="1" customHeight="1" x14ac:dyDescent="0.25">
      <c r="A43" s="70">
        <v>21</v>
      </c>
      <c r="B43" s="77"/>
      <c r="C43" s="72">
        <v>24</v>
      </c>
      <c r="D43" s="173" t="s">
        <v>770</v>
      </c>
      <c r="E43" s="174"/>
      <c r="F43" s="174"/>
      <c r="G43" s="174"/>
      <c r="H43" s="86" t="s">
        <v>863</v>
      </c>
      <c r="I43" s="90">
        <v>10980000</v>
      </c>
      <c r="J43" s="176">
        <f t="shared" si="1"/>
        <v>12736800</v>
      </c>
      <c r="K43" s="80">
        <f t="shared" si="0"/>
        <v>263520000</v>
      </c>
    </row>
    <row r="44" spans="1:11" ht="15" hidden="1" customHeight="1" x14ac:dyDescent="0.25">
      <c r="A44" s="70">
        <v>22</v>
      </c>
      <c r="B44" s="77"/>
      <c r="C44" s="72">
        <v>6</v>
      </c>
      <c r="D44" s="173" t="s">
        <v>771</v>
      </c>
      <c r="E44" s="174"/>
      <c r="F44" s="174"/>
      <c r="G44" s="174"/>
      <c r="H44" s="87"/>
      <c r="I44" s="90">
        <v>282000</v>
      </c>
      <c r="J44" s="176">
        <f t="shared" si="1"/>
        <v>327120</v>
      </c>
      <c r="K44" s="80">
        <f t="shared" si="0"/>
        <v>1692000</v>
      </c>
    </row>
    <row r="45" spans="1:11" ht="15" hidden="1" customHeight="1" x14ac:dyDescent="0.25">
      <c r="A45" s="70" t="s">
        <v>275</v>
      </c>
      <c r="B45" s="77"/>
      <c r="C45" s="72"/>
      <c r="D45" s="172" t="s">
        <v>772</v>
      </c>
      <c r="E45" s="172"/>
      <c r="F45" s="172"/>
      <c r="G45" s="172"/>
      <c r="H45" s="87"/>
      <c r="I45" s="90">
        <v>0</v>
      </c>
      <c r="J45" s="176">
        <f t="shared" si="1"/>
        <v>0</v>
      </c>
      <c r="K45" s="80">
        <f t="shared" si="0"/>
        <v>0</v>
      </c>
    </row>
    <row r="46" spans="1:11" ht="15" hidden="1" customHeight="1" x14ac:dyDescent="0.25">
      <c r="A46" s="70">
        <v>23</v>
      </c>
      <c r="B46" s="91"/>
      <c r="C46" s="84">
        <v>8</v>
      </c>
      <c r="D46" s="173" t="s">
        <v>773</v>
      </c>
      <c r="E46" s="174"/>
      <c r="F46" s="174"/>
      <c r="G46" s="174"/>
      <c r="H46" s="87"/>
      <c r="I46" s="90">
        <v>2074800</v>
      </c>
      <c r="J46" s="176">
        <f t="shared" si="1"/>
        <v>2406768</v>
      </c>
      <c r="K46" s="80">
        <f t="shared" si="0"/>
        <v>16598400</v>
      </c>
    </row>
    <row r="47" spans="1:11" ht="15" hidden="1" customHeight="1" x14ac:dyDescent="0.25">
      <c r="A47" s="70">
        <v>24</v>
      </c>
      <c r="B47" s="92"/>
      <c r="C47" s="72">
        <v>8</v>
      </c>
      <c r="D47" s="173" t="s">
        <v>753</v>
      </c>
      <c r="E47" s="174"/>
      <c r="F47" s="174"/>
      <c r="G47" s="174"/>
      <c r="H47" s="86"/>
      <c r="I47" s="90">
        <v>985200</v>
      </c>
      <c r="J47" s="176">
        <f t="shared" si="1"/>
        <v>1142832</v>
      </c>
      <c r="K47" s="80">
        <f t="shared" si="0"/>
        <v>7881600</v>
      </c>
    </row>
    <row r="48" spans="1:11" ht="15" hidden="1" customHeight="1" x14ac:dyDescent="0.25">
      <c r="A48" s="70">
        <v>25</v>
      </c>
      <c r="B48" s="92"/>
      <c r="C48" s="72">
        <v>8</v>
      </c>
      <c r="D48" s="171" t="s">
        <v>774</v>
      </c>
      <c r="E48" s="174"/>
      <c r="F48" s="174"/>
      <c r="G48" s="174"/>
      <c r="H48" s="86"/>
      <c r="I48" s="90">
        <v>1421280</v>
      </c>
      <c r="J48" s="176">
        <f t="shared" si="1"/>
        <v>1648684.7999999998</v>
      </c>
      <c r="K48" s="80">
        <f t="shared" si="0"/>
        <v>11370240</v>
      </c>
    </row>
    <row r="49" spans="1:11" ht="15" hidden="1" customHeight="1" x14ac:dyDescent="0.25">
      <c r="A49" s="70">
        <v>26</v>
      </c>
      <c r="B49" s="92"/>
      <c r="C49" s="72">
        <v>8</v>
      </c>
      <c r="D49" s="173" t="s">
        <v>753</v>
      </c>
      <c r="E49" s="174"/>
      <c r="F49" s="174"/>
      <c r="G49" s="174"/>
      <c r="H49" s="87"/>
      <c r="I49" s="90">
        <v>985200</v>
      </c>
      <c r="J49" s="176">
        <f t="shared" si="1"/>
        <v>1142832</v>
      </c>
      <c r="K49" s="80">
        <f t="shared" si="0"/>
        <v>7881600</v>
      </c>
    </row>
    <row r="50" spans="1:11" ht="15" hidden="1" customHeight="1" x14ac:dyDescent="0.25">
      <c r="A50" s="70">
        <v>27</v>
      </c>
      <c r="B50" s="92"/>
      <c r="C50" s="72">
        <v>8</v>
      </c>
      <c r="D50" s="173" t="s">
        <v>775</v>
      </c>
      <c r="E50" s="174"/>
      <c r="F50" s="174"/>
      <c r="G50" s="174"/>
      <c r="H50" s="87"/>
      <c r="I50" s="90">
        <v>1372560</v>
      </c>
      <c r="J50" s="176">
        <f t="shared" si="1"/>
        <v>1592169.5999999999</v>
      </c>
      <c r="K50" s="80">
        <f t="shared" si="0"/>
        <v>10980480</v>
      </c>
    </row>
    <row r="51" spans="1:11" ht="33.75" hidden="1" customHeight="1" x14ac:dyDescent="0.25">
      <c r="A51" s="70" t="s">
        <v>275</v>
      </c>
      <c r="B51" s="92"/>
      <c r="C51" s="72"/>
      <c r="D51" s="172" t="s">
        <v>776</v>
      </c>
      <c r="E51" s="172"/>
      <c r="F51" s="172"/>
      <c r="G51" s="172"/>
      <c r="H51" s="86"/>
      <c r="I51" s="90">
        <v>0</v>
      </c>
      <c r="J51" s="176">
        <f t="shared" si="1"/>
        <v>0</v>
      </c>
      <c r="K51" s="80">
        <f t="shared" si="0"/>
        <v>0</v>
      </c>
    </row>
    <row r="52" spans="1:11" ht="15" hidden="1" customHeight="1" x14ac:dyDescent="0.25">
      <c r="A52" s="70">
        <v>28</v>
      </c>
      <c r="B52" s="92"/>
      <c r="C52" s="72">
        <v>8</v>
      </c>
      <c r="D52" s="173" t="s">
        <v>777</v>
      </c>
      <c r="E52" s="174"/>
      <c r="F52" s="174"/>
      <c r="G52" s="174"/>
      <c r="H52" s="87"/>
      <c r="I52" s="90">
        <v>1142400</v>
      </c>
      <c r="J52" s="176">
        <f t="shared" si="1"/>
        <v>1325184</v>
      </c>
      <c r="K52" s="80">
        <f t="shared" si="0"/>
        <v>9139200</v>
      </c>
    </row>
    <row r="53" spans="1:11" ht="15" hidden="1" customHeight="1" x14ac:dyDescent="0.25">
      <c r="A53" s="70">
        <v>29</v>
      </c>
      <c r="B53" s="92"/>
      <c r="C53" s="72">
        <v>8</v>
      </c>
      <c r="D53" s="173" t="s">
        <v>778</v>
      </c>
      <c r="E53" s="174"/>
      <c r="F53" s="174"/>
      <c r="G53" s="174"/>
      <c r="H53" s="87"/>
      <c r="I53" s="90">
        <v>381600</v>
      </c>
      <c r="J53" s="176">
        <f t="shared" si="1"/>
        <v>442655.99999999994</v>
      </c>
      <c r="K53" s="80">
        <f t="shared" si="0"/>
        <v>3052800</v>
      </c>
    </row>
    <row r="54" spans="1:11" ht="15" customHeight="1" x14ac:dyDescent="0.3">
      <c r="A54" s="70">
        <v>30</v>
      </c>
      <c r="B54" s="92"/>
      <c r="C54" s="72">
        <v>7</v>
      </c>
      <c r="D54" s="173" t="s">
        <v>779</v>
      </c>
      <c r="E54" s="174"/>
      <c r="F54" s="174"/>
      <c r="G54" s="174"/>
      <c r="H54" s="87"/>
      <c r="I54" s="90">
        <v>517550</v>
      </c>
      <c r="J54" s="176">
        <f t="shared" si="1"/>
        <v>600358</v>
      </c>
      <c r="K54" s="80">
        <f t="shared" si="0"/>
        <v>3622850</v>
      </c>
    </row>
    <row r="55" spans="1:11" ht="15" customHeight="1" x14ac:dyDescent="0.3">
      <c r="A55" s="70">
        <v>31</v>
      </c>
      <c r="B55" s="92"/>
      <c r="C55" s="72">
        <v>1</v>
      </c>
      <c r="D55" s="173" t="s">
        <v>780</v>
      </c>
      <c r="E55" s="174"/>
      <c r="F55" s="174"/>
      <c r="G55" s="174"/>
      <c r="H55" s="87"/>
      <c r="I55" s="90">
        <v>271150</v>
      </c>
      <c r="J55" s="176">
        <f t="shared" si="1"/>
        <v>314534</v>
      </c>
      <c r="K55" s="80">
        <f t="shared" si="0"/>
        <v>271150</v>
      </c>
    </row>
    <row r="56" spans="1:11" ht="15" hidden="1" customHeight="1" x14ac:dyDescent="0.25">
      <c r="A56" s="70">
        <v>32</v>
      </c>
      <c r="B56" s="92"/>
      <c r="C56" s="72">
        <v>1</v>
      </c>
      <c r="D56" s="173" t="s">
        <v>781</v>
      </c>
      <c r="E56" s="174"/>
      <c r="F56" s="174"/>
      <c r="G56" s="174"/>
      <c r="H56" s="87"/>
      <c r="I56" s="90">
        <v>213400</v>
      </c>
      <c r="J56" s="176">
        <f t="shared" si="1"/>
        <v>247543.99999999997</v>
      </c>
      <c r="K56" s="80">
        <f t="shared" si="0"/>
        <v>213400</v>
      </c>
    </row>
    <row r="57" spans="1:11" ht="15" customHeight="1" x14ac:dyDescent="0.3">
      <c r="A57" s="70">
        <v>33</v>
      </c>
      <c r="B57" s="92"/>
      <c r="C57" s="72">
        <v>3</v>
      </c>
      <c r="D57" s="173" t="s">
        <v>782</v>
      </c>
      <c r="E57" s="174"/>
      <c r="F57" s="174"/>
      <c r="G57" s="174"/>
      <c r="H57" s="87"/>
      <c r="I57" s="90">
        <v>453000</v>
      </c>
      <c r="J57" s="176">
        <f t="shared" si="1"/>
        <v>525480</v>
      </c>
      <c r="K57" s="80">
        <f t="shared" si="0"/>
        <v>1359000</v>
      </c>
    </row>
    <row r="58" spans="1:11" ht="15" customHeight="1" x14ac:dyDescent="0.3">
      <c r="A58" s="70">
        <v>34</v>
      </c>
      <c r="B58" s="92"/>
      <c r="C58" s="72">
        <v>6</v>
      </c>
      <c r="D58" s="171" t="s">
        <v>783</v>
      </c>
      <c r="E58" s="174"/>
      <c r="F58" s="174"/>
      <c r="G58" s="174"/>
      <c r="H58" s="87"/>
      <c r="I58" s="90">
        <v>478800</v>
      </c>
      <c r="J58" s="176">
        <f t="shared" si="1"/>
        <v>555408</v>
      </c>
      <c r="K58" s="80">
        <f t="shared" si="0"/>
        <v>2872800</v>
      </c>
    </row>
    <row r="59" spans="1:11" ht="15" customHeight="1" x14ac:dyDescent="0.3">
      <c r="A59" s="70">
        <v>35</v>
      </c>
      <c r="B59" s="92"/>
      <c r="C59" s="72">
        <v>3</v>
      </c>
      <c r="D59" s="171" t="s">
        <v>784</v>
      </c>
      <c r="E59" s="174"/>
      <c r="F59" s="174"/>
      <c r="G59" s="174"/>
      <c r="H59" s="86"/>
      <c r="I59" s="90">
        <v>8586000</v>
      </c>
      <c r="J59" s="176">
        <f t="shared" si="1"/>
        <v>9959760</v>
      </c>
      <c r="K59" s="80">
        <f t="shared" si="0"/>
        <v>25758000</v>
      </c>
    </row>
    <row r="60" spans="1:11" ht="15" hidden="1" customHeight="1" x14ac:dyDescent="0.25">
      <c r="A60" s="70">
        <v>36</v>
      </c>
      <c r="B60" s="92"/>
      <c r="C60" s="72">
        <v>5</v>
      </c>
      <c r="D60" s="173" t="s">
        <v>781</v>
      </c>
      <c r="E60" s="174"/>
      <c r="F60" s="174"/>
      <c r="G60" s="174"/>
      <c r="H60" s="87"/>
      <c r="I60" s="90">
        <v>213400</v>
      </c>
      <c r="J60" s="176">
        <f t="shared" si="1"/>
        <v>247543.99999999997</v>
      </c>
      <c r="K60" s="80">
        <f t="shared" si="0"/>
        <v>1067000</v>
      </c>
    </row>
    <row r="61" spans="1:11" ht="15" customHeight="1" x14ac:dyDescent="0.3">
      <c r="A61" s="70">
        <v>37</v>
      </c>
      <c r="B61" s="91"/>
      <c r="C61" s="84">
        <v>2</v>
      </c>
      <c r="D61" s="171" t="s">
        <v>785</v>
      </c>
      <c r="E61" s="174"/>
      <c r="F61" s="174"/>
      <c r="G61" s="174"/>
      <c r="H61" s="87"/>
      <c r="I61" s="90">
        <v>1488000</v>
      </c>
      <c r="J61" s="176">
        <f t="shared" si="1"/>
        <v>1726079.9999999998</v>
      </c>
      <c r="K61" s="80">
        <f t="shared" si="0"/>
        <v>2976000</v>
      </c>
    </row>
    <row r="62" spans="1:11" ht="15" customHeight="1" x14ac:dyDescent="0.3">
      <c r="A62" s="70">
        <v>38</v>
      </c>
      <c r="B62" s="92"/>
      <c r="C62" s="72">
        <v>1</v>
      </c>
      <c r="D62" s="182" t="s">
        <v>786</v>
      </c>
      <c r="E62" s="174"/>
      <c r="F62" s="174"/>
      <c r="G62" s="174"/>
      <c r="H62" s="87"/>
      <c r="I62" s="90">
        <v>4140000</v>
      </c>
      <c r="J62" s="176">
        <f t="shared" si="1"/>
        <v>4802400</v>
      </c>
      <c r="K62" s="80">
        <f t="shared" si="0"/>
        <v>4140000</v>
      </c>
    </row>
    <row r="63" spans="1:11" ht="15" customHeight="1" x14ac:dyDescent="0.3">
      <c r="A63" s="70">
        <v>39</v>
      </c>
      <c r="B63" s="92"/>
      <c r="C63" s="72">
        <v>1</v>
      </c>
      <c r="D63" s="171" t="s">
        <v>787</v>
      </c>
      <c r="E63" s="174"/>
      <c r="F63" s="174"/>
      <c r="G63" s="174"/>
      <c r="H63" s="87"/>
      <c r="I63" s="90">
        <v>3324000</v>
      </c>
      <c r="J63" s="176">
        <f t="shared" si="1"/>
        <v>3855839.9999999995</v>
      </c>
      <c r="K63" s="80">
        <f t="shared" si="0"/>
        <v>3324000</v>
      </c>
    </row>
    <row r="64" spans="1:11" ht="15" customHeight="1" x14ac:dyDescent="0.3">
      <c r="A64" s="70">
        <v>40</v>
      </c>
      <c r="B64" s="92"/>
      <c r="C64" s="72">
        <v>1</v>
      </c>
      <c r="D64" s="182" t="s">
        <v>788</v>
      </c>
      <c r="E64" s="174"/>
      <c r="F64" s="174"/>
      <c r="G64" s="174"/>
      <c r="H64" s="87"/>
      <c r="I64" s="90">
        <v>1131000</v>
      </c>
      <c r="J64" s="176">
        <f t="shared" si="1"/>
        <v>1311960</v>
      </c>
      <c r="K64" s="80">
        <f t="shared" si="0"/>
        <v>1131000</v>
      </c>
    </row>
    <row r="65" spans="1:11" ht="38.25" hidden="1" customHeight="1" x14ac:dyDescent="0.25">
      <c r="A65" s="70" t="s">
        <v>275</v>
      </c>
      <c r="B65" s="92"/>
      <c r="C65" s="72" t="s">
        <v>275</v>
      </c>
      <c r="D65" s="172" t="s">
        <v>789</v>
      </c>
      <c r="E65" s="172"/>
      <c r="F65" s="172"/>
      <c r="G65" s="172"/>
      <c r="H65" s="87"/>
      <c r="I65" s="90">
        <v>0</v>
      </c>
      <c r="J65" s="176">
        <f t="shared" si="1"/>
        <v>0</v>
      </c>
      <c r="K65" s="80"/>
    </row>
    <row r="66" spans="1:11" ht="15" hidden="1" customHeight="1" x14ac:dyDescent="0.25">
      <c r="A66" s="70">
        <v>41</v>
      </c>
      <c r="B66" s="93"/>
      <c r="C66" s="72">
        <v>3</v>
      </c>
      <c r="D66" s="173" t="s">
        <v>781</v>
      </c>
      <c r="E66" s="174"/>
      <c r="F66" s="174"/>
      <c r="G66" s="174"/>
      <c r="H66" s="87"/>
      <c r="I66" s="89">
        <v>213400</v>
      </c>
      <c r="J66" s="176">
        <f t="shared" si="1"/>
        <v>247543.99999999997</v>
      </c>
      <c r="K66" s="75">
        <f t="shared" ref="K66:K86" si="2">C66*I66</f>
        <v>640200</v>
      </c>
    </row>
    <row r="67" spans="1:11" ht="15" customHeight="1" x14ac:dyDescent="0.3">
      <c r="A67" s="70">
        <v>42</v>
      </c>
      <c r="B67" s="92"/>
      <c r="C67" s="72">
        <v>3</v>
      </c>
      <c r="D67" s="173" t="s">
        <v>780</v>
      </c>
      <c r="E67" s="174"/>
      <c r="F67" s="174"/>
      <c r="G67" s="174"/>
      <c r="H67" s="87"/>
      <c r="I67" s="90">
        <v>271150</v>
      </c>
      <c r="J67" s="176">
        <f t="shared" si="1"/>
        <v>314534</v>
      </c>
      <c r="K67" s="80">
        <f t="shared" si="2"/>
        <v>813450</v>
      </c>
    </row>
    <row r="68" spans="1:11" ht="15" customHeight="1" x14ac:dyDescent="0.3">
      <c r="A68" s="70">
        <v>43</v>
      </c>
      <c r="B68" s="92"/>
      <c r="C68" s="72">
        <v>3</v>
      </c>
      <c r="D68" s="173" t="s">
        <v>790</v>
      </c>
      <c r="E68" s="174"/>
      <c r="F68" s="174"/>
      <c r="G68" s="174"/>
      <c r="H68" s="86"/>
      <c r="I68" s="90">
        <v>3834000</v>
      </c>
      <c r="J68" s="176">
        <f t="shared" si="1"/>
        <v>4447440</v>
      </c>
      <c r="K68" s="80">
        <f t="shared" si="2"/>
        <v>11502000</v>
      </c>
    </row>
    <row r="69" spans="1:11" ht="15" customHeight="1" x14ac:dyDescent="0.3">
      <c r="A69" s="70">
        <v>44</v>
      </c>
      <c r="B69" s="92"/>
      <c r="C69" s="72">
        <v>3</v>
      </c>
      <c r="D69" s="173" t="s">
        <v>764</v>
      </c>
      <c r="E69" s="174"/>
      <c r="F69" s="174"/>
      <c r="G69" s="174"/>
      <c r="H69" s="87"/>
      <c r="I69" s="90">
        <v>376200</v>
      </c>
      <c r="J69" s="176">
        <f t="shared" si="1"/>
        <v>436391.99999999994</v>
      </c>
      <c r="K69" s="80">
        <f t="shared" si="2"/>
        <v>1128600</v>
      </c>
    </row>
    <row r="70" spans="1:11" ht="15" customHeight="1" x14ac:dyDescent="0.3">
      <c r="A70" s="70">
        <v>45</v>
      </c>
      <c r="B70" s="92"/>
      <c r="C70" s="72">
        <v>3</v>
      </c>
      <c r="D70" s="173" t="s">
        <v>791</v>
      </c>
      <c r="E70" s="174"/>
      <c r="F70" s="174"/>
      <c r="G70" s="174"/>
      <c r="H70" s="87"/>
      <c r="I70" s="90">
        <v>987600</v>
      </c>
      <c r="J70" s="176">
        <f t="shared" si="1"/>
        <v>1145616</v>
      </c>
      <c r="K70" s="80">
        <f t="shared" si="2"/>
        <v>2962800</v>
      </c>
    </row>
    <row r="71" spans="1:11" ht="15" customHeight="1" x14ac:dyDescent="0.3">
      <c r="A71" s="70">
        <v>46</v>
      </c>
      <c r="B71" s="92"/>
      <c r="C71" s="72">
        <v>3</v>
      </c>
      <c r="D71" s="185" t="s">
        <v>782</v>
      </c>
      <c r="E71" s="174"/>
      <c r="F71" s="174"/>
      <c r="G71" s="174"/>
      <c r="H71" s="87"/>
      <c r="I71" s="90">
        <v>453000</v>
      </c>
      <c r="J71" s="176">
        <f t="shared" si="1"/>
        <v>525480</v>
      </c>
      <c r="K71" s="80">
        <f t="shared" si="2"/>
        <v>1359000</v>
      </c>
    </row>
    <row r="72" spans="1:11" ht="15" customHeight="1" x14ac:dyDescent="0.3">
      <c r="A72" s="70">
        <v>47</v>
      </c>
      <c r="B72" s="92"/>
      <c r="C72" s="72">
        <v>3</v>
      </c>
      <c r="D72" s="171" t="s">
        <v>792</v>
      </c>
      <c r="E72" s="174"/>
      <c r="F72" s="174"/>
      <c r="G72" s="174"/>
      <c r="H72" s="87"/>
      <c r="I72" s="90">
        <v>2073750</v>
      </c>
      <c r="J72" s="176">
        <f t="shared" si="1"/>
        <v>2405550</v>
      </c>
      <c r="K72" s="80">
        <f t="shared" si="2"/>
        <v>6221250</v>
      </c>
    </row>
    <row r="73" spans="1:11" ht="15" customHeight="1" x14ac:dyDescent="0.3">
      <c r="A73" s="70">
        <v>48</v>
      </c>
      <c r="B73" s="91"/>
      <c r="C73" s="84">
        <v>3</v>
      </c>
      <c r="D73" s="171" t="s">
        <v>793</v>
      </c>
      <c r="E73" s="174"/>
      <c r="F73" s="174"/>
      <c r="G73" s="174"/>
      <c r="H73" s="87"/>
      <c r="I73" s="90">
        <v>878350</v>
      </c>
      <c r="J73" s="176">
        <f t="shared" si="1"/>
        <v>1018885.9999999999</v>
      </c>
      <c r="K73" s="80">
        <f t="shared" si="2"/>
        <v>2635050</v>
      </c>
    </row>
    <row r="74" spans="1:11" ht="15" customHeight="1" x14ac:dyDescent="0.3">
      <c r="A74" s="70">
        <v>49</v>
      </c>
      <c r="B74" s="92"/>
      <c r="C74" s="72">
        <v>3</v>
      </c>
      <c r="D74" s="173" t="s">
        <v>794</v>
      </c>
      <c r="E74" s="174"/>
      <c r="F74" s="174"/>
      <c r="G74" s="174"/>
      <c r="H74" s="87"/>
      <c r="I74" s="90">
        <v>855600</v>
      </c>
      <c r="J74" s="176">
        <f t="shared" si="1"/>
        <v>992495.99999999988</v>
      </c>
      <c r="K74" s="80">
        <f t="shared" si="2"/>
        <v>2566800</v>
      </c>
    </row>
    <row r="75" spans="1:11" ht="15" customHeight="1" x14ac:dyDescent="0.3">
      <c r="A75" s="70">
        <v>50</v>
      </c>
      <c r="B75" s="92"/>
      <c r="C75" s="72">
        <v>3</v>
      </c>
      <c r="D75" s="173" t="s">
        <v>795</v>
      </c>
      <c r="E75" s="174"/>
      <c r="F75" s="174"/>
      <c r="G75" s="174"/>
      <c r="H75" s="87"/>
      <c r="I75" s="90">
        <v>360250</v>
      </c>
      <c r="J75" s="176">
        <f t="shared" si="1"/>
        <v>417890</v>
      </c>
      <c r="K75" s="80">
        <f t="shared" si="2"/>
        <v>1080750</v>
      </c>
    </row>
    <row r="76" spans="1:11" ht="15" hidden="1" customHeight="1" x14ac:dyDescent="0.25">
      <c r="A76" s="70">
        <v>51</v>
      </c>
      <c r="B76" s="92"/>
      <c r="C76" s="72">
        <v>1</v>
      </c>
      <c r="D76" s="173" t="s">
        <v>771</v>
      </c>
      <c r="E76" s="174"/>
      <c r="F76" s="174"/>
      <c r="G76" s="174"/>
      <c r="H76" s="87"/>
      <c r="I76" s="90">
        <v>282000</v>
      </c>
      <c r="J76" s="176">
        <f t="shared" si="1"/>
        <v>327120</v>
      </c>
      <c r="K76" s="80">
        <f t="shared" si="2"/>
        <v>282000</v>
      </c>
    </row>
    <row r="77" spans="1:11" ht="15" hidden="1" customHeight="1" x14ac:dyDescent="0.25">
      <c r="A77" s="70">
        <v>52</v>
      </c>
      <c r="B77" s="92"/>
      <c r="C77" s="72">
        <v>2</v>
      </c>
      <c r="D77" s="171" t="s">
        <v>796</v>
      </c>
      <c r="E77" s="174"/>
      <c r="F77" s="174"/>
      <c r="G77" s="174"/>
      <c r="H77" s="87"/>
      <c r="I77" s="90">
        <v>2015280</v>
      </c>
      <c r="J77" s="176">
        <f t="shared" si="1"/>
        <v>2337724.7999999998</v>
      </c>
      <c r="K77" s="80">
        <f t="shared" si="2"/>
        <v>4030560</v>
      </c>
    </row>
    <row r="78" spans="1:11" ht="15" hidden="1" customHeight="1" x14ac:dyDescent="0.25">
      <c r="A78" s="70">
        <v>53</v>
      </c>
      <c r="B78" s="92"/>
      <c r="C78" s="72">
        <v>2</v>
      </c>
      <c r="D78" s="171" t="s">
        <v>797</v>
      </c>
      <c r="E78" s="174"/>
      <c r="F78" s="174"/>
      <c r="G78" s="174"/>
      <c r="H78" s="87"/>
      <c r="I78" s="90">
        <v>616200</v>
      </c>
      <c r="J78" s="176">
        <f t="shared" si="1"/>
        <v>714792</v>
      </c>
      <c r="K78" s="80">
        <f t="shared" si="2"/>
        <v>1232400</v>
      </c>
    </row>
    <row r="79" spans="1:11" ht="15" customHeight="1" x14ac:dyDescent="0.3">
      <c r="A79" s="70">
        <v>54</v>
      </c>
      <c r="B79" s="92"/>
      <c r="C79" s="72">
        <v>1</v>
      </c>
      <c r="D79" s="171" t="s">
        <v>798</v>
      </c>
      <c r="E79" s="174"/>
      <c r="F79" s="174"/>
      <c r="G79" s="174"/>
      <c r="H79" s="87"/>
      <c r="I79" s="90">
        <v>15540000</v>
      </c>
      <c r="J79" s="176">
        <f t="shared" si="1"/>
        <v>18026400</v>
      </c>
      <c r="K79" s="80">
        <f t="shared" si="2"/>
        <v>15540000</v>
      </c>
    </row>
    <row r="80" spans="1:11" ht="15" customHeight="1" x14ac:dyDescent="0.3">
      <c r="A80" s="70">
        <v>55</v>
      </c>
      <c r="B80" s="92"/>
      <c r="C80" s="72">
        <v>1</v>
      </c>
      <c r="D80" s="171" t="s">
        <v>799</v>
      </c>
      <c r="E80" s="174"/>
      <c r="F80" s="174"/>
      <c r="G80" s="174"/>
      <c r="H80" s="87"/>
      <c r="I80" s="90">
        <v>6648000</v>
      </c>
      <c r="J80" s="176">
        <f t="shared" si="1"/>
        <v>7711679.9999999991</v>
      </c>
      <c r="K80" s="80">
        <f t="shared" si="2"/>
        <v>6648000</v>
      </c>
    </row>
    <row r="81" spans="1:11" ht="15" customHeight="1" x14ac:dyDescent="0.3">
      <c r="A81" s="70">
        <v>56</v>
      </c>
      <c r="B81" s="92"/>
      <c r="C81" s="72">
        <v>1</v>
      </c>
      <c r="D81" s="171" t="s">
        <v>800</v>
      </c>
      <c r="E81" s="174"/>
      <c r="F81" s="174"/>
      <c r="G81" s="174"/>
      <c r="H81" s="87"/>
      <c r="I81" s="90">
        <v>17682000</v>
      </c>
      <c r="J81" s="176">
        <f t="shared" si="1"/>
        <v>20511120</v>
      </c>
      <c r="K81" s="80">
        <f t="shared" si="2"/>
        <v>17682000</v>
      </c>
    </row>
    <row r="82" spans="1:11" ht="15" customHeight="1" x14ac:dyDescent="0.3">
      <c r="A82" s="70">
        <v>57</v>
      </c>
      <c r="B82" s="92"/>
      <c r="C82" s="72">
        <v>1</v>
      </c>
      <c r="D82" s="171" t="s">
        <v>801</v>
      </c>
      <c r="E82" s="174"/>
      <c r="F82" s="174"/>
      <c r="G82" s="174"/>
      <c r="H82" s="87"/>
      <c r="I82" s="90">
        <v>8688000</v>
      </c>
      <c r="J82" s="176">
        <f t="shared" si="1"/>
        <v>10078080</v>
      </c>
      <c r="K82" s="80">
        <f t="shared" si="2"/>
        <v>8688000</v>
      </c>
    </row>
    <row r="83" spans="1:11" ht="15" customHeight="1" x14ac:dyDescent="0.3">
      <c r="A83" s="70">
        <v>58</v>
      </c>
      <c r="B83" s="92"/>
      <c r="C83" s="72">
        <v>1</v>
      </c>
      <c r="D83" s="171" t="s">
        <v>802</v>
      </c>
      <c r="E83" s="174"/>
      <c r="F83" s="174"/>
      <c r="G83" s="174"/>
      <c r="H83" s="87"/>
      <c r="I83" s="90">
        <v>11196000</v>
      </c>
      <c r="J83" s="176">
        <f t="shared" si="1"/>
        <v>12987360</v>
      </c>
      <c r="K83" s="80">
        <f t="shared" si="2"/>
        <v>11196000</v>
      </c>
    </row>
    <row r="84" spans="1:11" ht="15" customHeight="1" x14ac:dyDescent="0.3">
      <c r="A84" s="70">
        <v>59</v>
      </c>
      <c r="B84" s="92"/>
      <c r="C84" s="72">
        <v>1</v>
      </c>
      <c r="D84" s="171" t="s">
        <v>801</v>
      </c>
      <c r="E84" s="174"/>
      <c r="F84" s="174"/>
      <c r="G84" s="174"/>
      <c r="H84" s="86"/>
      <c r="I84" s="90">
        <v>8688000</v>
      </c>
      <c r="J84" s="176">
        <f t="shared" si="1"/>
        <v>10078080</v>
      </c>
      <c r="K84" s="80">
        <f t="shared" si="2"/>
        <v>8688000</v>
      </c>
    </row>
    <row r="85" spans="1:11" ht="15" customHeight="1" x14ac:dyDescent="0.3">
      <c r="A85" s="70">
        <v>60</v>
      </c>
      <c r="B85" s="92"/>
      <c r="C85" s="72">
        <v>1</v>
      </c>
      <c r="D85" s="171" t="s">
        <v>803</v>
      </c>
      <c r="E85" s="174"/>
      <c r="F85" s="174"/>
      <c r="G85" s="174"/>
      <c r="H85" s="87"/>
      <c r="I85" s="90">
        <v>1998000</v>
      </c>
      <c r="J85" s="176">
        <f t="shared" ref="J85:J148" si="3">I85*1.16</f>
        <v>2317680</v>
      </c>
      <c r="K85" s="80">
        <f t="shared" si="2"/>
        <v>1998000</v>
      </c>
    </row>
    <row r="86" spans="1:11" ht="15" hidden="1" customHeight="1" x14ac:dyDescent="0.25">
      <c r="A86" s="70">
        <v>61</v>
      </c>
      <c r="B86" s="92"/>
      <c r="C86" s="72">
        <v>5</v>
      </c>
      <c r="D86" s="173" t="s">
        <v>797</v>
      </c>
      <c r="E86" s="174"/>
      <c r="F86" s="174"/>
      <c r="G86" s="174"/>
      <c r="H86" s="87"/>
      <c r="I86" s="90">
        <v>616200</v>
      </c>
      <c r="J86" s="176">
        <f t="shared" si="3"/>
        <v>714792</v>
      </c>
      <c r="K86" s="80">
        <f t="shared" si="2"/>
        <v>3081000</v>
      </c>
    </row>
    <row r="87" spans="1:11" ht="15" hidden="1" customHeight="1" x14ac:dyDescent="0.25">
      <c r="A87" s="70" t="s">
        <v>275</v>
      </c>
      <c r="B87" s="92"/>
      <c r="C87" s="72" t="s">
        <v>275</v>
      </c>
      <c r="D87" s="172" t="s">
        <v>804</v>
      </c>
      <c r="E87" s="172"/>
      <c r="F87" s="172"/>
      <c r="G87" s="172"/>
      <c r="H87" s="86"/>
      <c r="I87" s="90">
        <v>0</v>
      </c>
      <c r="J87" s="176">
        <f t="shared" si="3"/>
        <v>0</v>
      </c>
      <c r="K87" s="80"/>
    </row>
    <row r="88" spans="1:11" ht="15" hidden="1" customHeight="1" x14ac:dyDescent="0.25">
      <c r="A88" s="70">
        <v>62</v>
      </c>
      <c r="B88" s="92"/>
      <c r="C88" s="72">
        <v>2</v>
      </c>
      <c r="D88" s="183" t="s">
        <v>805</v>
      </c>
      <c r="E88" s="174"/>
      <c r="F88" s="174"/>
      <c r="G88" s="174"/>
      <c r="H88" s="87"/>
      <c r="I88" s="90">
        <v>125400</v>
      </c>
      <c r="J88" s="176">
        <f t="shared" si="3"/>
        <v>145464</v>
      </c>
      <c r="K88" s="80">
        <f t="shared" ref="K88:K151" si="4">C88*I88</f>
        <v>250800</v>
      </c>
    </row>
    <row r="89" spans="1:11" ht="15" hidden="1" customHeight="1" x14ac:dyDescent="0.25">
      <c r="A89" s="70">
        <v>63</v>
      </c>
      <c r="B89" s="92"/>
      <c r="C89" s="72">
        <v>2</v>
      </c>
      <c r="D89" s="173" t="s">
        <v>806</v>
      </c>
      <c r="E89" s="174"/>
      <c r="F89" s="174"/>
      <c r="G89" s="174"/>
      <c r="H89" s="87"/>
      <c r="I89" s="90">
        <v>150150</v>
      </c>
      <c r="J89" s="176">
        <f t="shared" si="3"/>
        <v>174174</v>
      </c>
      <c r="K89" s="80">
        <f t="shared" si="4"/>
        <v>300300</v>
      </c>
    </row>
    <row r="90" spans="1:11" ht="15" hidden="1" customHeight="1" x14ac:dyDescent="0.25">
      <c r="A90" s="70">
        <v>64</v>
      </c>
      <c r="B90" s="92"/>
      <c r="C90" s="72">
        <v>2</v>
      </c>
      <c r="D90" s="173" t="s">
        <v>807</v>
      </c>
      <c r="E90" s="174"/>
      <c r="F90" s="174"/>
      <c r="G90" s="174"/>
      <c r="H90" s="86"/>
      <c r="I90" s="90">
        <v>1617600</v>
      </c>
      <c r="J90" s="176">
        <f t="shared" si="3"/>
        <v>1876415.9999999998</v>
      </c>
      <c r="K90" s="80">
        <f t="shared" si="4"/>
        <v>3235200</v>
      </c>
    </row>
    <row r="91" spans="1:11" ht="15" hidden="1" customHeight="1" x14ac:dyDescent="0.25">
      <c r="A91" s="70">
        <v>65</v>
      </c>
      <c r="B91" s="92"/>
      <c r="C91" s="72">
        <v>2</v>
      </c>
      <c r="D91" s="173" t="s">
        <v>781</v>
      </c>
      <c r="E91" s="174"/>
      <c r="F91" s="174"/>
      <c r="G91" s="174"/>
      <c r="H91" s="87"/>
      <c r="I91" s="90">
        <v>213400</v>
      </c>
      <c r="J91" s="176">
        <f t="shared" si="3"/>
        <v>247543.99999999997</v>
      </c>
      <c r="K91" s="80">
        <f t="shared" si="4"/>
        <v>426800</v>
      </c>
    </row>
    <row r="92" spans="1:11" ht="15" hidden="1" customHeight="1" x14ac:dyDescent="0.25">
      <c r="A92" s="70">
        <v>66</v>
      </c>
      <c r="B92" s="92"/>
      <c r="C92" s="72">
        <v>2</v>
      </c>
      <c r="D92" s="173" t="s">
        <v>808</v>
      </c>
      <c r="E92" s="174"/>
      <c r="F92" s="174"/>
      <c r="G92" s="174"/>
      <c r="H92" s="86"/>
      <c r="I92" s="90">
        <v>921600</v>
      </c>
      <c r="J92" s="176">
        <f t="shared" si="3"/>
        <v>1069056</v>
      </c>
      <c r="K92" s="80">
        <f t="shared" si="4"/>
        <v>1843200</v>
      </c>
    </row>
    <row r="93" spans="1:11" ht="15" hidden="1" customHeight="1" x14ac:dyDescent="0.25">
      <c r="A93" s="70">
        <v>67</v>
      </c>
      <c r="B93" s="92"/>
      <c r="C93" s="72">
        <v>2</v>
      </c>
      <c r="D93" s="173" t="s">
        <v>809</v>
      </c>
      <c r="E93" s="174"/>
      <c r="F93" s="174"/>
      <c r="G93" s="174"/>
      <c r="H93" s="87"/>
      <c r="I93" s="90">
        <v>282000</v>
      </c>
      <c r="J93" s="176">
        <f t="shared" si="3"/>
        <v>327120</v>
      </c>
      <c r="K93" s="80">
        <f t="shared" si="4"/>
        <v>564000</v>
      </c>
    </row>
    <row r="94" spans="1:11" ht="15" hidden="1" customHeight="1" x14ac:dyDescent="0.25">
      <c r="A94" s="70">
        <v>68</v>
      </c>
      <c r="B94" s="92"/>
      <c r="C94" s="72">
        <v>2</v>
      </c>
      <c r="D94" s="184" t="s">
        <v>810</v>
      </c>
      <c r="E94" s="174"/>
      <c r="F94" s="174"/>
      <c r="G94" s="174"/>
      <c r="H94" s="87"/>
      <c r="I94" s="90">
        <v>1295000</v>
      </c>
      <c r="J94" s="176">
        <f t="shared" si="3"/>
        <v>1502200</v>
      </c>
      <c r="K94" s="80">
        <f t="shared" si="4"/>
        <v>2590000</v>
      </c>
    </row>
    <row r="95" spans="1:11" ht="15" hidden="1" customHeight="1" x14ac:dyDescent="0.25">
      <c r="A95" s="70">
        <v>69</v>
      </c>
      <c r="B95" s="92"/>
      <c r="C95" s="72">
        <v>2</v>
      </c>
      <c r="D95" s="181" t="s">
        <v>811</v>
      </c>
      <c r="E95" s="174"/>
      <c r="F95" s="174"/>
      <c r="G95" s="174"/>
      <c r="H95" s="87"/>
      <c r="I95" s="90">
        <v>589600</v>
      </c>
      <c r="J95" s="176">
        <f t="shared" si="3"/>
        <v>683936</v>
      </c>
      <c r="K95" s="80">
        <f t="shared" si="4"/>
        <v>1179200</v>
      </c>
    </row>
    <row r="96" spans="1:11" ht="15" hidden="1" customHeight="1" x14ac:dyDescent="0.25">
      <c r="A96" s="70">
        <v>70</v>
      </c>
      <c r="B96" s="92"/>
      <c r="C96" s="72">
        <v>2</v>
      </c>
      <c r="D96" s="173" t="s">
        <v>812</v>
      </c>
      <c r="E96" s="174"/>
      <c r="F96" s="174"/>
      <c r="G96" s="174"/>
      <c r="H96" s="87"/>
      <c r="I96" s="90">
        <v>500400</v>
      </c>
      <c r="J96" s="176">
        <f t="shared" si="3"/>
        <v>580464</v>
      </c>
      <c r="K96" s="80">
        <f t="shared" si="4"/>
        <v>1000800</v>
      </c>
    </row>
    <row r="97" spans="1:11" ht="15" hidden="1" customHeight="1" x14ac:dyDescent="0.25">
      <c r="A97" s="70">
        <v>71</v>
      </c>
      <c r="B97" s="91"/>
      <c r="C97" s="94">
        <v>2</v>
      </c>
      <c r="D97" s="173" t="s">
        <v>813</v>
      </c>
      <c r="E97" s="174"/>
      <c r="F97" s="174"/>
      <c r="G97" s="174"/>
      <c r="H97" s="87"/>
      <c r="I97" s="90">
        <v>189750</v>
      </c>
      <c r="J97" s="176">
        <f t="shared" si="3"/>
        <v>220109.99999999997</v>
      </c>
      <c r="K97" s="80">
        <f t="shared" si="4"/>
        <v>379500</v>
      </c>
    </row>
    <row r="98" spans="1:11" ht="15" customHeight="1" x14ac:dyDescent="0.3">
      <c r="A98" s="70">
        <v>72</v>
      </c>
      <c r="B98" s="92"/>
      <c r="C98" s="72">
        <v>1</v>
      </c>
      <c r="D98" s="173" t="s">
        <v>814</v>
      </c>
      <c r="E98" s="174"/>
      <c r="F98" s="174"/>
      <c r="G98" s="174"/>
      <c r="H98" s="87"/>
      <c r="I98" s="90">
        <v>258000</v>
      </c>
      <c r="J98" s="176">
        <f t="shared" si="3"/>
        <v>299280</v>
      </c>
      <c r="K98" s="80">
        <f t="shared" si="4"/>
        <v>258000</v>
      </c>
    </row>
    <row r="99" spans="1:11" ht="15" customHeight="1" x14ac:dyDescent="0.3">
      <c r="A99" s="70">
        <v>73</v>
      </c>
      <c r="B99" s="92"/>
      <c r="C99" s="72">
        <v>1</v>
      </c>
      <c r="D99" s="171" t="s">
        <v>815</v>
      </c>
      <c r="E99" s="174"/>
      <c r="F99" s="174"/>
      <c r="G99" s="174"/>
      <c r="H99" s="87"/>
      <c r="I99" s="90">
        <v>1182000</v>
      </c>
      <c r="J99" s="176">
        <f t="shared" si="3"/>
        <v>1371120</v>
      </c>
      <c r="K99" s="80">
        <f t="shared" si="4"/>
        <v>1182000</v>
      </c>
    </row>
    <row r="100" spans="1:11" ht="15" customHeight="1" x14ac:dyDescent="0.3">
      <c r="A100" s="70">
        <v>72</v>
      </c>
      <c r="B100" s="92"/>
      <c r="C100" s="72">
        <v>1</v>
      </c>
      <c r="D100" s="181" t="s">
        <v>816</v>
      </c>
      <c r="E100" s="174"/>
      <c r="F100" s="174"/>
      <c r="G100" s="174"/>
      <c r="H100" s="86"/>
      <c r="I100" s="90">
        <v>4548000</v>
      </c>
      <c r="J100" s="176">
        <f t="shared" si="3"/>
        <v>5275680</v>
      </c>
      <c r="K100" s="80">
        <f t="shared" si="4"/>
        <v>4548000</v>
      </c>
    </row>
    <row r="101" spans="1:11" ht="15" customHeight="1" x14ac:dyDescent="0.3">
      <c r="A101" s="70">
        <v>73</v>
      </c>
      <c r="B101" s="92"/>
      <c r="C101" s="72">
        <v>1</v>
      </c>
      <c r="D101" s="181" t="s">
        <v>817</v>
      </c>
      <c r="E101" s="174"/>
      <c r="F101" s="174"/>
      <c r="G101" s="174"/>
      <c r="H101" s="87"/>
      <c r="I101" s="90">
        <v>5832000</v>
      </c>
      <c r="J101" s="176">
        <f t="shared" si="3"/>
        <v>6765119.9999999991</v>
      </c>
      <c r="K101" s="80">
        <f t="shared" si="4"/>
        <v>5832000</v>
      </c>
    </row>
    <row r="102" spans="1:11" ht="15" customHeight="1" x14ac:dyDescent="0.3">
      <c r="A102" s="70">
        <v>74</v>
      </c>
      <c r="B102" s="92"/>
      <c r="C102" s="72">
        <v>2</v>
      </c>
      <c r="D102" s="171" t="s">
        <v>818</v>
      </c>
      <c r="E102" s="174"/>
      <c r="F102" s="174"/>
      <c r="G102" s="174"/>
      <c r="H102" s="87"/>
      <c r="I102" s="90">
        <v>427500</v>
      </c>
      <c r="J102" s="176">
        <f t="shared" si="3"/>
        <v>495899.99999999994</v>
      </c>
      <c r="K102" s="80">
        <f t="shared" si="4"/>
        <v>855000</v>
      </c>
    </row>
    <row r="103" spans="1:11" ht="15" hidden="1" customHeight="1" x14ac:dyDescent="0.25">
      <c r="A103" s="70">
        <v>75</v>
      </c>
      <c r="B103" s="92"/>
      <c r="C103" s="72">
        <v>2</v>
      </c>
      <c r="D103" s="173" t="s">
        <v>809</v>
      </c>
      <c r="E103" s="174"/>
      <c r="F103" s="174"/>
      <c r="G103" s="174"/>
      <c r="H103" s="87"/>
      <c r="I103" s="90">
        <v>282000</v>
      </c>
      <c r="J103" s="176">
        <f t="shared" si="3"/>
        <v>327120</v>
      </c>
      <c r="K103" s="80">
        <f t="shared" si="4"/>
        <v>564000</v>
      </c>
    </row>
    <row r="104" spans="1:11" ht="15" customHeight="1" x14ac:dyDescent="0.3">
      <c r="A104" s="70">
        <v>76</v>
      </c>
      <c r="B104" s="92"/>
      <c r="C104" s="72">
        <v>2</v>
      </c>
      <c r="D104" s="181" t="s">
        <v>793</v>
      </c>
      <c r="E104" s="174"/>
      <c r="F104" s="174"/>
      <c r="G104" s="174"/>
      <c r="H104" s="87"/>
      <c r="I104" s="90">
        <v>878350</v>
      </c>
      <c r="J104" s="176">
        <f t="shared" si="3"/>
        <v>1018885.9999999999</v>
      </c>
      <c r="K104" s="80">
        <f t="shared" si="4"/>
        <v>1756700</v>
      </c>
    </row>
    <row r="105" spans="1:11" ht="15" customHeight="1" x14ac:dyDescent="0.3">
      <c r="A105" s="70">
        <v>77</v>
      </c>
      <c r="B105" s="91"/>
      <c r="C105" s="84">
        <v>5</v>
      </c>
      <c r="D105" s="173" t="s">
        <v>764</v>
      </c>
      <c r="E105" s="174"/>
      <c r="F105" s="174"/>
      <c r="G105" s="174"/>
      <c r="H105" s="87"/>
      <c r="I105" s="90">
        <v>376200</v>
      </c>
      <c r="J105" s="176">
        <f t="shared" si="3"/>
        <v>436391.99999999994</v>
      </c>
      <c r="K105" s="80">
        <f t="shared" si="4"/>
        <v>1881000</v>
      </c>
    </row>
    <row r="106" spans="1:11" ht="15" customHeight="1" x14ac:dyDescent="0.3">
      <c r="A106" s="70">
        <v>78</v>
      </c>
      <c r="B106" s="92"/>
      <c r="C106" s="72">
        <v>1</v>
      </c>
      <c r="D106" s="173" t="s">
        <v>819</v>
      </c>
      <c r="E106" s="174"/>
      <c r="F106" s="174"/>
      <c r="G106" s="174"/>
      <c r="H106" s="87"/>
      <c r="I106" s="90">
        <v>532950</v>
      </c>
      <c r="J106" s="176">
        <f t="shared" si="3"/>
        <v>618222</v>
      </c>
      <c r="K106" s="80">
        <f t="shared" si="4"/>
        <v>532950</v>
      </c>
    </row>
    <row r="107" spans="1:11" ht="15" customHeight="1" x14ac:dyDescent="0.3">
      <c r="A107" s="70">
        <v>79</v>
      </c>
      <c r="B107" s="91"/>
      <c r="C107" s="84">
        <v>2</v>
      </c>
      <c r="D107" s="173" t="s">
        <v>820</v>
      </c>
      <c r="E107" s="174"/>
      <c r="F107" s="174"/>
      <c r="G107" s="174"/>
      <c r="H107" s="87"/>
      <c r="I107" s="90">
        <v>1080000</v>
      </c>
      <c r="J107" s="176">
        <f t="shared" si="3"/>
        <v>1252800</v>
      </c>
      <c r="K107" s="80">
        <f t="shared" si="4"/>
        <v>2160000</v>
      </c>
    </row>
    <row r="108" spans="1:11" ht="15" customHeight="1" x14ac:dyDescent="0.3">
      <c r="A108" s="70">
        <v>80</v>
      </c>
      <c r="B108" s="92"/>
      <c r="C108" s="72">
        <v>2</v>
      </c>
      <c r="D108" s="181" t="s">
        <v>821</v>
      </c>
      <c r="E108" s="174"/>
      <c r="F108" s="174"/>
      <c r="G108" s="174"/>
      <c r="H108" s="87"/>
      <c r="I108" s="90">
        <v>1764000</v>
      </c>
      <c r="J108" s="176">
        <f t="shared" si="3"/>
        <v>2046239.9999999998</v>
      </c>
      <c r="K108" s="80">
        <f t="shared" si="4"/>
        <v>3528000</v>
      </c>
    </row>
    <row r="109" spans="1:11" ht="15" customHeight="1" x14ac:dyDescent="0.3">
      <c r="A109" s="70">
        <v>81</v>
      </c>
      <c r="B109" s="92"/>
      <c r="C109" s="72">
        <v>2</v>
      </c>
      <c r="D109" s="181" t="s">
        <v>822</v>
      </c>
      <c r="E109" s="174"/>
      <c r="F109" s="174"/>
      <c r="G109" s="174"/>
      <c r="H109" s="87"/>
      <c r="I109" s="90">
        <v>6384000</v>
      </c>
      <c r="J109" s="176">
        <f t="shared" si="3"/>
        <v>7405439.9999999991</v>
      </c>
      <c r="K109" s="80">
        <f t="shared" si="4"/>
        <v>12768000</v>
      </c>
    </row>
    <row r="110" spans="1:11" ht="15" hidden="1" customHeight="1" x14ac:dyDescent="0.25">
      <c r="A110" s="70" t="s">
        <v>275</v>
      </c>
      <c r="B110" s="92"/>
      <c r="C110" s="72"/>
      <c r="D110" s="172" t="s">
        <v>823</v>
      </c>
      <c r="E110" s="172"/>
      <c r="F110" s="172"/>
      <c r="G110" s="172"/>
      <c r="H110" s="87"/>
      <c r="I110" s="90">
        <v>0</v>
      </c>
      <c r="J110" s="176">
        <f t="shared" si="3"/>
        <v>0</v>
      </c>
      <c r="K110" s="80">
        <f t="shared" si="4"/>
        <v>0</v>
      </c>
    </row>
    <row r="111" spans="1:11" ht="15" hidden="1" customHeight="1" x14ac:dyDescent="0.25">
      <c r="A111" s="70">
        <v>82</v>
      </c>
      <c r="B111" s="92"/>
      <c r="C111" s="72">
        <v>68</v>
      </c>
      <c r="D111" s="173" t="s">
        <v>781</v>
      </c>
      <c r="E111" s="174"/>
      <c r="F111" s="174"/>
      <c r="G111" s="174"/>
      <c r="H111" s="87"/>
      <c r="I111" s="90">
        <v>213400</v>
      </c>
      <c r="J111" s="176">
        <f t="shared" si="3"/>
        <v>247543.99999999997</v>
      </c>
      <c r="K111" s="80">
        <f t="shared" si="4"/>
        <v>14511200</v>
      </c>
    </row>
    <row r="112" spans="1:11" ht="15" hidden="1" customHeight="1" x14ac:dyDescent="0.25">
      <c r="A112" s="70">
        <v>83</v>
      </c>
      <c r="B112" s="92"/>
      <c r="C112" s="72">
        <v>20</v>
      </c>
      <c r="D112" s="181" t="s">
        <v>824</v>
      </c>
      <c r="E112" s="174"/>
      <c r="F112" s="174"/>
      <c r="G112" s="174"/>
      <c r="H112" s="87"/>
      <c r="I112" s="90">
        <v>1951200</v>
      </c>
      <c r="J112" s="176">
        <f t="shared" si="3"/>
        <v>2263392</v>
      </c>
      <c r="K112" s="80">
        <f t="shared" si="4"/>
        <v>39024000</v>
      </c>
    </row>
    <row r="113" spans="1:11" ht="15" hidden="1" customHeight="1" x14ac:dyDescent="0.25">
      <c r="A113" s="70">
        <v>84</v>
      </c>
      <c r="B113" s="92"/>
      <c r="C113" s="72">
        <v>24</v>
      </c>
      <c r="D113" s="173" t="s">
        <v>825</v>
      </c>
      <c r="E113" s="174"/>
      <c r="F113" s="174"/>
      <c r="G113" s="174" t="s">
        <v>37</v>
      </c>
      <c r="H113" s="87"/>
      <c r="I113" s="90">
        <v>825600</v>
      </c>
      <c r="J113" s="176">
        <f t="shared" si="3"/>
        <v>957695.99999999988</v>
      </c>
      <c r="K113" s="80">
        <f t="shared" si="4"/>
        <v>19814400</v>
      </c>
    </row>
    <row r="114" spans="1:11" ht="15" hidden="1" customHeight="1" x14ac:dyDescent="0.25">
      <c r="A114" s="70">
        <v>85</v>
      </c>
      <c r="B114" s="92"/>
      <c r="C114" s="72">
        <v>24</v>
      </c>
      <c r="D114" s="173" t="s">
        <v>826</v>
      </c>
      <c r="E114" s="174"/>
      <c r="F114" s="174"/>
      <c r="G114" s="174"/>
      <c r="H114" s="87"/>
      <c r="I114" s="90">
        <v>262800</v>
      </c>
      <c r="J114" s="176">
        <f t="shared" si="3"/>
        <v>304848</v>
      </c>
      <c r="K114" s="80">
        <f t="shared" si="4"/>
        <v>6307200</v>
      </c>
    </row>
    <row r="115" spans="1:11" ht="15" hidden="1" customHeight="1" x14ac:dyDescent="0.25">
      <c r="A115" s="70">
        <v>86</v>
      </c>
      <c r="B115" s="92"/>
      <c r="C115" s="72">
        <v>8</v>
      </c>
      <c r="D115" s="173" t="s">
        <v>827</v>
      </c>
      <c r="E115" s="174"/>
      <c r="F115" s="174"/>
      <c r="G115" s="174"/>
      <c r="H115" s="87"/>
      <c r="I115" s="90">
        <v>362400</v>
      </c>
      <c r="J115" s="176">
        <f t="shared" si="3"/>
        <v>420384</v>
      </c>
      <c r="K115" s="80">
        <f t="shared" si="4"/>
        <v>2899200</v>
      </c>
    </row>
    <row r="116" spans="1:11" ht="15" hidden="1" customHeight="1" x14ac:dyDescent="0.25">
      <c r="A116" s="70">
        <v>87</v>
      </c>
      <c r="B116" s="92"/>
      <c r="C116" s="72">
        <v>28</v>
      </c>
      <c r="D116" s="173" t="s">
        <v>828</v>
      </c>
      <c r="E116" s="174"/>
      <c r="F116" s="174"/>
      <c r="G116" s="174"/>
      <c r="H116" s="87"/>
      <c r="I116" s="90">
        <v>1201800</v>
      </c>
      <c r="J116" s="176">
        <f t="shared" si="3"/>
        <v>1394088</v>
      </c>
      <c r="K116" s="80">
        <f t="shared" si="4"/>
        <v>33650400</v>
      </c>
    </row>
    <row r="117" spans="1:11" ht="15" hidden="1" customHeight="1" x14ac:dyDescent="0.25">
      <c r="A117" s="70">
        <v>88</v>
      </c>
      <c r="B117" s="92"/>
      <c r="C117" s="72">
        <v>16</v>
      </c>
      <c r="D117" s="174" t="s">
        <v>759</v>
      </c>
      <c r="E117" s="174"/>
      <c r="F117" s="174"/>
      <c r="G117" s="174"/>
      <c r="H117" s="86"/>
      <c r="I117" s="90">
        <v>3276000</v>
      </c>
      <c r="J117" s="176">
        <f t="shared" si="3"/>
        <v>3800159.9999999995</v>
      </c>
      <c r="K117" s="80">
        <f t="shared" si="4"/>
        <v>52416000</v>
      </c>
    </row>
    <row r="118" spans="1:11" ht="15" hidden="1" customHeight="1" x14ac:dyDescent="0.25">
      <c r="A118" s="70">
        <v>89</v>
      </c>
      <c r="B118" s="92"/>
      <c r="C118" s="72">
        <v>8</v>
      </c>
      <c r="D118" s="174" t="s">
        <v>829</v>
      </c>
      <c r="E118" s="174"/>
      <c r="F118" s="174"/>
      <c r="G118" s="174"/>
      <c r="H118" s="87"/>
      <c r="I118" s="90">
        <v>1428000</v>
      </c>
      <c r="J118" s="176">
        <f t="shared" si="3"/>
        <v>1656480</v>
      </c>
      <c r="K118" s="80">
        <f t="shared" si="4"/>
        <v>11424000</v>
      </c>
    </row>
    <row r="119" spans="1:11" ht="15" hidden="1" customHeight="1" x14ac:dyDescent="0.25">
      <c r="A119" s="70">
        <v>90</v>
      </c>
      <c r="B119" s="92"/>
      <c r="C119" s="72">
        <v>8</v>
      </c>
      <c r="D119" s="181" t="s">
        <v>830</v>
      </c>
      <c r="E119" s="174"/>
      <c r="F119" s="174"/>
      <c r="G119" s="174"/>
      <c r="H119" s="86"/>
      <c r="I119" s="90">
        <v>1380000</v>
      </c>
      <c r="J119" s="176">
        <f t="shared" si="3"/>
        <v>1600800</v>
      </c>
      <c r="K119" s="80">
        <f t="shared" si="4"/>
        <v>11040000</v>
      </c>
    </row>
    <row r="120" spans="1:11" ht="15" hidden="1" customHeight="1" x14ac:dyDescent="0.25">
      <c r="A120" s="70">
        <v>91</v>
      </c>
      <c r="B120" s="92"/>
      <c r="C120" s="72">
        <v>4</v>
      </c>
      <c r="D120" s="173" t="s">
        <v>751</v>
      </c>
      <c r="E120" s="174"/>
      <c r="F120" s="174"/>
      <c r="G120" s="174"/>
      <c r="H120" s="87"/>
      <c r="I120" s="90">
        <v>724200</v>
      </c>
      <c r="J120" s="176">
        <f t="shared" si="3"/>
        <v>840072</v>
      </c>
      <c r="K120" s="80">
        <f t="shared" si="4"/>
        <v>2896800</v>
      </c>
    </row>
    <row r="121" spans="1:11" ht="15" hidden="1" customHeight="1" x14ac:dyDescent="0.25">
      <c r="A121" s="70">
        <v>92</v>
      </c>
      <c r="B121" s="91"/>
      <c r="C121" s="84">
        <v>1</v>
      </c>
      <c r="D121" s="174" t="s">
        <v>831</v>
      </c>
      <c r="E121" s="174"/>
      <c r="F121" s="174"/>
      <c r="G121" s="174"/>
      <c r="H121" s="87"/>
      <c r="I121" s="90">
        <v>1176000</v>
      </c>
      <c r="J121" s="176">
        <f t="shared" si="3"/>
        <v>1364160</v>
      </c>
      <c r="K121" s="80">
        <f t="shared" si="4"/>
        <v>1176000</v>
      </c>
    </row>
    <row r="122" spans="1:11" ht="15" hidden="1" customHeight="1" x14ac:dyDescent="0.25">
      <c r="A122" s="70">
        <v>93</v>
      </c>
      <c r="B122" s="92"/>
      <c r="C122" s="72">
        <v>1</v>
      </c>
      <c r="D122" s="174" t="s">
        <v>832</v>
      </c>
      <c r="E122" s="174"/>
      <c r="F122" s="174"/>
      <c r="G122" s="174"/>
      <c r="H122" s="86"/>
      <c r="I122" s="90">
        <v>7089600</v>
      </c>
      <c r="J122" s="176">
        <f t="shared" si="3"/>
        <v>8223935.9999999991</v>
      </c>
      <c r="K122" s="80">
        <f t="shared" si="4"/>
        <v>7089600</v>
      </c>
    </row>
    <row r="123" spans="1:11" ht="15" hidden="1" customHeight="1" x14ac:dyDescent="0.25">
      <c r="A123" s="70">
        <v>94</v>
      </c>
      <c r="B123" s="92"/>
      <c r="C123" s="72">
        <v>1</v>
      </c>
      <c r="D123" s="174" t="s">
        <v>833</v>
      </c>
      <c r="E123" s="174"/>
      <c r="F123" s="174"/>
      <c r="G123" s="174"/>
      <c r="H123" s="87"/>
      <c r="I123" s="90">
        <v>3948000</v>
      </c>
      <c r="J123" s="176">
        <f t="shared" si="3"/>
        <v>4579680</v>
      </c>
      <c r="K123" s="80">
        <f t="shared" si="4"/>
        <v>3948000</v>
      </c>
    </row>
    <row r="124" spans="1:11" ht="15" hidden="1" x14ac:dyDescent="0.25">
      <c r="A124" s="70">
        <v>95</v>
      </c>
      <c r="B124" s="92"/>
      <c r="C124" s="72">
        <v>1</v>
      </c>
      <c r="D124" s="174" t="s">
        <v>834</v>
      </c>
      <c r="E124" s="174"/>
      <c r="F124" s="174"/>
      <c r="G124" s="174"/>
      <c r="H124" s="87"/>
      <c r="I124" s="90">
        <v>3763200</v>
      </c>
      <c r="J124" s="176">
        <f t="shared" si="3"/>
        <v>4365312</v>
      </c>
      <c r="K124" s="80">
        <f t="shared" si="4"/>
        <v>3763200</v>
      </c>
    </row>
    <row r="125" spans="1:11" ht="15" hidden="1" x14ac:dyDescent="0.25">
      <c r="A125" s="95"/>
      <c r="B125" s="91"/>
      <c r="C125" s="94"/>
      <c r="D125" s="426"/>
      <c r="E125" s="426"/>
      <c r="F125" s="426"/>
      <c r="G125" s="426"/>
      <c r="H125" s="87"/>
      <c r="I125" s="90">
        <v>0</v>
      </c>
      <c r="J125" s="176">
        <f t="shared" si="3"/>
        <v>0</v>
      </c>
      <c r="K125" s="80">
        <f t="shared" si="4"/>
        <v>0</v>
      </c>
    </row>
    <row r="126" spans="1:11" ht="15" hidden="1" x14ac:dyDescent="0.25">
      <c r="A126" s="70"/>
      <c r="B126" s="92"/>
      <c r="C126" s="72"/>
      <c r="D126" s="423"/>
      <c r="E126" s="423"/>
      <c r="F126" s="423"/>
      <c r="G126" s="423"/>
      <c r="H126" s="87"/>
      <c r="I126" s="90"/>
      <c r="J126" s="176">
        <f t="shared" si="3"/>
        <v>0</v>
      </c>
      <c r="K126" s="80">
        <f t="shared" si="4"/>
        <v>0</v>
      </c>
    </row>
    <row r="127" spans="1:11" ht="15" hidden="1" x14ac:dyDescent="0.25">
      <c r="A127" s="70"/>
      <c r="B127" s="92"/>
      <c r="C127" s="72"/>
      <c r="D127" s="423"/>
      <c r="E127" s="423"/>
      <c r="F127" s="423"/>
      <c r="G127" s="423"/>
      <c r="H127" s="87"/>
      <c r="I127" s="90"/>
      <c r="J127" s="176">
        <f t="shared" si="3"/>
        <v>0</v>
      </c>
      <c r="K127" s="80">
        <f t="shared" si="4"/>
        <v>0</v>
      </c>
    </row>
    <row r="128" spans="1:11" ht="15" hidden="1" x14ac:dyDescent="0.25">
      <c r="A128" s="70"/>
      <c r="B128" s="92"/>
      <c r="C128" s="72"/>
      <c r="D128" s="423"/>
      <c r="E128" s="423"/>
      <c r="F128" s="423"/>
      <c r="G128" s="423"/>
      <c r="H128" s="87"/>
      <c r="I128" s="90"/>
      <c r="J128" s="176">
        <f t="shared" si="3"/>
        <v>0</v>
      </c>
      <c r="K128" s="80">
        <f t="shared" si="4"/>
        <v>0</v>
      </c>
    </row>
    <row r="129" spans="1:11" ht="15" hidden="1" x14ac:dyDescent="0.25">
      <c r="A129" s="70"/>
      <c r="B129" s="92"/>
      <c r="C129" s="72"/>
      <c r="D129" s="423"/>
      <c r="E129" s="423"/>
      <c r="F129" s="423"/>
      <c r="G129" s="423"/>
      <c r="H129" s="86"/>
      <c r="I129" s="90"/>
      <c r="J129" s="176">
        <f t="shared" si="3"/>
        <v>0</v>
      </c>
      <c r="K129" s="80">
        <f t="shared" si="4"/>
        <v>0</v>
      </c>
    </row>
    <row r="130" spans="1:11" ht="15" hidden="1" x14ac:dyDescent="0.25">
      <c r="A130" s="70"/>
      <c r="B130" s="92"/>
      <c r="C130" s="72"/>
      <c r="D130" s="423"/>
      <c r="E130" s="423"/>
      <c r="F130" s="423"/>
      <c r="G130" s="423"/>
      <c r="H130" s="87"/>
      <c r="I130" s="90"/>
      <c r="J130" s="176">
        <f t="shared" si="3"/>
        <v>0</v>
      </c>
      <c r="K130" s="80">
        <f t="shared" si="4"/>
        <v>0</v>
      </c>
    </row>
    <row r="131" spans="1:11" ht="15" hidden="1" x14ac:dyDescent="0.25">
      <c r="A131" s="95"/>
      <c r="B131" s="96"/>
      <c r="C131" s="97"/>
      <c r="D131" s="425"/>
      <c r="E131" s="425"/>
      <c r="F131" s="425"/>
      <c r="G131" s="425"/>
      <c r="H131" s="88"/>
      <c r="I131" s="98"/>
      <c r="J131" s="176">
        <f t="shared" si="3"/>
        <v>0</v>
      </c>
      <c r="K131" s="99">
        <f t="shared" si="4"/>
        <v>0</v>
      </c>
    </row>
    <row r="132" spans="1:11" ht="15" hidden="1" x14ac:dyDescent="0.25">
      <c r="A132" s="70"/>
      <c r="B132" s="92"/>
      <c r="C132" s="72"/>
      <c r="D132" s="423"/>
      <c r="E132" s="423"/>
      <c r="F132" s="423"/>
      <c r="G132" s="423"/>
      <c r="H132" s="87"/>
      <c r="I132" s="90"/>
      <c r="J132" s="176">
        <f t="shared" si="3"/>
        <v>0</v>
      </c>
      <c r="K132" s="80">
        <f t="shared" si="4"/>
        <v>0</v>
      </c>
    </row>
    <row r="133" spans="1:11" ht="15" hidden="1" x14ac:dyDescent="0.25">
      <c r="A133" s="70"/>
      <c r="B133" s="92"/>
      <c r="C133" s="72"/>
      <c r="D133" s="423"/>
      <c r="E133" s="423"/>
      <c r="F133" s="423"/>
      <c r="G133" s="423"/>
      <c r="H133" s="87"/>
      <c r="I133" s="90"/>
      <c r="J133" s="176">
        <f t="shared" si="3"/>
        <v>0</v>
      </c>
      <c r="K133" s="80">
        <f t="shared" si="4"/>
        <v>0</v>
      </c>
    </row>
    <row r="134" spans="1:11" ht="15" hidden="1" x14ac:dyDescent="0.25">
      <c r="A134" s="70"/>
      <c r="B134" s="92"/>
      <c r="C134" s="72"/>
      <c r="D134" s="423"/>
      <c r="E134" s="423"/>
      <c r="F134" s="423"/>
      <c r="G134" s="423"/>
      <c r="H134" s="87"/>
      <c r="I134" s="90"/>
      <c r="J134" s="176">
        <f t="shared" si="3"/>
        <v>0</v>
      </c>
      <c r="K134" s="80">
        <f t="shared" si="4"/>
        <v>0</v>
      </c>
    </row>
    <row r="135" spans="1:11" ht="15" hidden="1" x14ac:dyDescent="0.25">
      <c r="A135" s="70"/>
      <c r="B135" s="92"/>
      <c r="C135" s="72"/>
      <c r="D135" s="423"/>
      <c r="E135" s="423"/>
      <c r="F135" s="423"/>
      <c r="G135" s="423"/>
      <c r="H135" s="87"/>
      <c r="I135" s="90"/>
      <c r="J135" s="176">
        <f t="shared" si="3"/>
        <v>0</v>
      </c>
      <c r="K135" s="80">
        <f t="shared" si="4"/>
        <v>0</v>
      </c>
    </row>
    <row r="136" spans="1:11" ht="15" hidden="1" x14ac:dyDescent="0.25">
      <c r="A136" s="95"/>
      <c r="B136" s="92"/>
      <c r="C136" s="72"/>
      <c r="D136" s="427"/>
      <c r="E136" s="427"/>
      <c r="F136" s="427"/>
      <c r="G136" s="427"/>
      <c r="H136" s="87"/>
      <c r="I136" s="90"/>
      <c r="J136" s="176">
        <f t="shared" si="3"/>
        <v>0</v>
      </c>
      <c r="K136" s="80">
        <f t="shared" si="4"/>
        <v>0</v>
      </c>
    </row>
    <row r="137" spans="1:11" ht="15" hidden="1" x14ac:dyDescent="0.25">
      <c r="A137" s="70"/>
      <c r="B137" s="92"/>
      <c r="C137" s="72"/>
      <c r="D137" s="423"/>
      <c r="E137" s="423"/>
      <c r="F137" s="423"/>
      <c r="G137" s="423"/>
      <c r="H137" s="87"/>
      <c r="I137" s="90"/>
      <c r="J137" s="176">
        <f t="shared" si="3"/>
        <v>0</v>
      </c>
      <c r="K137" s="80">
        <f t="shared" si="4"/>
        <v>0</v>
      </c>
    </row>
    <row r="138" spans="1:11" ht="15" hidden="1" x14ac:dyDescent="0.25">
      <c r="A138" s="70"/>
      <c r="B138" s="92"/>
      <c r="C138" s="72"/>
      <c r="D138" s="423"/>
      <c r="E138" s="423"/>
      <c r="F138" s="423"/>
      <c r="G138" s="423"/>
      <c r="H138" s="86"/>
      <c r="I138" s="90"/>
      <c r="J138" s="176">
        <f t="shared" si="3"/>
        <v>0</v>
      </c>
      <c r="K138" s="80">
        <f t="shared" si="4"/>
        <v>0</v>
      </c>
    </row>
    <row r="139" spans="1:11" ht="15" hidden="1" x14ac:dyDescent="0.25">
      <c r="A139" s="70"/>
      <c r="B139" s="100"/>
      <c r="C139" s="72"/>
      <c r="D139" s="423"/>
      <c r="E139" s="423"/>
      <c r="F139" s="423"/>
      <c r="G139" s="423"/>
      <c r="H139" s="101"/>
      <c r="I139" s="102"/>
      <c r="J139" s="176">
        <f t="shared" si="3"/>
        <v>0</v>
      </c>
      <c r="K139" s="80">
        <f t="shared" si="4"/>
        <v>0</v>
      </c>
    </row>
    <row r="140" spans="1:11" ht="15" hidden="1" x14ac:dyDescent="0.25">
      <c r="A140" s="70"/>
      <c r="B140" s="103"/>
      <c r="C140" s="72"/>
      <c r="D140" s="423"/>
      <c r="E140" s="423"/>
      <c r="F140" s="423"/>
      <c r="G140" s="423"/>
      <c r="H140" s="104"/>
      <c r="I140" s="105"/>
      <c r="J140" s="176">
        <f t="shared" si="3"/>
        <v>0</v>
      </c>
      <c r="K140" s="80">
        <f t="shared" si="4"/>
        <v>0</v>
      </c>
    </row>
    <row r="141" spans="1:11" ht="15" hidden="1" x14ac:dyDescent="0.25">
      <c r="A141" s="70"/>
      <c r="B141" s="103"/>
      <c r="C141" s="72"/>
      <c r="D141" s="423"/>
      <c r="E141" s="423"/>
      <c r="F141" s="423"/>
      <c r="G141" s="423"/>
      <c r="H141" s="104"/>
      <c r="I141" s="105"/>
      <c r="J141" s="176">
        <f t="shared" si="3"/>
        <v>0</v>
      </c>
      <c r="K141" s="80">
        <f t="shared" si="4"/>
        <v>0</v>
      </c>
    </row>
    <row r="142" spans="1:11" ht="15" hidden="1" x14ac:dyDescent="0.25">
      <c r="A142" s="70"/>
      <c r="B142" s="103"/>
      <c r="C142" s="72"/>
      <c r="D142" s="423"/>
      <c r="E142" s="423"/>
      <c r="F142" s="423"/>
      <c r="G142" s="423"/>
      <c r="H142" s="106"/>
      <c r="I142" s="105"/>
      <c r="J142" s="176">
        <f t="shared" si="3"/>
        <v>0</v>
      </c>
      <c r="K142" s="80">
        <f t="shared" si="4"/>
        <v>0</v>
      </c>
    </row>
    <row r="143" spans="1:11" ht="15" hidden="1" x14ac:dyDescent="0.25">
      <c r="A143" s="70"/>
      <c r="B143" s="103"/>
      <c r="C143" s="72"/>
      <c r="D143" s="423"/>
      <c r="E143" s="423"/>
      <c r="F143" s="423"/>
      <c r="G143" s="423"/>
      <c r="H143" s="107"/>
      <c r="I143" s="105"/>
      <c r="J143" s="176">
        <f t="shared" si="3"/>
        <v>0</v>
      </c>
      <c r="K143" s="80">
        <f t="shared" si="4"/>
        <v>0</v>
      </c>
    </row>
    <row r="144" spans="1:11" ht="15" hidden="1" x14ac:dyDescent="0.25">
      <c r="A144" s="70"/>
      <c r="B144" s="103"/>
      <c r="C144" s="72"/>
      <c r="D144" s="423"/>
      <c r="E144" s="423"/>
      <c r="F144" s="423"/>
      <c r="G144" s="423"/>
      <c r="H144" s="104"/>
      <c r="I144" s="105"/>
      <c r="J144" s="176">
        <f t="shared" si="3"/>
        <v>0</v>
      </c>
      <c r="K144" s="80">
        <f t="shared" si="4"/>
        <v>0</v>
      </c>
    </row>
    <row r="145" spans="1:11" ht="15" hidden="1" x14ac:dyDescent="0.25">
      <c r="A145" s="70"/>
      <c r="B145" s="103"/>
      <c r="C145" s="72"/>
      <c r="D145" s="423"/>
      <c r="E145" s="423"/>
      <c r="F145" s="423"/>
      <c r="G145" s="423"/>
      <c r="H145" s="107"/>
      <c r="I145" s="105"/>
      <c r="J145" s="176">
        <f t="shared" si="3"/>
        <v>0</v>
      </c>
      <c r="K145" s="80">
        <f t="shared" si="4"/>
        <v>0</v>
      </c>
    </row>
    <row r="146" spans="1:11" ht="15" hidden="1" x14ac:dyDescent="0.25">
      <c r="A146" s="95"/>
      <c r="B146" s="108"/>
      <c r="C146" s="94"/>
      <c r="D146" s="424"/>
      <c r="E146" s="424"/>
      <c r="F146" s="424"/>
      <c r="G146" s="424"/>
      <c r="H146" s="106"/>
      <c r="I146" s="105"/>
      <c r="J146" s="176">
        <f t="shared" si="3"/>
        <v>0</v>
      </c>
      <c r="K146" s="80">
        <f t="shared" si="4"/>
        <v>0</v>
      </c>
    </row>
    <row r="147" spans="1:11" ht="15" hidden="1" x14ac:dyDescent="0.25">
      <c r="A147" s="70"/>
      <c r="B147" s="103"/>
      <c r="C147" s="72"/>
      <c r="D147" s="423"/>
      <c r="E147" s="423"/>
      <c r="F147" s="423"/>
      <c r="G147" s="423"/>
      <c r="H147" s="106"/>
      <c r="I147" s="105"/>
      <c r="J147" s="176">
        <f t="shared" si="3"/>
        <v>0</v>
      </c>
      <c r="K147" s="80">
        <f t="shared" si="4"/>
        <v>0</v>
      </c>
    </row>
    <row r="148" spans="1:11" ht="15" hidden="1" x14ac:dyDescent="0.25">
      <c r="A148" s="70"/>
      <c r="B148" s="103"/>
      <c r="C148" s="72"/>
      <c r="D148" s="423"/>
      <c r="E148" s="423"/>
      <c r="F148" s="423"/>
      <c r="G148" s="423"/>
      <c r="H148" s="106"/>
      <c r="I148" s="105"/>
      <c r="J148" s="176">
        <f t="shared" si="3"/>
        <v>0</v>
      </c>
      <c r="K148" s="80">
        <f t="shared" si="4"/>
        <v>0</v>
      </c>
    </row>
    <row r="149" spans="1:11" ht="15" hidden="1" x14ac:dyDescent="0.25">
      <c r="A149" s="70"/>
      <c r="B149" s="103"/>
      <c r="C149" s="72"/>
      <c r="D149" s="423"/>
      <c r="E149" s="423"/>
      <c r="F149" s="423"/>
      <c r="G149" s="423"/>
      <c r="H149" s="107"/>
      <c r="I149" s="105"/>
      <c r="J149" s="176">
        <f t="shared" ref="J149:J212" si="5">I149*1.16</f>
        <v>0</v>
      </c>
      <c r="K149" s="80">
        <f t="shared" si="4"/>
        <v>0</v>
      </c>
    </row>
    <row r="150" spans="1:11" ht="15" hidden="1" x14ac:dyDescent="0.25">
      <c r="A150" s="95"/>
      <c r="B150" s="108"/>
      <c r="C150" s="94"/>
      <c r="D150" s="424"/>
      <c r="E150" s="424"/>
      <c r="F150" s="424"/>
      <c r="G150" s="424"/>
      <c r="H150" s="107"/>
      <c r="I150" s="105"/>
      <c r="J150" s="176">
        <f t="shared" si="5"/>
        <v>0</v>
      </c>
      <c r="K150" s="80">
        <f t="shared" si="4"/>
        <v>0</v>
      </c>
    </row>
    <row r="151" spans="1:11" ht="15" hidden="1" x14ac:dyDescent="0.25">
      <c r="A151" s="70"/>
      <c r="B151" s="103"/>
      <c r="C151" s="72"/>
      <c r="D151" s="423"/>
      <c r="E151" s="423"/>
      <c r="F151" s="423"/>
      <c r="G151" s="423"/>
      <c r="H151" s="104"/>
      <c r="I151" s="105"/>
      <c r="J151" s="176">
        <f t="shared" si="5"/>
        <v>0</v>
      </c>
      <c r="K151" s="80">
        <f t="shared" si="4"/>
        <v>0</v>
      </c>
    </row>
    <row r="152" spans="1:11" ht="15" hidden="1" x14ac:dyDescent="0.25">
      <c r="A152" s="70"/>
      <c r="B152" s="103"/>
      <c r="C152" s="72"/>
      <c r="D152" s="423"/>
      <c r="E152" s="423"/>
      <c r="F152" s="423"/>
      <c r="G152" s="423"/>
      <c r="H152" s="104"/>
      <c r="I152" s="105"/>
      <c r="J152" s="176">
        <f t="shared" si="5"/>
        <v>0</v>
      </c>
      <c r="K152" s="80">
        <f t="shared" ref="K152:K215" si="6">C152*I152</f>
        <v>0</v>
      </c>
    </row>
    <row r="153" spans="1:11" ht="15" hidden="1" x14ac:dyDescent="0.25">
      <c r="A153" s="70"/>
      <c r="B153" s="103"/>
      <c r="C153" s="72"/>
      <c r="D153" s="423"/>
      <c r="E153" s="423"/>
      <c r="F153" s="423"/>
      <c r="G153" s="423"/>
      <c r="H153" s="107"/>
      <c r="I153" s="105"/>
      <c r="J153" s="176">
        <f t="shared" si="5"/>
        <v>0</v>
      </c>
      <c r="K153" s="80">
        <f t="shared" si="6"/>
        <v>0</v>
      </c>
    </row>
    <row r="154" spans="1:11" ht="15" hidden="1" x14ac:dyDescent="0.25">
      <c r="A154" s="70"/>
      <c r="B154" s="103"/>
      <c r="C154" s="72"/>
      <c r="D154" s="423"/>
      <c r="E154" s="423"/>
      <c r="F154" s="423"/>
      <c r="G154" s="423"/>
      <c r="H154" s="107"/>
      <c r="I154" s="105"/>
      <c r="J154" s="176">
        <f t="shared" si="5"/>
        <v>0</v>
      </c>
      <c r="K154" s="80">
        <f t="shared" si="6"/>
        <v>0</v>
      </c>
    </row>
    <row r="155" spans="1:11" ht="15" hidden="1" x14ac:dyDescent="0.25">
      <c r="A155" s="70"/>
      <c r="B155" s="103"/>
      <c r="C155" s="72"/>
      <c r="D155" s="423"/>
      <c r="E155" s="423"/>
      <c r="F155" s="423"/>
      <c r="G155" s="423"/>
      <c r="H155" s="104"/>
      <c r="I155" s="105"/>
      <c r="J155" s="176">
        <f t="shared" si="5"/>
        <v>0</v>
      </c>
      <c r="K155" s="80">
        <f t="shared" si="6"/>
        <v>0</v>
      </c>
    </row>
    <row r="156" spans="1:11" ht="15" hidden="1" x14ac:dyDescent="0.25">
      <c r="A156" s="70"/>
      <c r="B156" s="103"/>
      <c r="C156" s="72"/>
      <c r="D156" s="423"/>
      <c r="E156" s="423"/>
      <c r="F156" s="423"/>
      <c r="G156" s="423"/>
      <c r="H156" s="104"/>
      <c r="I156" s="105"/>
      <c r="J156" s="176">
        <f t="shared" si="5"/>
        <v>0</v>
      </c>
      <c r="K156" s="80">
        <f t="shared" si="6"/>
        <v>0</v>
      </c>
    </row>
    <row r="157" spans="1:11" ht="15" hidden="1" x14ac:dyDescent="0.25">
      <c r="A157" s="70"/>
      <c r="B157" s="103"/>
      <c r="C157" s="72"/>
      <c r="D157" s="423"/>
      <c r="E157" s="423"/>
      <c r="F157" s="423"/>
      <c r="G157" s="423"/>
      <c r="H157" s="107"/>
      <c r="I157" s="105"/>
      <c r="J157" s="176">
        <f t="shared" si="5"/>
        <v>0</v>
      </c>
      <c r="K157" s="80">
        <f t="shared" si="6"/>
        <v>0</v>
      </c>
    </row>
    <row r="158" spans="1:11" ht="15" hidden="1" x14ac:dyDescent="0.25">
      <c r="A158" s="95"/>
      <c r="B158" s="108"/>
      <c r="C158" s="94"/>
      <c r="D158" s="424"/>
      <c r="E158" s="424"/>
      <c r="F158" s="424"/>
      <c r="G158" s="424"/>
      <c r="H158" s="107"/>
      <c r="I158" s="105"/>
      <c r="J158" s="176">
        <f t="shared" si="5"/>
        <v>0</v>
      </c>
      <c r="K158" s="80">
        <f t="shared" si="6"/>
        <v>0</v>
      </c>
    </row>
    <row r="159" spans="1:11" ht="15" hidden="1" x14ac:dyDescent="0.25">
      <c r="A159" s="70"/>
      <c r="B159" s="103"/>
      <c r="C159" s="72"/>
      <c r="D159" s="423"/>
      <c r="E159" s="423"/>
      <c r="F159" s="423"/>
      <c r="G159" s="423"/>
      <c r="H159" s="107"/>
      <c r="I159" s="105"/>
      <c r="J159" s="176">
        <f t="shared" si="5"/>
        <v>0</v>
      </c>
      <c r="K159" s="80">
        <f t="shared" si="6"/>
        <v>0</v>
      </c>
    </row>
    <row r="160" spans="1:11" ht="15" hidden="1" x14ac:dyDescent="0.25">
      <c r="A160" s="70"/>
      <c r="B160" s="103"/>
      <c r="C160" s="72"/>
      <c r="D160" s="423"/>
      <c r="E160" s="423"/>
      <c r="F160" s="423"/>
      <c r="G160" s="423"/>
      <c r="H160" s="104"/>
      <c r="I160" s="105"/>
      <c r="J160" s="176">
        <f t="shared" si="5"/>
        <v>0</v>
      </c>
      <c r="K160" s="80">
        <f t="shared" si="6"/>
        <v>0</v>
      </c>
    </row>
    <row r="161" spans="1:11" ht="15" hidden="1" x14ac:dyDescent="0.25">
      <c r="A161" s="70"/>
      <c r="B161" s="103"/>
      <c r="C161" s="72"/>
      <c r="D161" s="423"/>
      <c r="E161" s="423"/>
      <c r="F161" s="423"/>
      <c r="G161" s="423"/>
      <c r="H161" s="104"/>
      <c r="I161" s="105"/>
      <c r="J161" s="176">
        <f t="shared" si="5"/>
        <v>0</v>
      </c>
      <c r="K161" s="80">
        <f t="shared" si="6"/>
        <v>0</v>
      </c>
    </row>
    <row r="162" spans="1:11" ht="15" hidden="1" x14ac:dyDescent="0.25">
      <c r="A162" s="70"/>
      <c r="B162" s="103"/>
      <c r="C162" s="72"/>
      <c r="D162" s="423"/>
      <c r="E162" s="423"/>
      <c r="F162" s="423"/>
      <c r="G162" s="423"/>
      <c r="H162" s="107"/>
      <c r="I162" s="105"/>
      <c r="J162" s="176">
        <f t="shared" si="5"/>
        <v>0</v>
      </c>
      <c r="K162" s="80">
        <f t="shared" si="6"/>
        <v>0</v>
      </c>
    </row>
    <row r="163" spans="1:11" ht="15" hidden="1" x14ac:dyDescent="0.25">
      <c r="A163" s="70"/>
      <c r="B163" s="103"/>
      <c r="C163" s="72"/>
      <c r="D163" s="423"/>
      <c r="E163" s="423"/>
      <c r="F163" s="423"/>
      <c r="G163" s="423"/>
      <c r="H163" s="104"/>
      <c r="I163" s="105"/>
      <c r="J163" s="176">
        <f t="shared" si="5"/>
        <v>0</v>
      </c>
      <c r="K163" s="80">
        <f t="shared" si="6"/>
        <v>0</v>
      </c>
    </row>
    <row r="164" spans="1:11" ht="15" hidden="1" x14ac:dyDescent="0.25">
      <c r="A164" s="70"/>
      <c r="B164" s="103"/>
      <c r="C164" s="72"/>
      <c r="D164" s="423"/>
      <c r="E164" s="423"/>
      <c r="F164" s="423"/>
      <c r="G164" s="423"/>
      <c r="H164" s="107"/>
      <c r="I164" s="105"/>
      <c r="J164" s="176">
        <f t="shared" si="5"/>
        <v>0</v>
      </c>
      <c r="K164" s="80">
        <f t="shared" si="6"/>
        <v>0</v>
      </c>
    </row>
    <row r="165" spans="1:11" ht="15" hidden="1" x14ac:dyDescent="0.25">
      <c r="A165" s="70"/>
      <c r="B165" s="103"/>
      <c r="C165" s="72"/>
      <c r="D165" s="423"/>
      <c r="E165" s="423"/>
      <c r="F165" s="423"/>
      <c r="G165" s="423"/>
      <c r="H165" s="107"/>
      <c r="I165" s="105"/>
      <c r="J165" s="176">
        <f t="shared" si="5"/>
        <v>0</v>
      </c>
      <c r="K165" s="80">
        <f t="shared" si="6"/>
        <v>0</v>
      </c>
    </row>
    <row r="166" spans="1:11" ht="15" hidden="1" x14ac:dyDescent="0.25">
      <c r="A166" s="70"/>
      <c r="B166" s="103"/>
      <c r="C166" s="72"/>
      <c r="D166" s="423"/>
      <c r="E166" s="423"/>
      <c r="F166" s="423"/>
      <c r="G166" s="423"/>
      <c r="H166" s="104"/>
      <c r="I166" s="105"/>
      <c r="J166" s="176">
        <f t="shared" si="5"/>
        <v>0</v>
      </c>
      <c r="K166" s="80">
        <f t="shared" si="6"/>
        <v>0</v>
      </c>
    </row>
    <row r="167" spans="1:11" x14ac:dyDescent="0.3">
      <c r="A167" s="70"/>
      <c r="B167" s="103"/>
      <c r="C167" s="72"/>
      <c r="D167" s="423"/>
      <c r="E167" s="423"/>
      <c r="F167" s="423"/>
      <c r="G167" s="423"/>
      <c r="H167" s="107"/>
      <c r="I167" s="105"/>
      <c r="J167" s="176">
        <f t="shared" si="5"/>
        <v>0</v>
      </c>
      <c r="K167" s="80">
        <f t="shared" si="6"/>
        <v>0</v>
      </c>
    </row>
    <row r="168" spans="1:11" x14ac:dyDescent="0.3">
      <c r="A168" s="70"/>
      <c r="B168" s="103"/>
      <c r="C168" s="72"/>
      <c r="D168" s="423"/>
      <c r="E168" s="423"/>
      <c r="F168" s="423"/>
      <c r="G168" s="423"/>
      <c r="H168" s="107"/>
      <c r="I168" s="105"/>
      <c r="J168" s="176">
        <f t="shared" si="5"/>
        <v>0</v>
      </c>
      <c r="K168" s="80">
        <f t="shared" si="6"/>
        <v>0</v>
      </c>
    </row>
    <row r="169" spans="1:11" x14ac:dyDescent="0.3">
      <c r="A169" s="95"/>
      <c r="B169" s="108"/>
      <c r="C169" s="94"/>
      <c r="D169" s="425"/>
      <c r="E169" s="425"/>
      <c r="F169" s="425"/>
      <c r="G169" s="425"/>
      <c r="H169" s="109"/>
      <c r="I169" s="110"/>
      <c r="J169" s="176">
        <f t="shared" si="5"/>
        <v>0</v>
      </c>
      <c r="K169" s="111">
        <f t="shared" si="6"/>
        <v>0</v>
      </c>
    </row>
    <row r="170" spans="1:11" x14ac:dyDescent="0.3">
      <c r="A170" s="70"/>
      <c r="B170" s="103"/>
      <c r="C170" s="72"/>
      <c r="D170" s="423"/>
      <c r="E170" s="423"/>
      <c r="F170" s="423"/>
      <c r="G170" s="423"/>
      <c r="H170" s="107"/>
      <c r="I170" s="105"/>
      <c r="J170" s="176">
        <f t="shared" si="5"/>
        <v>0</v>
      </c>
      <c r="K170" s="80">
        <f t="shared" si="6"/>
        <v>0</v>
      </c>
    </row>
    <row r="171" spans="1:11" x14ac:dyDescent="0.3">
      <c r="A171" s="95"/>
      <c r="B171" s="108"/>
      <c r="C171" s="94"/>
      <c r="D171" s="424"/>
      <c r="E171" s="424"/>
      <c r="F171" s="424"/>
      <c r="G171" s="424"/>
      <c r="H171" s="107"/>
      <c r="I171" s="105"/>
      <c r="J171" s="176">
        <f t="shared" si="5"/>
        <v>0</v>
      </c>
      <c r="K171" s="80">
        <f t="shared" si="6"/>
        <v>0</v>
      </c>
    </row>
    <row r="172" spans="1:11" x14ac:dyDescent="0.3">
      <c r="A172" s="70"/>
      <c r="B172" s="103"/>
      <c r="C172" s="72"/>
      <c r="D172" s="423"/>
      <c r="E172" s="423"/>
      <c r="F172" s="423"/>
      <c r="G172" s="423"/>
      <c r="H172" s="107"/>
      <c r="I172" s="105"/>
      <c r="J172" s="176">
        <f t="shared" si="5"/>
        <v>0</v>
      </c>
      <c r="K172" s="80">
        <f t="shared" si="6"/>
        <v>0</v>
      </c>
    </row>
    <row r="173" spans="1:11" x14ac:dyDescent="0.3">
      <c r="A173" s="70"/>
      <c r="B173" s="103"/>
      <c r="C173" s="72"/>
      <c r="D173" s="423"/>
      <c r="E173" s="423"/>
      <c r="F173" s="423"/>
      <c r="G173" s="423"/>
      <c r="H173" s="107"/>
      <c r="I173" s="105"/>
      <c r="J173" s="176">
        <f t="shared" si="5"/>
        <v>0</v>
      </c>
      <c r="K173" s="80">
        <f t="shared" si="6"/>
        <v>0</v>
      </c>
    </row>
    <row r="174" spans="1:11" x14ac:dyDescent="0.3">
      <c r="A174" s="70"/>
      <c r="B174" s="103"/>
      <c r="C174" s="72"/>
      <c r="D174" s="423"/>
      <c r="E174" s="423"/>
      <c r="F174" s="423"/>
      <c r="G174" s="423"/>
      <c r="H174" s="107"/>
      <c r="I174" s="105"/>
      <c r="J174" s="176">
        <f t="shared" si="5"/>
        <v>0</v>
      </c>
      <c r="K174" s="80">
        <f t="shared" si="6"/>
        <v>0</v>
      </c>
    </row>
    <row r="175" spans="1:11" x14ac:dyDescent="0.3">
      <c r="A175" s="70"/>
      <c r="B175" s="103"/>
      <c r="C175" s="72"/>
      <c r="D175" s="423"/>
      <c r="E175" s="423"/>
      <c r="F175" s="423"/>
      <c r="G175" s="423"/>
      <c r="H175" s="107"/>
      <c r="I175" s="105"/>
      <c r="J175" s="176">
        <f t="shared" si="5"/>
        <v>0</v>
      </c>
      <c r="K175" s="80">
        <f t="shared" si="6"/>
        <v>0</v>
      </c>
    </row>
    <row r="176" spans="1:11" x14ac:dyDescent="0.3">
      <c r="A176" s="70"/>
      <c r="B176" s="103"/>
      <c r="C176" s="72"/>
      <c r="D176" s="423"/>
      <c r="E176" s="423"/>
      <c r="F176" s="423"/>
      <c r="G176" s="423"/>
      <c r="H176" s="107"/>
      <c r="I176" s="105"/>
      <c r="J176" s="176">
        <f t="shared" si="5"/>
        <v>0</v>
      </c>
      <c r="K176" s="80">
        <f t="shared" si="6"/>
        <v>0</v>
      </c>
    </row>
    <row r="177" spans="1:11" x14ac:dyDescent="0.3">
      <c r="A177" s="95"/>
      <c r="B177" s="108"/>
      <c r="C177" s="94"/>
      <c r="D177" s="424"/>
      <c r="E177" s="424"/>
      <c r="F177" s="424"/>
      <c r="G177" s="424"/>
      <c r="H177" s="107"/>
      <c r="I177" s="105"/>
      <c r="J177" s="176">
        <f t="shared" si="5"/>
        <v>0</v>
      </c>
      <c r="K177" s="80">
        <f t="shared" si="6"/>
        <v>0</v>
      </c>
    </row>
    <row r="178" spans="1:11" x14ac:dyDescent="0.3">
      <c r="A178" s="70"/>
      <c r="B178" s="103"/>
      <c r="C178" s="72"/>
      <c r="D178" s="423"/>
      <c r="E178" s="423"/>
      <c r="F178" s="423"/>
      <c r="G178" s="423"/>
      <c r="H178" s="107"/>
      <c r="I178" s="105"/>
      <c r="J178" s="176">
        <f t="shared" si="5"/>
        <v>0</v>
      </c>
      <c r="K178" s="80">
        <f t="shared" si="6"/>
        <v>0</v>
      </c>
    </row>
    <row r="179" spans="1:11" x14ac:dyDescent="0.3">
      <c r="A179" s="70"/>
      <c r="B179" s="103"/>
      <c r="C179" s="72"/>
      <c r="D179" s="423"/>
      <c r="E179" s="423"/>
      <c r="F179" s="423"/>
      <c r="G179" s="423"/>
      <c r="H179" s="107"/>
      <c r="I179" s="105"/>
      <c r="J179" s="176">
        <f t="shared" si="5"/>
        <v>0</v>
      </c>
      <c r="K179" s="80">
        <f t="shared" si="6"/>
        <v>0</v>
      </c>
    </row>
    <row r="180" spans="1:11" x14ac:dyDescent="0.3">
      <c r="A180" s="70"/>
      <c r="B180" s="103"/>
      <c r="C180" s="72"/>
      <c r="D180" s="423"/>
      <c r="E180" s="423"/>
      <c r="F180" s="423"/>
      <c r="G180" s="423"/>
      <c r="H180" s="104"/>
      <c r="I180" s="105"/>
      <c r="J180" s="176">
        <f t="shared" si="5"/>
        <v>0</v>
      </c>
      <c r="K180" s="80">
        <f t="shared" si="6"/>
        <v>0</v>
      </c>
    </row>
    <row r="181" spans="1:11" x14ac:dyDescent="0.3">
      <c r="A181" s="70"/>
      <c r="B181" s="103"/>
      <c r="C181" s="72"/>
      <c r="D181" s="423"/>
      <c r="E181" s="423"/>
      <c r="F181" s="423"/>
      <c r="G181" s="423"/>
      <c r="H181" s="107"/>
      <c r="I181" s="105"/>
      <c r="J181" s="176">
        <f t="shared" si="5"/>
        <v>0</v>
      </c>
      <c r="K181" s="80">
        <f t="shared" si="6"/>
        <v>0</v>
      </c>
    </row>
    <row r="182" spans="1:11" x14ac:dyDescent="0.3">
      <c r="A182" s="70"/>
      <c r="B182" s="103"/>
      <c r="C182" s="72"/>
      <c r="D182" s="423"/>
      <c r="E182" s="423"/>
      <c r="F182" s="423"/>
      <c r="G182" s="423"/>
      <c r="H182" s="107"/>
      <c r="I182" s="105"/>
      <c r="J182" s="176">
        <f t="shared" si="5"/>
        <v>0</v>
      </c>
      <c r="K182" s="80">
        <f t="shared" si="6"/>
        <v>0</v>
      </c>
    </row>
    <row r="183" spans="1:11" x14ac:dyDescent="0.3">
      <c r="A183" s="95"/>
      <c r="B183" s="108"/>
      <c r="C183" s="94"/>
      <c r="D183" s="424"/>
      <c r="E183" s="424"/>
      <c r="F183" s="424"/>
      <c r="G183" s="424"/>
      <c r="H183" s="104"/>
      <c r="I183" s="105"/>
      <c r="J183" s="176">
        <f t="shared" si="5"/>
        <v>0</v>
      </c>
      <c r="K183" s="80">
        <f t="shared" si="6"/>
        <v>0</v>
      </c>
    </row>
    <row r="184" spans="1:11" x14ac:dyDescent="0.3">
      <c r="A184" s="70"/>
      <c r="B184" s="103"/>
      <c r="C184" s="72"/>
      <c r="D184" s="423"/>
      <c r="E184" s="423"/>
      <c r="F184" s="423"/>
      <c r="G184" s="423"/>
      <c r="H184" s="104"/>
      <c r="I184" s="105"/>
      <c r="J184" s="176">
        <f t="shared" si="5"/>
        <v>0</v>
      </c>
      <c r="K184" s="80">
        <f t="shared" si="6"/>
        <v>0</v>
      </c>
    </row>
    <row r="185" spans="1:11" x14ac:dyDescent="0.3">
      <c r="A185" s="70"/>
      <c r="B185" s="103"/>
      <c r="C185" s="72"/>
      <c r="D185" s="423"/>
      <c r="E185" s="423"/>
      <c r="F185" s="423"/>
      <c r="G185" s="423"/>
      <c r="H185" s="104"/>
      <c r="I185" s="105"/>
      <c r="J185" s="176">
        <f t="shared" si="5"/>
        <v>0</v>
      </c>
      <c r="K185" s="80">
        <f t="shared" si="6"/>
        <v>0</v>
      </c>
    </row>
    <row r="186" spans="1:11" x14ac:dyDescent="0.3">
      <c r="A186" s="70"/>
      <c r="B186" s="103"/>
      <c r="C186" s="72"/>
      <c r="D186" s="423"/>
      <c r="E186" s="423"/>
      <c r="F186" s="423"/>
      <c r="G186" s="423"/>
      <c r="H186" s="107"/>
      <c r="I186" s="105"/>
      <c r="J186" s="176">
        <f t="shared" si="5"/>
        <v>0</v>
      </c>
      <c r="K186" s="80">
        <f t="shared" si="6"/>
        <v>0</v>
      </c>
    </row>
    <row r="187" spans="1:11" x14ac:dyDescent="0.3">
      <c r="A187" s="70"/>
      <c r="B187" s="103"/>
      <c r="C187" s="72"/>
      <c r="D187" s="423"/>
      <c r="E187" s="423"/>
      <c r="F187" s="423"/>
      <c r="G187" s="423"/>
      <c r="H187" s="106"/>
      <c r="I187" s="105"/>
      <c r="J187" s="176">
        <f t="shared" si="5"/>
        <v>0</v>
      </c>
      <c r="K187" s="80">
        <f t="shared" si="6"/>
        <v>0</v>
      </c>
    </row>
    <row r="188" spans="1:11" x14ac:dyDescent="0.3">
      <c r="A188" s="70"/>
      <c r="B188" s="103"/>
      <c r="C188" s="72"/>
      <c r="D188" s="423"/>
      <c r="E188" s="423"/>
      <c r="F188" s="423"/>
      <c r="G188" s="423"/>
      <c r="H188" s="107"/>
      <c r="I188" s="105"/>
      <c r="J188" s="176">
        <f t="shared" si="5"/>
        <v>0</v>
      </c>
      <c r="K188" s="80">
        <f t="shared" si="6"/>
        <v>0</v>
      </c>
    </row>
    <row r="189" spans="1:11" x14ac:dyDescent="0.3">
      <c r="A189" s="70"/>
      <c r="B189" s="103"/>
      <c r="C189" s="72"/>
      <c r="D189" s="423"/>
      <c r="E189" s="423"/>
      <c r="F189" s="423"/>
      <c r="G189" s="423"/>
      <c r="H189" s="107"/>
      <c r="I189" s="105"/>
      <c r="J189" s="176">
        <f t="shared" si="5"/>
        <v>0</v>
      </c>
      <c r="K189" s="80">
        <f t="shared" si="6"/>
        <v>0</v>
      </c>
    </row>
    <row r="190" spans="1:11" x14ac:dyDescent="0.3">
      <c r="A190" s="70"/>
      <c r="B190" s="103"/>
      <c r="C190" s="72"/>
      <c r="D190" s="423"/>
      <c r="E190" s="423"/>
      <c r="F190" s="423"/>
      <c r="G190" s="423"/>
      <c r="H190" s="107"/>
      <c r="I190" s="105"/>
      <c r="J190" s="176">
        <f t="shared" si="5"/>
        <v>0</v>
      </c>
      <c r="K190" s="80">
        <f t="shared" si="6"/>
        <v>0</v>
      </c>
    </row>
    <row r="191" spans="1:11" x14ac:dyDescent="0.3">
      <c r="A191" s="70"/>
      <c r="B191" s="103"/>
      <c r="C191" s="72"/>
      <c r="D191" s="423"/>
      <c r="E191" s="423"/>
      <c r="F191" s="423"/>
      <c r="G191" s="423"/>
      <c r="H191" s="104"/>
      <c r="I191" s="105"/>
      <c r="J191" s="176">
        <f t="shared" si="5"/>
        <v>0</v>
      </c>
      <c r="K191" s="80">
        <f t="shared" si="6"/>
        <v>0</v>
      </c>
    </row>
    <row r="192" spans="1:11" x14ac:dyDescent="0.3">
      <c r="A192" s="70"/>
      <c r="B192" s="103"/>
      <c r="C192" s="72"/>
      <c r="D192" s="423"/>
      <c r="E192" s="423"/>
      <c r="F192" s="423"/>
      <c r="G192" s="423"/>
      <c r="H192" s="107"/>
      <c r="I192" s="105"/>
      <c r="J192" s="176">
        <f t="shared" si="5"/>
        <v>0</v>
      </c>
      <c r="K192" s="80">
        <f t="shared" si="6"/>
        <v>0</v>
      </c>
    </row>
    <row r="193" spans="1:11" x14ac:dyDescent="0.3">
      <c r="A193" s="95"/>
      <c r="B193" s="108"/>
      <c r="C193" s="94"/>
      <c r="D193" s="424"/>
      <c r="E193" s="424"/>
      <c r="F193" s="424"/>
      <c r="G193" s="424"/>
      <c r="H193" s="107"/>
      <c r="I193" s="105"/>
      <c r="J193" s="176">
        <f t="shared" si="5"/>
        <v>0</v>
      </c>
      <c r="K193" s="80">
        <f t="shared" si="6"/>
        <v>0</v>
      </c>
    </row>
    <row r="194" spans="1:11" x14ac:dyDescent="0.3">
      <c r="A194" s="70"/>
      <c r="B194" s="103"/>
      <c r="C194" s="72"/>
      <c r="D194" s="423"/>
      <c r="E194" s="423"/>
      <c r="F194" s="423"/>
      <c r="G194" s="423"/>
      <c r="H194" s="107"/>
      <c r="I194" s="105"/>
      <c r="J194" s="176">
        <f t="shared" si="5"/>
        <v>0</v>
      </c>
      <c r="K194" s="80">
        <f t="shared" si="6"/>
        <v>0</v>
      </c>
    </row>
    <row r="195" spans="1:11" x14ac:dyDescent="0.3">
      <c r="A195" s="70"/>
      <c r="B195" s="103"/>
      <c r="C195" s="72"/>
      <c r="D195" s="423"/>
      <c r="E195" s="423"/>
      <c r="F195" s="423"/>
      <c r="G195" s="423"/>
      <c r="H195" s="107"/>
      <c r="I195" s="105"/>
      <c r="J195" s="176">
        <f t="shared" si="5"/>
        <v>0</v>
      </c>
      <c r="K195" s="80">
        <f t="shared" si="6"/>
        <v>0</v>
      </c>
    </row>
    <row r="196" spans="1:11" x14ac:dyDescent="0.3">
      <c r="A196" s="70"/>
      <c r="B196" s="103"/>
      <c r="C196" s="72"/>
      <c r="D196" s="423"/>
      <c r="E196" s="423"/>
      <c r="F196" s="423"/>
      <c r="G196" s="423"/>
      <c r="H196" s="104"/>
      <c r="I196" s="105"/>
      <c r="J196" s="176">
        <f t="shared" si="5"/>
        <v>0</v>
      </c>
      <c r="K196" s="80">
        <f t="shared" si="6"/>
        <v>0</v>
      </c>
    </row>
    <row r="197" spans="1:11" x14ac:dyDescent="0.3">
      <c r="A197" s="70"/>
      <c r="B197" s="103"/>
      <c r="C197" s="72"/>
      <c r="D197" s="423"/>
      <c r="E197" s="423"/>
      <c r="F197" s="423"/>
      <c r="G197" s="423"/>
      <c r="H197" s="107"/>
      <c r="I197" s="105"/>
      <c r="J197" s="176">
        <f t="shared" si="5"/>
        <v>0</v>
      </c>
      <c r="K197" s="80">
        <f t="shared" si="6"/>
        <v>0</v>
      </c>
    </row>
    <row r="198" spans="1:11" x14ac:dyDescent="0.3">
      <c r="A198" s="70"/>
      <c r="B198" s="103"/>
      <c r="C198" s="72"/>
      <c r="D198" s="423"/>
      <c r="E198" s="423"/>
      <c r="F198" s="423"/>
      <c r="G198" s="423"/>
      <c r="H198" s="107"/>
      <c r="I198" s="105"/>
      <c r="J198" s="176">
        <f t="shared" si="5"/>
        <v>0</v>
      </c>
      <c r="K198" s="80">
        <f t="shared" si="6"/>
        <v>0</v>
      </c>
    </row>
    <row r="199" spans="1:11" x14ac:dyDescent="0.3">
      <c r="A199" s="70"/>
      <c r="B199" s="103"/>
      <c r="C199" s="72"/>
      <c r="D199" s="423"/>
      <c r="E199" s="423"/>
      <c r="F199" s="423"/>
      <c r="G199" s="423"/>
      <c r="H199" s="107"/>
      <c r="I199" s="105"/>
      <c r="J199" s="176">
        <f t="shared" si="5"/>
        <v>0</v>
      </c>
      <c r="K199" s="80">
        <f t="shared" si="6"/>
        <v>0</v>
      </c>
    </row>
    <row r="200" spans="1:11" x14ac:dyDescent="0.3">
      <c r="A200" s="70"/>
      <c r="B200" s="103"/>
      <c r="C200" s="72"/>
      <c r="D200" s="423"/>
      <c r="E200" s="423"/>
      <c r="F200" s="423"/>
      <c r="G200" s="423"/>
      <c r="H200" s="107"/>
      <c r="I200" s="105"/>
      <c r="J200" s="176">
        <f t="shared" si="5"/>
        <v>0</v>
      </c>
      <c r="K200" s="80">
        <f t="shared" si="6"/>
        <v>0</v>
      </c>
    </row>
    <row r="201" spans="1:11" x14ac:dyDescent="0.3">
      <c r="A201" s="70"/>
      <c r="B201" s="103"/>
      <c r="C201" s="72"/>
      <c r="D201" s="423"/>
      <c r="E201" s="423"/>
      <c r="F201" s="423"/>
      <c r="G201" s="423"/>
      <c r="H201" s="104"/>
      <c r="I201" s="105"/>
      <c r="J201" s="176">
        <f t="shared" si="5"/>
        <v>0</v>
      </c>
      <c r="K201" s="80">
        <f t="shared" si="6"/>
        <v>0</v>
      </c>
    </row>
    <row r="202" spans="1:11" x14ac:dyDescent="0.3">
      <c r="A202" s="70"/>
      <c r="B202" s="103"/>
      <c r="C202" s="72"/>
      <c r="D202" s="423"/>
      <c r="E202" s="423"/>
      <c r="F202" s="423"/>
      <c r="G202" s="423"/>
      <c r="H202" s="107"/>
      <c r="I202" s="105"/>
      <c r="J202" s="176">
        <f t="shared" si="5"/>
        <v>0</v>
      </c>
      <c r="K202" s="80">
        <f t="shared" si="6"/>
        <v>0</v>
      </c>
    </row>
    <row r="203" spans="1:11" x14ac:dyDescent="0.3">
      <c r="A203" s="70"/>
      <c r="B203" s="103"/>
      <c r="C203" s="72"/>
      <c r="D203" s="423"/>
      <c r="E203" s="423"/>
      <c r="F203" s="423"/>
      <c r="G203" s="423"/>
      <c r="H203" s="107"/>
      <c r="I203" s="105"/>
      <c r="J203" s="176">
        <f t="shared" si="5"/>
        <v>0</v>
      </c>
      <c r="K203" s="80">
        <f t="shared" si="6"/>
        <v>0</v>
      </c>
    </row>
    <row r="204" spans="1:11" x14ac:dyDescent="0.3">
      <c r="A204" s="70"/>
      <c r="B204" s="103"/>
      <c r="C204" s="72"/>
      <c r="D204" s="423"/>
      <c r="E204" s="423"/>
      <c r="F204" s="423"/>
      <c r="G204" s="423"/>
      <c r="H204" s="107"/>
      <c r="I204" s="105"/>
      <c r="J204" s="176">
        <f t="shared" si="5"/>
        <v>0</v>
      </c>
      <c r="K204" s="80">
        <f t="shared" si="6"/>
        <v>0</v>
      </c>
    </row>
    <row r="205" spans="1:11" x14ac:dyDescent="0.3">
      <c r="A205" s="95"/>
      <c r="B205" s="108"/>
      <c r="C205" s="94"/>
      <c r="D205" s="424"/>
      <c r="E205" s="424"/>
      <c r="F205" s="424"/>
      <c r="G205" s="424"/>
      <c r="H205" s="107"/>
      <c r="I205" s="105"/>
      <c r="J205" s="176">
        <f t="shared" si="5"/>
        <v>0</v>
      </c>
      <c r="K205" s="80">
        <f t="shared" si="6"/>
        <v>0</v>
      </c>
    </row>
    <row r="206" spans="1:11" x14ac:dyDescent="0.3">
      <c r="A206" s="112"/>
      <c r="B206" s="103"/>
      <c r="C206" s="113"/>
      <c r="D206" s="414"/>
      <c r="E206" s="414"/>
      <c r="F206" s="414"/>
      <c r="G206" s="414"/>
      <c r="H206" s="107"/>
      <c r="I206" s="105"/>
      <c r="J206" s="176">
        <f t="shared" si="5"/>
        <v>0</v>
      </c>
      <c r="K206" s="80">
        <f t="shared" si="6"/>
        <v>0</v>
      </c>
    </row>
    <row r="207" spans="1:11" x14ac:dyDescent="0.3">
      <c r="A207" s="112"/>
      <c r="B207" s="103"/>
      <c r="C207" s="113"/>
      <c r="D207" s="414"/>
      <c r="E207" s="414"/>
      <c r="F207" s="414"/>
      <c r="G207" s="414"/>
      <c r="H207" s="107"/>
      <c r="I207" s="105"/>
      <c r="J207" s="176">
        <f t="shared" si="5"/>
        <v>0</v>
      </c>
      <c r="K207" s="80">
        <f t="shared" si="6"/>
        <v>0</v>
      </c>
    </row>
    <row r="208" spans="1:11" x14ac:dyDescent="0.3">
      <c r="A208" s="112"/>
      <c r="B208" s="103"/>
      <c r="C208" s="113"/>
      <c r="D208" s="414"/>
      <c r="E208" s="414"/>
      <c r="F208" s="414"/>
      <c r="G208" s="414"/>
      <c r="H208" s="107"/>
      <c r="I208" s="105"/>
      <c r="J208" s="176">
        <f t="shared" si="5"/>
        <v>0</v>
      </c>
      <c r="K208" s="80">
        <f t="shared" si="6"/>
        <v>0</v>
      </c>
    </row>
    <row r="209" spans="1:11" x14ac:dyDescent="0.3">
      <c r="A209" s="112"/>
      <c r="B209" s="103"/>
      <c r="C209" s="113"/>
      <c r="D209" s="414"/>
      <c r="E209" s="414"/>
      <c r="F209" s="414"/>
      <c r="G209" s="414"/>
      <c r="H209" s="107"/>
      <c r="I209" s="105"/>
      <c r="J209" s="176">
        <f t="shared" si="5"/>
        <v>0</v>
      </c>
      <c r="K209" s="80">
        <f t="shared" si="6"/>
        <v>0</v>
      </c>
    </row>
    <row r="210" spans="1:11" x14ac:dyDescent="0.3">
      <c r="A210" s="114"/>
      <c r="B210" s="108"/>
      <c r="C210" s="115"/>
      <c r="D210" s="420"/>
      <c r="E210" s="420"/>
      <c r="F210" s="420"/>
      <c r="G210" s="420"/>
      <c r="H210" s="107"/>
      <c r="I210" s="105"/>
      <c r="J210" s="176">
        <f t="shared" si="5"/>
        <v>0</v>
      </c>
      <c r="K210" s="80">
        <f t="shared" si="6"/>
        <v>0</v>
      </c>
    </row>
    <row r="211" spans="1:11" x14ac:dyDescent="0.3">
      <c r="A211" s="112"/>
      <c r="B211" s="103"/>
      <c r="C211" s="113"/>
      <c r="D211" s="414"/>
      <c r="E211" s="414"/>
      <c r="F211" s="414"/>
      <c r="G211" s="414"/>
      <c r="H211" s="107"/>
      <c r="I211" s="105"/>
      <c r="J211" s="176">
        <f t="shared" si="5"/>
        <v>0</v>
      </c>
      <c r="K211" s="80">
        <f t="shared" si="6"/>
        <v>0</v>
      </c>
    </row>
    <row r="212" spans="1:11" x14ac:dyDescent="0.3">
      <c r="A212" s="112"/>
      <c r="B212" s="103"/>
      <c r="C212" s="113"/>
      <c r="D212" s="414"/>
      <c r="E212" s="414"/>
      <c r="F212" s="414"/>
      <c r="G212" s="414"/>
      <c r="H212" s="107"/>
      <c r="I212" s="105"/>
      <c r="J212" s="176">
        <f t="shared" si="5"/>
        <v>0</v>
      </c>
      <c r="K212" s="80">
        <f t="shared" si="6"/>
        <v>0</v>
      </c>
    </row>
    <row r="213" spans="1:11" x14ac:dyDescent="0.3">
      <c r="A213" s="114"/>
      <c r="B213" s="103"/>
      <c r="C213" s="113"/>
      <c r="D213" s="414"/>
      <c r="E213" s="414"/>
      <c r="F213" s="414"/>
      <c r="G213" s="414"/>
      <c r="H213" s="104"/>
      <c r="I213" s="105"/>
      <c r="J213" s="176">
        <f t="shared" ref="J213:J276" si="7">I213*1.16</f>
        <v>0</v>
      </c>
      <c r="K213" s="80">
        <f t="shared" si="6"/>
        <v>0</v>
      </c>
    </row>
    <row r="214" spans="1:11" x14ac:dyDescent="0.3">
      <c r="A214" s="112"/>
      <c r="B214" s="103"/>
      <c r="C214" s="113"/>
      <c r="D214" s="414"/>
      <c r="E214" s="414"/>
      <c r="F214" s="414"/>
      <c r="G214" s="414"/>
      <c r="H214" s="107"/>
      <c r="I214" s="105"/>
      <c r="J214" s="176">
        <f t="shared" si="7"/>
        <v>0</v>
      </c>
      <c r="K214" s="80">
        <f t="shared" si="6"/>
        <v>0</v>
      </c>
    </row>
    <row r="215" spans="1:11" x14ac:dyDescent="0.3">
      <c r="A215" s="114"/>
      <c r="B215" s="108"/>
      <c r="C215" s="115"/>
      <c r="D215" s="420"/>
      <c r="E215" s="420"/>
      <c r="F215" s="420"/>
      <c r="G215" s="420"/>
      <c r="H215" s="107"/>
      <c r="I215" s="105"/>
      <c r="J215" s="176">
        <f t="shared" si="7"/>
        <v>0</v>
      </c>
      <c r="K215" s="80">
        <f t="shared" si="6"/>
        <v>0</v>
      </c>
    </row>
    <row r="216" spans="1:11" x14ac:dyDescent="0.3">
      <c r="A216" s="112"/>
      <c r="B216" s="103"/>
      <c r="C216" s="113"/>
      <c r="D216" s="414"/>
      <c r="E216" s="414"/>
      <c r="F216" s="414"/>
      <c r="G216" s="414"/>
      <c r="H216" s="107"/>
      <c r="I216" s="105"/>
      <c r="J216" s="176">
        <f t="shared" si="7"/>
        <v>0</v>
      </c>
      <c r="K216" s="80">
        <f t="shared" ref="K216:K279" si="8">C216*I216</f>
        <v>0</v>
      </c>
    </row>
    <row r="217" spans="1:11" x14ac:dyDescent="0.3">
      <c r="A217" s="112"/>
      <c r="B217" s="103"/>
      <c r="C217" s="113"/>
      <c r="D217" s="414"/>
      <c r="E217" s="414"/>
      <c r="F217" s="414"/>
      <c r="G217" s="414"/>
      <c r="H217" s="107"/>
      <c r="I217" s="105"/>
      <c r="J217" s="176">
        <f t="shared" si="7"/>
        <v>0</v>
      </c>
      <c r="K217" s="80">
        <f t="shared" si="8"/>
        <v>0</v>
      </c>
    </row>
    <row r="218" spans="1:11" x14ac:dyDescent="0.3">
      <c r="A218" s="112"/>
      <c r="B218" s="103"/>
      <c r="C218" s="113"/>
      <c r="D218" s="414"/>
      <c r="E218" s="414"/>
      <c r="F218" s="414"/>
      <c r="G218" s="414"/>
      <c r="H218" s="104"/>
      <c r="I218" s="105"/>
      <c r="J218" s="176">
        <f t="shared" si="7"/>
        <v>0</v>
      </c>
      <c r="K218" s="80">
        <f t="shared" si="8"/>
        <v>0</v>
      </c>
    </row>
    <row r="219" spans="1:11" x14ac:dyDescent="0.3">
      <c r="A219" s="112"/>
      <c r="B219" s="103"/>
      <c r="C219" s="113"/>
      <c r="D219" s="414"/>
      <c r="E219" s="414"/>
      <c r="F219" s="414"/>
      <c r="G219" s="414"/>
      <c r="H219" s="104"/>
      <c r="I219" s="105"/>
      <c r="J219" s="176">
        <f t="shared" si="7"/>
        <v>0</v>
      </c>
      <c r="K219" s="80">
        <f t="shared" si="8"/>
        <v>0</v>
      </c>
    </row>
    <row r="220" spans="1:11" x14ac:dyDescent="0.3">
      <c r="A220" s="112"/>
      <c r="B220" s="103"/>
      <c r="C220" s="113"/>
      <c r="D220" s="414"/>
      <c r="E220" s="414"/>
      <c r="F220" s="414"/>
      <c r="G220" s="414"/>
      <c r="H220" s="107"/>
      <c r="I220" s="105"/>
      <c r="J220" s="176">
        <f t="shared" si="7"/>
        <v>0</v>
      </c>
      <c r="K220" s="80">
        <f t="shared" si="8"/>
        <v>0</v>
      </c>
    </row>
    <row r="221" spans="1:11" x14ac:dyDescent="0.3">
      <c r="A221" s="112"/>
      <c r="B221" s="103"/>
      <c r="C221" s="113"/>
      <c r="D221" s="414"/>
      <c r="E221" s="414"/>
      <c r="F221" s="414"/>
      <c r="G221" s="414"/>
      <c r="H221" s="107"/>
      <c r="I221" s="105"/>
      <c r="J221" s="176">
        <f t="shared" si="7"/>
        <v>0</v>
      </c>
      <c r="K221" s="80">
        <f t="shared" si="8"/>
        <v>0</v>
      </c>
    </row>
    <row r="222" spans="1:11" x14ac:dyDescent="0.3">
      <c r="A222" s="112"/>
      <c r="B222" s="103"/>
      <c r="C222" s="113"/>
      <c r="D222" s="414"/>
      <c r="E222" s="414"/>
      <c r="F222" s="414"/>
      <c r="G222" s="414"/>
      <c r="H222" s="107"/>
      <c r="I222" s="105"/>
      <c r="J222" s="176">
        <f t="shared" si="7"/>
        <v>0</v>
      </c>
      <c r="K222" s="80">
        <f t="shared" si="8"/>
        <v>0</v>
      </c>
    </row>
    <row r="223" spans="1:11" x14ac:dyDescent="0.3">
      <c r="A223" s="112"/>
      <c r="B223" s="103"/>
      <c r="C223" s="113"/>
      <c r="D223" s="414"/>
      <c r="E223" s="414"/>
      <c r="F223" s="414"/>
      <c r="G223" s="414"/>
      <c r="H223" s="104"/>
      <c r="I223" s="105"/>
      <c r="J223" s="176">
        <f t="shared" si="7"/>
        <v>0</v>
      </c>
      <c r="K223" s="80">
        <f t="shared" si="8"/>
        <v>0</v>
      </c>
    </row>
    <row r="224" spans="1:11" x14ac:dyDescent="0.3">
      <c r="A224" s="112"/>
      <c r="B224" s="103"/>
      <c r="C224" s="113"/>
      <c r="D224" s="414"/>
      <c r="E224" s="414"/>
      <c r="F224" s="414"/>
      <c r="G224" s="414"/>
      <c r="H224" s="104"/>
      <c r="I224" s="105"/>
      <c r="J224" s="176">
        <f t="shared" si="7"/>
        <v>0</v>
      </c>
      <c r="K224" s="80">
        <f t="shared" si="8"/>
        <v>0</v>
      </c>
    </row>
    <row r="225" spans="1:11" x14ac:dyDescent="0.3">
      <c r="A225" s="112"/>
      <c r="B225" s="103"/>
      <c r="C225" s="113"/>
      <c r="D225" s="414"/>
      <c r="E225" s="414"/>
      <c r="F225" s="414"/>
      <c r="G225" s="414"/>
      <c r="H225" s="107"/>
      <c r="I225" s="105"/>
      <c r="J225" s="176">
        <f t="shared" si="7"/>
        <v>0</v>
      </c>
      <c r="K225" s="80">
        <f t="shared" si="8"/>
        <v>0</v>
      </c>
    </row>
    <row r="226" spans="1:11" x14ac:dyDescent="0.3">
      <c r="A226" s="112"/>
      <c r="B226" s="103"/>
      <c r="C226" s="113"/>
      <c r="D226" s="414"/>
      <c r="E226" s="414"/>
      <c r="F226" s="414"/>
      <c r="G226" s="414"/>
      <c r="H226" s="107"/>
      <c r="I226" s="105"/>
      <c r="J226" s="176">
        <f t="shared" si="7"/>
        <v>0</v>
      </c>
      <c r="K226" s="80">
        <f t="shared" si="8"/>
        <v>0</v>
      </c>
    </row>
    <row r="227" spans="1:11" x14ac:dyDescent="0.3">
      <c r="A227" s="114"/>
      <c r="B227" s="108"/>
      <c r="C227" s="115"/>
      <c r="D227" s="420"/>
      <c r="E227" s="420"/>
      <c r="F227" s="420"/>
      <c r="G227" s="420"/>
      <c r="H227" s="107"/>
      <c r="I227" s="105"/>
      <c r="J227" s="176">
        <f t="shared" si="7"/>
        <v>0</v>
      </c>
      <c r="K227" s="80">
        <f t="shared" si="8"/>
        <v>0</v>
      </c>
    </row>
    <row r="228" spans="1:11" x14ac:dyDescent="0.3">
      <c r="A228" s="112"/>
      <c r="B228" s="103"/>
      <c r="C228" s="113"/>
      <c r="D228" s="414"/>
      <c r="E228" s="414"/>
      <c r="F228" s="414"/>
      <c r="G228" s="414"/>
      <c r="H228" s="107"/>
      <c r="I228" s="105"/>
      <c r="J228" s="176">
        <f t="shared" si="7"/>
        <v>0</v>
      </c>
      <c r="K228" s="80">
        <f t="shared" si="8"/>
        <v>0</v>
      </c>
    </row>
    <row r="229" spans="1:11" x14ac:dyDescent="0.3">
      <c r="A229" s="112"/>
      <c r="B229" s="103"/>
      <c r="C229" s="113"/>
      <c r="D229" s="414"/>
      <c r="E229" s="414"/>
      <c r="F229" s="414"/>
      <c r="G229" s="414"/>
      <c r="H229" s="107"/>
      <c r="I229" s="105"/>
      <c r="J229" s="176">
        <f t="shared" si="7"/>
        <v>0</v>
      </c>
      <c r="K229" s="80">
        <f t="shared" si="8"/>
        <v>0</v>
      </c>
    </row>
    <row r="230" spans="1:11" x14ac:dyDescent="0.3">
      <c r="A230" s="112"/>
      <c r="B230" s="103"/>
      <c r="C230" s="113"/>
      <c r="D230" s="414"/>
      <c r="E230" s="414"/>
      <c r="F230" s="414"/>
      <c r="G230" s="414"/>
      <c r="H230" s="107"/>
      <c r="I230" s="105"/>
      <c r="J230" s="176">
        <f t="shared" si="7"/>
        <v>0</v>
      </c>
      <c r="K230" s="80">
        <f t="shared" si="8"/>
        <v>0</v>
      </c>
    </row>
    <row r="231" spans="1:11" x14ac:dyDescent="0.3">
      <c r="A231" s="112"/>
      <c r="B231" s="103"/>
      <c r="C231" s="113"/>
      <c r="D231" s="414"/>
      <c r="E231" s="414"/>
      <c r="F231" s="414"/>
      <c r="G231" s="414"/>
      <c r="H231" s="104"/>
      <c r="I231" s="105"/>
      <c r="J231" s="176">
        <f t="shared" si="7"/>
        <v>0</v>
      </c>
      <c r="K231" s="80">
        <f t="shared" si="8"/>
        <v>0</v>
      </c>
    </row>
    <row r="232" spans="1:11" x14ac:dyDescent="0.3">
      <c r="A232" s="112"/>
      <c r="B232" s="103"/>
      <c r="C232" s="113"/>
      <c r="D232" s="414"/>
      <c r="E232" s="414"/>
      <c r="F232" s="414"/>
      <c r="G232" s="414"/>
      <c r="H232" s="107"/>
      <c r="I232" s="105"/>
      <c r="J232" s="176">
        <f t="shared" si="7"/>
        <v>0</v>
      </c>
      <c r="K232" s="80">
        <f t="shared" si="8"/>
        <v>0</v>
      </c>
    </row>
    <row r="233" spans="1:11" x14ac:dyDescent="0.3">
      <c r="A233" s="112"/>
      <c r="B233" s="103"/>
      <c r="C233" s="113"/>
      <c r="D233" s="414"/>
      <c r="E233" s="414"/>
      <c r="F233" s="414"/>
      <c r="G233" s="414"/>
      <c r="H233" s="107"/>
      <c r="I233" s="105"/>
      <c r="J233" s="176">
        <f t="shared" si="7"/>
        <v>0</v>
      </c>
      <c r="K233" s="80">
        <f t="shared" si="8"/>
        <v>0</v>
      </c>
    </row>
    <row r="234" spans="1:11" x14ac:dyDescent="0.3">
      <c r="A234" s="112"/>
      <c r="B234" s="103"/>
      <c r="C234" s="113"/>
      <c r="D234" s="414"/>
      <c r="E234" s="414"/>
      <c r="F234" s="414"/>
      <c r="G234" s="414"/>
      <c r="H234" s="104"/>
      <c r="I234" s="105"/>
      <c r="J234" s="176">
        <f t="shared" si="7"/>
        <v>0</v>
      </c>
      <c r="K234" s="80">
        <f t="shared" si="8"/>
        <v>0</v>
      </c>
    </row>
    <row r="235" spans="1:11" x14ac:dyDescent="0.3">
      <c r="A235" s="114"/>
      <c r="B235" s="108"/>
      <c r="C235" s="115"/>
      <c r="D235" s="418"/>
      <c r="E235" s="418"/>
      <c r="F235" s="418"/>
      <c r="G235" s="418"/>
      <c r="H235" s="104"/>
      <c r="I235" s="105"/>
      <c r="J235" s="176">
        <f t="shared" si="7"/>
        <v>0</v>
      </c>
      <c r="K235" s="80">
        <f t="shared" si="8"/>
        <v>0</v>
      </c>
    </row>
    <row r="236" spans="1:11" x14ac:dyDescent="0.3">
      <c r="A236" s="114"/>
      <c r="B236" s="108"/>
      <c r="C236" s="115"/>
      <c r="D236" s="420"/>
      <c r="E236" s="420"/>
      <c r="F236" s="420"/>
      <c r="G236" s="420"/>
      <c r="H236" s="104"/>
      <c r="I236" s="105"/>
      <c r="J236" s="176">
        <f t="shared" si="7"/>
        <v>0</v>
      </c>
      <c r="K236" s="80">
        <f t="shared" si="8"/>
        <v>0</v>
      </c>
    </row>
    <row r="237" spans="1:11" x14ac:dyDescent="0.3">
      <c r="A237" s="112"/>
      <c r="B237" s="103"/>
      <c r="C237" s="113"/>
      <c r="D237" s="414"/>
      <c r="E237" s="414"/>
      <c r="F237" s="414"/>
      <c r="G237" s="414"/>
      <c r="H237" s="104"/>
      <c r="I237" s="105"/>
      <c r="J237" s="176">
        <f t="shared" si="7"/>
        <v>0</v>
      </c>
      <c r="K237" s="80">
        <f t="shared" si="8"/>
        <v>0</v>
      </c>
    </row>
    <row r="238" spans="1:11" x14ac:dyDescent="0.3">
      <c r="A238" s="112"/>
      <c r="B238" s="103"/>
      <c r="C238" s="113"/>
      <c r="D238" s="414"/>
      <c r="E238" s="414"/>
      <c r="F238" s="414"/>
      <c r="G238" s="414"/>
      <c r="H238" s="107"/>
      <c r="I238" s="105"/>
      <c r="J238" s="176">
        <f t="shared" si="7"/>
        <v>0</v>
      </c>
      <c r="K238" s="80">
        <f t="shared" si="8"/>
        <v>0</v>
      </c>
    </row>
    <row r="239" spans="1:11" x14ac:dyDescent="0.3">
      <c r="A239" s="112"/>
      <c r="B239" s="103"/>
      <c r="C239" s="113"/>
      <c r="D239" s="414"/>
      <c r="E239" s="414"/>
      <c r="F239" s="414"/>
      <c r="G239" s="414"/>
      <c r="H239" s="104"/>
      <c r="I239" s="105"/>
      <c r="J239" s="176">
        <f t="shared" si="7"/>
        <v>0</v>
      </c>
      <c r="K239" s="80">
        <f t="shared" si="8"/>
        <v>0</v>
      </c>
    </row>
    <row r="240" spans="1:11" x14ac:dyDescent="0.3">
      <c r="A240" s="112"/>
      <c r="B240" s="103"/>
      <c r="C240" s="113"/>
      <c r="D240" s="414"/>
      <c r="E240" s="414"/>
      <c r="F240" s="414"/>
      <c r="G240" s="414"/>
      <c r="H240" s="104"/>
      <c r="I240" s="105"/>
      <c r="J240" s="176">
        <f t="shared" si="7"/>
        <v>0</v>
      </c>
      <c r="K240" s="80">
        <f t="shared" si="8"/>
        <v>0</v>
      </c>
    </row>
    <row r="241" spans="1:11" x14ac:dyDescent="0.3">
      <c r="A241" s="112"/>
      <c r="B241" s="103"/>
      <c r="C241" s="113"/>
      <c r="D241" s="414"/>
      <c r="E241" s="414"/>
      <c r="F241" s="414"/>
      <c r="G241" s="414"/>
      <c r="H241" s="104"/>
      <c r="I241" s="105"/>
      <c r="J241" s="176">
        <f t="shared" si="7"/>
        <v>0</v>
      </c>
      <c r="K241" s="80">
        <f t="shared" si="8"/>
        <v>0</v>
      </c>
    </row>
    <row r="242" spans="1:11" x14ac:dyDescent="0.3">
      <c r="A242" s="112"/>
      <c r="B242" s="103"/>
      <c r="C242" s="113"/>
      <c r="D242" s="414"/>
      <c r="E242" s="414"/>
      <c r="F242" s="414"/>
      <c r="G242" s="414"/>
      <c r="H242" s="107"/>
      <c r="I242" s="105"/>
      <c r="J242" s="176">
        <f t="shared" si="7"/>
        <v>0</v>
      </c>
      <c r="K242" s="80">
        <f t="shared" si="8"/>
        <v>0</v>
      </c>
    </row>
    <row r="243" spans="1:11" x14ac:dyDescent="0.3">
      <c r="A243" s="114"/>
      <c r="B243" s="108"/>
      <c r="C243" s="115"/>
      <c r="D243" s="420"/>
      <c r="E243" s="420"/>
      <c r="F243" s="420"/>
      <c r="G243" s="420"/>
      <c r="H243" s="107"/>
      <c r="I243" s="105"/>
      <c r="J243" s="176">
        <f t="shared" si="7"/>
        <v>0</v>
      </c>
      <c r="K243" s="80">
        <f t="shared" si="8"/>
        <v>0</v>
      </c>
    </row>
    <row r="244" spans="1:11" x14ac:dyDescent="0.3">
      <c r="A244" s="112"/>
      <c r="B244" s="103"/>
      <c r="C244" s="113"/>
      <c r="D244" s="414"/>
      <c r="E244" s="414"/>
      <c r="F244" s="414"/>
      <c r="G244" s="414"/>
      <c r="H244" s="107"/>
      <c r="I244" s="105"/>
      <c r="J244" s="176">
        <f t="shared" si="7"/>
        <v>0</v>
      </c>
      <c r="K244" s="80">
        <f t="shared" si="8"/>
        <v>0</v>
      </c>
    </row>
    <row r="245" spans="1:11" x14ac:dyDescent="0.3">
      <c r="A245" s="112"/>
      <c r="B245" s="103"/>
      <c r="C245" s="113"/>
      <c r="D245" s="414"/>
      <c r="E245" s="414"/>
      <c r="F245" s="414"/>
      <c r="G245" s="414"/>
      <c r="H245" s="107"/>
      <c r="I245" s="105"/>
      <c r="J245" s="176">
        <f t="shared" si="7"/>
        <v>0</v>
      </c>
      <c r="K245" s="80">
        <f t="shared" si="8"/>
        <v>0</v>
      </c>
    </row>
    <row r="246" spans="1:11" x14ac:dyDescent="0.3">
      <c r="A246" s="112"/>
      <c r="B246" s="103"/>
      <c r="C246" s="113"/>
      <c r="D246" s="414"/>
      <c r="E246" s="414"/>
      <c r="F246" s="414"/>
      <c r="G246" s="414"/>
      <c r="H246" s="107"/>
      <c r="I246" s="105"/>
      <c r="J246" s="176">
        <f t="shared" si="7"/>
        <v>0</v>
      </c>
      <c r="K246" s="80">
        <f t="shared" si="8"/>
        <v>0</v>
      </c>
    </row>
    <row r="247" spans="1:11" x14ac:dyDescent="0.3">
      <c r="A247" s="112"/>
      <c r="B247" s="103"/>
      <c r="C247" s="113"/>
      <c r="D247" s="414"/>
      <c r="E247" s="414"/>
      <c r="F247" s="414"/>
      <c r="G247" s="414"/>
      <c r="H247" s="107"/>
      <c r="I247" s="105"/>
      <c r="J247" s="176">
        <f t="shared" si="7"/>
        <v>0</v>
      </c>
      <c r="K247" s="80">
        <f t="shared" si="8"/>
        <v>0</v>
      </c>
    </row>
    <row r="248" spans="1:11" x14ac:dyDescent="0.3">
      <c r="A248" s="112"/>
      <c r="B248" s="103"/>
      <c r="C248" s="113"/>
      <c r="D248" s="414"/>
      <c r="E248" s="414"/>
      <c r="F248" s="414"/>
      <c r="G248" s="414"/>
      <c r="H248" s="107"/>
      <c r="I248" s="105"/>
      <c r="J248" s="176">
        <f t="shared" si="7"/>
        <v>0</v>
      </c>
      <c r="K248" s="80">
        <f t="shared" si="8"/>
        <v>0</v>
      </c>
    </row>
    <row r="249" spans="1:11" x14ac:dyDescent="0.3">
      <c r="A249" s="112"/>
      <c r="B249" s="103"/>
      <c r="C249" s="113"/>
      <c r="D249" s="414"/>
      <c r="E249" s="414"/>
      <c r="F249" s="414"/>
      <c r="G249" s="414"/>
      <c r="H249" s="107"/>
      <c r="I249" s="105"/>
      <c r="J249" s="176">
        <f t="shared" si="7"/>
        <v>0</v>
      </c>
      <c r="K249" s="80">
        <f t="shared" si="8"/>
        <v>0</v>
      </c>
    </row>
    <row r="250" spans="1:11" x14ac:dyDescent="0.3">
      <c r="A250" s="114"/>
      <c r="B250" s="108"/>
      <c r="C250" s="115"/>
      <c r="D250" s="420"/>
      <c r="E250" s="420"/>
      <c r="F250" s="420"/>
      <c r="G250" s="420"/>
      <c r="H250" s="107"/>
      <c r="I250" s="105"/>
      <c r="J250" s="176">
        <f t="shared" si="7"/>
        <v>0</v>
      </c>
      <c r="K250" s="80">
        <f t="shared" si="8"/>
        <v>0</v>
      </c>
    </row>
    <row r="251" spans="1:11" x14ac:dyDescent="0.3">
      <c r="A251" s="112"/>
      <c r="B251" s="103"/>
      <c r="C251" s="113"/>
      <c r="D251" s="414"/>
      <c r="E251" s="414"/>
      <c r="F251" s="414"/>
      <c r="G251" s="414"/>
      <c r="H251" s="106"/>
      <c r="I251" s="105"/>
      <c r="J251" s="176">
        <f t="shared" si="7"/>
        <v>0</v>
      </c>
      <c r="K251" s="80">
        <f t="shared" si="8"/>
        <v>0</v>
      </c>
    </row>
    <row r="252" spans="1:11" x14ac:dyDescent="0.3">
      <c r="A252" s="112"/>
      <c r="B252" s="103"/>
      <c r="C252" s="113"/>
      <c r="D252" s="414"/>
      <c r="E252" s="414"/>
      <c r="F252" s="414"/>
      <c r="G252" s="414"/>
      <c r="H252" s="106"/>
      <c r="I252" s="105"/>
      <c r="J252" s="176">
        <f t="shared" si="7"/>
        <v>0</v>
      </c>
      <c r="K252" s="80">
        <f t="shared" si="8"/>
        <v>0</v>
      </c>
    </row>
    <row r="253" spans="1:11" x14ac:dyDescent="0.3">
      <c r="A253" s="112"/>
      <c r="B253" s="103"/>
      <c r="C253" s="113"/>
      <c r="D253" s="414"/>
      <c r="E253" s="414"/>
      <c r="F253" s="414"/>
      <c r="G253" s="414"/>
      <c r="H253" s="106"/>
      <c r="I253" s="105"/>
      <c r="J253" s="176">
        <f t="shared" si="7"/>
        <v>0</v>
      </c>
      <c r="K253" s="80">
        <f t="shared" si="8"/>
        <v>0</v>
      </c>
    </row>
    <row r="254" spans="1:11" x14ac:dyDescent="0.3">
      <c r="A254" s="112"/>
      <c r="B254" s="103"/>
      <c r="C254" s="113"/>
      <c r="D254" s="414"/>
      <c r="E254" s="414"/>
      <c r="F254" s="414"/>
      <c r="G254" s="414"/>
      <c r="H254" s="106"/>
      <c r="I254" s="105"/>
      <c r="J254" s="176">
        <f t="shared" si="7"/>
        <v>0</v>
      </c>
      <c r="K254" s="80">
        <f t="shared" si="8"/>
        <v>0</v>
      </c>
    </row>
    <row r="255" spans="1:11" x14ac:dyDescent="0.3">
      <c r="A255" s="112"/>
      <c r="B255" s="103"/>
      <c r="C255" s="113"/>
      <c r="D255" s="414"/>
      <c r="E255" s="414"/>
      <c r="F255" s="414"/>
      <c r="G255" s="414"/>
      <c r="H255" s="106"/>
      <c r="I255" s="105"/>
      <c r="J255" s="176">
        <f t="shared" si="7"/>
        <v>0</v>
      </c>
      <c r="K255" s="80">
        <f t="shared" si="8"/>
        <v>0</v>
      </c>
    </row>
    <row r="256" spans="1:11" x14ac:dyDescent="0.3">
      <c r="A256" s="112"/>
      <c r="B256" s="103"/>
      <c r="C256" s="113"/>
      <c r="D256" s="414"/>
      <c r="E256" s="414"/>
      <c r="F256" s="414"/>
      <c r="G256" s="414"/>
      <c r="H256" s="106"/>
      <c r="I256" s="105"/>
      <c r="J256" s="176">
        <f t="shared" si="7"/>
        <v>0</v>
      </c>
      <c r="K256" s="80">
        <f t="shared" si="8"/>
        <v>0</v>
      </c>
    </row>
    <row r="257" spans="1:11" x14ac:dyDescent="0.3">
      <c r="A257" s="114"/>
      <c r="B257" s="108"/>
      <c r="C257" s="115"/>
      <c r="D257" s="420"/>
      <c r="E257" s="420"/>
      <c r="F257" s="420"/>
      <c r="G257" s="420"/>
      <c r="H257" s="106"/>
      <c r="I257" s="105"/>
      <c r="J257" s="176">
        <f t="shared" si="7"/>
        <v>0</v>
      </c>
      <c r="K257" s="80">
        <f t="shared" si="8"/>
        <v>0</v>
      </c>
    </row>
    <row r="258" spans="1:11" x14ac:dyDescent="0.3">
      <c r="A258" s="114"/>
      <c r="B258" s="108"/>
      <c r="C258" s="116"/>
      <c r="D258" s="414"/>
      <c r="E258" s="414"/>
      <c r="F258" s="414"/>
      <c r="G258" s="414"/>
      <c r="H258" s="106"/>
      <c r="I258" s="105"/>
      <c r="J258" s="176">
        <f t="shared" si="7"/>
        <v>0</v>
      </c>
      <c r="K258" s="80">
        <f t="shared" si="8"/>
        <v>0</v>
      </c>
    </row>
    <row r="259" spans="1:11" x14ac:dyDescent="0.3">
      <c r="A259" s="114"/>
      <c r="B259" s="108"/>
      <c r="C259" s="116"/>
      <c r="D259" s="414"/>
      <c r="E259" s="414"/>
      <c r="F259" s="414"/>
      <c r="G259" s="414"/>
      <c r="H259" s="106"/>
      <c r="I259" s="105"/>
      <c r="J259" s="176">
        <f t="shared" si="7"/>
        <v>0</v>
      </c>
      <c r="K259" s="80">
        <f t="shared" si="8"/>
        <v>0</v>
      </c>
    </row>
    <row r="260" spans="1:11" x14ac:dyDescent="0.3">
      <c r="A260" s="114"/>
      <c r="B260" s="108"/>
      <c r="C260" s="116"/>
      <c r="D260" s="414"/>
      <c r="E260" s="414"/>
      <c r="F260" s="414"/>
      <c r="G260" s="414"/>
      <c r="H260" s="106"/>
      <c r="I260" s="105"/>
      <c r="J260" s="176">
        <f t="shared" si="7"/>
        <v>0</v>
      </c>
      <c r="K260" s="80">
        <f t="shared" si="8"/>
        <v>0</v>
      </c>
    </row>
    <row r="261" spans="1:11" x14ac:dyDescent="0.3">
      <c r="A261" s="114"/>
      <c r="B261" s="108"/>
      <c r="C261" s="116"/>
      <c r="D261" s="414"/>
      <c r="E261" s="414"/>
      <c r="F261" s="414"/>
      <c r="G261" s="414"/>
      <c r="H261" s="106"/>
      <c r="I261" s="105"/>
      <c r="J261" s="176">
        <f t="shared" si="7"/>
        <v>0</v>
      </c>
      <c r="K261" s="80">
        <f t="shared" si="8"/>
        <v>0</v>
      </c>
    </row>
    <row r="262" spans="1:11" x14ac:dyDescent="0.3">
      <c r="A262" s="114"/>
      <c r="B262" s="108"/>
      <c r="C262" s="116"/>
      <c r="D262" s="414"/>
      <c r="E262" s="414"/>
      <c r="F262" s="414"/>
      <c r="G262" s="414"/>
      <c r="H262" s="106"/>
      <c r="I262" s="105"/>
      <c r="J262" s="176">
        <f t="shared" si="7"/>
        <v>0</v>
      </c>
      <c r="K262" s="80">
        <f t="shared" si="8"/>
        <v>0</v>
      </c>
    </row>
    <row r="263" spans="1:11" x14ac:dyDescent="0.3">
      <c r="A263" s="114"/>
      <c r="B263" s="108"/>
      <c r="C263" s="116"/>
      <c r="D263" s="421"/>
      <c r="E263" s="421"/>
      <c r="F263" s="421"/>
      <c r="G263" s="421"/>
      <c r="H263" s="106"/>
      <c r="I263" s="105"/>
      <c r="J263" s="176">
        <f t="shared" si="7"/>
        <v>0</v>
      </c>
      <c r="K263" s="80">
        <f t="shared" si="8"/>
        <v>0</v>
      </c>
    </row>
    <row r="264" spans="1:11" x14ac:dyDescent="0.3">
      <c r="A264" s="114"/>
      <c r="B264" s="108"/>
      <c r="C264" s="115"/>
      <c r="D264" s="420"/>
      <c r="E264" s="420"/>
      <c r="F264" s="420"/>
      <c r="G264" s="420"/>
      <c r="H264" s="106"/>
      <c r="I264" s="105"/>
      <c r="J264" s="176">
        <f t="shared" si="7"/>
        <v>0</v>
      </c>
      <c r="K264" s="80">
        <f t="shared" si="8"/>
        <v>0</v>
      </c>
    </row>
    <row r="265" spans="1:11" x14ac:dyDescent="0.3">
      <c r="A265" s="114"/>
      <c r="B265" s="108"/>
      <c r="C265" s="116"/>
      <c r="D265" s="419"/>
      <c r="E265" s="419"/>
      <c r="F265" s="419"/>
      <c r="G265" s="419"/>
      <c r="H265" s="106"/>
      <c r="I265" s="105"/>
      <c r="J265" s="176">
        <f t="shared" si="7"/>
        <v>0</v>
      </c>
      <c r="K265" s="80">
        <f t="shared" si="8"/>
        <v>0</v>
      </c>
    </row>
    <row r="266" spans="1:11" x14ac:dyDescent="0.3">
      <c r="A266" s="114"/>
      <c r="B266" s="108"/>
      <c r="C266" s="116"/>
      <c r="D266" s="419"/>
      <c r="E266" s="419"/>
      <c r="F266" s="419"/>
      <c r="G266" s="419"/>
      <c r="H266" s="106"/>
      <c r="I266" s="105"/>
      <c r="J266" s="176">
        <f t="shared" si="7"/>
        <v>0</v>
      </c>
      <c r="K266" s="80">
        <f t="shared" si="8"/>
        <v>0</v>
      </c>
    </row>
    <row r="267" spans="1:11" x14ac:dyDescent="0.3">
      <c r="A267" s="114"/>
      <c r="B267" s="108"/>
      <c r="C267" s="116"/>
      <c r="D267" s="419"/>
      <c r="E267" s="419"/>
      <c r="F267" s="419"/>
      <c r="G267" s="419"/>
      <c r="H267" s="106"/>
      <c r="I267" s="105"/>
      <c r="J267" s="176">
        <f t="shared" si="7"/>
        <v>0</v>
      </c>
      <c r="K267" s="80">
        <f t="shared" si="8"/>
        <v>0</v>
      </c>
    </row>
    <row r="268" spans="1:11" x14ac:dyDescent="0.3">
      <c r="A268" s="114"/>
      <c r="B268" s="108"/>
      <c r="C268" s="116"/>
      <c r="D268" s="419"/>
      <c r="E268" s="419"/>
      <c r="F268" s="419"/>
      <c r="G268" s="419"/>
      <c r="H268" s="106"/>
      <c r="I268" s="105"/>
      <c r="J268" s="176">
        <f t="shared" si="7"/>
        <v>0</v>
      </c>
      <c r="K268" s="80">
        <f t="shared" si="8"/>
        <v>0</v>
      </c>
    </row>
    <row r="269" spans="1:11" x14ac:dyDescent="0.3">
      <c r="A269" s="114"/>
      <c r="B269" s="108"/>
      <c r="C269" s="116"/>
      <c r="D269" s="419"/>
      <c r="E269" s="419"/>
      <c r="F269" s="419"/>
      <c r="G269" s="419"/>
      <c r="H269" s="106"/>
      <c r="I269" s="105"/>
      <c r="J269" s="176">
        <f t="shared" si="7"/>
        <v>0</v>
      </c>
      <c r="K269" s="80">
        <f t="shared" si="8"/>
        <v>0</v>
      </c>
    </row>
    <row r="270" spans="1:11" x14ac:dyDescent="0.3">
      <c r="A270" s="114"/>
      <c r="B270" s="108"/>
      <c r="C270" s="116"/>
      <c r="D270" s="419"/>
      <c r="E270" s="419"/>
      <c r="F270" s="419"/>
      <c r="G270" s="419"/>
      <c r="H270" s="106"/>
      <c r="I270" s="105"/>
      <c r="J270" s="176">
        <f t="shared" si="7"/>
        <v>0</v>
      </c>
      <c r="K270" s="80">
        <f t="shared" si="8"/>
        <v>0</v>
      </c>
    </row>
    <row r="271" spans="1:11" x14ac:dyDescent="0.3">
      <c r="A271" s="114"/>
      <c r="B271" s="108"/>
      <c r="C271" s="115"/>
      <c r="D271" s="422"/>
      <c r="E271" s="422"/>
      <c r="F271" s="422"/>
      <c r="G271" s="422"/>
      <c r="H271" s="106"/>
      <c r="I271" s="105"/>
      <c r="J271" s="176">
        <f t="shared" si="7"/>
        <v>0</v>
      </c>
      <c r="K271" s="80">
        <f t="shared" si="8"/>
        <v>0</v>
      </c>
    </row>
    <row r="272" spans="1:11" x14ac:dyDescent="0.3">
      <c r="A272" s="114"/>
      <c r="B272" s="108"/>
      <c r="C272" s="116"/>
      <c r="D272" s="419"/>
      <c r="E272" s="419"/>
      <c r="F272" s="419"/>
      <c r="G272" s="419"/>
      <c r="H272" s="106"/>
      <c r="I272" s="105"/>
      <c r="J272" s="176">
        <f t="shared" si="7"/>
        <v>0</v>
      </c>
      <c r="K272" s="80">
        <f t="shared" si="8"/>
        <v>0</v>
      </c>
    </row>
    <row r="273" spans="1:11" x14ac:dyDescent="0.3">
      <c r="A273" s="114"/>
      <c r="B273" s="108"/>
      <c r="C273" s="116"/>
      <c r="D273" s="419"/>
      <c r="E273" s="419"/>
      <c r="F273" s="419"/>
      <c r="G273" s="419"/>
      <c r="H273" s="106"/>
      <c r="I273" s="105"/>
      <c r="J273" s="176">
        <f t="shared" si="7"/>
        <v>0</v>
      </c>
      <c r="K273" s="80">
        <f t="shared" si="8"/>
        <v>0</v>
      </c>
    </row>
    <row r="274" spans="1:11" x14ac:dyDescent="0.3">
      <c r="A274" s="114"/>
      <c r="B274" s="108"/>
      <c r="C274" s="116"/>
      <c r="D274" s="419"/>
      <c r="E274" s="419"/>
      <c r="F274" s="419"/>
      <c r="G274" s="419"/>
      <c r="H274" s="106"/>
      <c r="I274" s="105"/>
      <c r="J274" s="176">
        <f t="shared" si="7"/>
        <v>0</v>
      </c>
      <c r="K274" s="80">
        <f t="shared" si="8"/>
        <v>0</v>
      </c>
    </row>
    <row r="275" spans="1:11" x14ac:dyDescent="0.3">
      <c r="A275" s="114"/>
      <c r="B275" s="108"/>
      <c r="C275" s="116"/>
      <c r="D275" s="419"/>
      <c r="E275" s="419"/>
      <c r="F275" s="419"/>
      <c r="G275" s="419"/>
      <c r="H275" s="107"/>
      <c r="I275" s="105"/>
      <c r="J275" s="176">
        <f t="shared" si="7"/>
        <v>0</v>
      </c>
      <c r="K275" s="80">
        <f t="shared" si="8"/>
        <v>0</v>
      </c>
    </row>
    <row r="276" spans="1:11" x14ac:dyDescent="0.3">
      <c r="A276" s="114"/>
      <c r="B276" s="108"/>
      <c r="C276" s="116"/>
      <c r="D276" s="420"/>
      <c r="E276" s="420"/>
      <c r="F276" s="420"/>
      <c r="G276" s="420"/>
      <c r="H276" s="107"/>
      <c r="I276" s="105"/>
      <c r="J276" s="176">
        <f t="shared" si="7"/>
        <v>0</v>
      </c>
      <c r="K276" s="80">
        <f t="shared" si="8"/>
        <v>0</v>
      </c>
    </row>
    <row r="277" spans="1:11" x14ac:dyDescent="0.3">
      <c r="A277" s="114"/>
      <c r="B277" s="108"/>
      <c r="C277" s="116"/>
      <c r="D277" s="414"/>
      <c r="E277" s="414"/>
      <c r="F277" s="414"/>
      <c r="G277" s="414"/>
      <c r="H277" s="107"/>
      <c r="I277" s="105"/>
      <c r="J277" s="176">
        <f t="shared" ref="J277:J318" si="9">I277*1.16</f>
        <v>0</v>
      </c>
      <c r="K277" s="80">
        <f t="shared" si="8"/>
        <v>0</v>
      </c>
    </row>
    <row r="278" spans="1:11" x14ac:dyDescent="0.3">
      <c r="A278" s="114"/>
      <c r="B278" s="108"/>
      <c r="C278" s="116"/>
      <c r="D278" s="414"/>
      <c r="E278" s="414"/>
      <c r="F278" s="414"/>
      <c r="G278" s="414"/>
      <c r="H278" s="107"/>
      <c r="I278" s="105"/>
      <c r="J278" s="176">
        <f t="shared" si="9"/>
        <v>0</v>
      </c>
      <c r="K278" s="80">
        <f t="shared" si="8"/>
        <v>0</v>
      </c>
    </row>
    <row r="279" spans="1:11" x14ac:dyDescent="0.3">
      <c r="A279" s="114"/>
      <c r="B279" s="108"/>
      <c r="C279" s="116"/>
      <c r="D279" s="414"/>
      <c r="E279" s="414"/>
      <c r="F279" s="414"/>
      <c r="G279" s="414"/>
      <c r="H279" s="104"/>
      <c r="I279" s="105"/>
      <c r="J279" s="176">
        <f t="shared" si="9"/>
        <v>0</v>
      </c>
      <c r="K279" s="80">
        <f t="shared" si="8"/>
        <v>0</v>
      </c>
    </row>
    <row r="280" spans="1:11" x14ac:dyDescent="0.3">
      <c r="A280" s="114"/>
      <c r="B280" s="108"/>
      <c r="C280" s="116"/>
      <c r="D280" s="414"/>
      <c r="E280" s="414"/>
      <c r="F280" s="414"/>
      <c r="G280" s="414"/>
      <c r="H280" s="104"/>
      <c r="I280" s="105"/>
      <c r="J280" s="176">
        <f t="shared" si="9"/>
        <v>0</v>
      </c>
      <c r="K280" s="80">
        <f t="shared" ref="K280:K318" si="10">C280*I280</f>
        <v>0</v>
      </c>
    </row>
    <row r="281" spans="1:11" x14ac:dyDescent="0.3">
      <c r="A281" s="114"/>
      <c r="B281" s="108"/>
      <c r="C281" s="116"/>
      <c r="D281" s="414"/>
      <c r="E281" s="414"/>
      <c r="F281" s="414"/>
      <c r="G281" s="414"/>
      <c r="H281" s="107"/>
      <c r="I281" s="105"/>
      <c r="J281" s="176">
        <f t="shared" si="9"/>
        <v>0</v>
      </c>
      <c r="K281" s="80">
        <f t="shared" si="10"/>
        <v>0</v>
      </c>
    </row>
    <row r="282" spans="1:11" x14ac:dyDescent="0.3">
      <c r="A282" s="114"/>
      <c r="B282" s="108"/>
      <c r="C282" s="116"/>
      <c r="D282" s="414"/>
      <c r="E282" s="414"/>
      <c r="F282" s="414"/>
      <c r="G282" s="414"/>
      <c r="H282" s="107"/>
      <c r="I282" s="105"/>
      <c r="J282" s="176">
        <f t="shared" si="9"/>
        <v>0</v>
      </c>
      <c r="K282" s="80">
        <f t="shared" si="10"/>
        <v>0</v>
      </c>
    </row>
    <row r="283" spans="1:11" x14ac:dyDescent="0.3">
      <c r="A283" s="114"/>
      <c r="B283" s="108"/>
      <c r="C283" s="116"/>
      <c r="D283" s="414"/>
      <c r="E283" s="414"/>
      <c r="F283" s="414"/>
      <c r="G283" s="414"/>
      <c r="H283" s="107"/>
      <c r="I283" s="105"/>
      <c r="J283" s="176">
        <f t="shared" si="9"/>
        <v>0</v>
      </c>
      <c r="K283" s="80">
        <f t="shared" si="10"/>
        <v>0</v>
      </c>
    </row>
    <row r="284" spans="1:11" x14ac:dyDescent="0.3">
      <c r="A284" s="114"/>
      <c r="B284" s="108"/>
      <c r="C284" s="116"/>
      <c r="D284" s="414"/>
      <c r="E284" s="414"/>
      <c r="F284" s="414"/>
      <c r="G284" s="414"/>
      <c r="H284" s="107"/>
      <c r="I284" s="105"/>
      <c r="J284" s="176">
        <f t="shared" si="9"/>
        <v>0</v>
      </c>
      <c r="K284" s="80">
        <f t="shared" si="10"/>
        <v>0</v>
      </c>
    </row>
    <row r="285" spans="1:11" x14ac:dyDescent="0.3">
      <c r="A285" s="114"/>
      <c r="B285" s="108"/>
      <c r="C285" s="116"/>
      <c r="D285" s="414"/>
      <c r="E285" s="414"/>
      <c r="F285" s="414"/>
      <c r="G285" s="414"/>
      <c r="H285" s="107"/>
      <c r="I285" s="105"/>
      <c r="J285" s="176">
        <f t="shared" si="9"/>
        <v>0</v>
      </c>
      <c r="K285" s="80">
        <f t="shared" si="10"/>
        <v>0</v>
      </c>
    </row>
    <row r="286" spans="1:11" x14ac:dyDescent="0.3">
      <c r="A286" s="114"/>
      <c r="B286" s="108"/>
      <c r="C286" s="116"/>
      <c r="D286" s="414"/>
      <c r="E286" s="414"/>
      <c r="F286" s="414"/>
      <c r="G286" s="414"/>
      <c r="H286" s="107"/>
      <c r="I286" s="105"/>
      <c r="J286" s="176">
        <f t="shared" si="9"/>
        <v>0</v>
      </c>
      <c r="K286" s="80">
        <f t="shared" si="10"/>
        <v>0</v>
      </c>
    </row>
    <row r="287" spans="1:11" x14ac:dyDescent="0.3">
      <c r="A287" s="114"/>
      <c r="B287" s="108"/>
      <c r="C287" s="116"/>
      <c r="D287" s="421"/>
      <c r="E287" s="421"/>
      <c r="F287" s="421"/>
      <c r="G287" s="421"/>
      <c r="H287" s="107"/>
      <c r="I287" s="105"/>
      <c r="J287" s="176">
        <f t="shared" si="9"/>
        <v>0</v>
      </c>
      <c r="K287" s="80">
        <f t="shared" si="10"/>
        <v>0</v>
      </c>
    </row>
    <row r="288" spans="1:11" x14ac:dyDescent="0.3">
      <c r="A288" s="114"/>
      <c r="B288" s="108"/>
      <c r="C288" s="116"/>
      <c r="D288" s="420"/>
      <c r="E288" s="420"/>
      <c r="F288" s="420"/>
      <c r="G288" s="420"/>
      <c r="H288" s="107"/>
      <c r="I288" s="105"/>
      <c r="J288" s="176">
        <f t="shared" si="9"/>
        <v>0</v>
      </c>
      <c r="K288" s="80">
        <f t="shared" si="10"/>
        <v>0</v>
      </c>
    </row>
    <row r="289" spans="1:11" x14ac:dyDescent="0.3">
      <c r="A289" s="114"/>
      <c r="B289" s="108"/>
      <c r="C289" s="116"/>
      <c r="D289" s="414"/>
      <c r="E289" s="414"/>
      <c r="F289" s="414"/>
      <c r="G289" s="414"/>
      <c r="H289" s="107"/>
      <c r="I289" s="105"/>
      <c r="J289" s="176">
        <f t="shared" si="9"/>
        <v>0</v>
      </c>
      <c r="K289" s="80">
        <f t="shared" si="10"/>
        <v>0</v>
      </c>
    </row>
    <row r="290" spans="1:11" x14ac:dyDescent="0.3">
      <c r="A290" s="114"/>
      <c r="B290" s="108"/>
      <c r="C290" s="116"/>
      <c r="D290" s="414"/>
      <c r="E290" s="414"/>
      <c r="F290" s="414"/>
      <c r="G290" s="414"/>
      <c r="H290" s="104"/>
      <c r="I290" s="105"/>
      <c r="J290" s="176">
        <f t="shared" si="9"/>
        <v>0</v>
      </c>
      <c r="K290" s="80">
        <f t="shared" si="10"/>
        <v>0</v>
      </c>
    </row>
    <row r="291" spans="1:11" x14ac:dyDescent="0.3">
      <c r="A291" s="114"/>
      <c r="B291" s="108"/>
      <c r="C291" s="116"/>
      <c r="D291" s="414"/>
      <c r="E291" s="414"/>
      <c r="F291" s="414"/>
      <c r="G291" s="414"/>
      <c r="H291" s="107"/>
      <c r="I291" s="105"/>
      <c r="J291" s="176">
        <f t="shared" si="9"/>
        <v>0</v>
      </c>
      <c r="K291" s="80">
        <f t="shared" si="10"/>
        <v>0</v>
      </c>
    </row>
    <row r="292" spans="1:11" x14ac:dyDescent="0.3">
      <c r="A292" s="114"/>
      <c r="B292" s="108"/>
      <c r="C292" s="116"/>
      <c r="D292" s="414"/>
      <c r="E292" s="414"/>
      <c r="F292" s="414"/>
      <c r="G292" s="414"/>
      <c r="H292" s="104"/>
      <c r="I292" s="105"/>
      <c r="J292" s="176">
        <f t="shared" si="9"/>
        <v>0</v>
      </c>
      <c r="K292" s="80">
        <f t="shared" si="10"/>
        <v>0</v>
      </c>
    </row>
    <row r="293" spans="1:11" x14ac:dyDescent="0.3">
      <c r="A293" s="114"/>
      <c r="B293" s="108"/>
      <c r="C293" s="116"/>
      <c r="D293" s="414"/>
      <c r="E293" s="414"/>
      <c r="F293" s="414"/>
      <c r="G293" s="414"/>
      <c r="H293" s="107"/>
      <c r="I293" s="105"/>
      <c r="J293" s="176">
        <f t="shared" si="9"/>
        <v>0</v>
      </c>
      <c r="K293" s="80">
        <f t="shared" si="10"/>
        <v>0</v>
      </c>
    </row>
    <row r="294" spans="1:11" x14ac:dyDescent="0.3">
      <c r="A294" s="114"/>
      <c r="B294" s="108"/>
      <c r="C294" s="116"/>
      <c r="D294" s="414"/>
      <c r="E294" s="414"/>
      <c r="F294" s="414"/>
      <c r="G294" s="414"/>
      <c r="H294" s="107"/>
      <c r="I294" s="105"/>
      <c r="J294" s="176">
        <f t="shared" si="9"/>
        <v>0</v>
      </c>
      <c r="K294" s="80">
        <f t="shared" si="10"/>
        <v>0</v>
      </c>
    </row>
    <row r="295" spans="1:11" x14ac:dyDescent="0.3">
      <c r="A295" s="114"/>
      <c r="B295" s="108"/>
      <c r="C295" s="116"/>
      <c r="D295" s="414"/>
      <c r="E295" s="414"/>
      <c r="F295" s="414"/>
      <c r="G295" s="414"/>
      <c r="H295" s="104"/>
      <c r="I295" s="105"/>
      <c r="J295" s="176">
        <f t="shared" si="9"/>
        <v>0</v>
      </c>
      <c r="K295" s="80">
        <f t="shared" si="10"/>
        <v>0</v>
      </c>
    </row>
    <row r="296" spans="1:11" x14ac:dyDescent="0.3">
      <c r="A296" s="114"/>
      <c r="B296" s="108"/>
      <c r="C296" s="116"/>
      <c r="D296" s="421"/>
      <c r="E296" s="421"/>
      <c r="F296" s="421"/>
      <c r="G296" s="421"/>
      <c r="H296" s="107"/>
      <c r="I296" s="105"/>
      <c r="J296" s="176">
        <f t="shared" si="9"/>
        <v>0</v>
      </c>
      <c r="K296" s="80">
        <f t="shared" si="10"/>
        <v>0</v>
      </c>
    </row>
    <row r="297" spans="1:11" x14ac:dyDescent="0.3">
      <c r="A297" s="114"/>
      <c r="B297" s="108"/>
      <c r="C297" s="116"/>
      <c r="D297" s="420"/>
      <c r="E297" s="420"/>
      <c r="F297" s="420"/>
      <c r="G297" s="420"/>
      <c r="H297" s="107"/>
      <c r="I297" s="105"/>
      <c r="J297" s="176">
        <f t="shared" si="9"/>
        <v>0</v>
      </c>
      <c r="K297" s="80">
        <f t="shared" si="10"/>
        <v>0</v>
      </c>
    </row>
    <row r="298" spans="1:11" x14ac:dyDescent="0.3">
      <c r="A298" s="114"/>
      <c r="B298" s="108"/>
      <c r="C298" s="116"/>
      <c r="D298" s="414"/>
      <c r="E298" s="414"/>
      <c r="F298" s="414"/>
      <c r="G298" s="414"/>
      <c r="H298" s="107"/>
      <c r="I298" s="105"/>
      <c r="J298" s="176">
        <f t="shared" si="9"/>
        <v>0</v>
      </c>
      <c r="K298" s="80">
        <f t="shared" si="10"/>
        <v>0</v>
      </c>
    </row>
    <row r="299" spans="1:11" x14ac:dyDescent="0.3">
      <c r="A299" s="114"/>
      <c r="B299" s="108"/>
      <c r="C299" s="116"/>
      <c r="D299" s="414"/>
      <c r="E299" s="414"/>
      <c r="F299" s="414"/>
      <c r="G299" s="414"/>
      <c r="H299" s="107"/>
      <c r="I299" s="105"/>
      <c r="J299" s="176">
        <f t="shared" si="9"/>
        <v>0</v>
      </c>
      <c r="K299" s="80">
        <f t="shared" si="10"/>
        <v>0</v>
      </c>
    </row>
    <row r="300" spans="1:11" x14ac:dyDescent="0.3">
      <c r="A300" s="114"/>
      <c r="B300" s="108"/>
      <c r="C300" s="116"/>
      <c r="D300" s="414"/>
      <c r="E300" s="414"/>
      <c r="F300" s="414"/>
      <c r="G300" s="414"/>
      <c r="H300" s="104"/>
      <c r="I300" s="105"/>
      <c r="J300" s="176">
        <f t="shared" si="9"/>
        <v>0</v>
      </c>
      <c r="K300" s="80">
        <f t="shared" si="10"/>
        <v>0</v>
      </c>
    </row>
    <row r="301" spans="1:11" x14ac:dyDescent="0.3">
      <c r="A301" s="114"/>
      <c r="B301" s="108"/>
      <c r="C301" s="116"/>
      <c r="D301" s="414"/>
      <c r="E301" s="414"/>
      <c r="F301" s="414"/>
      <c r="G301" s="414"/>
      <c r="H301" s="104"/>
      <c r="I301" s="105"/>
      <c r="J301" s="176">
        <f t="shared" si="9"/>
        <v>0</v>
      </c>
      <c r="K301" s="80">
        <f t="shared" si="10"/>
        <v>0</v>
      </c>
    </row>
    <row r="302" spans="1:11" x14ac:dyDescent="0.3">
      <c r="A302" s="114"/>
      <c r="B302" s="108"/>
      <c r="C302" s="116"/>
      <c r="D302" s="414"/>
      <c r="E302" s="414"/>
      <c r="F302" s="414"/>
      <c r="G302" s="414"/>
      <c r="H302" s="107"/>
      <c r="I302" s="105"/>
      <c r="J302" s="176">
        <f t="shared" si="9"/>
        <v>0</v>
      </c>
      <c r="K302" s="80">
        <f t="shared" si="10"/>
        <v>0</v>
      </c>
    </row>
    <row r="303" spans="1:11" x14ac:dyDescent="0.3">
      <c r="A303" s="114"/>
      <c r="B303" s="108"/>
      <c r="C303" s="116"/>
      <c r="D303" s="414"/>
      <c r="E303" s="414"/>
      <c r="F303" s="414"/>
      <c r="G303" s="414"/>
      <c r="H303" s="107"/>
      <c r="I303" s="105"/>
      <c r="J303" s="176">
        <f t="shared" si="9"/>
        <v>0</v>
      </c>
      <c r="K303" s="80">
        <f t="shared" si="10"/>
        <v>0</v>
      </c>
    </row>
    <row r="304" spans="1:11" x14ac:dyDescent="0.3">
      <c r="A304" s="114"/>
      <c r="B304" s="108"/>
      <c r="C304" s="116"/>
      <c r="D304" s="414"/>
      <c r="E304" s="414"/>
      <c r="F304" s="414"/>
      <c r="G304" s="414"/>
      <c r="H304" s="107"/>
      <c r="I304" s="105"/>
      <c r="J304" s="176">
        <f t="shared" si="9"/>
        <v>0</v>
      </c>
      <c r="K304" s="80">
        <f t="shared" si="10"/>
        <v>0</v>
      </c>
    </row>
    <row r="305" spans="1:11" x14ac:dyDescent="0.3">
      <c r="A305" s="114"/>
      <c r="B305" s="108"/>
      <c r="C305" s="116"/>
      <c r="D305" s="414"/>
      <c r="E305" s="414"/>
      <c r="F305" s="414"/>
      <c r="G305" s="414"/>
      <c r="H305" s="107"/>
      <c r="I305" s="105"/>
      <c r="J305" s="176">
        <f t="shared" si="9"/>
        <v>0</v>
      </c>
      <c r="K305" s="80">
        <f t="shared" si="10"/>
        <v>0</v>
      </c>
    </row>
    <row r="306" spans="1:11" x14ac:dyDescent="0.3">
      <c r="A306" s="114"/>
      <c r="B306" s="108"/>
      <c r="C306" s="116"/>
      <c r="D306" s="414"/>
      <c r="E306" s="414"/>
      <c r="F306" s="414"/>
      <c r="G306" s="414"/>
      <c r="H306" s="107"/>
      <c r="I306" s="105"/>
      <c r="J306" s="176">
        <f t="shared" si="9"/>
        <v>0</v>
      </c>
      <c r="K306" s="80">
        <f t="shared" si="10"/>
        <v>0</v>
      </c>
    </row>
    <row r="307" spans="1:11" x14ac:dyDescent="0.3">
      <c r="A307" s="114"/>
      <c r="B307" s="108"/>
      <c r="C307" s="116"/>
      <c r="D307" s="414"/>
      <c r="E307" s="414"/>
      <c r="F307" s="414"/>
      <c r="G307" s="414"/>
      <c r="H307" s="104"/>
      <c r="I307" s="105"/>
      <c r="J307" s="176">
        <f t="shared" si="9"/>
        <v>0</v>
      </c>
      <c r="K307" s="80">
        <f t="shared" si="10"/>
        <v>0</v>
      </c>
    </row>
    <row r="308" spans="1:11" x14ac:dyDescent="0.3">
      <c r="A308" s="114"/>
      <c r="B308" s="108"/>
      <c r="C308" s="116"/>
      <c r="D308" s="414"/>
      <c r="E308" s="414"/>
      <c r="F308" s="414"/>
      <c r="G308" s="414"/>
      <c r="H308" s="107"/>
      <c r="I308" s="105"/>
      <c r="J308" s="176">
        <f t="shared" si="9"/>
        <v>0</v>
      </c>
      <c r="K308" s="80">
        <f t="shared" si="10"/>
        <v>0</v>
      </c>
    </row>
    <row r="309" spans="1:11" x14ac:dyDescent="0.3">
      <c r="A309" s="114"/>
      <c r="B309" s="108"/>
      <c r="C309" s="115"/>
      <c r="D309" s="420"/>
      <c r="E309" s="420"/>
      <c r="F309" s="420"/>
      <c r="G309" s="420"/>
      <c r="H309" s="107"/>
      <c r="I309" s="105"/>
      <c r="J309" s="176">
        <f t="shared" si="9"/>
        <v>0</v>
      </c>
      <c r="K309" s="80">
        <f t="shared" si="10"/>
        <v>0</v>
      </c>
    </row>
    <row r="310" spans="1:11" x14ac:dyDescent="0.3">
      <c r="A310" s="114"/>
      <c r="B310" s="108"/>
      <c r="C310" s="116"/>
      <c r="D310" s="414"/>
      <c r="E310" s="414"/>
      <c r="F310" s="414"/>
      <c r="G310" s="414"/>
      <c r="H310" s="107"/>
      <c r="I310" s="105"/>
      <c r="J310" s="176">
        <f t="shared" si="9"/>
        <v>0</v>
      </c>
      <c r="K310" s="80">
        <f t="shared" si="10"/>
        <v>0</v>
      </c>
    </row>
    <row r="311" spans="1:11" x14ac:dyDescent="0.3">
      <c r="A311" s="114"/>
      <c r="B311" s="108"/>
      <c r="C311" s="116"/>
      <c r="D311" s="414"/>
      <c r="E311" s="414"/>
      <c r="F311" s="414"/>
      <c r="G311" s="414"/>
      <c r="H311" s="107"/>
      <c r="I311" s="105"/>
      <c r="J311" s="176">
        <f t="shared" si="9"/>
        <v>0</v>
      </c>
      <c r="K311" s="80">
        <f t="shared" si="10"/>
        <v>0</v>
      </c>
    </row>
    <row r="312" spans="1:11" x14ac:dyDescent="0.3">
      <c r="A312" s="114"/>
      <c r="B312" s="108"/>
      <c r="C312" s="116"/>
      <c r="D312" s="414"/>
      <c r="E312" s="414"/>
      <c r="F312" s="414"/>
      <c r="G312" s="414"/>
      <c r="H312" s="107"/>
      <c r="I312" s="105"/>
      <c r="J312" s="176">
        <f t="shared" si="9"/>
        <v>0</v>
      </c>
      <c r="K312" s="80">
        <f t="shared" si="10"/>
        <v>0</v>
      </c>
    </row>
    <row r="313" spans="1:11" x14ac:dyDescent="0.3">
      <c r="A313" s="114"/>
      <c r="B313" s="108"/>
      <c r="C313" s="116"/>
      <c r="D313" s="414"/>
      <c r="E313" s="414"/>
      <c r="F313" s="414"/>
      <c r="G313" s="414"/>
      <c r="H313" s="104"/>
      <c r="I313" s="105"/>
      <c r="J313" s="176">
        <f t="shared" si="9"/>
        <v>0</v>
      </c>
      <c r="K313" s="80">
        <f t="shared" si="10"/>
        <v>0</v>
      </c>
    </row>
    <row r="314" spans="1:11" x14ac:dyDescent="0.3">
      <c r="A314" s="114"/>
      <c r="B314" s="108"/>
      <c r="C314" s="116"/>
      <c r="D314" s="414"/>
      <c r="E314" s="414"/>
      <c r="F314" s="414"/>
      <c r="G314" s="414"/>
      <c r="H314" s="107"/>
      <c r="I314" s="105"/>
      <c r="J314" s="176">
        <f t="shared" si="9"/>
        <v>0</v>
      </c>
      <c r="K314" s="80">
        <f t="shared" si="10"/>
        <v>0</v>
      </c>
    </row>
    <row r="315" spans="1:11" x14ac:dyDescent="0.3">
      <c r="A315" s="114"/>
      <c r="B315" s="108"/>
      <c r="C315" s="116"/>
      <c r="D315" s="414"/>
      <c r="E315" s="414"/>
      <c r="F315" s="414"/>
      <c r="G315" s="414"/>
      <c r="H315" s="107"/>
      <c r="I315" s="105"/>
      <c r="J315" s="176">
        <f t="shared" si="9"/>
        <v>0</v>
      </c>
      <c r="K315" s="80">
        <f t="shared" si="10"/>
        <v>0</v>
      </c>
    </row>
    <row r="316" spans="1:11" x14ac:dyDescent="0.3">
      <c r="A316" s="114"/>
      <c r="B316" s="108"/>
      <c r="C316" s="116"/>
      <c r="D316" s="414"/>
      <c r="E316" s="414"/>
      <c r="F316" s="414"/>
      <c r="G316" s="414"/>
      <c r="H316" s="104"/>
      <c r="I316" s="105"/>
      <c r="J316" s="176">
        <f t="shared" si="9"/>
        <v>0</v>
      </c>
      <c r="K316" s="80">
        <f t="shared" si="10"/>
        <v>0</v>
      </c>
    </row>
    <row r="317" spans="1:11" x14ac:dyDescent="0.3">
      <c r="A317" s="114"/>
      <c r="B317" s="108"/>
      <c r="C317" s="115"/>
      <c r="D317" s="418"/>
      <c r="E317" s="418"/>
      <c r="F317" s="418"/>
      <c r="G317" s="418"/>
      <c r="H317" s="107"/>
      <c r="I317" s="105">
        <v>0</v>
      </c>
      <c r="J317" s="176">
        <f t="shared" si="9"/>
        <v>0</v>
      </c>
      <c r="K317" s="80">
        <f t="shared" si="10"/>
        <v>0</v>
      </c>
    </row>
    <row r="318" spans="1:11" x14ac:dyDescent="0.3">
      <c r="A318" s="114"/>
      <c r="B318" s="108"/>
      <c r="C318" s="115"/>
      <c r="D318" s="418"/>
      <c r="E318" s="418"/>
      <c r="F318" s="418"/>
      <c r="G318" s="418"/>
      <c r="H318" s="117"/>
      <c r="I318" s="105">
        <v>0</v>
      </c>
      <c r="J318" s="176">
        <f t="shared" si="9"/>
        <v>0</v>
      </c>
      <c r="K318" s="80">
        <f t="shared" si="10"/>
        <v>0</v>
      </c>
    </row>
    <row r="319" spans="1:11" x14ac:dyDescent="0.3">
      <c r="A319" s="114"/>
      <c r="B319" s="108"/>
      <c r="C319" s="115"/>
      <c r="D319" s="418"/>
      <c r="E319" s="418"/>
      <c r="F319" s="418"/>
      <c r="G319" s="418"/>
      <c r="H319" s="117"/>
      <c r="I319" s="105"/>
      <c r="J319" s="177"/>
      <c r="K319" s="80"/>
    </row>
    <row r="320" spans="1:11" x14ac:dyDescent="0.3">
      <c r="A320" s="114"/>
      <c r="B320" s="108"/>
      <c r="C320" s="115"/>
      <c r="D320" s="418"/>
      <c r="E320" s="418"/>
      <c r="F320" s="418"/>
      <c r="G320" s="418"/>
      <c r="H320" s="117"/>
      <c r="I320" s="105"/>
      <c r="J320" s="177"/>
      <c r="K320" s="80"/>
    </row>
    <row r="321" spans="1:11" x14ac:dyDescent="0.3">
      <c r="A321" s="114"/>
      <c r="B321" s="108"/>
      <c r="C321" s="115"/>
      <c r="D321" s="418"/>
      <c r="E321" s="418"/>
      <c r="F321" s="418"/>
      <c r="G321" s="418"/>
      <c r="H321" s="117"/>
      <c r="I321" s="105"/>
      <c r="J321" s="177"/>
      <c r="K321" s="80"/>
    </row>
    <row r="322" spans="1:11" x14ac:dyDescent="0.3">
      <c r="A322" s="114"/>
      <c r="B322" s="108"/>
      <c r="C322" s="115"/>
      <c r="D322" s="418"/>
      <c r="E322" s="418"/>
      <c r="F322" s="418"/>
      <c r="G322" s="418"/>
      <c r="H322" s="117"/>
      <c r="I322" s="105"/>
      <c r="J322" s="177"/>
      <c r="K322" s="80"/>
    </row>
    <row r="323" spans="1:11" x14ac:dyDescent="0.3">
      <c r="A323" s="112"/>
      <c r="B323" s="103"/>
      <c r="C323" s="113"/>
      <c r="D323" s="419"/>
      <c r="E323" s="419"/>
      <c r="F323" s="419"/>
      <c r="G323" s="419"/>
      <c r="H323" s="117"/>
      <c r="I323" s="105"/>
      <c r="J323" s="177"/>
      <c r="K323" s="80"/>
    </row>
    <row r="324" spans="1:11" x14ac:dyDescent="0.3">
      <c r="A324" s="112"/>
      <c r="B324" s="103"/>
      <c r="C324" s="113"/>
      <c r="D324" s="414"/>
      <c r="E324" s="414"/>
      <c r="F324" s="414"/>
      <c r="G324" s="414"/>
      <c r="H324" s="117"/>
      <c r="I324" s="105"/>
      <c r="J324" s="177"/>
      <c r="K324" s="80">
        <f t="shared" ref="K324:K335" si="11">C324*I324</f>
        <v>0</v>
      </c>
    </row>
    <row r="325" spans="1:11" x14ac:dyDescent="0.3">
      <c r="A325" s="112"/>
      <c r="B325" s="103"/>
      <c r="C325" s="113"/>
      <c r="D325" s="414"/>
      <c r="E325" s="414"/>
      <c r="F325" s="414"/>
      <c r="G325" s="414"/>
      <c r="H325" s="117"/>
      <c r="I325" s="105"/>
      <c r="J325" s="177"/>
      <c r="K325" s="80">
        <f t="shared" si="11"/>
        <v>0</v>
      </c>
    </row>
    <row r="326" spans="1:11" x14ac:dyDescent="0.3">
      <c r="A326" s="112"/>
      <c r="B326" s="103"/>
      <c r="C326" s="113"/>
      <c r="D326" s="414"/>
      <c r="E326" s="414"/>
      <c r="F326" s="414"/>
      <c r="G326" s="414"/>
      <c r="H326" s="117"/>
      <c r="I326" s="105"/>
      <c r="J326" s="177"/>
      <c r="K326" s="80">
        <f t="shared" si="11"/>
        <v>0</v>
      </c>
    </row>
    <row r="327" spans="1:11" x14ac:dyDescent="0.3">
      <c r="A327" s="112"/>
      <c r="B327" s="103"/>
      <c r="C327" s="113"/>
      <c r="D327" s="414"/>
      <c r="E327" s="414"/>
      <c r="F327" s="414"/>
      <c r="G327" s="414"/>
      <c r="H327" s="117"/>
      <c r="I327" s="105"/>
      <c r="J327" s="177"/>
      <c r="K327" s="80">
        <f t="shared" si="11"/>
        <v>0</v>
      </c>
    </row>
    <row r="328" spans="1:11" x14ac:dyDescent="0.3">
      <c r="A328" s="112"/>
      <c r="B328" s="103"/>
      <c r="C328" s="113"/>
      <c r="D328" s="414"/>
      <c r="E328" s="414"/>
      <c r="F328" s="414"/>
      <c r="G328" s="414"/>
      <c r="H328" s="117"/>
      <c r="I328" s="105"/>
      <c r="J328" s="177"/>
      <c r="K328" s="80">
        <f t="shared" si="11"/>
        <v>0</v>
      </c>
    </row>
    <row r="329" spans="1:11" x14ac:dyDescent="0.3">
      <c r="A329" s="112"/>
      <c r="B329" s="103"/>
      <c r="C329" s="113"/>
      <c r="D329" s="414"/>
      <c r="E329" s="414"/>
      <c r="F329" s="414"/>
      <c r="G329" s="414"/>
      <c r="H329" s="117"/>
      <c r="I329" s="105"/>
      <c r="J329" s="177"/>
      <c r="K329" s="80">
        <f t="shared" si="11"/>
        <v>0</v>
      </c>
    </row>
    <row r="330" spans="1:11" x14ac:dyDescent="0.3">
      <c r="A330" s="112"/>
      <c r="B330" s="103"/>
      <c r="C330" s="113"/>
      <c r="D330" s="414"/>
      <c r="E330" s="414"/>
      <c r="F330" s="414"/>
      <c r="G330" s="414"/>
      <c r="H330" s="117"/>
      <c r="I330" s="105"/>
      <c r="J330" s="177"/>
      <c r="K330" s="80">
        <f t="shared" si="11"/>
        <v>0</v>
      </c>
    </row>
    <row r="331" spans="1:11" x14ac:dyDescent="0.3">
      <c r="A331" s="112"/>
      <c r="B331" s="103"/>
      <c r="C331" s="113"/>
      <c r="D331" s="414"/>
      <c r="E331" s="414"/>
      <c r="F331" s="414"/>
      <c r="G331" s="414"/>
      <c r="H331" s="117"/>
      <c r="I331" s="105"/>
      <c r="J331" s="177"/>
      <c r="K331" s="80">
        <f t="shared" si="11"/>
        <v>0</v>
      </c>
    </row>
    <row r="332" spans="1:11" x14ac:dyDescent="0.3">
      <c r="A332" s="112"/>
      <c r="B332" s="103"/>
      <c r="C332" s="113"/>
      <c r="D332" s="118"/>
      <c r="E332" s="119"/>
      <c r="F332" s="119"/>
      <c r="G332" s="120"/>
      <c r="H332" s="117"/>
      <c r="I332" s="105"/>
      <c r="J332" s="177"/>
      <c r="K332" s="80">
        <f t="shared" si="11"/>
        <v>0</v>
      </c>
    </row>
    <row r="333" spans="1:11" x14ac:dyDescent="0.3">
      <c r="A333" s="112"/>
      <c r="B333" s="103"/>
      <c r="C333" s="113"/>
      <c r="D333" s="118"/>
      <c r="E333" s="119"/>
      <c r="F333" s="119"/>
      <c r="G333" s="120"/>
      <c r="H333" s="117"/>
      <c r="I333" s="105"/>
      <c r="J333" s="177"/>
      <c r="K333" s="80">
        <f t="shared" si="11"/>
        <v>0</v>
      </c>
    </row>
    <row r="334" spans="1:11" x14ac:dyDescent="0.3">
      <c r="A334" s="112"/>
      <c r="B334" s="103"/>
      <c r="C334" s="113"/>
      <c r="D334" s="414"/>
      <c r="E334" s="414"/>
      <c r="F334" s="414"/>
      <c r="G334" s="414"/>
      <c r="H334" s="117"/>
      <c r="I334" s="105"/>
      <c r="J334" s="177"/>
      <c r="K334" s="80">
        <f t="shared" si="11"/>
        <v>0</v>
      </c>
    </row>
    <row r="335" spans="1:11" ht="15" thickBot="1" x14ac:dyDescent="0.35">
      <c r="A335" s="121"/>
      <c r="B335" s="122"/>
      <c r="C335" s="113"/>
      <c r="D335" s="414"/>
      <c r="E335" s="414"/>
      <c r="F335" s="414"/>
      <c r="G335" s="414"/>
      <c r="H335" s="117"/>
      <c r="I335" s="105"/>
      <c r="J335" s="177"/>
      <c r="K335" s="80">
        <f t="shared" si="11"/>
        <v>0</v>
      </c>
    </row>
    <row r="336" spans="1:11" x14ac:dyDescent="0.3">
      <c r="A336" s="123" t="s">
        <v>835</v>
      </c>
      <c r="B336" s="124"/>
      <c r="C336" s="125"/>
      <c r="D336" s="126"/>
      <c r="E336" s="126"/>
      <c r="F336" s="126"/>
      <c r="G336" s="126"/>
      <c r="H336" s="415" t="s">
        <v>836</v>
      </c>
      <c r="I336" s="415"/>
      <c r="J336" s="178"/>
      <c r="K336" s="127">
        <f>SUM(K19:K335)</f>
        <v>934559970</v>
      </c>
    </row>
    <row r="337" spans="1:11" x14ac:dyDescent="0.3">
      <c r="A337" s="416" t="s">
        <v>837</v>
      </c>
      <c r="B337" s="416"/>
      <c r="C337" s="416"/>
      <c r="D337" s="416"/>
      <c r="E337" s="416"/>
      <c r="F337" s="416"/>
      <c r="G337" s="416"/>
      <c r="H337" s="417" t="s">
        <v>838</v>
      </c>
      <c r="I337" s="417"/>
      <c r="J337" s="128"/>
      <c r="K337" s="129"/>
    </row>
    <row r="338" spans="1:11" x14ac:dyDescent="0.3">
      <c r="A338" s="130" t="s">
        <v>839</v>
      </c>
      <c r="B338" s="131"/>
      <c r="C338" s="131"/>
      <c r="D338" s="131"/>
      <c r="E338" s="131"/>
      <c r="F338" s="131"/>
      <c r="G338" s="132"/>
      <c r="H338" s="407" t="s">
        <v>836</v>
      </c>
      <c r="I338" s="407"/>
      <c r="J338" s="133"/>
      <c r="K338" s="134">
        <f>K336+K337</f>
        <v>934559970</v>
      </c>
    </row>
    <row r="339" spans="1:11" x14ac:dyDescent="0.3">
      <c r="A339" s="135" t="s">
        <v>840</v>
      </c>
      <c r="B339" s="136"/>
      <c r="C339" s="136"/>
      <c r="D339" s="136"/>
      <c r="E339" s="136"/>
      <c r="F339" s="136"/>
      <c r="G339" s="137"/>
      <c r="H339" s="408" t="s">
        <v>841</v>
      </c>
      <c r="I339" s="408"/>
      <c r="J339" s="138"/>
      <c r="K339" s="139">
        <f>K338*0.16</f>
        <v>149529595.20000002</v>
      </c>
    </row>
    <row r="340" spans="1:11" ht="15" thickBot="1" x14ac:dyDescent="0.35">
      <c r="A340" s="140" t="s">
        <v>842</v>
      </c>
      <c r="B340" s="141"/>
      <c r="C340" s="142"/>
      <c r="D340" s="142"/>
      <c r="E340" s="142"/>
      <c r="F340" s="142"/>
      <c r="G340" s="142"/>
      <c r="H340" s="409" t="s">
        <v>716</v>
      </c>
      <c r="I340" s="409"/>
      <c r="J340" s="143"/>
      <c r="K340" s="144">
        <f>K338+K339</f>
        <v>1084089565.2</v>
      </c>
    </row>
    <row r="341" spans="1:11" x14ac:dyDescent="0.3">
      <c r="A341" s="145" t="s">
        <v>843</v>
      </c>
      <c r="B341" s="146"/>
      <c r="C341" s="146"/>
      <c r="D341" s="146"/>
      <c r="E341" s="146"/>
      <c r="F341" s="146"/>
      <c r="G341" s="146"/>
      <c r="H341" s="146"/>
      <c r="I341" s="146"/>
      <c r="J341" s="146"/>
      <c r="K341" s="147"/>
    </row>
    <row r="342" spans="1:11" ht="15" thickBot="1" x14ac:dyDescent="0.35">
      <c r="A342" s="410" t="s">
        <v>844</v>
      </c>
      <c r="B342" s="410"/>
      <c r="C342" s="410"/>
      <c r="D342" s="410"/>
      <c r="E342" s="410"/>
      <c r="F342" s="410"/>
      <c r="G342" s="410"/>
      <c r="H342" s="410"/>
      <c r="I342" s="410"/>
      <c r="J342" s="410"/>
      <c r="K342" s="410"/>
    </row>
    <row r="343" spans="1:11" ht="15" thickBot="1" x14ac:dyDescent="0.35">
      <c r="A343" s="148" t="s">
        <v>845</v>
      </c>
      <c r="B343" s="149"/>
      <c r="C343" s="150"/>
      <c r="D343" s="150"/>
      <c r="E343" s="411" t="s">
        <v>846</v>
      </c>
      <c r="F343" s="411"/>
      <c r="G343" s="411"/>
      <c r="H343" s="151" t="s">
        <v>847</v>
      </c>
      <c r="I343" s="152"/>
      <c r="J343" s="179"/>
      <c r="K343" s="153" t="s">
        <v>848</v>
      </c>
    </row>
    <row r="344" spans="1:11" ht="15" thickBot="1" x14ac:dyDescent="0.35">
      <c r="A344" s="412" t="s">
        <v>849</v>
      </c>
      <c r="B344" s="412"/>
      <c r="C344" s="413"/>
      <c r="D344" s="413"/>
      <c r="E344" s="413"/>
      <c r="F344" s="413"/>
      <c r="G344" s="413"/>
      <c r="H344" s="413"/>
      <c r="I344" s="413"/>
      <c r="J344" s="413"/>
      <c r="K344" s="413"/>
    </row>
    <row r="345" spans="1:11" ht="15" thickBot="1" x14ac:dyDescent="0.35">
      <c r="A345" s="148" t="s">
        <v>850</v>
      </c>
      <c r="B345" s="149"/>
      <c r="C345" s="150"/>
      <c r="D345" s="154"/>
      <c r="E345" s="154"/>
      <c r="F345" s="154" t="s">
        <v>851</v>
      </c>
      <c r="G345" s="155"/>
      <c r="H345" s="156"/>
      <c r="I345" s="151" t="s">
        <v>847</v>
      </c>
      <c r="J345" s="180"/>
      <c r="K345" s="155" t="s">
        <v>852</v>
      </c>
    </row>
    <row r="346" spans="1:11" ht="15" thickBot="1" x14ac:dyDescent="0.35">
      <c r="A346" s="402" t="s">
        <v>853</v>
      </c>
      <c r="B346" s="402"/>
      <c r="C346" s="402"/>
      <c r="D346" s="402"/>
      <c r="E346" s="157"/>
      <c r="F346" s="157"/>
      <c r="G346" s="158"/>
      <c r="H346" s="159">
        <v>30</v>
      </c>
      <c r="I346" s="158"/>
      <c r="J346" s="158"/>
      <c r="K346" s="160"/>
    </row>
    <row r="347" spans="1:11" ht="15.6" x14ac:dyDescent="0.3">
      <c r="A347" s="403">
        <v>8102</v>
      </c>
      <c r="B347" s="403"/>
      <c r="C347" s="403"/>
      <c r="D347" s="161"/>
      <c r="E347" s="161"/>
      <c r="F347" s="161"/>
      <c r="G347" s="161"/>
      <c r="H347" s="161"/>
      <c r="I347" s="161"/>
      <c r="J347" s="161"/>
      <c r="K347" s="162"/>
    </row>
    <row r="348" spans="1:11" x14ac:dyDescent="0.3">
      <c r="A348" s="404" t="s">
        <v>854</v>
      </c>
      <c r="B348" s="404"/>
      <c r="C348" s="404"/>
      <c r="D348" s="404"/>
      <c r="E348" s="163"/>
      <c r="F348" s="163"/>
      <c r="G348" s="163"/>
      <c r="H348" s="163"/>
      <c r="I348" s="164"/>
      <c r="J348" s="164"/>
      <c r="K348" s="42"/>
    </row>
    <row r="349" spans="1:11" ht="16.2" thickBot="1" x14ac:dyDescent="0.35">
      <c r="A349" s="165"/>
      <c r="B349" s="405"/>
      <c r="C349" s="405"/>
      <c r="D349" s="405"/>
      <c r="E349" s="405"/>
      <c r="F349" s="164"/>
      <c r="G349" s="406"/>
      <c r="H349" s="406"/>
      <c r="I349" s="406"/>
      <c r="J349" s="166"/>
      <c r="K349" s="42"/>
    </row>
    <row r="350" spans="1:11" ht="15.6" x14ac:dyDescent="0.3">
      <c r="A350" s="165"/>
      <c r="B350" s="399" t="s">
        <v>855</v>
      </c>
      <c r="C350" s="399"/>
      <c r="D350" s="399"/>
      <c r="E350" s="399"/>
      <c r="F350" s="166"/>
      <c r="G350" s="399" t="s">
        <v>856</v>
      </c>
      <c r="H350" s="399"/>
      <c r="I350" s="399"/>
      <c r="J350" s="166"/>
      <c r="K350" s="167"/>
    </row>
    <row r="351" spans="1:11" ht="15.6" x14ac:dyDescent="0.3">
      <c r="A351" s="165"/>
      <c r="B351" s="399" t="s">
        <v>857</v>
      </c>
      <c r="C351" s="399"/>
      <c r="D351" s="399"/>
      <c r="E351" s="399"/>
      <c r="F351" s="168"/>
      <c r="G351" s="166" t="s">
        <v>858</v>
      </c>
      <c r="H351" s="400"/>
      <c r="I351" s="400"/>
      <c r="J351" s="169"/>
      <c r="K351" s="167"/>
    </row>
    <row r="352" spans="1:11" ht="15.6" x14ac:dyDescent="0.3">
      <c r="A352" s="165"/>
      <c r="B352" s="399" t="s">
        <v>859</v>
      </c>
      <c r="C352" s="399"/>
      <c r="D352" s="399"/>
      <c r="E352" s="399"/>
      <c r="F352" s="168"/>
      <c r="G352" s="166" t="s">
        <v>742</v>
      </c>
      <c r="H352" s="399"/>
      <c r="I352" s="399"/>
      <c r="J352" s="166"/>
      <c r="K352" s="167"/>
    </row>
    <row r="353" spans="1:11" ht="15.6" x14ac:dyDescent="0.3">
      <c r="A353" s="165"/>
      <c r="B353" s="166"/>
      <c r="C353" s="170"/>
      <c r="D353" s="170"/>
      <c r="E353" s="170"/>
      <c r="F353" s="168"/>
      <c r="G353" s="166"/>
      <c r="H353" s="166"/>
      <c r="I353" s="166"/>
      <c r="J353" s="166"/>
      <c r="K353" s="167"/>
    </row>
    <row r="354" spans="1:11" ht="16.2" thickBot="1" x14ac:dyDescent="0.35">
      <c r="A354" s="401" t="s">
        <v>860</v>
      </c>
      <c r="B354" s="401"/>
      <c r="C354" s="401"/>
      <c r="D354" s="401"/>
      <c r="E354" s="401"/>
      <c r="F354" s="401"/>
      <c r="G354" s="401"/>
      <c r="H354" s="401"/>
      <c r="I354" s="401"/>
      <c r="J354" s="401"/>
      <c r="K354" s="401"/>
    </row>
  </sheetData>
  <autoFilter ref="B19:K166">
    <filterColumn colId="2">
      <filters>
        <filter val="BRIDA CIEGA 8” HD"/>
        <filter val="CODO 8” X 45 BB HD"/>
        <filter val="CODO 8” X 90 BB HD"/>
        <filter val="NIPLE 8” L=0,30 m B X B HD"/>
        <filter val="NIPLE 8” L=0,34 m B X EL HD"/>
        <filter val="NIPLE 8” L=0,58 m B  X B HD"/>
        <filter val="NIPLE 8” L=0,80 m B X B HD"/>
        <filter val="NIPLE 8” L=0,85 m B X B HD"/>
        <filter val="NIPLE 8” L=0,90 m B X B HD"/>
        <filter val="NIPLE 8” L=1,20 m B X B HD"/>
        <filter val="NIPLE 8” L=1,60 m B X EL HD"/>
        <filter val="NIPLE 8” L=10,20 m B X B HD EN 3 TRAMOS"/>
        <filter val="NIPLE 8” L=14,20 m B X B EN 4 TRAMOS"/>
        <filter val="NIPLE 8” L=16,30 m B X B EN  4 TRAMOS"/>
        <filter val="NIPLE 8” L=3,00 m B  XB HD"/>
        <filter val="NIPLE 8” L=3,50 m B X B HD"/>
        <filter val="NIPLE 8” L=3,80 m B  X B HD"/>
        <filter val="NIPLE 8” L=4,20 m B X B HD"/>
        <filter val="NIPLE 8” L=5,20 m B X B HD EN 2 TRAMOS"/>
        <filter val="NIPLE 8” L=6,0 m B  X EL HD EN 2 TRAMOS"/>
        <filter val="NIPLE 8” L=6,0 m B X B HD EN 2 TRAMOS"/>
        <filter val="NIPLE 8” L=7,90 m B X B HD EN 2 TRAMOS"/>
        <filter val="NIPLE 8” L=8,0 m B X B HD EN 2 TRAMOS"/>
        <filter val="PASAMURO 8” L=0,55 m B X EL HD"/>
        <filter val="PASAMURO 8” L=0,58 m B X B HD"/>
        <filter val="PASAMURO 8” L=1,08 m B X EL HD"/>
        <filter val="PASAMURO 8” L=1,70 m B X EL HD"/>
        <filter val="REDUCCION 8” A 6” BB HD"/>
        <filter val="TEE 8” X 6” BB HD"/>
        <filter val="TEE 8” X 8” BB HD"/>
        <filter val="UNION DESMONTAJE AUTOPORTANTE 8”"/>
        <filter val="VALVULA COMPUERTA ELASTICA 8” BB"/>
        <filter val="VALVULA RETENCION 8” BB"/>
      </filters>
    </filterColumn>
  </autoFilter>
  <mergeCells count="243">
    <mergeCell ref="G13:I13"/>
    <mergeCell ref="B14:E14"/>
    <mergeCell ref="G14:K14"/>
    <mergeCell ref="H15:K15"/>
    <mergeCell ref="I16:K16"/>
    <mergeCell ref="I17:K17"/>
    <mergeCell ref="A1:C1"/>
    <mergeCell ref="I2:K2"/>
    <mergeCell ref="H4:I4"/>
    <mergeCell ref="H5:I5"/>
    <mergeCell ref="A9:K9"/>
    <mergeCell ref="B10:K10"/>
    <mergeCell ref="D125:G125"/>
    <mergeCell ref="D132:G132"/>
    <mergeCell ref="D133:G133"/>
    <mergeCell ref="D134:G134"/>
    <mergeCell ref="D135:G135"/>
    <mergeCell ref="D136:G136"/>
    <mergeCell ref="D137:G137"/>
    <mergeCell ref="D126:G126"/>
    <mergeCell ref="D127:G127"/>
    <mergeCell ref="D128:G128"/>
    <mergeCell ref="D129:G129"/>
    <mergeCell ref="D130:G130"/>
    <mergeCell ref="D131:G131"/>
    <mergeCell ref="D144:G144"/>
    <mergeCell ref="D145:G145"/>
    <mergeCell ref="D146:G146"/>
    <mergeCell ref="D147:G147"/>
    <mergeCell ref="D148:G148"/>
    <mergeCell ref="D149:G149"/>
    <mergeCell ref="D138:G138"/>
    <mergeCell ref="D139:G139"/>
    <mergeCell ref="D140:G140"/>
    <mergeCell ref="D141:G141"/>
    <mergeCell ref="D142:G142"/>
    <mergeCell ref="D143:G143"/>
    <mergeCell ref="D156:G156"/>
    <mergeCell ref="D157:G157"/>
    <mergeCell ref="D158:G158"/>
    <mergeCell ref="D159:G159"/>
    <mergeCell ref="D160:G160"/>
    <mergeCell ref="D161:G161"/>
    <mergeCell ref="D150:G150"/>
    <mergeCell ref="D151:G151"/>
    <mergeCell ref="D152:G152"/>
    <mergeCell ref="D153:G153"/>
    <mergeCell ref="D154:G154"/>
    <mergeCell ref="D155:G155"/>
    <mergeCell ref="D168:G168"/>
    <mergeCell ref="D169:G169"/>
    <mergeCell ref="D170:G170"/>
    <mergeCell ref="D171:G171"/>
    <mergeCell ref="D172:G172"/>
    <mergeCell ref="D173:G173"/>
    <mergeCell ref="D162:G162"/>
    <mergeCell ref="D163:G163"/>
    <mergeCell ref="D164:G164"/>
    <mergeCell ref="D165:G165"/>
    <mergeCell ref="D166:G166"/>
    <mergeCell ref="D167:G167"/>
    <mergeCell ref="D180:G180"/>
    <mergeCell ref="D181:G181"/>
    <mergeCell ref="D182:G182"/>
    <mergeCell ref="D183:G183"/>
    <mergeCell ref="D184:G184"/>
    <mergeCell ref="D185:G185"/>
    <mergeCell ref="D174:G174"/>
    <mergeCell ref="D175:G175"/>
    <mergeCell ref="D176:G176"/>
    <mergeCell ref="D177:G177"/>
    <mergeCell ref="D178:G178"/>
    <mergeCell ref="D179:G179"/>
    <mergeCell ref="D192:G192"/>
    <mergeCell ref="D193:G193"/>
    <mergeCell ref="D194:G194"/>
    <mergeCell ref="D195:G195"/>
    <mergeCell ref="D196:G196"/>
    <mergeCell ref="D197:G197"/>
    <mergeCell ref="D186:G186"/>
    <mergeCell ref="D187:G187"/>
    <mergeCell ref="D188:G188"/>
    <mergeCell ref="D189:G189"/>
    <mergeCell ref="D190:G190"/>
    <mergeCell ref="D191:G191"/>
    <mergeCell ref="D204:G204"/>
    <mergeCell ref="D205:G205"/>
    <mergeCell ref="D206:G206"/>
    <mergeCell ref="D207:G207"/>
    <mergeCell ref="D208:G208"/>
    <mergeCell ref="D209:G209"/>
    <mergeCell ref="D198:G198"/>
    <mergeCell ref="D199:G199"/>
    <mergeCell ref="D200:G200"/>
    <mergeCell ref="D201:G201"/>
    <mergeCell ref="D202:G202"/>
    <mergeCell ref="D203:G203"/>
    <mergeCell ref="D216:G216"/>
    <mergeCell ref="D217:G217"/>
    <mergeCell ref="D218:G218"/>
    <mergeCell ref="D219:G219"/>
    <mergeCell ref="D220:G220"/>
    <mergeCell ref="D221:G221"/>
    <mergeCell ref="D210:G210"/>
    <mergeCell ref="D211:G211"/>
    <mergeCell ref="D212:G212"/>
    <mergeCell ref="D213:G213"/>
    <mergeCell ref="D214:G214"/>
    <mergeCell ref="D215:G215"/>
    <mergeCell ref="D228:G228"/>
    <mergeCell ref="D229:G229"/>
    <mergeCell ref="D230:G230"/>
    <mergeCell ref="D231:G231"/>
    <mergeCell ref="D232:G232"/>
    <mergeCell ref="D233:G233"/>
    <mergeCell ref="D222:G222"/>
    <mergeCell ref="D223:G223"/>
    <mergeCell ref="D224:G224"/>
    <mergeCell ref="D225:G225"/>
    <mergeCell ref="D226:G226"/>
    <mergeCell ref="D227:G227"/>
    <mergeCell ref="D240:G240"/>
    <mergeCell ref="D241:G241"/>
    <mergeCell ref="D242:G242"/>
    <mergeCell ref="D243:G243"/>
    <mergeCell ref="D244:G244"/>
    <mergeCell ref="D245:G245"/>
    <mergeCell ref="D234:G234"/>
    <mergeCell ref="D235:G235"/>
    <mergeCell ref="D236:G236"/>
    <mergeCell ref="D237:G237"/>
    <mergeCell ref="D238:G238"/>
    <mergeCell ref="D239:G239"/>
    <mergeCell ref="D252:G252"/>
    <mergeCell ref="D253:G253"/>
    <mergeCell ref="D254:G254"/>
    <mergeCell ref="D255:G255"/>
    <mergeCell ref="D256:G256"/>
    <mergeCell ref="D257:G257"/>
    <mergeCell ref="D246:G246"/>
    <mergeCell ref="D247:G247"/>
    <mergeCell ref="D248:G248"/>
    <mergeCell ref="D249:G249"/>
    <mergeCell ref="D250:G250"/>
    <mergeCell ref="D251:G251"/>
    <mergeCell ref="D264:G264"/>
    <mergeCell ref="D265:G265"/>
    <mergeCell ref="D266:G266"/>
    <mergeCell ref="D267:G267"/>
    <mergeCell ref="D268:G268"/>
    <mergeCell ref="D269:G269"/>
    <mergeCell ref="D258:G258"/>
    <mergeCell ref="D259:G259"/>
    <mergeCell ref="D260:G260"/>
    <mergeCell ref="D261:G261"/>
    <mergeCell ref="D262:G262"/>
    <mergeCell ref="D263:G263"/>
    <mergeCell ref="D276:G276"/>
    <mergeCell ref="D277:G277"/>
    <mergeCell ref="D278:G278"/>
    <mergeCell ref="D279:G279"/>
    <mergeCell ref="D280:G280"/>
    <mergeCell ref="D281:G281"/>
    <mergeCell ref="D270:G270"/>
    <mergeCell ref="D271:G271"/>
    <mergeCell ref="D272:G272"/>
    <mergeCell ref="D273:G273"/>
    <mergeCell ref="D274:G274"/>
    <mergeCell ref="D275:G275"/>
    <mergeCell ref="D288:G288"/>
    <mergeCell ref="D289:G289"/>
    <mergeCell ref="D290:G290"/>
    <mergeCell ref="D291:G291"/>
    <mergeCell ref="D292:G292"/>
    <mergeCell ref="D293:G293"/>
    <mergeCell ref="D282:G282"/>
    <mergeCell ref="D283:G283"/>
    <mergeCell ref="D284:G284"/>
    <mergeCell ref="D285:G285"/>
    <mergeCell ref="D286:G286"/>
    <mergeCell ref="D287:G287"/>
    <mergeCell ref="D300:G300"/>
    <mergeCell ref="D301:G301"/>
    <mergeCell ref="D302:G302"/>
    <mergeCell ref="D303:G303"/>
    <mergeCell ref="D304:G304"/>
    <mergeCell ref="D305:G305"/>
    <mergeCell ref="D294:G294"/>
    <mergeCell ref="D295:G295"/>
    <mergeCell ref="D296:G296"/>
    <mergeCell ref="D297:G297"/>
    <mergeCell ref="D298:G298"/>
    <mergeCell ref="D299:G299"/>
    <mergeCell ref="D312:G312"/>
    <mergeCell ref="D313:G313"/>
    <mergeCell ref="D314:G314"/>
    <mergeCell ref="D315:G315"/>
    <mergeCell ref="D316:G316"/>
    <mergeCell ref="D317:G317"/>
    <mergeCell ref="D306:G306"/>
    <mergeCell ref="D307:G307"/>
    <mergeCell ref="D308:G308"/>
    <mergeCell ref="D309:G309"/>
    <mergeCell ref="D310:G310"/>
    <mergeCell ref="D311:G311"/>
    <mergeCell ref="D324:G324"/>
    <mergeCell ref="D325:G325"/>
    <mergeCell ref="D326:G326"/>
    <mergeCell ref="D327:G327"/>
    <mergeCell ref="D328:G328"/>
    <mergeCell ref="D329:G329"/>
    <mergeCell ref="D318:G318"/>
    <mergeCell ref="D319:G319"/>
    <mergeCell ref="D320:G320"/>
    <mergeCell ref="D321:G321"/>
    <mergeCell ref="D322:G322"/>
    <mergeCell ref="D323:G323"/>
    <mergeCell ref="H338:I338"/>
    <mergeCell ref="H339:I339"/>
    <mergeCell ref="H340:I340"/>
    <mergeCell ref="A342:K342"/>
    <mergeCell ref="E343:G343"/>
    <mergeCell ref="A344:B344"/>
    <mergeCell ref="C344:K344"/>
    <mergeCell ref="D330:G330"/>
    <mergeCell ref="D331:G331"/>
    <mergeCell ref="D334:G334"/>
    <mergeCell ref="D335:G335"/>
    <mergeCell ref="H336:I336"/>
    <mergeCell ref="A337:G337"/>
    <mergeCell ref="H337:I337"/>
    <mergeCell ref="B351:E351"/>
    <mergeCell ref="H351:I351"/>
    <mergeCell ref="B352:E352"/>
    <mergeCell ref="H352:I352"/>
    <mergeCell ref="A354:K354"/>
    <mergeCell ref="A346:D346"/>
    <mergeCell ref="A347:C347"/>
    <mergeCell ref="A348:D348"/>
    <mergeCell ref="B349:E349"/>
    <mergeCell ref="G349:I349"/>
    <mergeCell ref="B350:E350"/>
    <mergeCell ref="G350:I3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68"/>
  <sheetViews>
    <sheetView workbookViewId="0"/>
  </sheetViews>
  <sheetFormatPr baseColWidth="10" defaultColWidth="53" defaultRowHeight="14.4" x14ac:dyDescent="0.3"/>
  <cols>
    <col min="1" max="1" width="11" customWidth="1"/>
    <col min="2" max="2" width="5.44140625" bestFit="1" customWidth="1"/>
    <col min="3" max="3" width="73.44140625" bestFit="1" customWidth="1"/>
    <col min="4" max="4" width="7.33203125" bestFit="1" customWidth="1"/>
    <col min="5" max="5" width="9.109375" bestFit="1" customWidth="1"/>
    <col min="6" max="6" width="14.6640625" bestFit="1" customWidth="1"/>
    <col min="7" max="7" width="17.33203125" bestFit="1" customWidth="1"/>
  </cols>
  <sheetData>
    <row r="3" spans="2:7" x14ac:dyDescent="0.3">
      <c r="B3" s="190" t="s">
        <v>291</v>
      </c>
      <c r="C3" s="190" t="s">
        <v>1</v>
      </c>
      <c r="D3" s="191" t="s">
        <v>377</v>
      </c>
      <c r="E3" s="191" t="s">
        <v>292</v>
      </c>
      <c r="F3" s="191" t="s">
        <v>868</v>
      </c>
      <c r="G3" s="191" t="s">
        <v>869</v>
      </c>
    </row>
    <row r="4" spans="2:7" x14ac:dyDescent="0.3">
      <c r="B4" s="190">
        <v>1</v>
      </c>
      <c r="C4" s="192" t="s">
        <v>41</v>
      </c>
      <c r="D4" s="191"/>
      <c r="E4" s="191"/>
      <c r="F4" s="191"/>
      <c r="G4" s="193"/>
    </row>
    <row r="5" spans="2:7" ht="96.6" x14ac:dyDescent="0.3">
      <c r="B5" s="194" t="s">
        <v>695</v>
      </c>
      <c r="C5" s="6" t="s">
        <v>684</v>
      </c>
      <c r="D5" s="195" t="s">
        <v>870</v>
      </c>
      <c r="E5" s="194">
        <v>1</v>
      </c>
      <c r="F5" s="7">
        <v>10735000</v>
      </c>
      <c r="G5" s="196">
        <f>+F5*E5</f>
        <v>10735000</v>
      </c>
    </row>
    <row r="6" spans="2:7" ht="15" x14ac:dyDescent="0.25">
      <c r="B6" s="193"/>
      <c r="C6" s="193"/>
      <c r="D6" s="194"/>
      <c r="E6" s="194"/>
      <c r="F6" s="194"/>
      <c r="G6" s="196"/>
    </row>
    <row r="7" spans="2:7" ht="15" x14ac:dyDescent="0.25">
      <c r="B7" s="190">
        <v>2</v>
      </c>
      <c r="C7" s="192" t="s">
        <v>580</v>
      </c>
      <c r="D7" s="191"/>
      <c r="E7" s="194"/>
      <c r="F7" s="194"/>
      <c r="G7" s="196"/>
    </row>
    <row r="8" spans="2:7" ht="96.6" x14ac:dyDescent="0.3">
      <c r="B8" s="194" t="s">
        <v>871</v>
      </c>
      <c r="C8" s="6" t="s">
        <v>685</v>
      </c>
      <c r="D8" s="195" t="s">
        <v>870</v>
      </c>
      <c r="E8" s="194">
        <v>4</v>
      </c>
      <c r="F8" s="7">
        <v>4260000</v>
      </c>
      <c r="G8" s="196">
        <f t="shared" ref="G8:G67" si="0">+F8*E8</f>
        <v>17040000</v>
      </c>
    </row>
    <row r="9" spans="2:7" ht="15" x14ac:dyDescent="0.25">
      <c r="B9" s="193"/>
      <c r="C9" s="193"/>
      <c r="D9" s="194"/>
      <c r="E9" s="194"/>
      <c r="F9" s="194"/>
      <c r="G9" s="196"/>
    </row>
    <row r="10" spans="2:7" x14ac:dyDescent="0.3">
      <c r="B10" s="190">
        <v>3</v>
      </c>
      <c r="C10" s="192" t="s">
        <v>872</v>
      </c>
      <c r="D10" s="191"/>
      <c r="E10" s="194"/>
      <c r="F10" s="194"/>
      <c r="G10" s="196"/>
    </row>
    <row r="11" spans="2:7" ht="96.6" x14ac:dyDescent="0.3">
      <c r="B11" s="194" t="s">
        <v>873</v>
      </c>
      <c r="C11" s="6" t="s">
        <v>874</v>
      </c>
      <c r="D11" s="195" t="s">
        <v>870</v>
      </c>
      <c r="E11" s="194">
        <v>4</v>
      </c>
      <c r="F11" s="7">
        <v>14580000</v>
      </c>
      <c r="G11" s="196">
        <f t="shared" si="0"/>
        <v>58320000</v>
      </c>
    </row>
    <row r="12" spans="2:7" ht="15" x14ac:dyDescent="0.25">
      <c r="B12" s="193"/>
      <c r="C12" s="193"/>
      <c r="D12" s="194"/>
      <c r="E12" s="194"/>
      <c r="F12" s="194"/>
      <c r="G12" s="196"/>
    </row>
    <row r="13" spans="2:7" x14ac:dyDescent="0.3">
      <c r="B13" s="190">
        <v>4</v>
      </c>
      <c r="C13" s="197" t="s">
        <v>592</v>
      </c>
      <c r="D13" s="198"/>
      <c r="E13" s="194"/>
      <c r="F13" s="194"/>
      <c r="G13" s="196"/>
    </row>
    <row r="14" spans="2:7" ht="96.6" x14ac:dyDescent="0.3">
      <c r="B14" s="194" t="s">
        <v>875</v>
      </c>
      <c r="C14" s="6" t="s">
        <v>876</v>
      </c>
      <c r="D14" s="195" t="s">
        <v>870</v>
      </c>
      <c r="E14" s="194">
        <v>4</v>
      </c>
      <c r="F14" s="7">
        <v>6450000</v>
      </c>
      <c r="G14" s="196">
        <f t="shared" si="0"/>
        <v>25800000</v>
      </c>
    </row>
    <row r="15" spans="2:7" x14ac:dyDescent="0.3">
      <c r="B15" s="194"/>
      <c r="C15" s="199"/>
      <c r="D15" s="195"/>
      <c r="E15" s="194"/>
      <c r="F15" s="194"/>
      <c r="G15" s="196"/>
    </row>
    <row r="16" spans="2:7" x14ac:dyDescent="0.3">
      <c r="B16" s="190">
        <v>5</v>
      </c>
      <c r="C16" s="197" t="s">
        <v>593</v>
      </c>
      <c r="D16" s="198"/>
      <c r="E16" s="194"/>
      <c r="F16" s="194"/>
      <c r="G16" s="196"/>
    </row>
    <row r="17" spans="2:7" ht="96.6" x14ac:dyDescent="0.3">
      <c r="B17" s="194" t="s">
        <v>877</v>
      </c>
      <c r="C17" s="6" t="s">
        <v>878</v>
      </c>
      <c r="D17" s="195" t="s">
        <v>870</v>
      </c>
      <c r="E17" s="194">
        <v>8</v>
      </c>
      <c r="F17" s="7">
        <v>15120000</v>
      </c>
      <c r="G17" s="196">
        <f t="shared" si="0"/>
        <v>120960000</v>
      </c>
    </row>
    <row r="18" spans="2:7" x14ac:dyDescent="0.3">
      <c r="B18" s="193"/>
      <c r="C18" s="193"/>
      <c r="D18" s="194"/>
      <c r="E18" s="194"/>
      <c r="F18" s="194"/>
      <c r="G18" s="196"/>
    </row>
    <row r="19" spans="2:7" x14ac:dyDescent="0.3">
      <c r="B19" s="190">
        <v>6</v>
      </c>
      <c r="C19" s="197" t="s">
        <v>640</v>
      </c>
      <c r="D19" s="198"/>
      <c r="E19" s="194"/>
      <c r="F19" s="194"/>
      <c r="G19" s="196"/>
    </row>
    <row r="20" spans="2:7" ht="96.6" x14ac:dyDescent="0.3">
      <c r="B20" s="194" t="s">
        <v>879</v>
      </c>
      <c r="C20" s="6" t="s">
        <v>880</v>
      </c>
      <c r="D20" s="195"/>
      <c r="E20" s="194">
        <v>24</v>
      </c>
      <c r="F20" s="7">
        <v>1900000</v>
      </c>
      <c r="G20" s="196">
        <f t="shared" si="0"/>
        <v>45600000</v>
      </c>
    </row>
    <row r="21" spans="2:7" x14ac:dyDescent="0.3">
      <c r="B21" s="193"/>
      <c r="C21" s="193"/>
      <c r="D21" s="194"/>
      <c r="E21" s="194"/>
      <c r="F21" s="194"/>
      <c r="G21" s="196"/>
    </row>
    <row r="22" spans="2:7" x14ac:dyDescent="0.3">
      <c r="B22" s="190">
        <v>6</v>
      </c>
      <c r="C22" s="197" t="s">
        <v>881</v>
      </c>
      <c r="D22" s="198"/>
      <c r="E22" s="194"/>
      <c r="F22" s="194"/>
      <c r="G22" s="196"/>
    </row>
    <row r="23" spans="2:7" x14ac:dyDescent="0.3">
      <c r="B23" s="190"/>
      <c r="C23" s="197" t="s">
        <v>649</v>
      </c>
      <c r="D23" s="198"/>
      <c r="E23" s="194"/>
      <c r="F23" s="194"/>
      <c r="G23" s="196"/>
    </row>
    <row r="24" spans="2:7" ht="96.6" x14ac:dyDescent="0.3">
      <c r="B24" s="194" t="s">
        <v>882</v>
      </c>
      <c r="C24" s="6" t="s">
        <v>883</v>
      </c>
      <c r="D24" s="195"/>
      <c r="E24" s="194">
        <v>8</v>
      </c>
      <c r="F24" s="7">
        <v>25600000</v>
      </c>
      <c r="G24" s="196">
        <f t="shared" si="0"/>
        <v>204800000</v>
      </c>
    </row>
    <row r="25" spans="2:7" x14ac:dyDescent="0.3">
      <c r="B25" s="194"/>
      <c r="C25" s="200"/>
      <c r="D25" s="195"/>
      <c r="E25" s="194"/>
      <c r="F25" s="194"/>
      <c r="G25" s="196"/>
    </row>
    <row r="26" spans="2:7" x14ac:dyDescent="0.3">
      <c r="B26" s="194"/>
      <c r="C26" s="197" t="s">
        <v>636</v>
      </c>
      <c r="D26" s="198"/>
      <c r="E26" s="194"/>
      <c r="F26" s="194"/>
      <c r="G26" s="196"/>
    </row>
    <row r="27" spans="2:7" ht="96.6" x14ac:dyDescent="0.3">
      <c r="B27" s="194" t="s">
        <v>884</v>
      </c>
      <c r="C27" s="6" t="s">
        <v>885</v>
      </c>
      <c r="D27" s="195" t="s">
        <v>870</v>
      </c>
      <c r="E27" s="194">
        <v>8</v>
      </c>
      <c r="F27" s="7">
        <v>2600000</v>
      </c>
      <c r="G27" s="196">
        <f t="shared" si="0"/>
        <v>20800000</v>
      </c>
    </row>
    <row r="28" spans="2:7" x14ac:dyDescent="0.3">
      <c r="B28" s="194"/>
      <c r="C28" s="199"/>
      <c r="D28" s="195"/>
      <c r="E28" s="194"/>
      <c r="F28" s="194"/>
      <c r="G28" s="196"/>
    </row>
    <row r="29" spans="2:7" x14ac:dyDescent="0.3">
      <c r="B29" s="194"/>
      <c r="C29" s="197" t="s">
        <v>886</v>
      </c>
      <c r="D29" s="198"/>
      <c r="E29" s="194"/>
      <c r="F29" s="194"/>
      <c r="G29" s="196"/>
    </row>
    <row r="30" spans="2:7" ht="96.6" x14ac:dyDescent="0.3">
      <c r="B30" s="194" t="s">
        <v>887</v>
      </c>
      <c r="C30" s="6" t="s">
        <v>888</v>
      </c>
      <c r="D30" s="195" t="s">
        <v>870</v>
      </c>
      <c r="E30" s="194">
        <v>8</v>
      </c>
      <c r="F30" s="7">
        <v>25600000</v>
      </c>
      <c r="G30" s="196">
        <f t="shared" si="0"/>
        <v>204800000</v>
      </c>
    </row>
    <row r="31" spans="2:7" x14ac:dyDescent="0.3">
      <c r="B31" s="194"/>
      <c r="C31" s="200"/>
      <c r="D31" s="195"/>
      <c r="E31" s="194"/>
      <c r="F31" s="194"/>
      <c r="G31" s="196"/>
    </row>
    <row r="32" spans="2:7" x14ac:dyDescent="0.3">
      <c r="B32" s="190">
        <v>7</v>
      </c>
      <c r="C32" s="197" t="s">
        <v>889</v>
      </c>
      <c r="D32" s="198"/>
      <c r="E32" s="194"/>
      <c r="F32" s="194"/>
      <c r="G32" s="196"/>
    </row>
    <row r="33" spans="2:7" x14ac:dyDescent="0.3">
      <c r="B33" s="194"/>
      <c r="C33" s="197" t="s">
        <v>890</v>
      </c>
      <c r="D33" s="198"/>
      <c r="E33" s="194"/>
      <c r="F33" s="194"/>
      <c r="G33" s="196"/>
    </row>
    <row r="34" spans="2:7" ht="96.6" x14ac:dyDescent="0.3">
      <c r="B34" s="194" t="s">
        <v>891</v>
      </c>
      <c r="C34" s="6" t="s">
        <v>892</v>
      </c>
      <c r="D34" s="195" t="s">
        <v>870</v>
      </c>
      <c r="E34" s="194">
        <v>8</v>
      </c>
      <c r="F34" s="7">
        <v>25600000</v>
      </c>
      <c r="G34" s="196">
        <f t="shared" si="0"/>
        <v>204800000</v>
      </c>
    </row>
    <row r="35" spans="2:7" x14ac:dyDescent="0.3">
      <c r="B35" s="194"/>
      <c r="C35" s="197"/>
      <c r="D35" s="198"/>
      <c r="E35" s="194"/>
      <c r="F35" s="194"/>
      <c r="G35" s="196"/>
    </row>
    <row r="36" spans="2:7" x14ac:dyDescent="0.3">
      <c r="B36" s="194"/>
      <c r="C36" s="197" t="s">
        <v>631</v>
      </c>
      <c r="D36" s="198"/>
      <c r="E36" s="194"/>
      <c r="F36" s="194"/>
      <c r="G36" s="196"/>
    </row>
    <row r="37" spans="2:7" ht="96.6" x14ac:dyDescent="0.3">
      <c r="B37" s="194" t="s">
        <v>893</v>
      </c>
      <c r="C37" s="6" t="s">
        <v>894</v>
      </c>
      <c r="D37" s="195" t="s">
        <v>870</v>
      </c>
      <c r="E37" s="194">
        <v>8</v>
      </c>
      <c r="F37" s="7">
        <v>9750000</v>
      </c>
      <c r="G37" s="196">
        <f t="shared" si="0"/>
        <v>78000000</v>
      </c>
    </row>
    <row r="38" spans="2:7" ht="96.6" x14ac:dyDescent="0.3">
      <c r="B38" s="194" t="s">
        <v>895</v>
      </c>
      <c r="C38" s="6" t="s">
        <v>896</v>
      </c>
      <c r="D38" s="195" t="s">
        <v>870</v>
      </c>
      <c r="E38" s="194">
        <v>2</v>
      </c>
      <c r="F38" s="196">
        <v>9750000</v>
      </c>
      <c r="G38" s="196">
        <f t="shared" si="0"/>
        <v>19500000</v>
      </c>
    </row>
    <row r="39" spans="2:7" ht="41.4" x14ac:dyDescent="0.3">
      <c r="B39" s="194" t="s">
        <v>897</v>
      </c>
      <c r="C39" s="6" t="s">
        <v>686</v>
      </c>
      <c r="D39" s="195" t="s">
        <v>870</v>
      </c>
      <c r="E39" s="194">
        <v>2</v>
      </c>
      <c r="F39" s="7">
        <v>1460000</v>
      </c>
      <c r="G39" s="196">
        <f t="shared" si="0"/>
        <v>2920000</v>
      </c>
    </row>
    <row r="40" spans="2:7" x14ac:dyDescent="0.3">
      <c r="B40" s="193"/>
      <c r="C40" s="193"/>
      <c r="D40" s="194"/>
      <c r="E40" s="194"/>
      <c r="F40" s="194"/>
      <c r="G40" s="196"/>
    </row>
    <row r="41" spans="2:7" x14ac:dyDescent="0.3">
      <c r="B41" s="190"/>
      <c r="C41" s="197" t="s">
        <v>898</v>
      </c>
      <c r="D41" s="198"/>
      <c r="E41" s="194"/>
      <c r="F41" s="194"/>
      <c r="G41" s="196"/>
    </row>
    <row r="42" spans="2:7" ht="41.4" x14ac:dyDescent="0.3">
      <c r="B42" s="194" t="s">
        <v>899</v>
      </c>
      <c r="C42" s="6" t="s">
        <v>687</v>
      </c>
      <c r="D42" s="195" t="s">
        <v>870</v>
      </c>
      <c r="E42" s="194">
        <v>3</v>
      </c>
      <c r="F42" s="7">
        <v>3100000</v>
      </c>
      <c r="G42" s="196">
        <f t="shared" si="0"/>
        <v>9300000</v>
      </c>
    </row>
    <row r="43" spans="2:7" x14ac:dyDescent="0.3">
      <c r="B43" s="194"/>
      <c r="C43" s="200"/>
      <c r="D43" s="195"/>
      <c r="E43" s="194"/>
      <c r="F43" s="194"/>
      <c r="G43" s="196"/>
    </row>
    <row r="44" spans="2:7" x14ac:dyDescent="0.3">
      <c r="B44" s="194"/>
      <c r="C44" s="197" t="s">
        <v>688</v>
      </c>
      <c r="D44" s="198"/>
      <c r="E44" s="194"/>
      <c r="F44" s="194"/>
      <c r="G44" s="196"/>
    </row>
    <row r="45" spans="2:7" ht="41.4" x14ac:dyDescent="0.3">
      <c r="B45" s="194" t="s">
        <v>900</v>
      </c>
      <c r="C45" s="6" t="s">
        <v>901</v>
      </c>
      <c r="D45" s="195" t="s">
        <v>870</v>
      </c>
      <c r="E45" s="194">
        <v>2</v>
      </c>
      <c r="F45" s="7">
        <v>1460000</v>
      </c>
      <c r="G45" s="196">
        <f t="shared" si="0"/>
        <v>2920000</v>
      </c>
    </row>
    <row r="46" spans="2:7" ht="41.4" x14ac:dyDescent="0.3">
      <c r="B46" s="194" t="s">
        <v>902</v>
      </c>
      <c r="C46" s="6" t="s">
        <v>903</v>
      </c>
      <c r="D46" s="195" t="s">
        <v>870</v>
      </c>
      <c r="E46" s="194">
        <v>2</v>
      </c>
      <c r="F46" s="196">
        <v>6610000</v>
      </c>
      <c r="G46" s="196">
        <f t="shared" si="0"/>
        <v>13220000</v>
      </c>
    </row>
    <row r="47" spans="2:7" ht="41.4" x14ac:dyDescent="0.3">
      <c r="B47" s="194" t="s">
        <v>904</v>
      </c>
      <c r="C47" s="6" t="s">
        <v>689</v>
      </c>
      <c r="D47" s="195" t="s">
        <v>870</v>
      </c>
      <c r="E47" s="194">
        <v>2</v>
      </c>
      <c r="F47" s="7">
        <v>8600000</v>
      </c>
      <c r="G47" s="196">
        <f t="shared" si="0"/>
        <v>17200000</v>
      </c>
    </row>
    <row r="48" spans="2:7" x14ac:dyDescent="0.3">
      <c r="B48" s="190"/>
      <c r="C48" s="200"/>
      <c r="D48" s="195"/>
      <c r="E48" s="194"/>
      <c r="F48" s="194"/>
      <c r="G48" s="196"/>
    </row>
    <row r="49" spans="2:7" x14ac:dyDescent="0.3">
      <c r="B49" s="190"/>
      <c r="C49" s="197" t="s">
        <v>616</v>
      </c>
      <c r="D49" s="198"/>
      <c r="E49" s="194"/>
      <c r="F49" s="194"/>
      <c r="G49" s="196"/>
    </row>
    <row r="50" spans="2:7" ht="96.6" x14ac:dyDescent="0.3">
      <c r="B50" s="194" t="s">
        <v>905</v>
      </c>
      <c r="C50" s="6" t="s">
        <v>906</v>
      </c>
      <c r="D50" s="195" t="s">
        <v>870</v>
      </c>
      <c r="E50" s="194">
        <v>1</v>
      </c>
      <c r="F50" s="7">
        <v>21200000</v>
      </c>
      <c r="G50" s="196">
        <f t="shared" si="0"/>
        <v>21200000</v>
      </c>
    </row>
    <row r="51" spans="2:7" x14ac:dyDescent="0.3">
      <c r="B51" s="190"/>
      <c r="C51" s="200"/>
      <c r="D51" s="195"/>
      <c r="E51" s="194"/>
      <c r="F51" s="194"/>
      <c r="G51" s="196"/>
    </row>
    <row r="52" spans="2:7" x14ac:dyDescent="0.3">
      <c r="B52" s="190"/>
      <c r="C52" s="197" t="s">
        <v>588</v>
      </c>
      <c r="D52" s="198"/>
      <c r="E52" s="194"/>
      <c r="F52" s="194"/>
      <c r="G52" s="196"/>
    </row>
    <row r="53" spans="2:7" ht="96.6" x14ac:dyDescent="0.3">
      <c r="B53" s="194" t="s">
        <v>907</v>
      </c>
      <c r="C53" s="6" t="s">
        <v>908</v>
      </c>
      <c r="D53" s="195" t="s">
        <v>870</v>
      </c>
      <c r="E53" s="194">
        <v>4</v>
      </c>
      <c r="F53" s="7">
        <v>2600000</v>
      </c>
      <c r="G53" s="196">
        <f t="shared" si="0"/>
        <v>10400000</v>
      </c>
    </row>
    <row r="54" spans="2:7" x14ac:dyDescent="0.3">
      <c r="B54" s="190"/>
      <c r="C54" s="200"/>
      <c r="D54" s="195"/>
      <c r="E54" s="194"/>
      <c r="F54" s="194"/>
      <c r="G54" s="196"/>
    </row>
    <row r="55" spans="2:7" x14ac:dyDescent="0.3">
      <c r="B55" s="190"/>
      <c r="C55" s="201"/>
      <c r="D55" s="195"/>
      <c r="E55" s="194"/>
      <c r="F55" s="194"/>
      <c r="G55" s="196"/>
    </row>
    <row r="56" spans="2:7" x14ac:dyDescent="0.3">
      <c r="B56" s="193"/>
      <c r="C56" s="193"/>
      <c r="D56" s="194"/>
      <c r="E56" s="194"/>
      <c r="F56" s="194"/>
      <c r="G56" s="196"/>
    </row>
    <row r="57" spans="2:7" x14ac:dyDescent="0.3">
      <c r="B57" s="190">
        <v>10</v>
      </c>
      <c r="C57" s="197" t="s">
        <v>909</v>
      </c>
      <c r="D57" s="198"/>
      <c r="E57" s="194"/>
      <c r="F57" s="194"/>
      <c r="G57" s="196"/>
    </row>
    <row r="58" spans="2:7" ht="41.4" x14ac:dyDescent="0.3">
      <c r="B58" s="194" t="s">
        <v>312</v>
      </c>
      <c r="C58" s="6" t="s">
        <v>910</v>
      </c>
      <c r="D58" s="195" t="s">
        <v>870</v>
      </c>
      <c r="E58" s="194">
        <v>3</v>
      </c>
      <c r="F58" s="7">
        <v>4600000</v>
      </c>
      <c r="G58" s="196">
        <f t="shared" si="0"/>
        <v>13800000</v>
      </c>
    </row>
    <row r="59" spans="2:7" ht="55.2" x14ac:dyDescent="0.3">
      <c r="B59" s="194" t="s">
        <v>313</v>
      </c>
      <c r="C59" s="6" t="s">
        <v>911</v>
      </c>
      <c r="D59" s="195" t="s">
        <v>870</v>
      </c>
      <c r="E59" s="194">
        <v>3</v>
      </c>
      <c r="F59" s="7">
        <v>1613000</v>
      </c>
      <c r="G59" s="196">
        <f t="shared" si="0"/>
        <v>4839000</v>
      </c>
    </row>
    <row r="60" spans="2:7" ht="55.2" x14ac:dyDescent="0.3">
      <c r="B60" s="194" t="s">
        <v>912</v>
      </c>
      <c r="C60" s="6" t="s">
        <v>913</v>
      </c>
      <c r="D60" s="195" t="s">
        <v>870</v>
      </c>
      <c r="E60" s="194">
        <v>2</v>
      </c>
      <c r="F60" s="202">
        <v>4810000</v>
      </c>
      <c r="G60" s="196">
        <f t="shared" si="0"/>
        <v>9620000</v>
      </c>
    </row>
    <row r="61" spans="2:7" ht="41.4" x14ac:dyDescent="0.3">
      <c r="B61" s="194" t="s">
        <v>914</v>
      </c>
      <c r="C61" s="6" t="s">
        <v>915</v>
      </c>
      <c r="D61" s="195" t="s">
        <v>870</v>
      </c>
      <c r="E61" s="194">
        <v>1</v>
      </c>
      <c r="F61" s="202">
        <v>1400000</v>
      </c>
      <c r="G61" s="196">
        <f t="shared" si="0"/>
        <v>1400000</v>
      </c>
    </row>
    <row r="62" spans="2:7" ht="41.4" x14ac:dyDescent="0.3">
      <c r="B62" s="194" t="s">
        <v>916</v>
      </c>
      <c r="C62" s="6" t="s">
        <v>917</v>
      </c>
      <c r="D62" s="195" t="s">
        <v>870</v>
      </c>
      <c r="E62" s="194">
        <v>1</v>
      </c>
      <c r="F62" s="196">
        <v>4600000</v>
      </c>
      <c r="G62" s="196">
        <f t="shared" si="0"/>
        <v>4600000</v>
      </c>
    </row>
    <row r="63" spans="2:7" x14ac:dyDescent="0.3">
      <c r="B63" s="190"/>
      <c r="C63" s="200"/>
      <c r="D63" s="195"/>
      <c r="E63" s="194"/>
      <c r="F63" s="194"/>
      <c r="G63" s="196"/>
    </row>
    <row r="64" spans="2:7" x14ac:dyDescent="0.3">
      <c r="B64" s="190">
        <v>11</v>
      </c>
      <c r="C64" s="192" t="s">
        <v>918</v>
      </c>
      <c r="D64" s="191"/>
      <c r="E64" s="194"/>
      <c r="F64" s="194"/>
      <c r="G64" s="196"/>
    </row>
    <row r="65" spans="2:7" ht="55.2" x14ac:dyDescent="0.3">
      <c r="B65" s="194" t="s">
        <v>315</v>
      </c>
      <c r="C65" s="6" t="s">
        <v>919</v>
      </c>
      <c r="D65" s="195" t="s">
        <v>357</v>
      </c>
      <c r="E65" s="194">
        <v>2</v>
      </c>
      <c r="F65" s="196">
        <v>43230000</v>
      </c>
      <c r="G65" s="196">
        <f t="shared" si="0"/>
        <v>86460000</v>
      </c>
    </row>
    <row r="66" spans="2:7" ht="55.2" x14ac:dyDescent="0.3">
      <c r="B66" s="194" t="s">
        <v>920</v>
      </c>
      <c r="C66" s="6" t="s">
        <v>921</v>
      </c>
      <c r="D66" s="195" t="s">
        <v>870</v>
      </c>
      <c r="E66" s="194">
        <v>1</v>
      </c>
      <c r="F66" s="196">
        <v>29450000</v>
      </c>
      <c r="G66" s="196">
        <f t="shared" si="0"/>
        <v>29450000</v>
      </c>
    </row>
    <row r="67" spans="2:7" ht="55.2" x14ac:dyDescent="0.3">
      <c r="B67" s="194" t="s">
        <v>922</v>
      </c>
      <c r="C67" s="6" t="s">
        <v>923</v>
      </c>
      <c r="D67" s="195" t="s">
        <v>870</v>
      </c>
      <c r="E67" s="194">
        <v>1</v>
      </c>
      <c r="F67" s="196">
        <v>43230000</v>
      </c>
      <c r="G67" s="196">
        <f t="shared" si="0"/>
        <v>43230000</v>
      </c>
    </row>
    <row r="68" spans="2:7" x14ac:dyDescent="0.3">
      <c r="B68" s="203"/>
      <c r="C68" s="204"/>
      <c r="D68" s="205"/>
      <c r="E68" s="206"/>
      <c r="F68" s="191" t="s">
        <v>924</v>
      </c>
      <c r="G68" s="207">
        <f>+SUM(G5:G67)</f>
        <v>1281714000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4"/>
  <sheetViews>
    <sheetView workbookViewId="0"/>
  </sheetViews>
  <sheetFormatPr baseColWidth="10" defaultRowHeight="14.4" x14ac:dyDescent="0.3"/>
  <cols>
    <col min="2" max="2" width="61.44140625" style="1" customWidth="1"/>
    <col min="3" max="3" width="11.44140625" style="1"/>
    <col min="4" max="4" width="13.44140625" style="1" bestFit="1" customWidth="1"/>
  </cols>
  <sheetData>
    <row r="3" spans="2:4" x14ac:dyDescent="0.3">
      <c r="B3" s="213" t="s">
        <v>1100</v>
      </c>
    </row>
    <row r="5" spans="2:4" ht="15" x14ac:dyDescent="0.25">
      <c r="B5" s="1" t="s">
        <v>4</v>
      </c>
    </row>
    <row r="7" spans="2:4" ht="15" x14ac:dyDescent="0.25">
      <c r="B7" s="211" t="s">
        <v>277</v>
      </c>
      <c r="C7" s="209" t="s">
        <v>278</v>
      </c>
      <c r="D7" s="210">
        <v>750885</v>
      </c>
    </row>
    <row r="8" spans="2:4" ht="15" x14ac:dyDescent="0.25">
      <c r="B8" s="211" t="s">
        <v>280</v>
      </c>
      <c r="C8" s="209" t="s">
        <v>278</v>
      </c>
      <c r="D8" s="210">
        <v>845600</v>
      </c>
    </row>
    <row r="9" spans="2:4" ht="15" x14ac:dyDescent="0.25">
      <c r="B9" s="211" t="s">
        <v>277</v>
      </c>
      <c r="C9" s="209" t="s">
        <v>278</v>
      </c>
      <c r="D9" s="210">
        <v>128400</v>
      </c>
    </row>
    <row r="10" spans="2:4" ht="15" x14ac:dyDescent="0.25">
      <c r="B10" s="214" t="s">
        <v>280</v>
      </c>
      <c r="C10" s="209" t="s">
        <v>278</v>
      </c>
      <c r="D10" s="210">
        <v>128400</v>
      </c>
    </row>
    <row r="11" spans="2:4" ht="15" x14ac:dyDescent="0.25">
      <c r="B11" s="214" t="s">
        <v>287</v>
      </c>
      <c r="C11" s="209" t="s">
        <v>278</v>
      </c>
      <c r="D11" s="210">
        <v>98400</v>
      </c>
    </row>
    <row r="12" spans="2:4" ht="15" x14ac:dyDescent="0.25">
      <c r="B12" s="214" t="s">
        <v>288</v>
      </c>
      <c r="C12" s="209" t="s">
        <v>278</v>
      </c>
      <c r="D12" s="210">
        <v>98400</v>
      </c>
    </row>
    <row r="13" spans="2:4" ht="15" x14ac:dyDescent="0.25">
      <c r="B13" s="214" t="s">
        <v>280</v>
      </c>
      <c r="C13" s="209" t="s">
        <v>278</v>
      </c>
      <c r="D13" s="215">
        <v>158400</v>
      </c>
    </row>
    <row r="14" spans="2:4" ht="15" x14ac:dyDescent="0.25">
      <c r="B14" s="216" t="s">
        <v>280</v>
      </c>
      <c r="C14" s="209" t="s">
        <v>278</v>
      </c>
      <c r="D14" s="217">
        <v>158400</v>
      </c>
    </row>
    <row r="15" spans="2:4" ht="15" x14ac:dyDescent="0.25">
      <c r="B15" s="216" t="s">
        <v>289</v>
      </c>
      <c r="C15" s="209" t="s">
        <v>278</v>
      </c>
      <c r="D15" s="210">
        <v>128300</v>
      </c>
    </row>
    <row r="16" spans="2:4" ht="15" x14ac:dyDescent="0.25">
      <c r="B16" s="208" t="s">
        <v>288</v>
      </c>
      <c r="C16" s="209" t="s">
        <v>278</v>
      </c>
      <c r="D16" s="210">
        <v>98700</v>
      </c>
    </row>
    <row r="17" spans="2:5" ht="15" x14ac:dyDescent="0.25">
      <c r="B17" s="208" t="s">
        <v>288</v>
      </c>
      <c r="C17" s="209" t="s">
        <v>278</v>
      </c>
      <c r="D17" s="210">
        <v>128700</v>
      </c>
    </row>
    <row r="18" spans="2:5" ht="15" x14ac:dyDescent="0.25">
      <c r="B18" s="208" t="s">
        <v>289</v>
      </c>
      <c r="C18" s="209" t="s">
        <v>278</v>
      </c>
      <c r="D18" s="210">
        <v>98700</v>
      </c>
    </row>
    <row r="20" spans="2:5" ht="15" x14ac:dyDescent="0.25">
      <c r="B20" s="211" t="s">
        <v>280</v>
      </c>
      <c r="C20" s="209" t="s">
        <v>279</v>
      </c>
      <c r="D20" s="210">
        <v>845600</v>
      </c>
    </row>
    <row r="21" spans="2:5" ht="15" x14ac:dyDescent="0.25">
      <c r="B21" s="211" t="s">
        <v>286</v>
      </c>
      <c r="C21" s="209" t="s">
        <v>279</v>
      </c>
      <c r="D21" s="210">
        <v>1556700</v>
      </c>
    </row>
    <row r="22" spans="2:5" ht="15" x14ac:dyDescent="0.25">
      <c r="E22" s="3"/>
    </row>
    <row r="23" spans="2:5" ht="15" x14ac:dyDescent="0.25">
      <c r="E23" s="3"/>
    </row>
    <row r="24" spans="2:5" ht="15" x14ac:dyDescent="0.25">
      <c r="E2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Prop Economica</vt:lpstr>
      <vt:lpstr>COT APOLO 2016</vt:lpstr>
      <vt:lpstr>COT VALVULAS 2016</vt:lpstr>
      <vt:lpstr>LISTA ELÉCTRICOS</vt:lpstr>
      <vt:lpstr>'Prop Economica'!Área_de_impresión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dc:creator>
  <cp:lastModifiedBy>CATALINA MARTINEZ AGREDA</cp:lastModifiedBy>
  <cp:lastPrinted>2016-11-26T20:32:30Z</cp:lastPrinted>
  <dcterms:created xsi:type="dcterms:W3CDTF">2006-09-16T00:00:00Z</dcterms:created>
  <dcterms:modified xsi:type="dcterms:W3CDTF">2017-01-20T18:56:15Z</dcterms:modified>
</cp:coreProperties>
</file>