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 438\POPAYAN-SEDIMENTADORES\Carpeta 3\"/>
    </mc:Choice>
  </mc:AlternateContent>
  <bookViews>
    <workbookView xWindow="0" yWindow="0" windowWidth="24000" windowHeight="9735"/>
  </bookViews>
  <sheets>
    <sheet name="PPTO CON MAX Y MINIMOS" sheetId="1" r:id="rId1"/>
  </sheets>
  <definedNames>
    <definedName name="_xlnm._FilterDatabase" localSheetId="0" hidden="1">'PPTO CON MAX Y MINIMOS'!$B$3:$G$119</definedName>
    <definedName name="_xlnm.Print_Area" localSheetId="0">'PPTO CON MAX Y MINIMOS'!$B$2:$G$119</definedName>
    <definedName name="_xlnm.Print_Titles" localSheetId="0">'PPTO CON MAX Y MINIMOS'!#REF!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0" i="1" l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5" i="1"/>
  <c r="L65" i="1"/>
  <c r="K65" i="1"/>
  <c r="M64" i="1"/>
  <c r="L64" i="1"/>
  <c r="K64" i="1"/>
  <c r="M61" i="1"/>
  <c r="L61" i="1"/>
  <c r="K61" i="1"/>
  <c r="M60" i="1"/>
  <c r="L60" i="1"/>
  <c r="K60" i="1"/>
  <c r="M59" i="1"/>
  <c r="L59" i="1"/>
  <c r="K59" i="1"/>
  <c r="M58" i="1"/>
  <c r="L58" i="1"/>
  <c r="K58" i="1"/>
  <c r="M53" i="1"/>
  <c r="L53" i="1"/>
  <c r="K53" i="1"/>
  <c r="M49" i="1"/>
  <c r="L49" i="1"/>
  <c r="K49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4" i="1"/>
  <c r="L14" i="1"/>
  <c r="K14" i="1"/>
  <c r="M11" i="1"/>
  <c r="L11" i="1"/>
  <c r="K11" i="1"/>
  <c r="M10" i="1"/>
  <c r="L10" i="1"/>
  <c r="K10" i="1"/>
  <c r="M9" i="1"/>
  <c r="L9" i="1"/>
  <c r="K9" i="1"/>
  <c r="M8" i="1"/>
  <c r="L8" i="1"/>
  <c r="K8" i="1"/>
  <c r="M5" i="1"/>
  <c r="L5" i="1"/>
  <c r="K5" i="1"/>
  <c r="N76" i="1" l="1"/>
  <c r="N95" i="1"/>
  <c r="N96" i="1"/>
  <c r="N60" i="1"/>
  <c r="N17" i="1"/>
  <c r="N109" i="1"/>
  <c r="N110" i="1"/>
  <c r="N28" i="1"/>
  <c r="N24" i="1"/>
  <c r="N64" i="1"/>
  <c r="N69" i="1"/>
  <c r="N32" i="1"/>
  <c r="N36" i="1"/>
  <c r="N42" i="1"/>
  <c r="N49" i="1"/>
  <c r="N98" i="1"/>
  <c r="N10" i="1"/>
  <c r="N78" i="1"/>
  <c r="N107" i="1"/>
  <c r="N71" i="1"/>
  <c r="N74" i="1"/>
  <c r="N5" i="1"/>
  <c r="N19" i="1"/>
  <c r="N37" i="1"/>
  <c r="N65" i="1"/>
  <c r="N70" i="1"/>
  <c r="N101" i="1"/>
  <c r="N102" i="1"/>
  <c r="N106" i="1"/>
  <c r="N20" i="1"/>
  <c r="N33" i="1"/>
  <c r="N9" i="1"/>
  <c r="N29" i="1"/>
  <c r="N47" i="1"/>
  <c r="N59" i="1"/>
  <c r="N73" i="1"/>
  <c r="N77" i="1"/>
  <c r="N11" i="1"/>
  <c r="N14" i="1"/>
  <c r="N21" i="1"/>
  <c r="N25" i="1"/>
  <c r="N39" i="1"/>
  <c r="N43" i="1"/>
  <c r="N103" i="1"/>
  <c r="N104" i="1"/>
  <c r="N16" i="1"/>
  <c r="N18" i="1"/>
  <c r="N26" i="1"/>
  <c r="N34" i="1"/>
  <c r="N41" i="1"/>
  <c r="N45" i="1"/>
  <c r="N46" i="1"/>
  <c r="N53" i="1"/>
  <c r="N61" i="1"/>
  <c r="N68" i="1"/>
  <c r="N99" i="1"/>
  <c r="N105" i="1"/>
  <c r="N8" i="1"/>
  <c r="N35" i="1"/>
  <c r="N40" i="1"/>
  <c r="N58" i="1"/>
  <c r="N75" i="1"/>
  <c r="N100" i="1"/>
  <c r="N27" i="1"/>
  <c r="N44" i="1"/>
  <c r="N72" i="1"/>
  <c r="N79" i="1"/>
  <c r="N97" i="1"/>
  <c r="N108" i="1"/>
</calcChain>
</file>

<file path=xl/sharedStrings.xml><?xml version="1.0" encoding="utf-8"?>
<sst xmlns="http://schemas.openxmlformats.org/spreadsheetml/2006/main" count="237" uniqueCount="149">
  <si>
    <t>CONSTRUCCION DE SEDIMENTADORES Y OBRAS COMPLEMENTARIAS PARA LA AMPLIACIÓN DEL CAUDAL A 500 LPS DE LA PLANTA DE TRATAMIENTO DE AGUA POTABLE DE PALACE</t>
  </si>
  <si>
    <t>ACTIVIDAD</t>
  </si>
  <si>
    <t>UND</t>
  </si>
  <si>
    <t>CANT</t>
  </si>
  <si>
    <t>VALOR UNITARIO</t>
  </si>
  <si>
    <t>VALOR TOTAL</t>
  </si>
  <si>
    <t>PRELIMINARES</t>
  </si>
  <si>
    <t>Localización y replanteo de estructuras de la planta, edificios, vías, parqueo, tuberías de desagüe, andenes, sardineles y cerramiento exterior</t>
  </si>
  <si>
    <t>M2</t>
  </si>
  <si>
    <t>SUBTOTAL PRELIMINARES</t>
  </si>
  <si>
    <t>MOVIMIENTO DE TIERRAS</t>
  </si>
  <si>
    <t>Excavaciones en material común a mano para instalación tuberías, cimentaciones, etc hasta 2.5 mt de profundidad</t>
  </si>
  <si>
    <t>M3</t>
  </si>
  <si>
    <t>Excavaciones en material común a máquina para los componentes de la planta</t>
  </si>
  <si>
    <t>relleno tipo III, mecanico con material roca muerta</t>
  </si>
  <si>
    <t>Retiro de sobrantes compacto en volqueta procedente de las excavaciones en el área de la excavación y limpieza en general, Hasta 10 km</t>
  </si>
  <si>
    <t>M3-km</t>
  </si>
  <si>
    <t>SUBTOTAL MOVIMIENTO DE TIERRAS</t>
  </si>
  <si>
    <t>SEDIMENTADORES</t>
  </si>
  <si>
    <t>Solados en concreto de 1500 psi, e=0.05 mt</t>
  </si>
  <si>
    <t>Concreto de 4000 psi con impermeabilizante para:</t>
  </si>
  <si>
    <t>3,2,1</t>
  </si>
  <si>
    <t>Losa de fondo, e=0.35 y 0.40 mt, incluye bordillo de apoyo placas prefabricadas</t>
  </si>
  <si>
    <t>3,2,2</t>
  </si>
  <si>
    <t>Muros e=0.45 mt</t>
  </si>
  <si>
    <t>3,2,3</t>
  </si>
  <si>
    <t>Muros e=0.40 mt</t>
  </si>
  <si>
    <t>3,2,4</t>
  </si>
  <si>
    <t>Muros e=0.35 mt</t>
  </si>
  <si>
    <t>3,2,5</t>
  </si>
  <si>
    <t>Muros e=0.20 mt</t>
  </si>
  <si>
    <t>3,2,6</t>
  </si>
  <si>
    <t>Muros y losas para canal de distribución agua floculada y sedimentada, e=0.25, 0.20 y 0,15 mt</t>
  </si>
  <si>
    <t>3,2,7</t>
  </si>
  <si>
    <t>Muros y losas para canal de distribución a filtros de e=0,30 y 0,2 m, incluye vertedero de rebose de e=0,15 m.</t>
  </si>
  <si>
    <t>elementos prefabricados y aceros</t>
  </si>
  <si>
    <t>3,3,1</t>
  </si>
  <si>
    <t>Losas prefabricadas de 0.58 x 0.60 x 0.06 mt</t>
  </si>
  <si>
    <t>Un</t>
  </si>
  <si>
    <t>3,3,2</t>
  </si>
  <si>
    <t>Suministro, flejado y colocación de acero de refuerzo</t>
  </si>
  <si>
    <t>Kg</t>
  </si>
  <si>
    <t>3,3,3</t>
  </si>
  <si>
    <t>Elementos prefabricados triangulares de 0.50x0.43 mt con concreto preparado en obra</t>
  </si>
  <si>
    <t>Ml</t>
  </si>
  <si>
    <t>3,3,4</t>
  </si>
  <si>
    <t>Placa inclinada 60° concreto de 4000 PSI dilatada para sedimentadores de e = 0,10 m (profundidad 4.00 m)</t>
  </si>
  <si>
    <t>3,3,5</t>
  </si>
  <si>
    <t>Sum e inst. de plantallas incliandas en fibro cemento de alta densidad  de 1,40 x 2,40 mts, e= 0,008 m</t>
  </si>
  <si>
    <t>UN</t>
  </si>
  <si>
    <t>3,3,6</t>
  </si>
  <si>
    <t>Sum. E inst de separadores en fibro cemento de 1,30 x 0,05 x 0,008 m, incluye tornilleria y arandelas</t>
  </si>
  <si>
    <t>Suministro, transporte e instalación de los siguientes elementos:</t>
  </si>
  <si>
    <t>3,4,1</t>
  </si>
  <si>
    <t>Cinta PVC O-22</t>
  </si>
  <si>
    <t>3,4,2</t>
  </si>
  <si>
    <t>Niples tubería PVC SAN D=4, RDE 41, L=0.30 mt</t>
  </si>
  <si>
    <t>3,4,3</t>
  </si>
  <si>
    <t>Tubería PVC, unión mecánica, D=8, RDE 41</t>
  </si>
  <si>
    <t>3,4,5</t>
  </si>
  <si>
    <t>Barandal en tubería HG de D=1 1/4, h=0.90 mt, con anticorrosivo y esmalte</t>
  </si>
  <si>
    <t>3,4,6</t>
  </si>
  <si>
    <t>Escalones de acero D=3/4</t>
  </si>
  <si>
    <t>3,4,7</t>
  </si>
  <si>
    <t>Tapas y aro Man-Hole HD, D=0.60 mt</t>
  </si>
  <si>
    <t xml:space="preserve">Instalación de los siguientes elementos de HD </t>
  </si>
  <si>
    <t>3,5,1</t>
  </si>
  <si>
    <t>Pasamuro HD de D=8, B x EL, L=800 mm, Z=200mm</t>
  </si>
  <si>
    <t>3,5,2</t>
  </si>
  <si>
    <t>Válvula mariposa HD D=8, bridas,incluye la columna de maniobra CRM, vástago y guía y soportes</t>
  </si>
  <si>
    <t>3,5,3</t>
  </si>
  <si>
    <t>Válvula mariposa HD D=14, bridas,incluye la columna de maniobra CRM, vástago y guía y soportes</t>
  </si>
  <si>
    <t>3,5,4</t>
  </si>
  <si>
    <t>Codo HD de D=8x90, bridas</t>
  </si>
  <si>
    <t>3,5,5</t>
  </si>
  <si>
    <t>Codo HD de D=8x90, junta mecánica</t>
  </si>
  <si>
    <t>3,5,6</t>
  </si>
  <si>
    <t>Codo HD de D=14x90,bridas</t>
  </si>
  <si>
    <t>3,5,7</t>
  </si>
  <si>
    <t>Tee HD de D=8, junta mecánica</t>
  </si>
  <si>
    <t>3,5,8</t>
  </si>
  <si>
    <t>Unión de desmontaje HD de D=14</t>
  </si>
  <si>
    <t>3,5,9</t>
  </si>
  <si>
    <t>Colector de agua sedimentada tipo diente de sierra en lamina galvanizada cal 14, con wash primer y pintura electrostatica de 0,20 x 0,16 x 2,40 mts.</t>
  </si>
  <si>
    <t>Concreto Ciclopeo para:</t>
  </si>
  <si>
    <t>3,6,1</t>
  </si>
  <si>
    <t>TOLVAS DE SEDIMENTADORES Y CAMARA DE CAL</t>
  </si>
  <si>
    <t>SUBTOTAL SEDIMENTADORES</t>
  </si>
  <si>
    <t>FILTROS</t>
  </si>
  <si>
    <t>Suministro e instalación de arena</t>
  </si>
  <si>
    <t>m3</t>
  </si>
  <si>
    <t>Suministro e instalación de antracita</t>
  </si>
  <si>
    <t>Suministro  e instalacion de Grava</t>
  </si>
  <si>
    <t>4,4,1</t>
  </si>
  <si>
    <t>Válvula mariposa HD D=20, bridas,incluye la columna de maniobra CRM, vástago y guía y soportes</t>
  </si>
  <si>
    <t>4,4,2</t>
  </si>
  <si>
    <t>Válvula mariposa HD D=24, bridas solo tornillos y empaques</t>
  </si>
  <si>
    <t>4,4,3</t>
  </si>
  <si>
    <t>Codo HD de D=20x90, bridas</t>
  </si>
  <si>
    <t>4,4,4</t>
  </si>
  <si>
    <t>Unión universal autoportante HD de D=24</t>
  </si>
  <si>
    <t>SUBTOTAL FILTROS</t>
  </si>
  <si>
    <t>FLOCULADORES</t>
  </si>
  <si>
    <t>PANTALLAS EN CONCRETO DE 4000 PSI IMPERMEABILIZADO  PARA TABIQUES FLOCULADORES ESPESOR  0,10 Y 0,15 MT.</t>
  </si>
  <si>
    <t>ESCARIFICADO DE MUROS PARA MAYOR ADERENCIA DEL CONCRETO ( para tabiques floculador)</t>
  </si>
  <si>
    <t>ML</t>
  </si>
  <si>
    <t>OBRAS COMPLEMENTARIAS</t>
  </si>
  <si>
    <t>ADITIVO PARA ADHERIR CONCRETO ANTIGUO AL NUEVO</t>
  </si>
  <si>
    <t>ANCLAJES DE 3/8" CON Sikadur-31 Anclaje o SIMILAR</t>
  </si>
  <si>
    <t>ANCLAJES DE 1/2" CON Sikadur-31 Anclaje o SIMILAR</t>
  </si>
  <si>
    <t>ANCLAJES DE 5/8" CON Sikadur-31 Anclaje o SIMILAR</t>
  </si>
  <si>
    <t>LIMPIEZA MANUAL HIERRO  OXIDADO ESCALONES Y CONCRETO, APLICACIÓN DE ANTICORROSIVO TRES  MANOS</t>
  </si>
  <si>
    <t>DEMOLICION DE CONCRETO MUROS DE 3500 PSI</t>
  </si>
  <si>
    <t>SUPLEMENTO EN LAMINA GALVANIZADA CAL 18 PARA ENCOFRADO TAPA MAN HOLE D=0,60 MT. PLACA MACIZA.</t>
  </si>
  <si>
    <t>NIPLE H.D. DE D= 14"  B X B  LONG.= 650 MM.</t>
  </si>
  <si>
    <t xml:space="preserve">UNIVERSAL GALVANIZADA 2 1/2" </t>
  </si>
  <si>
    <t>NIPLE GALVANIZADO 2 1/2"  MENOR DE 0,30 MT.</t>
  </si>
  <si>
    <t>NIPLE GALVANIZADO 2"  MENOR DE 0,30 MT.</t>
  </si>
  <si>
    <t>SELLANTE ELASTOMERICO IMPERMEABLE DE ALTO DESEMPEÑO VULKEN 116 PARA JUNTAS DE TANQUES INTERNAS Y EXTERNAS (ANCHO JUNTA 5/8")</t>
  </si>
  <si>
    <t>SUBTOTAL OBRAS COMPLEMENTARIAS</t>
  </si>
  <si>
    <t>Costo Directo</t>
  </si>
  <si>
    <t>Administración</t>
  </si>
  <si>
    <t>Imprevistos</t>
  </si>
  <si>
    <t>Utilidad</t>
  </si>
  <si>
    <t>IVA Sobre utilidad</t>
  </si>
  <si>
    <t xml:space="preserve">VALOR TOTAL </t>
  </si>
  <si>
    <t>PRESUPUESTO SUMINISTROS</t>
  </si>
  <si>
    <t>SUMINISTRO ACCESORIOS H.D.</t>
  </si>
  <si>
    <t>incluye suministro de tornillería de acero grado 2, tuerca y arandelas galvanizados en caliente y empaque de neopreno</t>
  </si>
  <si>
    <t>7,1,1</t>
  </si>
  <si>
    <t>7,1,2</t>
  </si>
  <si>
    <t>7,1,3</t>
  </si>
  <si>
    <t>7,1,4</t>
  </si>
  <si>
    <t>7,1,5</t>
  </si>
  <si>
    <t>7,1,6</t>
  </si>
  <si>
    <t>7,1,7</t>
  </si>
  <si>
    <t>7,1,8</t>
  </si>
  <si>
    <t>7,1,9</t>
  </si>
  <si>
    <t>7,1,10</t>
  </si>
  <si>
    <t>7,1,11</t>
  </si>
  <si>
    <t>7,1,12</t>
  </si>
  <si>
    <t>7,1,13</t>
  </si>
  <si>
    <t>7,1,14</t>
  </si>
  <si>
    <t>7,1,15</t>
  </si>
  <si>
    <t>7,1,16</t>
  </si>
  <si>
    <t>SUBTOTAL ACCESORIOS H.D.</t>
  </si>
  <si>
    <t>Porcentaje</t>
  </si>
  <si>
    <t>Valores</t>
  </si>
  <si>
    <t xml:space="preserve">VALOR SUMINISTRO y ACCESORIOS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</si>
</sst>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240A]\ #,##0.00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8"/>
      <color theme="1"/>
      <name val="Times New Roman"/>
      <family val="1"/>
    </font>
    <font>
      <i/>
      <sz val="9"/>
      <color indexed="8"/>
      <name val="Times New Roman"/>
      <family val="1"/>
    </font>
    <font>
      <b/>
      <sz val="10"/>
      <color indexed="8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4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164" fontId="6" fillId="0" borderId="7" xfId="2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Fill="1" applyBorder="1" applyAlignment="1" applyProtection="1">
      <alignment vertical="center"/>
      <protection locked="0"/>
    </xf>
    <xf numFmtId="164" fontId="5" fillId="0" borderId="7" xfId="2" applyNumberFormat="1" applyFont="1" applyFill="1" applyBorder="1" applyAlignment="1" applyProtection="1">
      <alignment vertical="center"/>
      <protection locked="0"/>
    </xf>
    <xf numFmtId="4" fontId="7" fillId="0" borderId="0" xfId="2" applyNumberFormat="1" applyFont="1" applyFill="1" applyBorder="1" applyAlignment="1" applyProtection="1">
      <alignment vertical="center"/>
      <protection locked="0"/>
    </xf>
    <xf numFmtId="164" fontId="4" fillId="0" borderId="0" xfId="3" applyNumberFormat="1" applyFont="1" applyFill="1" applyBorder="1" applyAlignment="1" applyProtection="1">
      <alignment vertical="center"/>
      <protection locked="0"/>
    </xf>
    <xf numFmtId="43" fontId="4" fillId="0" borderId="0" xfId="3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164" fontId="12" fillId="0" borderId="7" xfId="2" applyNumberFormat="1" applyFont="1" applyFill="1" applyBorder="1" applyAlignment="1" applyProtection="1">
      <alignment vertical="center"/>
      <protection locked="0"/>
    </xf>
    <xf numFmtId="164" fontId="11" fillId="0" borderId="8" xfId="2" applyNumberFormat="1" applyFont="1" applyFill="1" applyBorder="1" applyAlignment="1" applyProtection="1">
      <alignment vertical="center"/>
      <protection locked="0"/>
    </xf>
    <xf numFmtId="164" fontId="12" fillId="0" borderId="10" xfId="2" applyNumberFormat="1" applyFont="1" applyFill="1" applyBorder="1" applyAlignment="1" applyProtection="1">
      <alignment vertical="center"/>
      <protection locked="0"/>
    </xf>
    <xf numFmtId="164" fontId="11" fillId="0" borderId="13" xfId="2" applyNumberFormat="1" applyFont="1" applyFill="1" applyBorder="1" applyAlignment="1" applyProtection="1">
      <alignment vertical="center"/>
      <protection locked="0"/>
    </xf>
    <xf numFmtId="164" fontId="11" fillId="0" borderId="7" xfId="2" applyNumberFormat="1" applyFont="1" applyFill="1" applyBorder="1" applyAlignment="1" applyProtection="1">
      <alignment vertical="center"/>
      <protection locked="0"/>
    </xf>
    <xf numFmtId="164" fontId="12" fillId="0" borderId="11" xfId="2" applyNumberFormat="1" applyFont="1" applyFill="1" applyBorder="1" applyAlignment="1" applyProtection="1">
      <alignment vertical="center"/>
      <protection locked="0"/>
    </xf>
    <xf numFmtId="0" fontId="11" fillId="0" borderId="15" xfId="2" applyFont="1" applyFill="1" applyBorder="1" applyAlignment="1" applyProtection="1">
      <alignment horizontal="right" vertical="center"/>
      <protection locked="0"/>
    </xf>
    <xf numFmtId="0" fontId="11" fillId="0" borderId="16" xfId="2" applyFont="1" applyFill="1" applyBorder="1" applyAlignment="1" applyProtection="1">
      <alignment horizontal="right" vertical="center"/>
      <protection locked="0"/>
    </xf>
    <xf numFmtId="164" fontId="11" fillId="0" borderId="17" xfId="2" applyNumberFormat="1" applyFont="1" applyFill="1" applyBorder="1" applyAlignment="1" applyProtection="1">
      <alignment vertical="center"/>
      <protection locked="0"/>
    </xf>
    <xf numFmtId="0" fontId="11" fillId="0" borderId="0" xfId="2" applyFont="1" applyFill="1" applyAlignment="1" applyProtection="1">
      <alignment horizontal="left" vertical="center"/>
      <protection locked="0"/>
    </xf>
    <xf numFmtId="4" fontId="11" fillId="0" borderId="18" xfId="2" applyNumberFormat="1" applyFont="1" applyFill="1" applyBorder="1" applyAlignment="1" applyProtection="1">
      <alignment horizontal="justify" vertical="center"/>
      <protection locked="0"/>
    </xf>
    <xf numFmtId="0" fontId="11" fillId="0" borderId="2" xfId="2" applyFont="1" applyFill="1" applyBorder="1" applyAlignment="1" applyProtection="1">
      <alignment vertical="center"/>
      <protection locked="0"/>
    </xf>
    <xf numFmtId="3" fontId="11" fillId="0" borderId="5" xfId="3" applyNumberFormat="1" applyFont="1" applyFill="1" applyBorder="1" applyAlignment="1" applyProtection="1">
      <alignment vertical="center"/>
      <protection locked="0"/>
    </xf>
    <xf numFmtId="165" fontId="11" fillId="0" borderId="0" xfId="2" applyNumberFormat="1" applyFont="1" applyFill="1" applyBorder="1" applyAlignment="1" applyProtection="1">
      <alignment horizontal="center" vertical="center"/>
      <protection locked="0"/>
    </xf>
    <xf numFmtId="3" fontId="11" fillId="0" borderId="0" xfId="2" applyNumberFormat="1" applyFont="1" applyFill="1" applyBorder="1" applyAlignment="1" applyProtection="1">
      <alignment horizontal="center" vertical="center"/>
      <protection locked="0"/>
    </xf>
    <xf numFmtId="164" fontId="11" fillId="0" borderId="19" xfId="3" applyNumberFormat="1" applyFont="1" applyFill="1" applyBorder="1" applyAlignment="1" applyProtection="1">
      <alignment vertical="center"/>
      <protection locked="0"/>
    </xf>
    <xf numFmtId="0" fontId="11" fillId="0" borderId="31" xfId="2" applyFont="1" applyFill="1" applyBorder="1" applyAlignment="1" applyProtection="1">
      <alignment vertical="center"/>
      <protection locked="0"/>
    </xf>
    <xf numFmtId="3" fontId="11" fillId="0" borderId="25" xfId="3" applyNumberFormat="1" applyFont="1" applyFill="1" applyBorder="1" applyAlignment="1" applyProtection="1">
      <alignment horizontal="center" vertical="center"/>
      <protection locked="0"/>
    </xf>
    <xf numFmtId="165" fontId="14" fillId="0" borderId="0" xfId="2" applyNumberFormat="1" applyFont="1" applyFill="1" applyBorder="1" applyAlignment="1" applyProtection="1">
      <alignment horizontal="center" vertical="center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4" fontId="14" fillId="0" borderId="25" xfId="2" applyNumberFormat="1" applyFont="1" applyFill="1" applyBorder="1" applyAlignment="1" applyProtection="1">
      <alignment vertical="center"/>
      <protection locked="0"/>
    </xf>
    <xf numFmtId="0" fontId="11" fillId="0" borderId="6" xfId="2" applyFont="1" applyFill="1" applyBorder="1" applyAlignment="1" applyProtection="1">
      <alignment vertical="center"/>
      <protection locked="0"/>
    </xf>
    <xf numFmtId="9" fontId="11" fillId="0" borderId="8" xfId="4" applyFont="1" applyFill="1" applyBorder="1" applyAlignment="1" applyProtection="1">
      <alignment horizontal="center" vertical="center"/>
      <protection locked="0"/>
    </xf>
    <xf numFmtId="43" fontId="11" fillId="0" borderId="20" xfId="3" applyFont="1" applyFill="1" applyBorder="1" applyAlignment="1" applyProtection="1">
      <alignment vertical="center"/>
      <protection locked="0"/>
    </xf>
    <xf numFmtId="9" fontId="11" fillId="0" borderId="8" xfId="4" applyNumberFormat="1" applyFont="1" applyFill="1" applyBorder="1" applyAlignment="1" applyProtection="1">
      <alignment horizontal="center" vertical="center"/>
      <protection locked="0"/>
    </xf>
    <xf numFmtId="0" fontId="11" fillId="0" borderId="21" xfId="2" applyFont="1" applyFill="1" applyBorder="1" applyAlignment="1" applyProtection="1">
      <alignment vertical="center"/>
      <protection locked="0"/>
    </xf>
    <xf numFmtId="9" fontId="11" fillId="0" borderId="17" xfId="4" applyFont="1" applyFill="1" applyBorder="1" applyAlignment="1" applyProtection="1">
      <alignment horizontal="center" vertical="center"/>
      <protection locked="0"/>
    </xf>
    <xf numFmtId="43" fontId="11" fillId="0" borderId="22" xfId="3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9" fontId="11" fillId="0" borderId="0" xfId="4" applyFont="1" applyFill="1" applyBorder="1" applyAlignment="1" applyProtection="1">
      <alignment vertical="center"/>
      <protection locked="0"/>
    </xf>
    <xf numFmtId="43" fontId="11" fillId="0" borderId="0" xfId="3" applyFont="1" applyFill="1" applyBorder="1" applyAlignment="1" applyProtection="1">
      <alignment vertical="center"/>
      <protection locked="0"/>
    </xf>
    <xf numFmtId="0" fontId="11" fillId="0" borderId="23" xfId="2" applyFont="1" applyFill="1" applyBorder="1" applyAlignment="1" applyProtection="1">
      <alignment horizontal="left" vertical="center"/>
      <protection locked="0"/>
    </xf>
    <xf numFmtId="0" fontId="11" fillId="0" borderId="24" xfId="2" applyFont="1" applyFill="1" applyBorder="1" applyAlignment="1" applyProtection="1">
      <alignment horizontal="left" vertical="center"/>
      <protection locked="0"/>
    </xf>
    <xf numFmtId="164" fontId="11" fillId="0" borderId="25" xfId="3" applyNumberFormat="1" applyFont="1" applyFill="1" applyBorder="1" applyAlignment="1" applyProtection="1">
      <alignment vertical="center"/>
      <protection locked="0"/>
    </xf>
    <xf numFmtId="4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165" fontId="11" fillId="0" borderId="0" xfId="2" applyNumberFormat="1" applyFont="1" applyFill="1" applyAlignment="1" applyProtection="1">
      <alignment horizontal="center" vertical="center"/>
      <protection locked="0"/>
    </xf>
    <xf numFmtId="4" fontId="11" fillId="0" borderId="0" xfId="2" applyNumberFormat="1" applyFont="1" applyFill="1" applyBorder="1" applyAlignment="1" applyProtection="1">
      <alignment vertical="center"/>
      <protection locked="0"/>
    </xf>
    <xf numFmtId="0" fontId="10" fillId="0" borderId="21" xfId="1" applyFont="1" applyFill="1" applyBorder="1" applyAlignment="1" applyProtection="1">
      <alignment horizontal="left"/>
      <protection locked="0"/>
    </xf>
    <xf numFmtId="0" fontId="11" fillId="0" borderId="26" xfId="2" applyFont="1" applyFill="1" applyBorder="1" applyAlignment="1" applyProtection="1">
      <alignment horizontal="right" vertical="center"/>
      <protection locked="0"/>
    </xf>
    <xf numFmtId="4" fontId="14" fillId="0" borderId="17" xfId="1" applyNumberFormat="1" applyFont="1" applyFill="1" applyBorder="1" applyAlignment="1" applyProtection="1">
      <alignment horizontal="right" vertical="center"/>
      <protection locked="0"/>
    </xf>
    <xf numFmtId="0" fontId="11" fillId="0" borderId="2" xfId="1" applyFont="1" applyFill="1" applyBorder="1" applyAlignment="1" applyProtection="1">
      <alignment vertical="center"/>
      <protection locked="0"/>
    </xf>
    <xf numFmtId="3" fontId="11" fillId="0" borderId="5" xfId="5" applyNumberFormat="1" applyFont="1" applyFill="1" applyBorder="1" applyAlignment="1" applyProtection="1">
      <alignment vertical="center"/>
      <protection locked="0"/>
    </xf>
    <xf numFmtId="165" fontId="11" fillId="0" borderId="0" xfId="1" applyNumberFormat="1" applyFont="1" applyFill="1" applyBorder="1" applyAlignment="1" applyProtection="1">
      <alignment horizontal="center" vertical="center"/>
      <protection locked="0"/>
    </xf>
    <xf numFmtId="3" fontId="11" fillId="0" borderId="0" xfId="1" applyNumberFormat="1" applyFont="1" applyFill="1" applyBorder="1" applyAlignment="1" applyProtection="1">
      <alignment horizontal="center" vertical="center"/>
      <protection locked="0"/>
    </xf>
    <xf numFmtId="43" fontId="11" fillId="0" borderId="19" xfId="5" applyNumberFormat="1" applyFont="1" applyFill="1" applyBorder="1" applyAlignment="1" applyProtection="1">
      <alignment vertical="center"/>
      <protection locked="0"/>
    </xf>
    <xf numFmtId="0" fontId="11" fillId="0" borderId="30" xfId="1" applyFont="1" applyFill="1" applyBorder="1" applyAlignment="1" applyProtection="1">
      <alignment vertical="center"/>
      <protection locked="0"/>
    </xf>
    <xf numFmtId="0" fontId="11" fillId="0" borderId="21" xfId="1" applyFont="1" applyFill="1" applyBorder="1" applyAlignment="1" applyProtection="1">
      <alignment vertical="center"/>
      <protection locked="0"/>
    </xf>
    <xf numFmtId="9" fontId="11" fillId="0" borderId="17" xfId="6" applyFont="1" applyFill="1" applyBorder="1" applyAlignment="1" applyProtection="1">
      <alignment horizontal="center" vertical="center"/>
      <protection locked="0"/>
    </xf>
    <xf numFmtId="43" fontId="11" fillId="0" borderId="22" xfId="5" applyNumberFormat="1" applyFont="1" applyFill="1" applyBorder="1" applyAlignment="1" applyProtection="1">
      <alignment vertical="center"/>
      <protection locked="0"/>
    </xf>
    <xf numFmtId="0" fontId="11" fillId="0" borderId="23" xfId="1" quotePrefix="1" applyFont="1" applyFill="1" applyBorder="1" applyAlignment="1" applyProtection="1">
      <alignment horizontal="left" vertical="center"/>
      <protection locked="0"/>
    </xf>
    <xf numFmtId="0" fontId="11" fillId="0" borderId="24" xfId="1" applyFont="1" applyFill="1" applyBorder="1" applyAlignment="1" applyProtection="1">
      <alignment horizontal="left" vertical="center"/>
      <protection locked="0"/>
    </xf>
    <xf numFmtId="43" fontId="11" fillId="0" borderId="25" xfId="5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43" fontId="0" fillId="0" borderId="0" xfId="0" applyNumberFormat="1" applyFill="1" applyProtection="1">
      <protection locked="0"/>
    </xf>
    <xf numFmtId="3" fontId="11" fillId="0" borderId="10" xfId="3" applyNumberFormat="1" applyFont="1" applyFill="1" applyBorder="1" applyAlignment="1" applyProtection="1">
      <alignment vertical="center"/>
      <protection locked="0"/>
    </xf>
    <xf numFmtId="3" fontId="11" fillId="0" borderId="13" xfId="3" applyNumberFormat="1" applyFont="1" applyFill="1" applyBorder="1" applyAlignment="1" applyProtection="1">
      <alignment vertical="center"/>
      <protection locked="0"/>
    </xf>
    <xf numFmtId="4" fontId="14" fillId="0" borderId="32" xfId="1" applyNumberFormat="1" applyFont="1" applyFill="1" applyBorder="1" applyAlignment="1" applyProtection="1">
      <alignment horizontal="center" vertical="center"/>
      <protection locked="0"/>
    </xf>
    <xf numFmtId="4" fontId="14" fillId="0" borderId="28" xfId="1" applyNumberFormat="1" applyFont="1" applyFill="1" applyBorder="1" applyAlignment="1" applyProtection="1">
      <alignment vertical="center"/>
      <protection locked="0"/>
    </xf>
    <xf numFmtId="4" fontId="15" fillId="2" borderId="34" xfId="2" applyNumberFormat="1" applyFont="1" applyFill="1" applyBorder="1" applyAlignment="1" applyProtection="1">
      <alignment vertical="center"/>
      <protection locked="0"/>
    </xf>
    <xf numFmtId="4" fontId="15" fillId="2" borderId="35" xfId="2" applyNumberFormat="1" applyFont="1" applyFill="1" applyBorder="1" applyAlignment="1" applyProtection="1">
      <alignment vertical="center"/>
      <protection locked="0"/>
    </xf>
    <xf numFmtId="0" fontId="11" fillId="0" borderId="16" xfId="2" applyFont="1" applyFill="1" applyBorder="1" applyAlignment="1" applyProtection="1">
      <alignment vertical="center"/>
      <protection locked="0"/>
    </xf>
    <xf numFmtId="164" fontId="11" fillId="0" borderId="27" xfId="2" applyNumberFormat="1" applyFont="1" applyFill="1" applyBorder="1" applyAlignment="1" applyProtection="1">
      <alignment vertical="center"/>
      <protection locked="0"/>
    </xf>
    <xf numFmtId="164" fontId="12" fillId="0" borderId="32" xfId="2" applyNumberFormat="1" applyFont="1" applyFill="1" applyBorder="1" applyAlignment="1" applyProtection="1">
      <alignment vertical="center"/>
      <protection locked="0"/>
    </xf>
    <xf numFmtId="164" fontId="11" fillId="0" borderId="28" xfId="2" applyNumberFormat="1" applyFont="1" applyFill="1" applyBorder="1" applyAlignment="1" applyProtection="1">
      <alignment vertical="center"/>
      <protection locked="0"/>
    </xf>
    <xf numFmtId="0" fontId="11" fillId="0" borderId="11" xfId="2" applyFont="1" applyFill="1" applyBorder="1" applyAlignment="1" applyProtection="1">
      <alignment vertical="center"/>
      <protection locked="0"/>
    </xf>
    <xf numFmtId="0" fontId="11" fillId="0" borderId="37" xfId="2" applyFont="1" applyFill="1" applyBorder="1" applyAlignment="1" applyProtection="1">
      <alignment vertical="center"/>
      <protection locked="0"/>
    </xf>
    <xf numFmtId="0" fontId="11" fillId="0" borderId="2" xfId="2" applyFont="1" applyFill="1" applyBorder="1" applyAlignment="1" applyProtection="1">
      <alignment horizontal="left" vertical="center"/>
    </xf>
    <xf numFmtId="4" fontId="15" fillId="2" borderId="33" xfId="2" applyNumberFormat="1" applyFont="1" applyFill="1" applyBorder="1" applyAlignment="1" applyProtection="1">
      <alignment vertical="center"/>
    </xf>
    <xf numFmtId="4" fontId="15" fillId="2" borderId="34" xfId="2" applyNumberFormat="1" applyFont="1" applyFill="1" applyBorder="1" applyAlignment="1" applyProtection="1">
      <alignment vertical="center"/>
    </xf>
    <xf numFmtId="0" fontId="11" fillId="0" borderId="6" xfId="2" applyFont="1" applyFill="1" applyBorder="1" applyAlignment="1" applyProtection="1">
      <alignment horizontal="left" vertical="center"/>
    </xf>
    <xf numFmtId="4" fontId="11" fillId="0" borderId="7" xfId="2" applyNumberFormat="1" applyFont="1" applyFill="1" applyBorder="1" applyAlignment="1" applyProtection="1">
      <alignment horizontal="justify" vertical="center"/>
    </xf>
    <xf numFmtId="3" fontId="11" fillId="0" borderId="7" xfId="3" applyNumberFormat="1" applyFont="1" applyFill="1" applyBorder="1" applyAlignment="1" applyProtection="1">
      <alignment horizontal="center" vertical="center"/>
    </xf>
    <xf numFmtId="4" fontId="11" fillId="0" borderId="7" xfId="2" applyNumberFormat="1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vertical="center"/>
    </xf>
    <xf numFmtId="0" fontId="11" fillId="0" borderId="10" xfId="2" applyFont="1" applyFill="1" applyBorder="1" applyAlignment="1" applyProtection="1">
      <alignment vertical="center"/>
    </xf>
    <xf numFmtId="4" fontId="11" fillId="0" borderId="7" xfId="2" applyNumberFormat="1" applyFont="1" applyFill="1" applyBorder="1" applyAlignment="1" applyProtection="1">
      <alignment horizontal="left" vertical="center"/>
    </xf>
    <xf numFmtId="4" fontId="11" fillId="0" borderId="7" xfId="2" applyNumberFormat="1" applyFont="1" applyFill="1" applyBorder="1" applyAlignment="1" applyProtection="1">
      <alignment horizontal="left" vertical="center" wrapText="1"/>
    </xf>
    <xf numFmtId="3" fontId="11" fillId="0" borderId="12" xfId="3" applyNumberFormat="1" applyFont="1" applyFill="1" applyBorder="1" applyAlignment="1" applyProtection="1">
      <alignment vertical="center"/>
    </xf>
    <xf numFmtId="3" fontId="11" fillId="0" borderId="10" xfId="3" applyNumberFormat="1" applyFont="1" applyFill="1" applyBorder="1" applyAlignment="1" applyProtection="1">
      <alignment vertical="center"/>
    </xf>
    <xf numFmtId="4" fontId="13" fillId="0" borderId="7" xfId="2" applyNumberFormat="1" applyFont="1" applyFill="1" applyBorder="1" applyAlignment="1" applyProtection="1">
      <alignment horizontal="justify" vertical="center"/>
    </xf>
    <xf numFmtId="3" fontId="13" fillId="0" borderId="7" xfId="3" applyNumberFormat="1" applyFont="1" applyFill="1" applyBorder="1" applyAlignment="1" applyProtection="1">
      <alignment horizontal="center" vertical="center"/>
    </xf>
    <xf numFmtId="4" fontId="13" fillId="0" borderId="7" xfId="2" applyNumberFormat="1" applyFont="1" applyFill="1" applyBorder="1" applyAlignment="1" applyProtection="1">
      <alignment horizontal="center" vertical="center"/>
    </xf>
    <xf numFmtId="3" fontId="11" fillId="0" borderId="12" xfId="3" applyNumberFormat="1" applyFont="1" applyFill="1" applyBorder="1" applyAlignment="1" applyProtection="1">
      <alignment horizontal="center" vertical="center"/>
    </xf>
    <xf numFmtId="165" fontId="11" fillId="0" borderId="10" xfId="2" applyNumberFormat="1" applyFont="1" applyFill="1" applyBorder="1" applyAlignment="1" applyProtection="1">
      <alignment horizontal="center" vertical="center"/>
    </xf>
    <xf numFmtId="4" fontId="13" fillId="0" borderId="7" xfId="2" applyNumberFormat="1" applyFont="1" applyFill="1" applyBorder="1" applyAlignment="1" applyProtection="1">
      <alignment horizontal="left" vertical="center"/>
    </xf>
    <xf numFmtId="0" fontId="11" fillId="0" borderId="9" xfId="2" applyFont="1" applyFill="1" applyBorder="1" applyAlignment="1" applyProtection="1">
      <alignment horizontal="left" vertical="center"/>
    </xf>
    <xf numFmtId="4" fontId="13" fillId="0" borderId="10" xfId="2" applyNumberFormat="1" applyFont="1" applyFill="1" applyBorder="1" applyAlignment="1" applyProtection="1">
      <alignment horizontal="justify" vertical="center"/>
    </xf>
    <xf numFmtId="3" fontId="13" fillId="0" borderId="10" xfId="3" applyNumberFormat="1" applyFont="1" applyFill="1" applyBorder="1" applyAlignment="1" applyProtection="1">
      <alignment horizontal="center" vertical="center"/>
    </xf>
    <xf numFmtId="4" fontId="13" fillId="0" borderId="10" xfId="2" applyNumberFormat="1" applyFont="1" applyFill="1" applyBorder="1" applyAlignment="1" applyProtection="1">
      <alignment horizontal="center" vertical="center"/>
    </xf>
    <xf numFmtId="164" fontId="12" fillId="0" borderId="7" xfId="2" applyNumberFormat="1" applyFont="1" applyFill="1" applyBorder="1" applyAlignment="1" applyProtection="1">
      <alignment vertical="center"/>
    </xf>
    <xf numFmtId="0" fontId="11" fillId="0" borderId="29" xfId="2" applyFont="1" applyFill="1" applyBorder="1" applyAlignment="1" applyProtection="1">
      <alignment vertical="center"/>
    </xf>
    <xf numFmtId="4" fontId="11" fillId="0" borderId="32" xfId="2" applyNumberFormat="1" applyFont="1" applyFill="1" applyBorder="1" applyAlignment="1" applyProtection="1">
      <alignment horizontal="justify" vertical="center"/>
    </xf>
    <xf numFmtId="3" fontId="11" fillId="0" borderId="32" xfId="3" applyNumberFormat="1" applyFont="1" applyFill="1" applyBorder="1" applyAlignment="1" applyProtection="1">
      <alignment horizontal="center" vertical="center"/>
    </xf>
    <xf numFmtId="4" fontId="11" fillId="0" borderId="32" xfId="2" applyNumberFormat="1" applyFont="1" applyFill="1" applyBorder="1" applyAlignment="1" applyProtection="1">
      <alignment horizontal="center" vertical="center"/>
    </xf>
    <xf numFmtId="2" fontId="11" fillId="0" borderId="6" xfId="2" applyNumberFormat="1" applyFont="1" applyFill="1" applyBorder="1" applyAlignment="1" applyProtection="1">
      <alignment horizontal="left" vertical="center"/>
    </xf>
    <xf numFmtId="0" fontId="11" fillId="0" borderId="14" xfId="2" applyFont="1" applyFill="1" applyBorder="1" applyAlignment="1" applyProtection="1">
      <alignment vertical="center"/>
    </xf>
    <xf numFmtId="0" fontId="11" fillId="0" borderId="15" xfId="2" applyFont="1" applyFill="1" applyBorder="1" applyAlignment="1" applyProtection="1">
      <alignment vertical="center"/>
    </xf>
    <xf numFmtId="0" fontId="10" fillId="0" borderId="36" xfId="1" applyFont="1" applyFill="1" applyBorder="1" applyAlignment="1" applyProtection="1">
      <alignment horizontal="left"/>
    </xf>
    <xf numFmtId="166" fontId="13" fillId="0" borderId="9" xfId="1" applyNumberFormat="1" applyFont="1" applyFill="1" applyBorder="1" applyAlignment="1" applyProtection="1">
      <alignment horizontal="left"/>
    </xf>
    <xf numFmtId="166" fontId="13" fillId="0" borderId="6" xfId="1" applyNumberFormat="1" applyFont="1" applyFill="1" applyBorder="1" applyAlignment="1" applyProtection="1">
      <alignment horizontal="left"/>
    </xf>
    <xf numFmtId="4" fontId="14" fillId="0" borderId="32" xfId="1" applyNumberFormat="1" applyFont="1" applyFill="1" applyBorder="1" applyAlignment="1" applyProtection="1">
      <alignment horizontal="left" vertical="center" wrapText="1"/>
    </xf>
    <xf numFmtId="4" fontId="14" fillId="0" borderId="32" xfId="1" applyNumberFormat="1" applyFont="1" applyFill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 applyProtection="1">
      <alignment horizontal="center" vertical="center"/>
    </xf>
    <xf numFmtId="165" fontId="13" fillId="0" borderId="7" xfId="2" applyNumberFormat="1" applyFont="1" applyFill="1" applyBorder="1" applyAlignment="1" applyProtection="1">
      <alignment horizontal="center" vertical="center"/>
    </xf>
  </cellXfs>
  <cellStyles count="7">
    <cellStyle name="Millares 2" xfId="3"/>
    <cellStyle name="Millares 2 2" xfId="5"/>
    <cellStyle name="Normal" xfId="0" builtinId="0"/>
    <cellStyle name="Normal 2" xfId="2"/>
    <cellStyle name="Normal 3 2" xfId="1"/>
    <cellStyle name="Porcentual 2" xfId="4"/>
    <cellStyle name="Porcentu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T122"/>
  <sheetViews>
    <sheetView tabSelected="1" view="pageBreakPreview" zoomScale="130" zoomScaleNormal="100" zoomScaleSheetLayoutView="130" workbookViewId="0">
      <selection activeCell="B11" sqref="B11"/>
    </sheetView>
  </sheetViews>
  <sheetFormatPr baseColWidth="10" defaultRowHeight="15" x14ac:dyDescent="0.25"/>
  <cols>
    <col min="1" max="1" width="2.42578125" style="75" customWidth="1"/>
    <col min="2" max="2" width="5.5703125" style="73" customWidth="1"/>
    <col min="3" max="3" width="46.42578125" style="74" customWidth="1"/>
    <col min="4" max="4" width="7.85546875" style="75" customWidth="1"/>
    <col min="5" max="5" width="9.42578125" style="76" customWidth="1"/>
    <col min="6" max="7" width="14.85546875" style="75" customWidth="1"/>
    <col min="8" max="8" width="14.5703125" style="75" customWidth="1"/>
    <col min="9" max="9" width="4.140625" style="75" customWidth="1"/>
    <col min="10" max="11" width="12.7109375" style="75" hidden="1" customWidth="1"/>
    <col min="12" max="13" width="10.5703125" style="75" hidden="1" customWidth="1"/>
    <col min="14" max="14" width="12.7109375" style="75" hidden="1" customWidth="1"/>
    <col min="15" max="16384" width="11.42578125" style="75"/>
  </cols>
  <sheetData>
    <row r="2" spans="2:14" ht="26.25" customHeight="1" thickBot="1" x14ac:dyDescent="0.3">
      <c r="B2" s="13" t="s">
        <v>0</v>
      </c>
      <c r="C2" s="14"/>
      <c r="D2" s="14"/>
      <c r="E2" s="14"/>
      <c r="F2" s="14"/>
      <c r="G2" s="14"/>
      <c r="H2" s="1"/>
    </row>
    <row r="3" spans="2:14" ht="26.25" thickBot="1" x14ac:dyDescent="0.3">
      <c r="B3" s="15"/>
      <c r="C3" s="16" t="s">
        <v>1</v>
      </c>
      <c r="D3" s="17" t="s">
        <v>2</v>
      </c>
      <c r="E3" s="16" t="s">
        <v>3</v>
      </c>
      <c r="F3" s="18" t="s">
        <v>4</v>
      </c>
      <c r="G3" s="19" t="s">
        <v>5</v>
      </c>
      <c r="H3" s="2"/>
    </row>
    <row r="4" spans="2:14" ht="15.75" thickBot="1" x14ac:dyDescent="0.3">
      <c r="B4" s="93">
        <v>1</v>
      </c>
      <c r="C4" s="94" t="s">
        <v>6</v>
      </c>
      <c r="D4" s="95"/>
      <c r="E4" s="95"/>
      <c r="F4" s="85"/>
      <c r="G4" s="86"/>
      <c r="H4" s="3"/>
    </row>
    <row r="5" spans="2:14" ht="33" customHeight="1" x14ac:dyDescent="0.25">
      <c r="B5" s="96">
        <v>1.1000000000000001</v>
      </c>
      <c r="C5" s="97" t="s">
        <v>7</v>
      </c>
      <c r="D5" s="98" t="s">
        <v>8</v>
      </c>
      <c r="E5" s="99">
        <v>227.66</v>
      </c>
      <c r="F5" s="20"/>
      <c r="G5" s="21"/>
      <c r="H5" s="5"/>
      <c r="J5" s="4">
        <v>2975</v>
      </c>
      <c r="K5" s="77">
        <f>+J5</f>
        <v>2975</v>
      </c>
      <c r="L5" s="75">
        <f>+J5*4%</f>
        <v>119</v>
      </c>
      <c r="M5" s="75">
        <f>+J5*4.5%</f>
        <v>133.875</v>
      </c>
      <c r="N5" s="4">
        <f>ROUND(+K5+L5+M5,0)</f>
        <v>3228</v>
      </c>
    </row>
    <row r="6" spans="2:14" ht="12.75" customHeight="1" thickBot="1" x14ac:dyDescent="0.3">
      <c r="B6" s="100" t="s">
        <v>9</v>
      </c>
      <c r="C6" s="101"/>
      <c r="D6" s="101"/>
      <c r="E6" s="101"/>
      <c r="F6" s="91"/>
      <c r="G6" s="21"/>
      <c r="H6" s="6"/>
      <c r="J6" s="77"/>
      <c r="K6" s="77"/>
      <c r="N6" s="4"/>
    </row>
    <row r="7" spans="2:14" ht="15.75" thickBot="1" x14ac:dyDescent="0.3">
      <c r="B7" s="96">
        <v>2</v>
      </c>
      <c r="C7" s="94" t="s">
        <v>10</v>
      </c>
      <c r="D7" s="95"/>
      <c r="E7" s="95"/>
      <c r="F7" s="85"/>
      <c r="G7" s="86"/>
      <c r="H7" s="5"/>
      <c r="J7" s="77"/>
      <c r="K7" s="77"/>
      <c r="N7" s="4"/>
    </row>
    <row r="8" spans="2:14" ht="25.5" x14ac:dyDescent="0.25">
      <c r="B8" s="96">
        <v>2.1</v>
      </c>
      <c r="C8" s="97" t="s">
        <v>11</v>
      </c>
      <c r="D8" s="98" t="s">
        <v>12</v>
      </c>
      <c r="E8" s="99">
        <v>38.119999999999997</v>
      </c>
      <c r="F8" s="20"/>
      <c r="G8" s="21"/>
      <c r="H8" s="5"/>
      <c r="J8" s="4">
        <v>13754</v>
      </c>
      <c r="K8" s="77">
        <f t="shared" ref="K8:K78" si="0">+J8</f>
        <v>13754</v>
      </c>
      <c r="L8" s="75">
        <f t="shared" ref="L8:L78" si="1">+J8*4%</f>
        <v>550.16</v>
      </c>
      <c r="M8" s="75">
        <f t="shared" ref="M8:M78" si="2">+J8*4.5%</f>
        <v>618.92999999999995</v>
      </c>
      <c r="N8" s="4">
        <f t="shared" ref="N8:N78" si="3">ROUND(+K8+L8+M8,0)</f>
        <v>14923</v>
      </c>
    </row>
    <row r="9" spans="2:14" ht="25.5" x14ac:dyDescent="0.25">
      <c r="B9" s="96">
        <v>2.2000000000000002</v>
      </c>
      <c r="C9" s="97" t="s">
        <v>13</v>
      </c>
      <c r="D9" s="98" t="s">
        <v>12</v>
      </c>
      <c r="E9" s="99">
        <v>1206.6199999999999</v>
      </c>
      <c r="F9" s="20"/>
      <c r="G9" s="21"/>
      <c r="H9" s="5"/>
      <c r="J9" s="4">
        <v>6850</v>
      </c>
      <c r="K9" s="77">
        <f t="shared" si="0"/>
        <v>6850</v>
      </c>
      <c r="L9" s="75">
        <f t="shared" si="1"/>
        <v>274</v>
      </c>
      <c r="M9" s="75">
        <f t="shared" si="2"/>
        <v>308.25</v>
      </c>
      <c r="N9" s="4">
        <f t="shared" si="3"/>
        <v>7432</v>
      </c>
    </row>
    <row r="10" spans="2:14" x14ac:dyDescent="0.25">
      <c r="B10" s="96">
        <v>2.2999999999999998</v>
      </c>
      <c r="C10" s="97" t="s">
        <v>14</v>
      </c>
      <c r="D10" s="98" t="s">
        <v>12</v>
      </c>
      <c r="E10" s="99">
        <v>188.96</v>
      </c>
      <c r="F10" s="20"/>
      <c r="G10" s="21"/>
      <c r="H10" s="5"/>
      <c r="J10" s="4">
        <v>38200</v>
      </c>
      <c r="K10" s="77">
        <f t="shared" si="0"/>
        <v>38200</v>
      </c>
      <c r="L10" s="75">
        <f t="shared" si="1"/>
        <v>1528</v>
      </c>
      <c r="M10" s="75">
        <f t="shared" si="2"/>
        <v>1719</v>
      </c>
      <c r="N10" s="4">
        <f t="shared" si="3"/>
        <v>41447</v>
      </c>
    </row>
    <row r="11" spans="2:14" ht="25.5" x14ac:dyDescent="0.25">
      <c r="B11" s="96">
        <v>2.4</v>
      </c>
      <c r="C11" s="97" t="s">
        <v>15</v>
      </c>
      <c r="D11" s="98" t="s">
        <v>16</v>
      </c>
      <c r="E11" s="99">
        <v>12447.4</v>
      </c>
      <c r="F11" s="20"/>
      <c r="G11" s="21"/>
      <c r="H11" s="5"/>
      <c r="J11" s="4">
        <v>17821</v>
      </c>
      <c r="K11" s="77">
        <f t="shared" si="0"/>
        <v>17821</v>
      </c>
      <c r="L11" s="75">
        <f t="shared" si="1"/>
        <v>712.84</v>
      </c>
      <c r="M11" s="75">
        <f t="shared" si="2"/>
        <v>801.94499999999994</v>
      </c>
      <c r="N11" s="4">
        <f t="shared" si="3"/>
        <v>19336</v>
      </c>
    </row>
    <row r="12" spans="2:14" ht="12.75" customHeight="1" thickBot="1" x14ac:dyDescent="0.3">
      <c r="B12" s="100" t="s">
        <v>17</v>
      </c>
      <c r="C12" s="101"/>
      <c r="D12" s="101"/>
      <c r="E12" s="101"/>
      <c r="F12" s="91"/>
      <c r="G12" s="21"/>
      <c r="H12" s="6"/>
      <c r="J12" s="77"/>
      <c r="K12" s="77"/>
      <c r="N12" s="4"/>
    </row>
    <row r="13" spans="2:14" ht="15.75" thickBot="1" x14ac:dyDescent="0.3">
      <c r="B13" s="96">
        <v>3</v>
      </c>
      <c r="C13" s="94" t="s">
        <v>18</v>
      </c>
      <c r="D13" s="95"/>
      <c r="E13" s="95"/>
      <c r="F13" s="85"/>
      <c r="G13" s="86"/>
      <c r="H13" s="5"/>
      <c r="J13" s="77"/>
      <c r="K13" s="77"/>
      <c r="N13" s="4"/>
    </row>
    <row r="14" spans="2:14" x14ac:dyDescent="0.25">
      <c r="B14" s="96">
        <v>3.1</v>
      </c>
      <c r="C14" s="97" t="s">
        <v>19</v>
      </c>
      <c r="D14" s="98" t="s">
        <v>12</v>
      </c>
      <c r="E14" s="99">
        <v>11.95</v>
      </c>
      <c r="F14" s="20"/>
      <c r="G14" s="21"/>
      <c r="H14" s="5"/>
      <c r="J14" s="4">
        <v>319135</v>
      </c>
      <c r="K14" s="77">
        <f t="shared" si="0"/>
        <v>319135</v>
      </c>
      <c r="L14" s="75">
        <f t="shared" si="1"/>
        <v>12765.4</v>
      </c>
      <c r="M14" s="75">
        <f t="shared" si="2"/>
        <v>14361.074999999999</v>
      </c>
      <c r="N14" s="4">
        <f t="shared" si="3"/>
        <v>346261</v>
      </c>
    </row>
    <row r="15" spans="2:14" x14ac:dyDescent="0.25">
      <c r="B15" s="96">
        <v>3.2</v>
      </c>
      <c r="C15" s="102" t="s">
        <v>20</v>
      </c>
      <c r="D15" s="98"/>
      <c r="E15" s="99"/>
      <c r="F15" s="20"/>
      <c r="G15" s="21"/>
      <c r="H15" s="5"/>
      <c r="J15" s="77"/>
      <c r="K15" s="77"/>
      <c r="N15" s="77"/>
    </row>
    <row r="16" spans="2:14" ht="25.5" x14ac:dyDescent="0.25">
      <c r="B16" s="96" t="s">
        <v>21</v>
      </c>
      <c r="C16" s="97" t="s">
        <v>22</v>
      </c>
      <c r="D16" s="98" t="s">
        <v>12</v>
      </c>
      <c r="E16" s="99">
        <v>118.92</v>
      </c>
      <c r="F16" s="20"/>
      <c r="G16" s="21"/>
      <c r="H16" s="5"/>
      <c r="J16" s="4">
        <v>429560</v>
      </c>
      <c r="K16" s="4">
        <f t="shared" si="0"/>
        <v>429560</v>
      </c>
      <c r="L16" s="4">
        <f t="shared" si="1"/>
        <v>17182.400000000001</v>
      </c>
      <c r="M16" s="4">
        <f t="shared" si="2"/>
        <v>19330.2</v>
      </c>
      <c r="N16" s="4">
        <f t="shared" si="3"/>
        <v>466073</v>
      </c>
    </row>
    <row r="17" spans="2:14" x14ac:dyDescent="0.25">
      <c r="B17" s="96" t="s">
        <v>23</v>
      </c>
      <c r="C17" s="97" t="s">
        <v>24</v>
      </c>
      <c r="D17" s="98" t="s">
        <v>12</v>
      </c>
      <c r="E17" s="99">
        <v>14.85</v>
      </c>
      <c r="F17" s="20"/>
      <c r="G17" s="21"/>
      <c r="H17" s="5"/>
      <c r="J17" s="4">
        <v>561616</v>
      </c>
      <c r="K17" s="4">
        <f t="shared" si="0"/>
        <v>561616</v>
      </c>
      <c r="L17" s="4">
        <f t="shared" si="1"/>
        <v>22464.639999999999</v>
      </c>
      <c r="M17" s="4">
        <f t="shared" si="2"/>
        <v>25272.719999999998</v>
      </c>
      <c r="N17" s="4">
        <f t="shared" si="3"/>
        <v>609353</v>
      </c>
    </row>
    <row r="18" spans="2:14" x14ac:dyDescent="0.25">
      <c r="B18" s="96" t="s">
        <v>25</v>
      </c>
      <c r="C18" s="97" t="s">
        <v>26</v>
      </c>
      <c r="D18" s="98" t="s">
        <v>12</v>
      </c>
      <c r="E18" s="99">
        <v>13.2</v>
      </c>
      <c r="F18" s="20"/>
      <c r="G18" s="21"/>
      <c r="H18" s="5"/>
      <c r="J18" s="4">
        <v>561616</v>
      </c>
      <c r="K18" s="4">
        <f t="shared" si="0"/>
        <v>561616</v>
      </c>
      <c r="L18" s="4">
        <f t="shared" si="1"/>
        <v>22464.639999999999</v>
      </c>
      <c r="M18" s="4">
        <f t="shared" si="2"/>
        <v>25272.719999999998</v>
      </c>
      <c r="N18" s="4">
        <f t="shared" si="3"/>
        <v>609353</v>
      </c>
    </row>
    <row r="19" spans="2:14" x14ac:dyDescent="0.25">
      <c r="B19" s="96" t="s">
        <v>27</v>
      </c>
      <c r="C19" s="97" t="s">
        <v>28</v>
      </c>
      <c r="D19" s="98" t="s">
        <v>12</v>
      </c>
      <c r="E19" s="99">
        <v>84.76</v>
      </c>
      <c r="F19" s="20"/>
      <c r="G19" s="21"/>
      <c r="H19" s="5"/>
      <c r="J19" s="4">
        <v>561616</v>
      </c>
      <c r="K19" s="4">
        <f t="shared" si="0"/>
        <v>561616</v>
      </c>
      <c r="L19" s="4">
        <f t="shared" si="1"/>
        <v>22464.639999999999</v>
      </c>
      <c r="M19" s="4">
        <f t="shared" si="2"/>
        <v>25272.719999999998</v>
      </c>
      <c r="N19" s="4">
        <f t="shared" si="3"/>
        <v>609353</v>
      </c>
    </row>
    <row r="20" spans="2:14" x14ac:dyDescent="0.25">
      <c r="B20" s="96" t="s">
        <v>29</v>
      </c>
      <c r="C20" s="97" t="s">
        <v>30</v>
      </c>
      <c r="D20" s="98" t="s">
        <v>12</v>
      </c>
      <c r="E20" s="99">
        <v>8.58</v>
      </c>
      <c r="F20" s="20"/>
      <c r="G20" s="21"/>
      <c r="H20" s="5"/>
      <c r="J20" s="4">
        <v>561616</v>
      </c>
      <c r="K20" s="4">
        <f t="shared" si="0"/>
        <v>561616</v>
      </c>
      <c r="L20" s="4">
        <f t="shared" si="1"/>
        <v>22464.639999999999</v>
      </c>
      <c r="M20" s="4">
        <f t="shared" si="2"/>
        <v>25272.719999999998</v>
      </c>
      <c r="N20" s="4">
        <f t="shared" si="3"/>
        <v>609353</v>
      </c>
    </row>
    <row r="21" spans="2:14" ht="25.5" x14ac:dyDescent="0.25">
      <c r="B21" s="96" t="s">
        <v>31</v>
      </c>
      <c r="C21" s="97" t="s">
        <v>32</v>
      </c>
      <c r="D21" s="98" t="s">
        <v>12</v>
      </c>
      <c r="E21" s="99">
        <v>53.24</v>
      </c>
      <c r="F21" s="20"/>
      <c r="G21" s="21"/>
      <c r="H21" s="5"/>
      <c r="J21" s="4">
        <v>561616</v>
      </c>
      <c r="K21" s="4">
        <f t="shared" si="0"/>
        <v>561616</v>
      </c>
      <c r="L21" s="4">
        <f t="shared" si="1"/>
        <v>22464.639999999999</v>
      </c>
      <c r="M21" s="4">
        <f t="shared" si="2"/>
        <v>25272.719999999998</v>
      </c>
      <c r="N21" s="4">
        <f t="shared" si="3"/>
        <v>609353</v>
      </c>
    </row>
    <row r="22" spans="2:14" ht="25.5" x14ac:dyDescent="0.25">
      <c r="B22" s="96" t="s">
        <v>33</v>
      </c>
      <c r="C22" s="97" t="s">
        <v>34</v>
      </c>
      <c r="D22" s="98" t="s">
        <v>12</v>
      </c>
      <c r="E22" s="99">
        <v>15.96</v>
      </c>
      <c r="F22" s="20"/>
      <c r="G22" s="21"/>
      <c r="H22" s="5"/>
      <c r="J22" s="7"/>
      <c r="K22" s="7"/>
      <c r="L22" s="7"/>
      <c r="M22" s="7"/>
      <c r="N22" s="7"/>
    </row>
    <row r="23" spans="2:14" x14ac:dyDescent="0.25">
      <c r="B23" s="96">
        <v>3.3</v>
      </c>
      <c r="C23" s="103" t="s">
        <v>35</v>
      </c>
      <c r="D23" s="104"/>
      <c r="E23" s="105"/>
      <c r="F23" s="81"/>
      <c r="G23" s="82"/>
      <c r="H23" s="5"/>
      <c r="J23" s="77"/>
      <c r="K23" s="77"/>
      <c r="N23" s="77"/>
    </row>
    <row r="24" spans="2:14" x14ac:dyDescent="0.25">
      <c r="B24" s="96" t="s">
        <v>36</v>
      </c>
      <c r="C24" s="97" t="s">
        <v>37</v>
      </c>
      <c r="D24" s="98" t="s">
        <v>38</v>
      </c>
      <c r="E24" s="99">
        <v>104</v>
      </c>
      <c r="F24" s="20"/>
      <c r="G24" s="21"/>
      <c r="H24" s="5"/>
      <c r="J24" s="4">
        <v>19725</v>
      </c>
      <c r="K24" s="4">
        <f t="shared" si="0"/>
        <v>19725</v>
      </c>
      <c r="L24" s="4">
        <f t="shared" si="1"/>
        <v>789</v>
      </c>
      <c r="M24" s="4">
        <f t="shared" si="2"/>
        <v>887.625</v>
      </c>
      <c r="N24" s="4">
        <f t="shared" si="3"/>
        <v>21402</v>
      </c>
    </row>
    <row r="25" spans="2:14" x14ac:dyDescent="0.25">
      <c r="B25" s="96" t="s">
        <v>39</v>
      </c>
      <c r="C25" s="97" t="s">
        <v>40</v>
      </c>
      <c r="D25" s="98" t="s">
        <v>41</v>
      </c>
      <c r="E25" s="99">
        <v>77687</v>
      </c>
      <c r="F25" s="20"/>
      <c r="G25" s="21"/>
      <c r="H25" s="5"/>
      <c r="J25" s="4">
        <v>2882</v>
      </c>
      <c r="K25" s="4">
        <f t="shared" si="0"/>
        <v>2882</v>
      </c>
      <c r="L25" s="4">
        <f t="shared" si="1"/>
        <v>115.28</v>
      </c>
      <c r="M25" s="4">
        <f t="shared" si="2"/>
        <v>129.69</v>
      </c>
      <c r="N25" s="4">
        <f t="shared" si="3"/>
        <v>3127</v>
      </c>
    </row>
    <row r="26" spans="2:14" ht="25.5" x14ac:dyDescent="0.25">
      <c r="B26" s="96" t="s">
        <v>42</v>
      </c>
      <c r="C26" s="97" t="s">
        <v>43</v>
      </c>
      <c r="D26" s="98" t="s">
        <v>44</v>
      </c>
      <c r="E26" s="99">
        <v>32.4</v>
      </c>
      <c r="F26" s="20"/>
      <c r="G26" s="21"/>
      <c r="H26" s="5"/>
      <c r="J26" s="4">
        <v>195400</v>
      </c>
      <c r="K26" s="4">
        <f>+J26</f>
        <v>195400</v>
      </c>
      <c r="L26" s="4">
        <f>+J26*4%</f>
        <v>7816</v>
      </c>
      <c r="M26" s="4">
        <f>+J26*4.5%</f>
        <v>8793</v>
      </c>
      <c r="N26" s="4">
        <f>ROUND(+K26+L26+M26,0)</f>
        <v>212009</v>
      </c>
    </row>
    <row r="27" spans="2:14" ht="25.5" x14ac:dyDescent="0.25">
      <c r="B27" s="96" t="s">
        <v>45</v>
      </c>
      <c r="C27" s="106" t="s">
        <v>46</v>
      </c>
      <c r="D27" s="107" t="s">
        <v>12</v>
      </c>
      <c r="E27" s="108">
        <v>8.51</v>
      </c>
      <c r="F27" s="20"/>
      <c r="G27" s="21"/>
      <c r="H27" s="5"/>
      <c r="J27" s="4">
        <v>681550</v>
      </c>
      <c r="K27" s="4">
        <f>+J27</f>
        <v>681550</v>
      </c>
      <c r="L27" s="4">
        <f>+J27*4%</f>
        <v>27262</v>
      </c>
      <c r="M27" s="4">
        <f>+J27*4.5%</f>
        <v>30669.75</v>
      </c>
      <c r="N27" s="4">
        <f>ROUND(+K27+L27+M27,0)</f>
        <v>739482</v>
      </c>
    </row>
    <row r="28" spans="2:14" ht="25.5" x14ac:dyDescent="0.25">
      <c r="B28" s="96" t="s">
        <v>47</v>
      </c>
      <c r="C28" s="106" t="s">
        <v>48</v>
      </c>
      <c r="D28" s="107" t="s">
        <v>49</v>
      </c>
      <c r="E28" s="108">
        <v>864</v>
      </c>
      <c r="F28" s="20"/>
      <c r="G28" s="21"/>
      <c r="H28" s="5"/>
      <c r="J28" s="4">
        <v>163880</v>
      </c>
      <c r="K28" s="4">
        <f>+J28</f>
        <v>163880</v>
      </c>
      <c r="L28" s="4">
        <f>+J28*4%</f>
        <v>6555.2</v>
      </c>
      <c r="M28" s="4">
        <f>+J28*4.5%</f>
        <v>7374.5999999999995</v>
      </c>
      <c r="N28" s="4">
        <f>ROUND(+K28+L28+M28,0)</f>
        <v>177810</v>
      </c>
    </row>
    <row r="29" spans="2:14" ht="23.25" customHeight="1" x14ac:dyDescent="0.25">
      <c r="B29" s="96" t="s">
        <v>50</v>
      </c>
      <c r="C29" s="106" t="s">
        <v>51</v>
      </c>
      <c r="D29" s="107" t="s">
        <v>49</v>
      </c>
      <c r="E29" s="108">
        <v>2592</v>
      </c>
      <c r="F29" s="20"/>
      <c r="G29" s="21"/>
      <c r="H29" s="5"/>
      <c r="J29" s="4">
        <v>40550</v>
      </c>
      <c r="K29" s="4">
        <f>+J29</f>
        <v>40550</v>
      </c>
      <c r="L29" s="4">
        <f>+J29*4%</f>
        <v>1622</v>
      </c>
      <c r="M29" s="4">
        <f>+J29*4.5%</f>
        <v>1824.75</v>
      </c>
      <c r="N29" s="4">
        <f>ROUND(+K29+L29+M29,0)</f>
        <v>43997</v>
      </c>
    </row>
    <row r="30" spans="2:14" x14ac:dyDescent="0.25">
      <c r="B30" s="96"/>
      <c r="C30" s="97"/>
      <c r="D30" s="109"/>
      <c r="E30" s="110"/>
      <c r="F30" s="22"/>
      <c r="G30" s="23"/>
      <c r="H30" s="5"/>
      <c r="J30" s="7"/>
      <c r="K30" s="7"/>
      <c r="L30" s="7"/>
      <c r="M30" s="7"/>
      <c r="N30" s="7"/>
    </row>
    <row r="31" spans="2:14" x14ac:dyDescent="0.25">
      <c r="B31" s="96">
        <v>3.4</v>
      </c>
      <c r="C31" s="102" t="s">
        <v>52</v>
      </c>
      <c r="D31" s="104"/>
      <c r="E31" s="105"/>
      <c r="F31" s="81"/>
      <c r="G31" s="82"/>
      <c r="H31" s="5"/>
      <c r="J31" s="77"/>
      <c r="K31" s="77"/>
      <c r="M31" s="75">
        <f t="shared" si="2"/>
        <v>0</v>
      </c>
      <c r="N31" s="77"/>
    </row>
    <row r="32" spans="2:14" x14ac:dyDescent="0.25">
      <c r="B32" s="96" t="s">
        <v>53</v>
      </c>
      <c r="C32" s="97" t="s">
        <v>54</v>
      </c>
      <c r="D32" s="98" t="s">
        <v>44</v>
      </c>
      <c r="E32" s="108">
        <v>161</v>
      </c>
      <c r="F32" s="20"/>
      <c r="G32" s="21"/>
      <c r="H32" s="5"/>
      <c r="J32" s="4">
        <v>41054</v>
      </c>
      <c r="K32" s="4">
        <f t="shared" si="0"/>
        <v>41054</v>
      </c>
      <c r="L32" s="4">
        <f t="shared" si="1"/>
        <v>1642.16</v>
      </c>
      <c r="M32" s="4">
        <f t="shared" si="2"/>
        <v>1847.4299999999998</v>
      </c>
      <c r="N32" s="4">
        <f t="shared" si="3"/>
        <v>44544</v>
      </c>
    </row>
    <row r="33" spans="2:14" x14ac:dyDescent="0.25">
      <c r="B33" s="96" t="s">
        <v>55</v>
      </c>
      <c r="C33" s="97" t="s">
        <v>56</v>
      </c>
      <c r="D33" s="98" t="s">
        <v>38</v>
      </c>
      <c r="E33" s="108">
        <v>232</v>
      </c>
      <c r="F33" s="20"/>
      <c r="G33" s="21"/>
      <c r="H33" s="5"/>
      <c r="J33" s="4">
        <v>6150</v>
      </c>
      <c r="K33" s="4">
        <f>+J33</f>
        <v>6150</v>
      </c>
      <c r="L33" s="4">
        <f>+J33*4%</f>
        <v>246</v>
      </c>
      <c r="M33" s="4">
        <f>+J33*4.5%</f>
        <v>276.75</v>
      </c>
      <c r="N33" s="4">
        <f>ROUND(+K33+L33+M33,0)</f>
        <v>6673</v>
      </c>
    </row>
    <row r="34" spans="2:14" x14ac:dyDescent="0.25">
      <c r="B34" s="96" t="s">
        <v>57</v>
      </c>
      <c r="C34" s="97" t="s">
        <v>58</v>
      </c>
      <c r="D34" s="98" t="s">
        <v>44</v>
      </c>
      <c r="E34" s="108">
        <v>30.1</v>
      </c>
      <c r="F34" s="24"/>
      <c r="G34" s="21"/>
      <c r="H34" s="5"/>
      <c r="J34" s="8">
        <v>43890</v>
      </c>
      <c r="K34" s="8">
        <f>+J34</f>
        <v>43890</v>
      </c>
      <c r="L34" s="8">
        <f>+J34*4%</f>
        <v>1755.6000000000001</v>
      </c>
      <c r="M34" s="8">
        <f>+J34*4.5%</f>
        <v>1975.05</v>
      </c>
      <c r="N34" s="8">
        <f>ROUND(+K34+L34+M34,0)</f>
        <v>47621</v>
      </c>
    </row>
    <row r="35" spans="2:14" ht="21" customHeight="1" x14ac:dyDescent="0.25">
      <c r="B35" s="96" t="s">
        <v>59</v>
      </c>
      <c r="C35" s="97" t="s">
        <v>60</v>
      </c>
      <c r="D35" s="98" t="s">
        <v>44</v>
      </c>
      <c r="E35" s="108">
        <v>95.2</v>
      </c>
      <c r="F35" s="20"/>
      <c r="G35" s="21"/>
      <c r="H35" s="5"/>
      <c r="J35" s="4">
        <v>34090</v>
      </c>
      <c r="K35" s="4">
        <f t="shared" si="0"/>
        <v>34090</v>
      </c>
      <c r="L35" s="4">
        <f t="shared" si="1"/>
        <v>1363.6000000000001</v>
      </c>
      <c r="M35" s="4">
        <f t="shared" si="2"/>
        <v>1534.05</v>
      </c>
      <c r="N35" s="4">
        <f t="shared" si="3"/>
        <v>36988</v>
      </c>
    </row>
    <row r="36" spans="2:14" x14ac:dyDescent="0.25">
      <c r="B36" s="96" t="s">
        <v>61</v>
      </c>
      <c r="C36" s="97" t="s">
        <v>62</v>
      </c>
      <c r="D36" s="98" t="s">
        <v>38</v>
      </c>
      <c r="E36" s="108">
        <v>102</v>
      </c>
      <c r="F36" s="20"/>
      <c r="G36" s="21"/>
      <c r="H36" s="5"/>
      <c r="J36" s="4">
        <v>7390</v>
      </c>
      <c r="K36" s="4">
        <f t="shared" si="0"/>
        <v>7390</v>
      </c>
      <c r="L36" s="4">
        <f t="shared" si="1"/>
        <v>295.60000000000002</v>
      </c>
      <c r="M36" s="4">
        <f t="shared" si="2"/>
        <v>332.55</v>
      </c>
      <c r="N36" s="4">
        <f t="shared" si="3"/>
        <v>8018</v>
      </c>
    </row>
    <row r="37" spans="2:14" x14ac:dyDescent="0.25">
      <c r="B37" s="96" t="s">
        <v>63</v>
      </c>
      <c r="C37" s="97" t="s">
        <v>64</v>
      </c>
      <c r="D37" s="98" t="s">
        <v>38</v>
      </c>
      <c r="E37" s="108">
        <v>3</v>
      </c>
      <c r="F37" s="20"/>
      <c r="G37" s="21"/>
      <c r="H37" s="5"/>
      <c r="J37" s="4">
        <v>577890</v>
      </c>
      <c r="K37" s="4">
        <f>+J37</f>
        <v>577890</v>
      </c>
      <c r="L37" s="4">
        <f>+J37*4%</f>
        <v>23115.600000000002</v>
      </c>
      <c r="M37" s="4">
        <f>+J37*4.5%</f>
        <v>26005.05</v>
      </c>
      <c r="N37" s="4">
        <f>ROUND(+K37+L37+M37,0)</f>
        <v>627011</v>
      </c>
    </row>
    <row r="38" spans="2:14" x14ac:dyDescent="0.25">
      <c r="B38" s="96">
        <v>3.5</v>
      </c>
      <c r="C38" s="102" t="s">
        <v>65</v>
      </c>
      <c r="D38" s="104"/>
      <c r="E38" s="105"/>
      <c r="F38" s="81"/>
      <c r="G38" s="82"/>
      <c r="H38" s="5"/>
      <c r="J38" s="77"/>
      <c r="K38" s="77"/>
      <c r="N38" s="77"/>
    </row>
    <row r="39" spans="2:14" x14ac:dyDescent="0.25">
      <c r="B39" s="96" t="s">
        <v>66</v>
      </c>
      <c r="C39" s="97" t="s">
        <v>67</v>
      </c>
      <c r="D39" s="98" t="s">
        <v>38</v>
      </c>
      <c r="E39" s="99">
        <v>2</v>
      </c>
      <c r="F39" s="20"/>
      <c r="G39" s="21"/>
      <c r="H39" s="5"/>
      <c r="J39" s="4">
        <v>1325980</v>
      </c>
      <c r="K39" s="4">
        <f t="shared" si="0"/>
        <v>1325980</v>
      </c>
      <c r="L39" s="4">
        <f t="shared" si="1"/>
        <v>53039.200000000004</v>
      </c>
      <c r="M39" s="4">
        <f t="shared" si="2"/>
        <v>59669.1</v>
      </c>
      <c r="N39" s="4">
        <f t="shared" si="3"/>
        <v>1438688</v>
      </c>
    </row>
    <row r="40" spans="2:14" ht="25.5" x14ac:dyDescent="0.25">
      <c r="B40" s="96" t="s">
        <v>68</v>
      </c>
      <c r="C40" s="97" t="s">
        <v>69</v>
      </c>
      <c r="D40" s="98" t="s">
        <v>38</v>
      </c>
      <c r="E40" s="99">
        <v>4</v>
      </c>
      <c r="F40" s="20"/>
      <c r="G40" s="21"/>
      <c r="H40" s="5"/>
      <c r="J40" s="4">
        <v>6314004</v>
      </c>
      <c r="K40" s="4">
        <f t="shared" si="0"/>
        <v>6314004</v>
      </c>
      <c r="L40" s="4">
        <f t="shared" si="1"/>
        <v>252560.16</v>
      </c>
      <c r="M40" s="4">
        <f t="shared" si="2"/>
        <v>284130.18</v>
      </c>
      <c r="N40" s="4">
        <f t="shared" si="3"/>
        <v>6850694</v>
      </c>
    </row>
    <row r="41" spans="2:14" ht="25.5" x14ac:dyDescent="0.25">
      <c r="B41" s="96" t="s">
        <v>70</v>
      </c>
      <c r="C41" s="97" t="s">
        <v>71</v>
      </c>
      <c r="D41" s="98" t="s">
        <v>38</v>
      </c>
      <c r="E41" s="99">
        <v>1</v>
      </c>
      <c r="F41" s="20"/>
      <c r="G41" s="21"/>
      <c r="H41" s="5"/>
      <c r="J41" s="4">
        <v>8944839</v>
      </c>
      <c r="K41" s="4">
        <f t="shared" si="0"/>
        <v>8944839</v>
      </c>
      <c r="L41" s="4">
        <f t="shared" si="1"/>
        <v>357793.56</v>
      </c>
      <c r="M41" s="4">
        <f t="shared" si="2"/>
        <v>402517.755</v>
      </c>
      <c r="N41" s="4">
        <f t="shared" si="3"/>
        <v>9705150</v>
      </c>
    </row>
    <row r="42" spans="2:14" x14ac:dyDescent="0.25">
      <c r="B42" s="96" t="s">
        <v>72</v>
      </c>
      <c r="C42" s="97" t="s">
        <v>73</v>
      </c>
      <c r="D42" s="98" t="s">
        <v>38</v>
      </c>
      <c r="E42" s="99">
        <v>4</v>
      </c>
      <c r="F42" s="24"/>
      <c r="G42" s="21"/>
      <c r="H42" s="5"/>
      <c r="J42" s="8">
        <v>799790</v>
      </c>
      <c r="K42" s="8">
        <f t="shared" si="0"/>
        <v>799790</v>
      </c>
      <c r="L42" s="8">
        <f t="shared" si="1"/>
        <v>31991.600000000002</v>
      </c>
      <c r="M42" s="8">
        <f t="shared" si="2"/>
        <v>35990.549999999996</v>
      </c>
      <c r="N42" s="8">
        <f t="shared" si="3"/>
        <v>867772</v>
      </c>
    </row>
    <row r="43" spans="2:14" x14ac:dyDescent="0.25">
      <c r="B43" s="96" t="s">
        <v>74</v>
      </c>
      <c r="C43" s="97" t="s">
        <v>75</v>
      </c>
      <c r="D43" s="98" t="s">
        <v>38</v>
      </c>
      <c r="E43" s="99">
        <v>8</v>
      </c>
      <c r="F43" s="24"/>
      <c r="G43" s="21"/>
      <c r="H43" s="5"/>
      <c r="J43" s="8">
        <v>673490</v>
      </c>
      <c r="K43" s="8">
        <f t="shared" si="0"/>
        <v>673490</v>
      </c>
      <c r="L43" s="8">
        <f t="shared" si="1"/>
        <v>26939.600000000002</v>
      </c>
      <c r="M43" s="8">
        <f t="shared" si="2"/>
        <v>30307.05</v>
      </c>
      <c r="N43" s="8">
        <f t="shared" si="3"/>
        <v>730737</v>
      </c>
    </row>
    <row r="44" spans="2:14" x14ac:dyDescent="0.25">
      <c r="B44" s="96" t="s">
        <v>76</v>
      </c>
      <c r="C44" s="97" t="s">
        <v>77</v>
      </c>
      <c r="D44" s="98" t="s">
        <v>38</v>
      </c>
      <c r="E44" s="99">
        <v>1</v>
      </c>
      <c r="F44" s="24"/>
      <c r="G44" s="21"/>
      <c r="H44" s="5"/>
      <c r="J44" s="8">
        <v>2262550</v>
      </c>
      <c r="K44" s="8">
        <f t="shared" si="0"/>
        <v>2262550</v>
      </c>
      <c r="L44" s="8">
        <f t="shared" si="1"/>
        <v>90502</v>
      </c>
      <c r="M44" s="8">
        <f t="shared" si="2"/>
        <v>101814.75</v>
      </c>
      <c r="N44" s="8">
        <f t="shared" si="3"/>
        <v>2454867</v>
      </c>
    </row>
    <row r="45" spans="2:14" x14ac:dyDescent="0.25">
      <c r="B45" s="96" t="s">
        <v>78</v>
      </c>
      <c r="C45" s="97" t="s">
        <v>79</v>
      </c>
      <c r="D45" s="98" t="s">
        <v>38</v>
      </c>
      <c r="E45" s="99">
        <v>2</v>
      </c>
      <c r="F45" s="24"/>
      <c r="G45" s="21"/>
      <c r="H45" s="5"/>
      <c r="J45" s="8">
        <v>678770</v>
      </c>
      <c r="K45" s="8">
        <f t="shared" si="0"/>
        <v>678770</v>
      </c>
      <c r="L45" s="8">
        <f t="shared" si="1"/>
        <v>27150.799999999999</v>
      </c>
      <c r="M45" s="8">
        <f t="shared" si="2"/>
        <v>30544.649999999998</v>
      </c>
      <c r="N45" s="8">
        <f t="shared" si="3"/>
        <v>736465</v>
      </c>
    </row>
    <row r="46" spans="2:14" x14ac:dyDescent="0.25">
      <c r="B46" s="96" t="s">
        <v>80</v>
      </c>
      <c r="C46" s="97" t="s">
        <v>81</v>
      </c>
      <c r="D46" s="98" t="s">
        <v>38</v>
      </c>
      <c r="E46" s="99">
        <v>1</v>
      </c>
      <c r="F46" s="24"/>
      <c r="G46" s="21"/>
      <c r="H46" s="5"/>
      <c r="J46" s="8">
        <v>1073390</v>
      </c>
      <c r="K46" s="8">
        <f t="shared" si="0"/>
        <v>1073390</v>
      </c>
      <c r="L46" s="8">
        <f t="shared" si="1"/>
        <v>42935.6</v>
      </c>
      <c r="M46" s="8">
        <f t="shared" si="2"/>
        <v>48302.549999999996</v>
      </c>
      <c r="N46" s="8">
        <f t="shared" si="3"/>
        <v>1164628</v>
      </c>
    </row>
    <row r="47" spans="2:14" ht="33" customHeight="1" x14ac:dyDescent="0.25">
      <c r="B47" s="96" t="s">
        <v>82</v>
      </c>
      <c r="C47" s="106" t="s">
        <v>83</v>
      </c>
      <c r="D47" s="107" t="s">
        <v>49</v>
      </c>
      <c r="E47" s="108">
        <v>48</v>
      </c>
      <c r="F47" s="20"/>
      <c r="G47" s="21"/>
      <c r="H47" s="5"/>
      <c r="J47" s="4">
        <v>397870</v>
      </c>
      <c r="K47" s="4">
        <f>+J47</f>
        <v>397870</v>
      </c>
      <c r="L47" s="4">
        <f>+J47*4%</f>
        <v>15914.800000000001</v>
      </c>
      <c r="M47" s="4">
        <f>+J47*4.5%</f>
        <v>17904.149999999998</v>
      </c>
      <c r="N47" s="4">
        <f>ROUND(+K47+L47+M47,0)</f>
        <v>431689</v>
      </c>
    </row>
    <row r="48" spans="2:14" x14ac:dyDescent="0.25">
      <c r="B48" s="96">
        <v>3.6</v>
      </c>
      <c r="C48" s="111" t="s">
        <v>84</v>
      </c>
      <c r="D48" s="107"/>
      <c r="E48" s="108"/>
      <c r="F48" s="20"/>
      <c r="G48" s="21"/>
      <c r="H48" s="5"/>
      <c r="J48" s="4"/>
      <c r="K48" s="4"/>
      <c r="L48" s="4"/>
      <c r="M48" s="4"/>
      <c r="N48" s="4"/>
    </row>
    <row r="49" spans="2:14" x14ac:dyDescent="0.25">
      <c r="B49" s="96" t="s">
        <v>85</v>
      </c>
      <c r="C49" s="106" t="s">
        <v>86</v>
      </c>
      <c r="D49" s="107" t="s">
        <v>12</v>
      </c>
      <c r="E49" s="108">
        <v>59.96</v>
      </c>
      <c r="F49" s="20"/>
      <c r="G49" s="21"/>
      <c r="H49" s="5"/>
      <c r="J49" s="4">
        <v>372987</v>
      </c>
      <c r="K49" s="4">
        <f>+J49</f>
        <v>372987</v>
      </c>
      <c r="L49" s="4">
        <f>+J49*4%</f>
        <v>14919.48</v>
      </c>
      <c r="M49" s="4">
        <f>+J49*4.5%</f>
        <v>16784.415000000001</v>
      </c>
      <c r="N49" s="4">
        <f>ROUND(+K49+L49+M49,0)</f>
        <v>404691</v>
      </c>
    </row>
    <row r="50" spans="2:14" x14ac:dyDescent="0.25">
      <c r="B50" s="112"/>
      <c r="C50" s="113"/>
      <c r="D50" s="114"/>
      <c r="E50" s="115"/>
      <c r="F50" s="25"/>
      <c r="G50" s="21"/>
      <c r="H50" s="5"/>
      <c r="J50" s="7"/>
      <c r="K50" s="7"/>
      <c r="L50" s="7"/>
      <c r="M50" s="7"/>
      <c r="N50" s="7"/>
    </row>
    <row r="51" spans="2:14" ht="12.75" customHeight="1" thickBot="1" x14ac:dyDescent="0.3">
      <c r="B51" s="100" t="s">
        <v>87</v>
      </c>
      <c r="C51" s="101"/>
      <c r="D51" s="101"/>
      <c r="E51" s="101"/>
      <c r="F51" s="91"/>
      <c r="G51" s="21"/>
      <c r="H51" s="6"/>
      <c r="J51" s="77"/>
      <c r="K51" s="77"/>
      <c r="N51" s="77"/>
    </row>
    <row r="52" spans="2:14" ht="15.75" thickBot="1" x14ac:dyDescent="0.3">
      <c r="B52" s="96">
        <v>4</v>
      </c>
      <c r="C52" s="94" t="s">
        <v>88</v>
      </c>
      <c r="D52" s="95"/>
      <c r="E52" s="95"/>
      <c r="F52" s="85"/>
      <c r="G52" s="86"/>
      <c r="H52" s="5"/>
      <c r="J52" s="77"/>
      <c r="K52" s="77"/>
      <c r="N52" s="77"/>
    </row>
    <row r="53" spans="2:14" ht="21" customHeight="1" x14ac:dyDescent="0.25">
      <c r="B53" s="96">
        <v>4.0999999999999996</v>
      </c>
      <c r="C53" s="97" t="s">
        <v>60</v>
      </c>
      <c r="D53" s="98" t="s">
        <v>44</v>
      </c>
      <c r="E53" s="99">
        <v>8.1999999999999993</v>
      </c>
      <c r="F53" s="20"/>
      <c r="G53" s="21"/>
      <c r="H53" s="5"/>
      <c r="J53" s="4">
        <v>34090</v>
      </c>
      <c r="K53" s="4">
        <f t="shared" si="0"/>
        <v>34090</v>
      </c>
      <c r="L53" s="4">
        <f t="shared" si="1"/>
        <v>1363.6000000000001</v>
      </c>
      <c r="M53" s="4">
        <f t="shared" si="2"/>
        <v>1534.05</v>
      </c>
      <c r="N53" s="4">
        <f t="shared" si="3"/>
        <v>36988</v>
      </c>
    </row>
    <row r="54" spans="2:14" x14ac:dyDescent="0.25">
      <c r="B54" s="96">
        <v>4.2</v>
      </c>
      <c r="C54" s="97" t="s">
        <v>89</v>
      </c>
      <c r="D54" s="98" t="s">
        <v>90</v>
      </c>
      <c r="E54" s="99">
        <v>11.66</v>
      </c>
      <c r="F54" s="20"/>
      <c r="G54" s="21"/>
      <c r="H54" s="5"/>
      <c r="J54" s="4"/>
      <c r="K54" s="4"/>
      <c r="L54" s="4"/>
      <c r="M54" s="4"/>
      <c r="N54" s="4"/>
    </row>
    <row r="55" spans="2:14" x14ac:dyDescent="0.25">
      <c r="B55" s="96">
        <v>4.3</v>
      </c>
      <c r="C55" s="97" t="s">
        <v>91</v>
      </c>
      <c r="D55" s="98" t="s">
        <v>90</v>
      </c>
      <c r="E55" s="99">
        <v>12.2</v>
      </c>
      <c r="F55" s="20"/>
      <c r="G55" s="21"/>
      <c r="H55" s="5"/>
      <c r="J55" s="4"/>
      <c r="K55" s="4"/>
      <c r="L55" s="4"/>
      <c r="M55" s="4"/>
      <c r="N55" s="4"/>
    </row>
    <row r="56" spans="2:14" x14ac:dyDescent="0.25">
      <c r="B56" s="96"/>
      <c r="C56" s="116" t="s">
        <v>92</v>
      </c>
      <c r="D56" s="98" t="s">
        <v>90</v>
      </c>
      <c r="E56" s="99">
        <v>17</v>
      </c>
      <c r="F56" s="20"/>
      <c r="G56" s="21"/>
      <c r="H56" s="5"/>
      <c r="J56" s="4"/>
      <c r="K56" s="4"/>
      <c r="L56" s="4"/>
      <c r="M56" s="4"/>
      <c r="N56" s="4"/>
    </row>
    <row r="57" spans="2:14" x14ac:dyDescent="0.25">
      <c r="B57" s="96">
        <v>4.4000000000000004</v>
      </c>
      <c r="C57" s="102" t="s">
        <v>65</v>
      </c>
      <c r="D57" s="98"/>
      <c r="E57" s="99"/>
      <c r="F57" s="20"/>
      <c r="G57" s="21"/>
      <c r="H57" s="5"/>
      <c r="J57" s="4"/>
      <c r="K57" s="4"/>
      <c r="L57" s="4"/>
      <c r="M57" s="4"/>
      <c r="N57" s="4"/>
    </row>
    <row r="58" spans="2:14" ht="25.5" x14ac:dyDescent="0.25">
      <c r="B58" s="96" t="s">
        <v>93</v>
      </c>
      <c r="C58" s="97" t="s">
        <v>94</v>
      </c>
      <c r="D58" s="98" t="s">
        <v>38</v>
      </c>
      <c r="E58" s="99">
        <v>1</v>
      </c>
      <c r="F58" s="20"/>
      <c r="G58" s="21"/>
      <c r="H58" s="5"/>
      <c r="J58" s="4">
        <v>13785590</v>
      </c>
      <c r="K58" s="4">
        <f t="shared" si="0"/>
        <v>13785590</v>
      </c>
      <c r="L58" s="4">
        <f t="shared" si="1"/>
        <v>551423.6</v>
      </c>
      <c r="M58" s="4">
        <f t="shared" si="2"/>
        <v>620351.54999999993</v>
      </c>
      <c r="N58" s="4">
        <f t="shared" si="3"/>
        <v>14957365</v>
      </c>
    </row>
    <row r="59" spans="2:14" x14ac:dyDescent="0.25">
      <c r="B59" s="96" t="s">
        <v>95</v>
      </c>
      <c r="C59" s="97" t="s">
        <v>96</v>
      </c>
      <c r="D59" s="98" t="s">
        <v>38</v>
      </c>
      <c r="E59" s="99">
        <v>1</v>
      </c>
      <c r="F59" s="20"/>
      <c r="G59" s="21"/>
      <c r="H59" s="5"/>
      <c r="J59" s="4">
        <v>14101290</v>
      </c>
      <c r="K59" s="4">
        <f t="shared" si="0"/>
        <v>14101290</v>
      </c>
      <c r="L59" s="4">
        <f t="shared" si="1"/>
        <v>564051.6</v>
      </c>
      <c r="M59" s="4">
        <f t="shared" si="2"/>
        <v>634558.04999999993</v>
      </c>
      <c r="N59" s="4">
        <f t="shared" si="3"/>
        <v>15299900</v>
      </c>
    </row>
    <row r="60" spans="2:14" x14ac:dyDescent="0.25">
      <c r="B60" s="96" t="s">
        <v>97</v>
      </c>
      <c r="C60" s="97" t="s">
        <v>98</v>
      </c>
      <c r="D60" s="98" t="s">
        <v>38</v>
      </c>
      <c r="E60" s="99">
        <v>1</v>
      </c>
      <c r="F60" s="20"/>
      <c r="G60" s="21"/>
      <c r="H60" s="5"/>
      <c r="J60" s="4">
        <v>5945690</v>
      </c>
      <c r="K60" s="4">
        <f t="shared" si="0"/>
        <v>5945690</v>
      </c>
      <c r="L60" s="4">
        <f t="shared" si="1"/>
        <v>237827.6</v>
      </c>
      <c r="M60" s="4">
        <f t="shared" si="2"/>
        <v>267556.05</v>
      </c>
      <c r="N60" s="4">
        <f t="shared" si="3"/>
        <v>6451074</v>
      </c>
    </row>
    <row r="61" spans="2:14" x14ac:dyDescent="0.25">
      <c r="B61" s="96" t="s">
        <v>99</v>
      </c>
      <c r="C61" s="97" t="s">
        <v>100</v>
      </c>
      <c r="D61" s="98" t="s">
        <v>38</v>
      </c>
      <c r="E61" s="99">
        <v>1</v>
      </c>
      <c r="F61" s="20"/>
      <c r="G61" s="21"/>
      <c r="H61" s="5"/>
      <c r="J61" s="4">
        <v>2841300</v>
      </c>
      <c r="K61" s="4">
        <f t="shared" si="0"/>
        <v>2841300</v>
      </c>
      <c r="L61" s="4">
        <f t="shared" si="1"/>
        <v>113652</v>
      </c>
      <c r="M61" s="4">
        <f t="shared" si="2"/>
        <v>127858.5</v>
      </c>
      <c r="N61" s="4">
        <f t="shared" si="3"/>
        <v>3082811</v>
      </c>
    </row>
    <row r="62" spans="2:14" ht="12.75" customHeight="1" thickBot="1" x14ac:dyDescent="0.3">
      <c r="B62" s="100" t="s">
        <v>101</v>
      </c>
      <c r="C62" s="101"/>
      <c r="D62" s="101"/>
      <c r="E62" s="101"/>
      <c r="F62" s="91"/>
      <c r="G62" s="21"/>
      <c r="H62" s="6"/>
      <c r="J62" s="77"/>
      <c r="K62" s="77"/>
      <c r="N62" s="77"/>
    </row>
    <row r="63" spans="2:14" ht="12.75" customHeight="1" thickBot="1" x14ac:dyDescent="0.3">
      <c r="B63" s="96">
        <v>5</v>
      </c>
      <c r="C63" s="94" t="s">
        <v>102</v>
      </c>
      <c r="D63" s="95"/>
      <c r="E63" s="95"/>
      <c r="F63" s="85"/>
      <c r="G63" s="86"/>
      <c r="H63" s="6"/>
      <c r="J63" s="77"/>
      <c r="K63" s="77"/>
      <c r="N63" s="77"/>
    </row>
    <row r="64" spans="2:14" ht="24" customHeight="1" x14ac:dyDescent="0.25">
      <c r="B64" s="96">
        <v>5.0999999999999996</v>
      </c>
      <c r="C64" s="106" t="s">
        <v>103</v>
      </c>
      <c r="D64" s="107" t="s">
        <v>12</v>
      </c>
      <c r="E64" s="108">
        <v>15.76</v>
      </c>
      <c r="F64" s="20"/>
      <c r="G64" s="21"/>
      <c r="H64" s="5"/>
      <c r="J64" s="4">
        <v>749550</v>
      </c>
      <c r="K64" s="4">
        <f>+J64</f>
        <v>749550</v>
      </c>
      <c r="L64" s="4">
        <f>+J64*4%</f>
        <v>29982</v>
      </c>
      <c r="M64" s="4">
        <f>+J64*4.5%</f>
        <v>33729.75</v>
      </c>
      <c r="N64" s="4">
        <f>ROUND(+K64+L64+M64,0)</f>
        <v>813262</v>
      </c>
    </row>
    <row r="65" spans="2:14" ht="25.5" x14ac:dyDescent="0.25">
      <c r="B65" s="96">
        <v>5.2</v>
      </c>
      <c r="C65" s="106" t="s">
        <v>104</v>
      </c>
      <c r="D65" s="107" t="s">
        <v>105</v>
      </c>
      <c r="E65" s="108">
        <v>113.88</v>
      </c>
      <c r="F65" s="20"/>
      <c r="G65" s="21"/>
      <c r="H65" s="5"/>
      <c r="J65" s="4">
        <v>5570</v>
      </c>
      <c r="K65" s="4">
        <f>+J65</f>
        <v>5570</v>
      </c>
      <c r="L65" s="4">
        <f>+J65*4%</f>
        <v>222.8</v>
      </c>
      <c r="M65" s="4">
        <f>+J65*4.5%</f>
        <v>250.64999999999998</v>
      </c>
      <c r="N65" s="4">
        <f>ROUND(+K65+L65+M65,0)</f>
        <v>6043</v>
      </c>
    </row>
    <row r="66" spans="2:14" ht="12.75" customHeight="1" thickBot="1" x14ac:dyDescent="0.3">
      <c r="B66" s="100" t="s">
        <v>101</v>
      </c>
      <c r="C66" s="117"/>
      <c r="D66" s="117"/>
      <c r="E66" s="117"/>
      <c r="F66" s="92"/>
      <c r="G66" s="88"/>
      <c r="H66" s="6"/>
      <c r="J66" s="77"/>
      <c r="K66" s="77"/>
      <c r="N66" s="77"/>
    </row>
    <row r="67" spans="2:14" ht="15.75" thickBot="1" x14ac:dyDescent="0.3">
      <c r="B67" s="112">
        <v>6</v>
      </c>
      <c r="C67" s="94" t="s">
        <v>106</v>
      </c>
      <c r="D67" s="95"/>
      <c r="E67" s="95"/>
      <c r="F67" s="85"/>
      <c r="G67" s="86"/>
      <c r="H67" s="5"/>
      <c r="J67" s="77"/>
      <c r="K67" s="77"/>
      <c r="N67" s="77"/>
    </row>
    <row r="68" spans="2:14" x14ac:dyDescent="0.25">
      <c r="B68" s="96">
        <v>6.1</v>
      </c>
      <c r="C68" s="118" t="s">
        <v>107</v>
      </c>
      <c r="D68" s="119" t="s">
        <v>8</v>
      </c>
      <c r="E68" s="120">
        <v>37.93</v>
      </c>
      <c r="F68" s="89"/>
      <c r="G68" s="90"/>
      <c r="H68" s="5"/>
      <c r="J68" s="4">
        <v>50092</v>
      </c>
      <c r="K68" s="4">
        <f t="shared" si="0"/>
        <v>50092</v>
      </c>
      <c r="L68" s="4">
        <f t="shared" si="1"/>
        <v>2003.68</v>
      </c>
      <c r="M68" s="4">
        <f t="shared" si="2"/>
        <v>2254.14</v>
      </c>
      <c r="N68" s="4">
        <f t="shared" si="3"/>
        <v>54350</v>
      </c>
    </row>
    <row r="69" spans="2:14" x14ac:dyDescent="0.25">
      <c r="B69" s="96">
        <v>6.2</v>
      </c>
      <c r="C69" s="106" t="s">
        <v>108</v>
      </c>
      <c r="D69" s="107" t="s">
        <v>49</v>
      </c>
      <c r="E69" s="108">
        <v>205</v>
      </c>
      <c r="F69" s="20"/>
      <c r="G69" s="21"/>
      <c r="H69" s="5"/>
      <c r="J69" s="4">
        <v>16169</v>
      </c>
      <c r="K69" s="4">
        <f t="shared" si="0"/>
        <v>16169</v>
      </c>
      <c r="L69" s="4">
        <f t="shared" si="1"/>
        <v>646.76</v>
      </c>
      <c r="M69" s="4">
        <f t="shared" si="2"/>
        <v>727.60500000000002</v>
      </c>
      <c r="N69" s="4">
        <f t="shared" si="3"/>
        <v>17543</v>
      </c>
    </row>
    <row r="70" spans="2:14" x14ac:dyDescent="0.25">
      <c r="B70" s="96">
        <v>6.3</v>
      </c>
      <c r="C70" s="106" t="s">
        <v>109</v>
      </c>
      <c r="D70" s="107" t="s">
        <v>49</v>
      </c>
      <c r="E70" s="108">
        <v>55</v>
      </c>
      <c r="F70" s="20"/>
      <c r="G70" s="21"/>
      <c r="H70" s="5"/>
      <c r="J70" s="4">
        <v>17990</v>
      </c>
      <c r="K70" s="4">
        <f t="shared" si="0"/>
        <v>17990</v>
      </c>
      <c r="L70" s="4">
        <f t="shared" si="1"/>
        <v>719.6</v>
      </c>
      <c r="M70" s="4">
        <f t="shared" si="2"/>
        <v>809.55</v>
      </c>
      <c r="N70" s="4">
        <f t="shared" si="3"/>
        <v>19519</v>
      </c>
    </row>
    <row r="71" spans="2:14" x14ac:dyDescent="0.25">
      <c r="B71" s="96">
        <v>6.4</v>
      </c>
      <c r="C71" s="106" t="s">
        <v>110</v>
      </c>
      <c r="D71" s="107" t="s">
        <v>49</v>
      </c>
      <c r="E71" s="108">
        <v>245</v>
      </c>
      <c r="F71" s="20"/>
      <c r="G71" s="21"/>
      <c r="H71" s="5"/>
      <c r="J71" s="4">
        <v>19880</v>
      </c>
      <c r="K71" s="4">
        <f t="shared" si="0"/>
        <v>19880</v>
      </c>
      <c r="L71" s="4">
        <f t="shared" si="1"/>
        <v>795.2</v>
      </c>
      <c r="M71" s="4">
        <f t="shared" si="2"/>
        <v>894.6</v>
      </c>
      <c r="N71" s="4">
        <f t="shared" si="3"/>
        <v>21570</v>
      </c>
    </row>
    <row r="72" spans="2:14" ht="25.5" customHeight="1" x14ac:dyDescent="0.25">
      <c r="B72" s="96">
        <v>6.5</v>
      </c>
      <c r="C72" s="106" t="s">
        <v>111</v>
      </c>
      <c r="D72" s="107" t="s">
        <v>49</v>
      </c>
      <c r="E72" s="108">
        <v>75</v>
      </c>
      <c r="F72" s="20"/>
      <c r="G72" s="21"/>
      <c r="H72" s="5"/>
      <c r="J72" s="4">
        <v>4880</v>
      </c>
      <c r="K72" s="4">
        <f t="shared" si="0"/>
        <v>4880</v>
      </c>
      <c r="L72" s="4">
        <f t="shared" si="1"/>
        <v>195.20000000000002</v>
      </c>
      <c r="M72" s="4">
        <f t="shared" si="2"/>
        <v>219.6</v>
      </c>
      <c r="N72" s="4">
        <f t="shared" si="3"/>
        <v>5295</v>
      </c>
    </row>
    <row r="73" spans="2:14" x14ac:dyDescent="0.25">
      <c r="B73" s="96">
        <v>6.6</v>
      </c>
      <c r="C73" s="106" t="s">
        <v>112</v>
      </c>
      <c r="D73" s="107" t="s">
        <v>12</v>
      </c>
      <c r="E73" s="108">
        <v>3.6</v>
      </c>
      <c r="F73" s="20"/>
      <c r="G73" s="21"/>
      <c r="H73" s="5"/>
      <c r="J73" s="4">
        <v>131650</v>
      </c>
      <c r="K73" s="4">
        <f t="shared" si="0"/>
        <v>131650</v>
      </c>
      <c r="L73" s="4">
        <f t="shared" si="1"/>
        <v>5266</v>
      </c>
      <c r="M73" s="4">
        <f t="shared" si="2"/>
        <v>5924.25</v>
      </c>
      <c r="N73" s="4">
        <f t="shared" si="3"/>
        <v>142840</v>
      </c>
    </row>
    <row r="74" spans="2:14" ht="25.5" x14ac:dyDescent="0.25">
      <c r="B74" s="96">
        <v>6.7</v>
      </c>
      <c r="C74" s="106" t="s">
        <v>113</v>
      </c>
      <c r="D74" s="107" t="s">
        <v>49</v>
      </c>
      <c r="E74" s="108">
        <v>3</v>
      </c>
      <c r="F74" s="20"/>
      <c r="G74" s="21"/>
      <c r="H74" s="5"/>
      <c r="J74" s="4">
        <v>39470</v>
      </c>
      <c r="K74" s="4">
        <f t="shared" si="0"/>
        <v>39470</v>
      </c>
      <c r="L74" s="4">
        <f t="shared" si="1"/>
        <v>1578.8</v>
      </c>
      <c r="M74" s="4">
        <f t="shared" si="2"/>
        <v>1776.1499999999999</v>
      </c>
      <c r="N74" s="4">
        <f t="shared" si="3"/>
        <v>42825</v>
      </c>
    </row>
    <row r="75" spans="2:14" x14ac:dyDescent="0.25">
      <c r="B75" s="96">
        <v>6.8</v>
      </c>
      <c r="C75" s="106" t="s">
        <v>114</v>
      </c>
      <c r="D75" s="107" t="s">
        <v>49</v>
      </c>
      <c r="E75" s="108">
        <v>1</v>
      </c>
      <c r="F75" s="20"/>
      <c r="G75" s="21"/>
      <c r="H75" s="5"/>
      <c r="J75" s="4">
        <v>2157290</v>
      </c>
      <c r="K75" s="4">
        <f t="shared" si="0"/>
        <v>2157290</v>
      </c>
      <c r="L75" s="4">
        <f t="shared" si="1"/>
        <v>86291.6</v>
      </c>
      <c r="M75" s="4">
        <f t="shared" si="2"/>
        <v>97078.05</v>
      </c>
      <c r="N75" s="4">
        <f t="shared" si="3"/>
        <v>2340660</v>
      </c>
    </row>
    <row r="76" spans="2:14" x14ac:dyDescent="0.25">
      <c r="B76" s="96">
        <v>6.9</v>
      </c>
      <c r="C76" s="106" t="s">
        <v>115</v>
      </c>
      <c r="D76" s="107" t="s">
        <v>49</v>
      </c>
      <c r="E76" s="108">
        <v>4</v>
      </c>
      <c r="F76" s="20"/>
      <c r="G76" s="21"/>
      <c r="H76" s="5"/>
      <c r="J76" s="4">
        <v>58360</v>
      </c>
      <c r="K76" s="4">
        <f t="shared" si="0"/>
        <v>58360</v>
      </c>
      <c r="L76" s="4">
        <f t="shared" si="1"/>
        <v>2334.4</v>
      </c>
      <c r="M76" s="4">
        <f t="shared" si="2"/>
        <v>2626.2</v>
      </c>
      <c r="N76" s="4">
        <f t="shared" si="3"/>
        <v>63321</v>
      </c>
    </row>
    <row r="77" spans="2:14" x14ac:dyDescent="0.25">
      <c r="B77" s="121">
        <v>6.1</v>
      </c>
      <c r="C77" s="106" t="s">
        <v>116</v>
      </c>
      <c r="D77" s="107" t="s">
        <v>49</v>
      </c>
      <c r="E77" s="108">
        <v>5</v>
      </c>
      <c r="F77" s="20"/>
      <c r="G77" s="21"/>
      <c r="H77" s="5"/>
      <c r="J77" s="4">
        <v>36880</v>
      </c>
      <c r="K77" s="4">
        <f t="shared" si="0"/>
        <v>36880</v>
      </c>
      <c r="L77" s="4">
        <f t="shared" si="1"/>
        <v>1475.2</v>
      </c>
      <c r="M77" s="4">
        <f t="shared" si="2"/>
        <v>1659.6</v>
      </c>
      <c r="N77" s="4">
        <f t="shared" si="3"/>
        <v>40015</v>
      </c>
    </row>
    <row r="78" spans="2:14" x14ac:dyDescent="0.25">
      <c r="B78" s="96">
        <v>6.11</v>
      </c>
      <c r="C78" s="106" t="s">
        <v>117</v>
      </c>
      <c r="D78" s="107" t="s">
        <v>49</v>
      </c>
      <c r="E78" s="108">
        <v>5</v>
      </c>
      <c r="F78" s="20"/>
      <c r="G78" s="21"/>
      <c r="H78" s="5"/>
      <c r="J78" s="4">
        <v>31570</v>
      </c>
      <c r="K78" s="4">
        <f t="shared" si="0"/>
        <v>31570</v>
      </c>
      <c r="L78" s="4">
        <f t="shared" si="1"/>
        <v>1262.8</v>
      </c>
      <c r="M78" s="4">
        <f t="shared" si="2"/>
        <v>1420.6499999999999</v>
      </c>
      <c r="N78" s="4">
        <f t="shared" si="3"/>
        <v>34253</v>
      </c>
    </row>
    <row r="79" spans="2:14" ht="40.5" customHeight="1" x14ac:dyDescent="0.25">
      <c r="B79" s="96">
        <v>6.12</v>
      </c>
      <c r="C79" s="106" t="s">
        <v>118</v>
      </c>
      <c r="D79" s="107" t="s">
        <v>105</v>
      </c>
      <c r="E79" s="108">
        <v>95</v>
      </c>
      <c r="F79" s="20"/>
      <c r="G79" s="21"/>
      <c r="H79" s="5"/>
      <c r="J79" s="4">
        <v>63180</v>
      </c>
      <c r="K79" s="4">
        <f>+J79</f>
        <v>63180</v>
      </c>
      <c r="L79" s="4">
        <f>+J79*4%</f>
        <v>2527.2000000000003</v>
      </c>
      <c r="M79" s="4">
        <f>+J79*4.5%</f>
        <v>2843.1</v>
      </c>
      <c r="N79" s="4">
        <f>ROUND(+K79+L79+M79,0)</f>
        <v>68550</v>
      </c>
    </row>
    <row r="80" spans="2:14" ht="12.75" customHeight="1" thickBot="1" x14ac:dyDescent="0.3">
      <c r="B80" s="122" t="s">
        <v>119</v>
      </c>
      <c r="C80" s="123"/>
      <c r="D80" s="123"/>
      <c r="E80" s="123"/>
      <c r="F80" s="87"/>
      <c r="G80" s="28"/>
      <c r="H80" s="6"/>
    </row>
    <row r="81" spans="2:14" ht="17.25" thickBot="1" x14ac:dyDescent="0.35">
      <c r="B81" s="29"/>
      <c r="C81" s="30"/>
      <c r="D81" s="78"/>
      <c r="E81" s="79"/>
      <c r="F81" s="78"/>
      <c r="G81" s="78"/>
      <c r="H81" s="9"/>
    </row>
    <row r="82" spans="2:14" ht="12.75" customHeight="1" thickBot="1" x14ac:dyDescent="0.3">
      <c r="B82" s="29"/>
      <c r="C82" s="31" t="s">
        <v>120</v>
      </c>
      <c r="D82" s="32"/>
      <c r="E82" s="33"/>
      <c r="F82" s="34"/>
      <c r="G82" s="35"/>
      <c r="H82" s="10"/>
      <c r="K82" s="77"/>
    </row>
    <row r="83" spans="2:14" ht="12.75" customHeight="1" thickBot="1" x14ac:dyDescent="0.3">
      <c r="B83" s="29"/>
      <c r="C83" s="36"/>
      <c r="D83" s="37" t="s">
        <v>146</v>
      </c>
      <c r="E83" s="38"/>
      <c r="F83" s="39"/>
      <c r="G83" s="40" t="s">
        <v>147</v>
      </c>
      <c r="H83" s="10"/>
      <c r="K83" s="77"/>
    </row>
    <row r="84" spans="2:14" ht="12.75" customHeight="1" x14ac:dyDescent="0.25">
      <c r="B84" s="29"/>
      <c r="C84" s="41" t="s">
        <v>121</v>
      </c>
      <c r="D84" s="42"/>
      <c r="E84" s="33"/>
      <c r="F84" s="34"/>
      <c r="G84" s="43"/>
      <c r="H84" s="11"/>
    </row>
    <row r="85" spans="2:14" ht="12.75" customHeight="1" x14ac:dyDescent="0.25">
      <c r="B85" s="29"/>
      <c r="C85" s="41" t="s">
        <v>122</v>
      </c>
      <c r="D85" s="44"/>
      <c r="E85" s="33"/>
      <c r="F85" s="34"/>
      <c r="G85" s="43"/>
      <c r="H85" s="11"/>
    </row>
    <row r="86" spans="2:14" ht="12.75" customHeight="1" x14ac:dyDescent="0.25">
      <c r="B86" s="29"/>
      <c r="C86" s="41" t="s">
        <v>123</v>
      </c>
      <c r="D86" s="44"/>
      <c r="E86" s="33"/>
      <c r="F86" s="34"/>
      <c r="G86" s="43"/>
      <c r="H86" s="11"/>
    </row>
    <row r="87" spans="2:14" ht="12.75" customHeight="1" thickBot="1" x14ac:dyDescent="0.3">
      <c r="B87" s="29"/>
      <c r="C87" s="45" t="s">
        <v>124</v>
      </c>
      <c r="D87" s="46"/>
      <c r="E87" s="33"/>
      <c r="F87" s="34"/>
      <c r="G87" s="47"/>
      <c r="H87" s="11"/>
    </row>
    <row r="88" spans="2:14" ht="4.5" customHeight="1" thickBot="1" x14ac:dyDescent="0.3">
      <c r="B88" s="29"/>
      <c r="C88" s="48"/>
      <c r="D88" s="49"/>
      <c r="E88" s="33"/>
      <c r="F88" s="34"/>
      <c r="G88" s="50"/>
      <c r="H88" s="11"/>
    </row>
    <row r="89" spans="2:14" ht="12" customHeight="1" thickBot="1" x14ac:dyDescent="0.3">
      <c r="B89" s="29"/>
      <c r="C89" s="51" t="s">
        <v>125</v>
      </c>
      <c r="D89" s="52"/>
      <c r="E89" s="33"/>
      <c r="F89" s="34"/>
      <c r="G89" s="53"/>
      <c r="H89" s="10"/>
      <c r="K89" s="80"/>
    </row>
    <row r="90" spans="2:14" ht="12" customHeight="1" x14ac:dyDescent="0.25">
      <c r="B90" s="29"/>
      <c r="C90" s="54"/>
      <c r="D90" s="55"/>
      <c r="E90" s="56"/>
      <c r="F90" s="34"/>
      <c r="G90" s="57"/>
      <c r="H90" s="12"/>
    </row>
    <row r="91" spans="2:14" ht="12" customHeight="1" thickBot="1" x14ac:dyDescent="0.3">
      <c r="B91" s="29"/>
      <c r="C91" s="54"/>
      <c r="D91" s="55"/>
      <c r="E91" s="56"/>
      <c r="F91" s="34"/>
      <c r="G91" s="57"/>
      <c r="H91" s="12"/>
    </row>
    <row r="92" spans="2:14" ht="14.25" customHeight="1" thickBot="1" x14ac:dyDescent="0.3">
      <c r="B92" s="124"/>
      <c r="C92" s="94" t="s">
        <v>126</v>
      </c>
      <c r="D92" s="95"/>
      <c r="E92" s="95"/>
      <c r="F92" s="85"/>
      <c r="G92" s="86"/>
      <c r="H92" s="12"/>
    </row>
    <row r="93" spans="2:14" ht="12" customHeight="1" thickBot="1" x14ac:dyDescent="0.3">
      <c r="B93" s="125">
        <v>7</v>
      </c>
      <c r="C93" s="94" t="s">
        <v>127</v>
      </c>
      <c r="D93" s="95"/>
      <c r="E93" s="95"/>
      <c r="F93" s="85"/>
      <c r="G93" s="86"/>
      <c r="H93" s="12"/>
    </row>
    <row r="94" spans="2:14" ht="27" x14ac:dyDescent="0.25">
      <c r="B94" s="126">
        <v>7.1</v>
      </c>
      <c r="C94" s="127" t="s">
        <v>128</v>
      </c>
      <c r="D94" s="128"/>
      <c r="E94" s="128"/>
      <c r="F94" s="83"/>
      <c r="G94" s="84"/>
      <c r="H94" s="12"/>
    </row>
    <row r="95" spans="2:14" x14ac:dyDescent="0.25">
      <c r="B95" s="96" t="s">
        <v>129</v>
      </c>
      <c r="C95" s="97" t="s">
        <v>67</v>
      </c>
      <c r="D95" s="98" t="s">
        <v>38</v>
      </c>
      <c r="E95" s="129">
        <v>2</v>
      </c>
      <c r="F95" s="20"/>
      <c r="G95" s="21"/>
      <c r="H95" s="5"/>
      <c r="J95" s="4">
        <v>1325980</v>
      </c>
      <c r="K95" s="4">
        <f t="shared" ref="K95:K107" si="4">+J95</f>
        <v>1325980</v>
      </c>
      <c r="L95" s="4">
        <f t="shared" ref="L95:L107" si="5">+J95*4%</f>
        <v>53039.200000000004</v>
      </c>
      <c r="M95" s="4">
        <f t="shared" ref="M95:M107" si="6">+J95*4.5%</f>
        <v>59669.1</v>
      </c>
      <c r="N95" s="4">
        <f t="shared" ref="N95:N107" si="7">ROUND(+K95+L95+M95,0)</f>
        <v>1438688</v>
      </c>
    </row>
    <row r="96" spans="2:14" ht="25.5" x14ac:dyDescent="0.25">
      <c r="B96" s="96" t="s">
        <v>130</v>
      </c>
      <c r="C96" s="97" t="s">
        <v>69</v>
      </c>
      <c r="D96" s="98" t="s">
        <v>38</v>
      </c>
      <c r="E96" s="129">
        <v>4</v>
      </c>
      <c r="F96" s="20"/>
      <c r="G96" s="21"/>
      <c r="H96" s="5"/>
      <c r="J96" s="4">
        <v>6314004</v>
      </c>
      <c r="K96" s="4">
        <f t="shared" si="4"/>
        <v>6314004</v>
      </c>
      <c r="L96" s="4">
        <f t="shared" si="5"/>
        <v>252560.16</v>
      </c>
      <c r="M96" s="4">
        <f t="shared" si="6"/>
        <v>284130.18</v>
      </c>
      <c r="N96" s="4">
        <f t="shared" si="7"/>
        <v>6850694</v>
      </c>
    </row>
    <row r="97" spans="2:14" ht="25.5" x14ac:dyDescent="0.25">
      <c r="B97" s="96" t="s">
        <v>131</v>
      </c>
      <c r="C97" s="97" t="s">
        <v>71</v>
      </c>
      <c r="D97" s="98" t="s">
        <v>38</v>
      </c>
      <c r="E97" s="129">
        <v>1</v>
      </c>
      <c r="F97" s="20"/>
      <c r="G97" s="21"/>
      <c r="H97" s="5"/>
      <c r="J97" s="4">
        <v>8944839</v>
      </c>
      <c r="K97" s="4">
        <f t="shared" si="4"/>
        <v>8944839</v>
      </c>
      <c r="L97" s="4">
        <f t="shared" si="5"/>
        <v>357793.56</v>
      </c>
      <c r="M97" s="4">
        <f t="shared" si="6"/>
        <v>402517.755</v>
      </c>
      <c r="N97" s="4">
        <f t="shared" si="7"/>
        <v>9705150</v>
      </c>
    </row>
    <row r="98" spans="2:14" x14ac:dyDescent="0.25">
      <c r="B98" s="96" t="s">
        <v>132</v>
      </c>
      <c r="C98" s="97" t="s">
        <v>73</v>
      </c>
      <c r="D98" s="98" t="s">
        <v>38</v>
      </c>
      <c r="E98" s="129">
        <v>4</v>
      </c>
      <c r="F98" s="24"/>
      <c r="G98" s="21"/>
      <c r="H98" s="5"/>
      <c r="J98" s="8">
        <v>799790</v>
      </c>
      <c r="K98" s="8">
        <f t="shared" si="4"/>
        <v>799790</v>
      </c>
      <c r="L98" s="8">
        <f t="shared" si="5"/>
        <v>31991.600000000002</v>
      </c>
      <c r="M98" s="8">
        <f t="shared" si="6"/>
        <v>35990.549999999996</v>
      </c>
      <c r="N98" s="8">
        <f t="shared" si="7"/>
        <v>867772</v>
      </c>
    </row>
    <row r="99" spans="2:14" x14ac:dyDescent="0.25">
      <c r="B99" s="96" t="s">
        <v>133</v>
      </c>
      <c r="C99" s="97" t="s">
        <v>75</v>
      </c>
      <c r="D99" s="98" t="s">
        <v>38</v>
      </c>
      <c r="E99" s="129">
        <v>8</v>
      </c>
      <c r="F99" s="24"/>
      <c r="G99" s="21"/>
      <c r="H99" s="5"/>
      <c r="J99" s="8">
        <v>673490</v>
      </c>
      <c r="K99" s="8">
        <f t="shared" si="4"/>
        <v>673490</v>
      </c>
      <c r="L99" s="8">
        <f t="shared" si="5"/>
        <v>26939.600000000002</v>
      </c>
      <c r="M99" s="8">
        <f t="shared" si="6"/>
        <v>30307.05</v>
      </c>
      <c r="N99" s="8">
        <f t="shared" si="7"/>
        <v>730737</v>
      </c>
    </row>
    <row r="100" spans="2:14" x14ac:dyDescent="0.25">
      <c r="B100" s="96" t="s">
        <v>134</v>
      </c>
      <c r="C100" s="97" t="s">
        <v>77</v>
      </c>
      <c r="D100" s="98" t="s">
        <v>38</v>
      </c>
      <c r="E100" s="129">
        <v>1</v>
      </c>
      <c r="F100" s="24"/>
      <c r="G100" s="21"/>
      <c r="H100" s="5"/>
      <c r="J100" s="8">
        <v>2262550</v>
      </c>
      <c r="K100" s="8">
        <f t="shared" si="4"/>
        <v>2262550</v>
      </c>
      <c r="L100" s="8">
        <f t="shared" si="5"/>
        <v>90502</v>
      </c>
      <c r="M100" s="8">
        <f t="shared" si="6"/>
        <v>101814.75</v>
      </c>
      <c r="N100" s="8">
        <f t="shared" si="7"/>
        <v>2454867</v>
      </c>
    </row>
    <row r="101" spans="2:14" x14ac:dyDescent="0.25">
      <c r="B101" s="96" t="s">
        <v>135</v>
      </c>
      <c r="C101" s="97" t="s">
        <v>79</v>
      </c>
      <c r="D101" s="98" t="s">
        <v>38</v>
      </c>
      <c r="E101" s="129">
        <v>2</v>
      </c>
      <c r="F101" s="24"/>
      <c r="G101" s="21"/>
      <c r="H101" s="5"/>
      <c r="J101" s="8">
        <v>678770</v>
      </c>
      <c r="K101" s="8">
        <f t="shared" si="4"/>
        <v>678770</v>
      </c>
      <c r="L101" s="8">
        <f t="shared" si="5"/>
        <v>27150.799999999999</v>
      </c>
      <c r="M101" s="8">
        <f t="shared" si="6"/>
        <v>30544.649999999998</v>
      </c>
      <c r="N101" s="8">
        <f t="shared" si="7"/>
        <v>736465</v>
      </c>
    </row>
    <row r="102" spans="2:14" x14ac:dyDescent="0.25">
      <c r="B102" s="96" t="s">
        <v>136</v>
      </c>
      <c r="C102" s="97" t="s">
        <v>81</v>
      </c>
      <c r="D102" s="98" t="s">
        <v>38</v>
      </c>
      <c r="E102" s="129">
        <v>1</v>
      </c>
      <c r="F102" s="24"/>
      <c r="G102" s="21"/>
      <c r="H102" s="5"/>
      <c r="J102" s="8">
        <v>1073390</v>
      </c>
      <c r="K102" s="8">
        <f t="shared" si="4"/>
        <v>1073390</v>
      </c>
      <c r="L102" s="8">
        <f t="shared" si="5"/>
        <v>42935.6</v>
      </c>
      <c r="M102" s="8">
        <f t="shared" si="6"/>
        <v>48302.549999999996</v>
      </c>
      <c r="N102" s="8">
        <f t="shared" si="7"/>
        <v>1164628</v>
      </c>
    </row>
    <row r="103" spans="2:14" ht="25.5" x14ac:dyDescent="0.25">
      <c r="B103" s="96" t="s">
        <v>137</v>
      </c>
      <c r="C103" s="97" t="s">
        <v>94</v>
      </c>
      <c r="D103" s="98" t="s">
        <v>38</v>
      </c>
      <c r="E103" s="129">
        <v>1</v>
      </c>
      <c r="F103" s="20"/>
      <c r="G103" s="21"/>
      <c r="H103" s="5"/>
      <c r="J103" s="4">
        <v>13785590</v>
      </c>
      <c r="K103" s="4">
        <f t="shared" si="4"/>
        <v>13785590</v>
      </c>
      <c r="L103" s="4">
        <f t="shared" si="5"/>
        <v>551423.6</v>
      </c>
      <c r="M103" s="4">
        <f t="shared" si="6"/>
        <v>620351.54999999993</v>
      </c>
      <c r="N103" s="4">
        <f t="shared" si="7"/>
        <v>14957365</v>
      </c>
    </row>
    <row r="104" spans="2:14" x14ac:dyDescent="0.25">
      <c r="B104" s="96" t="s">
        <v>138</v>
      </c>
      <c r="C104" s="97" t="s">
        <v>96</v>
      </c>
      <c r="D104" s="98" t="s">
        <v>38</v>
      </c>
      <c r="E104" s="129">
        <v>1</v>
      </c>
      <c r="F104" s="20"/>
      <c r="G104" s="21"/>
      <c r="H104" s="5"/>
      <c r="J104" s="4">
        <v>14101290</v>
      </c>
      <c r="K104" s="4">
        <f t="shared" si="4"/>
        <v>14101290</v>
      </c>
      <c r="L104" s="4">
        <f t="shared" si="5"/>
        <v>564051.6</v>
      </c>
      <c r="M104" s="4">
        <f t="shared" si="6"/>
        <v>634558.04999999993</v>
      </c>
      <c r="N104" s="4">
        <f t="shared" si="7"/>
        <v>15299900</v>
      </c>
    </row>
    <row r="105" spans="2:14" x14ac:dyDescent="0.25">
      <c r="B105" s="96" t="s">
        <v>139</v>
      </c>
      <c r="C105" s="97" t="s">
        <v>98</v>
      </c>
      <c r="D105" s="98" t="s">
        <v>38</v>
      </c>
      <c r="E105" s="129">
        <v>1</v>
      </c>
      <c r="F105" s="20"/>
      <c r="G105" s="21"/>
      <c r="H105" s="5"/>
      <c r="J105" s="4">
        <v>5945690</v>
      </c>
      <c r="K105" s="4">
        <f t="shared" si="4"/>
        <v>5945690</v>
      </c>
      <c r="L105" s="4">
        <f t="shared" si="5"/>
        <v>237827.6</v>
      </c>
      <c r="M105" s="4">
        <f t="shared" si="6"/>
        <v>267556.05</v>
      </c>
      <c r="N105" s="4">
        <f t="shared" si="7"/>
        <v>6451074</v>
      </c>
    </row>
    <row r="106" spans="2:14" x14ac:dyDescent="0.25">
      <c r="B106" s="96" t="s">
        <v>140</v>
      </c>
      <c r="C106" s="97" t="s">
        <v>100</v>
      </c>
      <c r="D106" s="98" t="s">
        <v>38</v>
      </c>
      <c r="E106" s="129">
        <v>1</v>
      </c>
      <c r="F106" s="20"/>
      <c r="G106" s="21"/>
      <c r="H106" s="5"/>
      <c r="J106" s="4">
        <v>2841300</v>
      </c>
      <c r="K106" s="4">
        <f t="shared" si="4"/>
        <v>2841300</v>
      </c>
      <c r="L106" s="4">
        <f t="shared" si="5"/>
        <v>113652</v>
      </c>
      <c r="M106" s="4">
        <f t="shared" si="6"/>
        <v>127858.5</v>
      </c>
      <c r="N106" s="4">
        <f t="shared" si="7"/>
        <v>3082811</v>
      </c>
    </row>
    <row r="107" spans="2:14" x14ac:dyDescent="0.25">
      <c r="B107" s="96" t="s">
        <v>141</v>
      </c>
      <c r="C107" s="106" t="s">
        <v>114</v>
      </c>
      <c r="D107" s="107" t="s">
        <v>49</v>
      </c>
      <c r="E107" s="130">
        <v>1</v>
      </c>
      <c r="F107" s="20"/>
      <c r="G107" s="21"/>
      <c r="H107" s="5"/>
      <c r="J107" s="4">
        <v>2157290</v>
      </c>
      <c r="K107" s="4">
        <f t="shared" si="4"/>
        <v>2157290</v>
      </c>
      <c r="L107" s="4">
        <f t="shared" si="5"/>
        <v>86291.6</v>
      </c>
      <c r="M107" s="4">
        <f t="shared" si="6"/>
        <v>97078.05</v>
      </c>
      <c r="N107" s="4">
        <f t="shared" si="7"/>
        <v>2340660</v>
      </c>
    </row>
    <row r="108" spans="2:14" x14ac:dyDescent="0.25">
      <c r="B108" s="96" t="s">
        <v>142</v>
      </c>
      <c r="C108" s="106" t="s">
        <v>115</v>
      </c>
      <c r="D108" s="107" t="s">
        <v>49</v>
      </c>
      <c r="E108" s="130">
        <v>4</v>
      </c>
      <c r="F108" s="20"/>
      <c r="G108" s="21"/>
      <c r="H108" s="5"/>
      <c r="J108" s="4">
        <v>58360</v>
      </c>
      <c r="K108" s="4">
        <f>+J108</f>
        <v>58360</v>
      </c>
      <c r="L108" s="4">
        <f>+J108*4%</f>
        <v>2334.4</v>
      </c>
      <c r="M108" s="4">
        <f>+J108*4.5%</f>
        <v>2626.2</v>
      </c>
      <c r="N108" s="4">
        <f>ROUND(+K108+L108+M108,0)</f>
        <v>63321</v>
      </c>
    </row>
    <row r="109" spans="2:14" x14ac:dyDescent="0.25">
      <c r="B109" s="96" t="s">
        <v>143</v>
      </c>
      <c r="C109" s="106" t="s">
        <v>116</v>
      </c>
      <c r="D109" s="107" t="s">
        <v>49</v>
      </c>
      <c r="E109" s="130">
        <v>5</v>
      </c>
      <c r="F109" s="20"/>
      <c r="G109" s="21"/>
      <c r="H109" s="5"/>
      <c r="J109" s="4">
        <v>36880</v>
      </c>
      <c r="K109" s="4">
        <f>+J109</f>
        <v>36880</v>
      </c>
      <c r="L109" s="4">
        <f>+J109*4%</f>
        <v>1475.2</v>
      </c>
      <c r="M109" s="4">
        <f>+J109*4.5%</f>
        <v>1659.6</v>
      </c>
      <c r="N109" s="4">
        <f>ROUND(+K109+L109+M109,0)</f>
        <v>40015</v>
      </c>
    </row>
    <row r="110" spans="2:14" x14ac:dyDescent="0.25">
      <c r="B110" s="96" t="s">
        <v>144</v>
      </c>
      <c r="C110" s="106" t="s">
        <v>117</v>
      </c>
      <c r="D110" s="107" t="s">
        <v>49</v>
      </c>
      <c r="E110" s="130">
        <v>5</v>
      </c>
      <c r="F110" s="20"/>
      <c r="G110" s="21"/>
      <c r="H110" s="5"/>
      <c r="J110" s="4">
        <v>31570</v>
      </c>
      <c r="K110" s="4">
        <f>+J110</f>
        <v>31570</v>
      </c>
      <c r="L110" s="4">
        <f>+J110*4%</f>
        <v>1262.8</v>
      </c>
      <c r="M110" s="4">
        <f>+J110*4.5%</f>
        <v>1420.6499999999999</v>
      </c>
      <c r="N110" s="4">
        <f>ROUND(+K110+L110+M110,0)</f>
        <v>34253</v>
      </c>
    </row>
    <row r="111" spans="2:14" ht="12" customHeight="1" thickBot="1" x14ac:dyDescent="0.3">
      <c r="B111" s="58"/>
      <c r="C111" s="59" t="s">
        <v>145</v>
      </c>
      <c r="D111" s="26"/>
      <c r="E111" s="26"/>
      <c r="F111" s="27"/>
      <c r="G111" s="60"/>
      <c r="H111" s="12"/>
    </row>
    <row r="112" spans="2:14" ht="12" customHeight="1" thickBot="1" x14ac:dyDescent="0.35">
      <c r="B112" s="29"/>
      <c r="C112" s="54"/>
      <c r="D112" s="78"/>
      <c r="E112" s="79"/>
      <c r="F112" s="78"/>
      <c r="G112" s="78"/>
      <c r="H112" s="12"/>
    </row>
    <row r="113" spans="2:8" ht="12" customHeight="1" thickBot="1" x14ac:dyDescent="0.3">
      <c r="B113" s="29"/>
      <c r="C113" s="61" t="s">
        <v>120</v>
      </c>
      <c r="D113" s="62"/>
      <c r="E113" s="63"/>
      <c r="F113" s="64"/>
      <c r="G113" s="65"/>
      <c r="H113" s="12"/>
    </row>
    <row r="114" spans="2:8" ht="12" customHeight="1" thickBot="1" x14ac:dyDescent="0.3">
      <c r="B114" s="29"/>
      <c r="C114" s="66"/>
      <c r="D114" s="37" t="s">
        <v>146</v>
      </c>
      <c r="E114" s="38"/>
      <c r="F114" s="39"/>
      <c r="G114" s="40" t="s">
        <v>147</v>
      </c>
      <c r="H114" s="12"/>
    </row>
    <row r="115" spans="2:8" ht="12" customHeight="1" thickBot="1" x14ac:dyDescent="0.3">
      <c r="B115" s="29"/>
      <c r="C115" s="67" t="s">
        <v>121</v>
      </c>
      <c r="D115" s="68"/>
      <c r="E115" s="63"/>
      <c r="F115" s="64"/>
      <c r="G115" s="69"/>
      <c r="H115" s="12"/>
    </row>
    <row r="116" spans="2:8" ht="6.75" customHeight="1" thickBot="1" x14ac:dyDescent="0.35">
      <c r="B116" s="29"/>
      <c r="C116" s="78"/>
      <c r="D116" s="78"/>
      <c r="E116" s="79"/>
      <c r="F116" s="78"/>
      <c r="G116" s="78"/>
      <c r="H116" s="12"/>
    </row>
    <row r="117" spans="2:8" ht="12" customHeight="1" thickBot="1" x14ac:dyDescent="0.3">
      <c r="B117" s="29"/>
      <c r="C117" s="70" t="s">
        <v>148</v>
      </c>
      <c r="D117" s="71"/>
      <c r="E117" s="63"/>
      <c r="F117" s="64"/>
      <c r="G117" s="72"/>
      <c r="H117" s="12"/>
    </row>
    <row r="118" spans="2:8" ht="12" customHeight="1" thickBot="1" x14ac:dyDescent="0.35">
      <c r="B118" s="29"/>
      <c r="C118" s="78"/>
      <c r="D118" s="78"/>
      <c r="E118" s="79"/>
      <c r="F118" s="78"/>
      <c r="G118" s="78"/>
      <c r="H118" s="12"/>
    </row>
    <row r="119" spans="2:8" ht="12" customHeight="1" thickBot="1" x14ac:dyDescent="0.3">
      <c r="B119" s="29"/>
      <c r="C119" s="70" t="s">
        <v>5</v>
      </c>
      <c r="D119" s="71"/>
      <c r="E119" s="63"/>
      <c r="F119" s="64"/>
      <c r="G119" s="72"/>
      <c r="H119" s="12"/>
    </row>
    <row r="122" spans="2:8" x14ac:dyDescent="0.25">
      <c r="G122" s="10"/>
    </row>
  </sheetData>
  <sheetProtection algorithmName="SHA-512" hashValue="oDIGWHdz3Ifsb4Et9O0BdNPdIsRGAUIRsfj3xnT9jDfnzY2AmaT3vQ1ynCaiqIMVdQqcjhhJ+HzxShJvXvh8IA==" saltValue="oAC62nwP1ifO9PFR/Smu5g==" spinCount="100000" sheet="1"/>
  <mergeCells count="5">
    <mergeCell ref="C119:D119"/>
    <mergeCell ref="C89:D89"/>
    <mergeCell ref="C111:F111"/>
    <mergeCell ref="C117:D117"/>
    <mergeCell ref="B2:G2"/>
  </mergeCells>
  <printOptions horizontalCentered="1"/>
  <pageMargins left="0.51181102362204722" right="0.51181102362204722" top="0.55118110236220474" bottom="0.55118110236220474" header="0.31496062992125984" footer="0.31496062992125984"/>
  <pageSetup scale="89" orientation="portrait" horizontalDpi="4294967294" verticalDpi="4294967294" r:id="rId1"/>
  <headerFooter>
    <oddFooter>Página &amp;P</oddFooter>
  </headerFooter>
  <rowBreaks count="2" manualBreakCount="2">
    <brk id="43" min="1" max="12" man="1"/>
    <brk id="9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CON MAX Y MINIMOS</vt:lpstr>
      <vt:lpstr>'PPTO CON MAX Y MINIMOS'!Área_de_impresión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JAVIER HERRERA GOMEZ</dc:creator>
  <cp:lastModifiedBy>JOSE JAVIER HERRERA GOMEZ</cp:lastModifiedBy>
  <cp:lastPrinted>2018-04-20T03:49:42Z</cp:lastPrinted>
  <dcterms:created xsi:type="dcterms:W3CDTF">2018-04-20T03:42:19Z</dcterms:created>
  <dcterms:modified xsi:type="dcterms:W3CDTF">2018-04-20T03:59:38Z</dcterms:modified>
</cp:coreProperties>
</file>