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GUA\2. PROYECTOS\3. CONVOCATORIAS\ESTUDIOS PREVIOS CTOS 159-541-547-766\RONCESVALLES ACUEDUCTO\EP OBRA RONCESVALLES\"/>
    </mc:Choice>
  </mc:AlternateContent>
  <bookViews>
    <workbookView xWindow="120" yWindow="120" windowWidth="23715" windowHeight="9270"/>
  </bookViews>
  <sheets>
    <sheet name="PRES ESTIMADO FASE III RONCESVA" sheetId="1" r:id="rId1"/>
  </sheets>
  <externalReferences>
    <externalReference r:id="rId2"/>
  </externalReferences>
  <definedNames>
    <definedName name="_">#REF!</definedName>
    <definedName name="_xlnm._FilterDatabase" localSheetId="0" hidden="1">'PRES ESTIMADO FASE III RONCESVA'!$A$9:$G$146</definedName>
    <definedName name="_xlnm.Print_Area" localSheetId="0">'PRES ESTIMADO FASE III RONCESVA'!$B$1:$I$172</definedName>
    <definedName name="bd">#REF!</definedName>
    <definedName name="Cll_4N__15_AE_40_San_Eduardo_II_Etapa._Tel_750372._Cúcuta_Colombia.">'[1]INFOR. GENERAL'!#REF!</definedName>
    <definedName name="d_percápita">#REF!</definedName>
    <definedName name="DARIPAVA_SOFTWARE_INC">'[1]INFOR. GENERAL'!#REF!</definedName>
    <definedName name="Dp">#REF!</definedName>
    <definedName name="Dv">#REF!</definedName>
    <definedName name="FECHAFSQ">#REF!</definedName>
    <definedName name="Generación_de_análisis_de_precios_Unitarios.">'[1]INFOR. GENERAL'!#REF!</definedName>
    <definedName name="GGG">#REF!</definedName>
    <definedName name="_xlnm.Recorder">#REF!</definedName>
    <definedName name="h">#REF!</definedName>
    <definedName name="hab___viv">#REF!</definedName>
    <definedName name="KKK">#REF!</definedName>
    <definedName name="LISTA" localSheetId="0">'PRES ESTIMADO FASE III RONCESVA'!#REF!</definedName>
    <definedName name="LISTA">#REF!</definedName>
    <definedName name="N">#REF!</definedName>
    <definedName name="No.">#REF!</definedName>
    <definedName name="resultado">#REF!</definedName>
    <definedName name="_xlnm.Print_Titles" localSheetId="0">'PRES ESTIMADO FASE III RONCESVA'!$1:$3</definedName>
    <definedName name="turbiedad">#REF!</definedName>
    <definedName name="UU">#REF!</definedName>
  </definedNames>
  <calcPr calcId="152511"/>
</workbook>
</file>

<file path=xl/calcChain.xml><?xml version="1.0" encoding="utf-8"?>
<calcChain xmlns="http://schemas.openxmlformats.org/spreadsheetml/2006/main">
  <c r="I157" i="1" l="1"/>
  <c r="I158" i="1"/>
  <c r="I159" i="1"/>
  <c r="I160" i="1"/>
  <c r="I161" i="1"/>
  <c r="I162" i="1"/>
  <c r="I163" i="1"/>
  <c r="I164" i="1"/>
  <c r="I165" i="1"/>
  <c r="I166" i="1"/>
  <c r="I156" i="1"/>
  <c r="I12" i="1"/>
  <c r="I13" i="1"/>
  <c r="I14" i="1"/>
  <c r="I15" i="1"/>
  <c r="I16" i="1"/>
  <c r="I17" i="1"/>
  <c r="I18" i="1"/>
  <c r="I19" i="1"/>
  <c r="I20" i="1"/>
  <c r="I21" i="1"/>
  <c r="I22" i="1"/>
  <c r="I23" i="1"/>
  <c r="I26" i="1"/>
  <c r="I27" i="1"/>
  <c r="I28" i="1"/>
  <c r="I29" i="1"/>
  <c r="I30" i="1"/>
  <c r="I31" i="1"/>
  <c r="I32" i="1"/>
  <c r="I33" i="1"/>
  <c r="I34" i="1"/>
  <c r="I35" i="1"/>
  <c r="I36" i="1"/>
  <c r="I37" i="1"/>
  <c r="I38" i="1"/>
  <c r="I39" i="1"/>
  <c r="I41" i="1"/>
  <c r="I42" i="1"/>
  <c r="I43" i="1"/>
  <c r="I44" i="1"/>
  <c r="I45" i="1"/>
  <c r="I46" i="1"/>
  <c r="I47" i="1"/>
  <c r="I48" i="1"/>
  <c r="I49" i="1"/>
  <c r="I50" i="1"/>
  <c r="I51" i="1"/>
  <c r="I52" i="1"/>
  <c r="I53" i="1"/>
  <c r="I56" i="1"/>
  <c r="I57" i="1"/>
  <c r="I58" i="1"/>
  <c r="I59" i="1"/>
  <c r="I60" i="1"/>
  <c r="I61" i="1"/>
  <c r="I62" i="1"/>
  <c r="I63" i="1"/>
  <c r="I64" i="1"/>
  <c r="I65" i="1"/>
  <c r="I66" i="1"/>
  <c r="I67" i="1"/>
  <c r="I68" i="1"/>
  <c r="I69" i="1"/>
  <c r="I70" i="1"/>
  <c r="I71" i="1"/>
  <c r="I73" i="1"/>
  <c r="I74" i="1"/>
  <c r="I75" i="1"/>
  <c r="I76" i="1"/>
  <c r="I77" i="1"/>
  <c r="I78" i="1"/>
  <c r="I79" i="1"/>
  <c r="I80" i="1"/>
  <c r="I81" i="1"/>
  <c r="I82"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8" i="1"/>
  <c r="I141" i="1"/>
  <c r="I142" i="1"/>
  <c r="I143" i="1"/>
  <c r="I144" i="1"/>
  <c r="I145" i="1"/>
  <c r="I146" i="1"/>
  <c r="I11" i="1"/>
  <c r="H157" i="1"/>
  <c r="H158" i="1"/>
  <c r="H159" i="1"/>
  <c r="H160" i="1"/>
  <c r="H161" i="1"/>
  <c r="H162" i="1"/>
  <c r="H163" i="1"/>
  <c r="H164" i="1"/>
  <c r="H165" i="1"/>
  <c r="H166" i="1"/>
  <c r="H156" i="1"/>
  <c r="H12" i="1"/>
  <c r="H13" i="1"/>
  <c r="H14" i="1"/>
  <c r="H15" i="1"/>
  <c r="H16" i="1"/>
  <c r="H17" i="1"/>
  <c r="H18" i="1"/>
  <c r="H19" i="1"/>
  <c r="H20" i="1"/>
  <c r="H21" i="1"/>
  <c r="H22" i="1"/>
  <c r="H23" i="1"/>
  <c r="H26" i="1"/>
  <c r="H27" i="1"/>
  <c r="H28" i="1"/>
  <c r="H29" i="1"/>
  <c r="H30" i="1"/>
  <c r="H31" i="1"/>
  <c r="H32" i="1"/>
  <c r="H33" i="1"/>
  <c r="H34" i="1"/>
  <c r="H35" i="1"/>
  <c r="H36" i="1"/>
  <c r="H37" i="1"/>
  <c r="H38" i="1"/>
  <c r="H39" i="1"/>
  <c r="H41" i="1"/>
  <c r="H42" i="1"/>
  <c r="H43" i="1"/>
  <c r="H44" i="1"/>
  <c r="H45" i="1"/>
  <c r="H46" i="1"/>
  <c r="H47" i="1"/>
  <c r="H48" i="1"/>
  <c r="H49" i="1"/>
  <c r="H50" i="1"/>
  <c r="H51" i="1"/>
  <c r="H52" i="1"/>
  <c r="H53" i="1"/>
  <c r="H56" i="1"/>
  <c r="H57" i="1"/>
  <c r="H58" i="1"/>
  <c r="H59" i="1"/>
  <c r="H60" i="1"/>
  <c r="H61" i="1"/>
  <c r="H62" i="1"/>
  <c r="H63" i="1"/>
  <c r="H64" i="1"/>
  <c r="H65" i="1"/>
  <c r="H66" i="1"/>
  <c r="H67" i="1"/>
  <c r="H68" i="1"/>
  <c r="H69" i="1"/>
  <c r="H70" i="1"/>
  <c r="H71" i="1"/>
  <c r="H73" i="1"/>
  <c r="H74" i="1"/>
  <c r="H75" i="1"/>
  <c r="H76" i="1"/>
  <c r="H77" i="1"/>
  <c r="H78" i="1"/>
  <c r="H79" i="1"/>
  <c r="H80" i="1"/>
  <c r="H81" i="1"/>
  <c r="H82"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8" i="1"/>
  <c r="H141" i="1"/>
  <c r="H142" i="1"/>
  <c r="H143" i="1"/>
  <c r="H144" i="1"/>
  <c r="H145" i="1"/>
  <c r="H146" i="1"/>
  <c r="H11" i="1"/>
  <c r="G170" i="1"/>
  <c r="G169" i="1"/>
  <c r="G168" i="1"/>
  <c r="G166" i="1"/>
  <c r="G165" i="1"/>
  <c r="G164" i="1"/>
  <c r="G163" i="1"/>
  <c r="G162" i="1"/>
  <c r="G161" i="1"/>
  <c r="G160" i="1"/>
  <c r="G159" i="1"/>
  <c r="G158" i="1"/>
  <c r="G157" i="1"/>
  <c r="G156" i="1"/>
  <c r="G148" i="1"/>
  <c r="G150" i="1" s="1"/>
  <c r="G151" i="1" s="1"/>
  <c r="G172" i="1" s="1"/>
  <c r="G146" i="1"/>
  <c r="G145" i="1"/>
  <c r="G144" i="1"/>
  <c r="G143" i="1"/>
  <c r="G142" i="1"/>
  <c r="G141" i="1"/>
  <c r="G138"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1" i="1"/>
  <c r="G70" i="1"/>
  <c r="G69" i="1"/>
  <c r="G68" i="1"/>
  <c r="G67" i="1"/>
  <c r="G66" i="1"/>
  <c r="G65" i="1"/>
  <c r="G64" i="1"/>
  <c r="G63" i="1"/>
  <c r="G62" i="1"/>
  <c r="G61" i="1"/>
  <c r="G60" i="1"/>
  <c r="G59" i="1"/>
  <c r="G58" i="1"/>
  <c r="G57" i="1"/>
  <c r="G56" i="1"/>
  <c r="G53" i="1"/>
  <c r="G52" i="1"/>
  <c r="G51" i="1"/>
  <c r="G50" i="1"/>
  <c r="G49" i="1"/>
  <c r="G48" i="1"/>
  <c r="G47" i="1"/>
  <c r="G46" i="1"/>
  <c r="G45" i="1"/>
  <c r="G44" i="1"/>
  <c r="G43" i="1"/>
  <c r="G42" i="1"/>
  <c r="G41" i="1"/>
  <c r="G39" i="1"/>
  <c r="G38" i="1"/>
  <c r="G37" i="1"/>
  <c r="G36" i="1"/>
  <c r="G35" i="1"/>
  <c r="G34" i="1"/>
  <c r="G33" i="1"/>
  <c r="G32" i="1"/>
  <c r="G31" i="1"/>
  <c r="G30" i="1"/>
  <c r="G29" i="1"/>
  <c r="G28" i="1"/>
  <c r="G27" i="1"/>
  <c r="G26" i="1"/>
  <c r="G22" i="1"/>
  <c r="G21" i="1"/>
  <c r="G20" i="1"/>
  <c r="G19" i="1"/>
  <c r="G18" i="1"/>
  <c r="G17" i="1"/>
  <c r="G16" i="1"/>
  <c r="G15" i="1"/>
  <c r="G14" i="1"/>
  <c r="G13" i="1"/>
  <c r="G12" i="1"/>
  <c r="G11" i="1"/>
  <c r="G23" i="1"/>
</calcChain>
</file>

<file path=xl/sharedStrings.xml><?xml version="1.0" encoding="utf-8"?>
<sst xmlns="http://schemas.openxmlformats.org/spreadsheetml/2006/main" count="460" uniqueCount="279">
  <si>
    <t>PRESUPUESTO ESTIMADO FASE III</t>
  </si>
  <si>
    <t>ITEM</t>
  </si>
  <si>
    <t>UND</t>
  </si>
  <si>
    <t>CANTIDAD</t>
  </si>
  <si>
    <t>VALOR
UNITARIO</t>
  </si>
  <si>
    <t>VALOR TOTAL</t>
  </si>
  <si>
    <t>CODIGO</t>
  </si>
  <si>
    <t>OBRA CIVIL</t>
  </si>
  <si>
    <t>APR-002</t>
  </si>
  <si>
    <t>AEX-002</t>
  </si>
  <si>
    <t>ARE-001</t>
  </si>
  <si>
    <t>ACD-001</t>
  </si>
  <si>
    <t>AEC-001</t>
  </si>
  <si>
    <t>AEC-034</t>
  </si>
  <si>
    <t>ATA-049</t>
  </si>
  <si>
    <t xml:space="preserve">TOTAL COSTO DIRECTO OBRA CIVIL : </t>
  </si>
  <si>
    <t xml:space="preserve"> PRESUPUESTO ESTIMADO FASE III - OBRA CIVIL : </t>
  </si>
  <si>
    <t>SUMINISTROS</t>
  </si>
  <si>
    <t xml:space="preserve">TOTAL COSTO DIRECTO SUMINISTROS : </t>
  </si>
  <si>
    <t xml:space="preserve"> PRESUPUESTO ESTIMADO FASE III - SUMINISTRO : </t>
  </si>
  <si>
    <t>m2</t>
  </si>
  <si>
    <t>m3</t>
  </si>
  <si>
    <t>kg</t>
  </si>
  <si>
    <t>un</t>
  </si>
  <si>
    <t xml:space="preserve">IVA SOBRE LA UTILIDAD (16%): </t>
  </si>
  <si>
    <t>3.2.5</t>
  </si>
  <si>
    <t>3.2.8</t>
  </si>
  <si>
    <t>6.1.1</t>
  </si>
  <si>
    <t>3.2.7</t>
  </si>
  <si>
    <t>DESARENADOR</t>
  </si>
  <si>
    <t>3.2.11</t>
  </si>
  <si>
    <t>3.2.3</t>
  </si>
  <si>
    <t>3.2.4</t>
  </si>
  <si>
    <t>AIU :</t>
  </si>
  <si>
    <t>TOTAL PRESUPUESTO ESTIMADO FASE III:  (OBRA CIVIL + SUMINISTROS)</t>
  </si>
  <si>
    <t>MEJORAMIENTO DEL SISTEMA DE ACUEDUCTO SEGÚN PLAN MAESTRO DEL MUNICIPIO DE RONCESVALLES</t>
  </si>
  <si>
    <t xml:space="preserve">CAPTACIÓN </t>
  </si>
  <si>
    <t>1.1</t>
  </si>
  <si>
    <t>BOCATOMA EL ARBOLITO</t>
  </si>
  <si>
    <t>1.1.1</t>
  </si>
  <si>
    <t>Localización y replanteo de estructuras</t>
  </si>
  <si>
    <t>1.1.10</t>
  </si>
  <si>
    <t>ml</t>
  </si>
  <si>
    <t>1.1.11</t>
  </si>
  <si>
    <t>Suministro e instalación pasamuro HD D=4", ELxEL, L=0 a 0.50m</t>
  </si>
  <si>
    <t>1.1.12</t>
  </si>
  <si>
    <t>1.1.13</t>
  </si>
  <si>
    <t>1.1.14</t>
  </si>
  <si>
    <t>1.1.2</t>
  </si>
  <si>
    <t>gl</t>
  </si>
  <si>
    <t>1.1.3</t>
  </si>
  <si>
    <t>1.1.4</t>
  </si>
  <si>
    <t>Suministro e instalación de concreto 17.5MPa para solado</t>
  </si>
  <si>
    <t>1.1.5</t>
  </si>
  <si>
    <t>Suministro e instalación cinta PVC V-22</t>
  </si>
  <si>
    <t>1.1.6</t>
  </si>
  <si>
    <t>Suministro e instalación de concreto 28MPa  - impermeabilizado</t>
  </si>
  <si>
    <t>1.1.7</t>
  </si>
  <si>
    <t>1.1.8</t>
  </si>
  <si>
    <t>Rejilla de 0.55 x 0.3 m según diseño</t>
  </si>
  <si>
    <t>Instalación Tubería PVC UM 4"</t>
  </si>
  <si>
    <t>Suministro e instalación compuerta lateral deslizante con sello de bronce(circular) 4" incluye 1.5 ml de vástago, guías, soportes y rueda de manejo</t>
  </si>
  <si>
    <t>Conformación de relleno tipo RIP RAP en cantos rodados de diámetro de 40 cms en promedio para protección del cauce aguas debajo de la estructura de disipación de energía (incluye explote, cargue, acarreo e instalación)</t>
  </si>
  <si>
    <t>Manejo de aguas superficiales y subterráneas y desecación de fundaciones para el relleno de la cárcava y demas trabajos en la presa(incluye motobombas de 3" y desviación del cauce con bolsasuelo (relleno en arcilla))</t>
  </si>
  <si>
    <t>Excavacion a mano en material común hasta 2,5 m de profundidad</t>
  </si>
  <si>
    <t>2.1</t>
  </si>
  <si>
    <t>DESARENADOR EXISTENTE EL ARBOLITO</t>
  </si>
  <si>
    <t>2.1.1</t>
  </si>
  <si>
    <t>2.1.10</t>
  </si>
  <si>
    <t>2.1.11</t>
  </si>
  <si>
    <t>2.1.12</t>
  </si>
  <si>
    <t>2.1.13</t>
  </si>
  <si>
    <t>Suministro e instalación pasamuro HD D=6", ELxEL, L=0 a 0.50m</t>
  </si>
  <si>
    <t>2.1.14</t>
  </si>
  <si>
    <t>Suministro e instalación compuerta lateral circular 6"</t>
  </si>
  <si>
    <t>2.1.15</t>
  </si>
  <si>
    <t>Suministro e instalación Válvula Compuerta Elástica 4" EB</t>
  </si>
  <si>
    <t>2.1.16</t>
  </si>
  <si>
    <t>2.1.2</t>
  </si>
  <si>
    <t>2.1.3</t>
  </si>
  <si>
    <t>2.1.4</t>
  </si>
  <si>
    <t>2.1.5</t>
  </si>
  <si>
    <t>2.1.6</t>
  </si>
  <si>
    <t>2.1.7</t>
  </si>
  <si>
    <t>instalación Tubería PVC UM  4"</t>
  </si>
  <si>
    <t>instalación Tubería PVC UM  6"</t>
  </si>
  <si>
    <t>Placa cubierta lámina alfajor 2.30 x 2.0m, calibre 16</t>
  </si>
  <si>
    <t>Cerramiento postes madera alambre 5 hilos h = 2.2 m</t>
  </si>
  <si>
    <t>Demolición de estructuras en concreto reforzado</t>
  </si>
  <si>
    <t>2.2.</t>
  </si>
  <si>
    <t>DESARENADOR NUEVO EL ARBOLITO (1 MÓDULO)</t>
  </si>
  <si>
    <t>2.2.1</t>
  </si>
  <si>
    <t>2.2.10</t>
  </si>
  <si>
    <t>2.2.11</t>
  </si>
  <si>
    <t>2.2.12</t>
  </si>
  <si>
    <t>2.2.13</t>
  </si>
  <si>
    <t>2.2.14</t>
  </si>
  <si>
    <t>2.2.15</t>
  </si>
  <si>
    <t>2,2,16</t>
  </si>
  <si>
    <t>2.2.2</t>
  </si>
  <si>
    <t>2.2.3</t>
  </si>
  <si>
    <t>2.2.5</t>
  </si>
  <si>
    <t>2.2.6</t>
  </si>
  <si>
    <t>2.2.7</t>
  </si>
  <si>
    <t xml:space="preserve">3.1 </t>
  </si>
  <si>
    <t xml:space="preserve">ADUCCIÓN </t>
  </si>
  <si>
    <t>3.1.1</t>
  </si>
  <si>
    <t>3.1.10</t>
  </si>
  <si>
    <t>3.1.11</t>
  </si>
  <si>
    <t>Construcción caja de 0.60 x 0.60 m para ventosa, en ladrillo tolete, piso en concreto de 21 Mpa. Tapa en lámina alfajor cal 16</t>
  </si>
  <si>
    <t>3.1.12</t>
  </si>
  <si>
    <t>3.1.13</t>
  </si>
  <si>
    <t>Zapata en concreto de 3000 psi para paso elevado</t>
  </si>
  <si>
    <t>Columna en concreto de 3000 psi para paso elevado</t>
  </si>
  <si>
    <t>3.1.14</t>
  </si>
  <si>
    <t>3.1.2</t>
  </si>
  <si>
    <t>3.1.3</t>
  </si>
  <si>
    <t>Rellenos de excavación con material seleccionado proveniente de excavación</t>
  </si>
  <si>
    <t>3.1.4</t>
  </si>
  <si>
    <t>3.1.5</t>
  </si>
  <si>
    <t>3.1.7</t>
  </si>
  <si>
    <t>3.1.8</t>
  </si>
  <si>
    <t>Suministro e instalación de ventosa 1/2" extremo rosca sobre tubería 4" (inlcuye collar, registro de bola)</t>
  </si>
  <si>
    <t>3.1.9</t>
  </si>
  <si>
    <t>ADUCCIÓN Y CONDUCCIÓN LÍNEA QUEBRADA EL ARBOLITO</t>
  </si>
  <si>
    <t xml:space="preserve">localización y replanteo de redes </t>
  </si>
  <si>
    <t>Cámaras de quiebre 4"</t>
  </si>
  <si>
    <t>Viga aérea en concreto de 3000 psi para paso elevado</t>
  </si>
  <si>
    <t xml:space="preserve">Implementación de paso elevado especial mediante sistema de  sujeción en cable de acero, abrazaderas y anclaje a la roca para paso tramo inicial tubería a la salida de la captación en zona de inestabilidad, incluye suministro e instalación tubería PEAD 110 mm PN-10 </t>
  </si>
  <si>
    <t>Suministro e instalación de concreto 17.5 MPa para solado</t>
  </si>
  <si>
    <t>Suministro e instalación de concreto 28 MPa  - impermeabilizado</t>
  </si>
  <si>
    <t>Suministro e instalación de concreto 21MPa cimentación /(anclajes)</t>
  </si>
  <si>
    <t>Suministro e instalación de purga 2" sobre tubería de 4" (inlcuye collar, registro de bola)</t>
  </si>
  <si>
    <t>3.2.</t>
  </si>
  <si>
    <t>ADUCCIÓN Y CONDUCCIÓN LÍNEA QUEBRADA LA NEGRA</t>
  </si>
  <si>
    <t>3.2.1</t>
  </si>
  <si>
    <t>3.2.10</t>
  </si>
  <si>
    <t>Anclaje de tubería de polietileno</t>
  </si>
  <si>
    <t>3.2.12</t>
  </si>
  <si>
    <t>3.2.2</t>
  </si>
  <si>
    <t>Instalación Tubería PEAD 110 mm PN-10</t>
  </si>
  <si>
    <t>REDES DE DISTRIBUCIÓN</t>
  </si>
  <si>
    <t>4.1.</t>
  </si>
  <si>
    <t>4.1.1</t>
  </si>
  <si>
    <t>4.1.10</t>
  </si>
  <si>
    <t>4.1.11</t>
  </si>
  <si>
    <t>4.1.12</t>
  </si>
  <si>
    <t>4.1.13</t>
  </si>
  <si>
    <t>Rotura y Construcción Sardinel 0,20*0,40 en concreto simple 2500 p.s.i.</t>
  </si>
  <si>
    <t>4.1.14</t>
  </si>
  <si>
    <t>4.1.18</t>
  </si>
  <si>
    <t>4.1.19</t>
  </si>
  <si>
    <t>4.1.2</t>
  </si>
  <si>
    <t>4.1.20</t>
  </si>
  <si>
    <t>4.1.21</t>
  </si>
  <si>
    <t>Suministro e instalación codo PVC gran radio 90º RDE 21  4"</t>
  </si>
  <si>
    <t>4.1.22</t>
  </si>
  <si>
    <t>Suministro e instalación codo PVC gran radio 90º RDE 21  3"</t>
  </si>
  <si>
    <t>4.1.23</t>
  </si>
  <si>
    <t>Suministro e instalación codo PVC gran radio 90º RDE 21  2"</t>
  </si>
  <si>
    <t>4.1.24</t>
  </si>
  <si>
    <t>Suministro e instalación codo PVC gran radio 45º RDE 21 4"</t>
  </si>
  <si>
    <t>4.1.25</t>
  </si>
  <si>
    <t>Suministro e instalación codo PVC gran radio 45º RDE 21 3"</t>
  </si>
  <si>
    <t>4.1.26</t>
  </si>
  <si>
    <t>Suministro e instalación Codo PVC gran radio 45º RDE 21 2"</t>
  </si>
  <si>
    <t>4.1.27</t>
  </si>
  <si>
    <t>Suministro e instalación codo PVC gran radio 22.5 RDE 21 4"</t>
  </si>
  <si>
    <t>4.1.28</t>
  </si>
  <si>
    <t>Suministro e instalación codo PVC gran radio 22.5 RDE 21 3"</t>
  </si>
  <si>
    <t>4.1.29</t>
  </si>
  <si>
    <t>Suministro e instalación codo PVC gran radio 22.5 RDE 21 2"</t>
  </si>
  <si>
    <t>4.1.30</t>
  </si>
  <si>
    <t>Suministro e instalación codo PVC gran radio 11.25 RDE 21 4"</t>
  </si>
  <si>
    <t>4.1.31</t>
  </si>
  <si>
    <t>Suministro e instalación codo PVC gran radio 11.25 RDE 21 3"</t>
  </si>
  <si>
    <t>4.1.32</t>
  </si>
  <si>
    <t>Suministro e instalación codo PVC gran radio 11.25 RDE 21 2"</t>
  </si>
  <si>
    <t>4.1.33</t>
  </si>
  <si>
    <t>Suministro e instalación Uniones de reparación PVC 2"</t>
  </si>
  <si>
    <t>4.1.34</t>
  </si>
  <si>
    <t>Suministro e instalación Uniones de reparación PVC 3"</t>
  </si>
  <si>
    <t>4.1.35</t>
  </si>
  <si>
    <t>Suministro e instalación Uniones de reparación PVC 4"</t>
  </si>
  <si>
    <t>4.1.36</t>
  </si>
  <si>
    <t>Suministro e instalación Uniones simples PVC 2"</t>
  </si>
  <si>
    <t>4.1.37</t>
  </si>
  <si>
    <t>Suministro e instalación Uniones simples PVC 3"</t>
  </si>
  <si>
    <t>4.1.38</t>
  </si>
  <si>
    <t>Suministro e instalación Uniones simples PVC 4"</t>
  </si>
  <si>
    <t>4.1.3</t>
  </si>
  <si>
    <t>4.1.39</t>
  </si>
  <si>
    <t>Suministro e instalación Tee HD 4" JH</t>
  </si>
  <si>
    <t>4.1.4</t>
  </si>
  <si>
    <t>Subbase Granular B400 Invias</t>
  </si>
  <si>
    <t>4.1.40</t>
  </si>
  <si>
    <t>Suministro e instalación Tee HD 3" JH</t>
  </si>
  <si>
    <t>4.1.41</t>
  </si>
  <si>
    <t>Suministro e instalación Tee HD 2" JH</t>
  </si>
  <si>
    <t>4.1.42</t>
  </si>
  <si>
    <t>Suministro e instalación Reducciones 4"x3"</t>
  </si>
  <si>
    <t>4.1.43</t>
  </si>
  <si>
    <t>Suministroe instalación  Reducciones 4"x2"</t>
  </si>
  <si>
    <t>4.1.44</t>
  </si>
  <si>
    <t>Suministro e instalación cruz 4"x4"</t>
  </si>
  <si>
    <t>4.1.45</t>
  </si>
  <si>
    <t>4.1.46</t>
  </si>
  <si>
    <t>4.1.47</t>
  </si>
  <si>
    <t>4.1.48</t>
  </si>
  <si>
    <t>Suministro e instalación Hidrante Tipo Tráfico 4"  Extremo JH PVC</t>
  </si>
  <si>
    <t>4.1.49</t>
  </si>
  <si>
    <t>4.1.5</t>
  </si>
  <si>
    <t>4.1.50</t>
  </si>
  <si>
    <t>4.1.51</t>
  </si>
  <si>
    <t>4.1.52</t>
  </si>
  <si>
    <t>Caja para válvula de compuerta en mampostería</t>
  </si>
  <si>
    <t>4.1.53</t>
  </si>
  <si>
    <t>Suministro e instalación de Micromedidor de Agua Potable 1/2" chorro único clase B</t>
  </si>
  <si>
    <t>4.1.54</t>
  </si>
  <si>
    <t>4.1.6</t>
  </si>
  <si>
    <t>Suministro e instalación  de Recebo en zanja compactado c/ 15 Cms. Medio mecánico</t>
  </si>
  <si>
    <t>4.1.7</t>
  </si>
  <si>
    <t>4.1.8</t>
  </si>
  <si>
    <t>Cargue y retiro de sobrantes</t>
  </si>
  <si>
    <t>4.1.9</t>
  </si>
  <si>
    <t>Rotura pavimento rigido ( incluye carge a mano y retiro de sobrantes)</t>
  </si>
  <si>
    <t xml:space="preserve">Localización y replanteo de redes </t>
  </si>
  <si>
    <t>Corte de pavimento rígido con cortadora, E=0,10 MT</t>
  </si>
  <si>
    <t>Construcción de pavimento rígido e.0.15, en concreto MR 41. Incluye formaleta</t>
  </si>
  <si>
    <t>Instalación Tubería PVC UM  4"</t>
  </si>
  <si>
    <t>Instalación Tubería PVC UM  3"</t>
  </si>
  <si>
    <t>Rotura y construcción Andén en concreto e=0,10 (incluye alistado y nivelación). Concreto de 3000 psi</t>
  </si>
  <si>
    <t>Suministro e instalación de Cajilla para medidor  en concreto y tapa HF. Incluye registro de corte, registro de Bola, demolición de andenes y retiro de sobrantes</t>
  </si>
  <si>
    <t>5.1.</t>
  </si>
  <si>
    <t>TANQUE DE ALMACENAMIENTO</t>
  </si>
  <si>
    <t>5.1.1</t>
  </si>
  <si>
    <t>PLANTA DE TRATAMIENTO DE AGUA POTABLE</t>
  </si>
  <si>
    <t>6.1.</t>
  </si>
  <si>
    <t>6.1.2</t>
  </si>
  <si>
    <t>6.1.3</t>
  </si>
  <si>
    <t>6.1.4</t>
  </si>
  <si>
    <t>6.1.5</t>
  </si>
  <si>
    <t>Excavación a mano en material común hasta 2,5 m de profundidad</t>
  </si>
  <si>
    <t>6.1.6</t>
  </si>
  <si>
    <t>Und</t>
  </si>
  <si>
    <t>1.1.9</t>
  </si>
  <si>
    <t>2.1.8</t>
  </si>
  <si>
    <t>2.1.9</t>
  </si>
  <si>
    <t>Suministro Tubería PVC unión mecánica RDE 41. D= 6"</t>
  </si>
  <si>
    <t>2.2.8</t>
  </si>
  <si>
    <t>2.2.9</t>
  </si>
  <si>
    <t>3.1.6</t>
  </si>
  <si>
    <t>3.2.6</t>
  </si>
  <si>
    <t>4.1.15</t>
  </si>
  <si>
    <t>4.1.16</t>
  </si>
  <si>
    <t>4.1.17</t>
  </si>
  <si>
    <t>DESCRIPCIÓN</t>
  </si>
  <si>
    <t>Suministro Tubería PVC unión mecánica RDE 41. D= 4"</t>
  </si>
  <si>
    <t>Suministro Tubería PVC unión mecánica RDE 26. D= 4"</t>
  </si>
  <si>
    <t>Suministro Tubería PVC unión mecánica RDE 21. D= 4"</t>
  </si>
  <si>
    <t>Suministro Tubería PVC unión mecánica RDE 21. D= 3"</t>
  </si>
  <si>
    <t>Suministro Tubería PVC unión mecánica RDE 21. D= 2"</t>
  </si>
  <si>
    <t>Suministro Tubería  PEAD 110 mm PN-10</t>
  </si>
  <si>
    <t>Suministro e instalación estación macromedición</t>
  </si>
  <si>
    <t>Base Granular B400 Invías</t>
  </si>
  <si>
    <t>Cámara Reguladora de presión 4" x 2"</t>
  </si>
  <si>
    <t>Cámara Reguladora de presión 2" x 2"</t>
  </si>
  <si>
    <t>Suministro e instalación de arena en zanja compactado c/ 15 cms. Medio mecánico</t>
  </si>
  <si>
    <t>Instalación Tubería PVC UM  2"</t>
  </si>
  <si>
    <t>Suministro e instalación válvula de compuerta elástica 4" JH</t>
  </si>
  <si>
    <t>Suministro e instalación válvula de compuerta elástica 3" JH</t>
  </si>
  <si>
    <t>Suministro e instalación válvula de compuerta elástica 2" JH</t>
  </si>
  <si>
    <t>Acero de Refuerzo 60000psi</t>
  </si>
  <si>
    <t>Suministro e instalación de Gaviones de contención</t>
  </si>
  <si>
    <t>Construcción caja de 1.00 m x 1.00 m para purga, en ladrillo tolete, piso en concreto de 21 Mpa. Tapa en lámina alfajor cal 16</t>
  </si>
  <si>
    <t xml:space="preserve">ADMINISTRACIÓN : </t>
  </si>
  <si>
    <t>Suministro, Transporte e Instalación de un sistema de tratamiento correspondiente a una PTAP de tipo modular para el caudal de 4.15 l/s, y una presión estática a la entrada de la misma de 13 mca (conforme diferencia de nivel entre el tanque de las bandejas de aireación y la entrada de la PTAP), la cual conforme la caracterización de calidad del agua de la fuente de abastecimiento, requiere de los procesos de tratamiento comprendidos por bandejas de aireación, sistema de floculación y sedimentación, sistema de filtros mediante dos tanques de filtros, sistema de desinfección mediante inyección de cloro en línea, sistema de espesamiento de lodos mediante tanque tolvico e inyección de floculante, lechos de secado de lodos, cerramiento, placa en concreto y equipos de laboratorio, incluye transporte e instalación, y operación por 2 meses.
El sistema de tratamiento modular a implementar debe garantizar el cumplimiento de todos los parámetros de calidad de agua para consumo humano especificados en la resolución 2115 de 2007.</t>
  </si>
  <si>
    <t>VALOR MÍNIMO DEL VALOR UNITARIO</t>
  </si>
  <si>
    <t>VALOR VALOR MÁXIMO DEL VALOR UNITARIO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</si>
</sst>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0.00_)"/>
    <numFmt numFmtId="165" formatCode="_ * #,##0.0_ ;_ * \-#,##0.0_ ;_ * &quot;-&quot;_ ;_ @_ "/>
    <numFmt numFmtId="166" formatCode="_(* #.##0.0_);_(* \(#.##0.0\);_(* &quot;-&quot;?_);_(@_)"/>
    <numFmt numFmtId="167" formatCode="_-&quot;$&quot;* #,##0.00_-;\-&quot;$&quot;* #,##0.00_-;_-&quot;$&quot;* &quot;-&quot;??_-;_-@_-"/>
    <numFmt numFmtId="168" formatCode="_ [$€-2]\ * #,##0.00_ ;_ [$€-2]\ * \-#,##0.00_ ;_ [$€-2]\ * &quot;-&quot;??_ "/>
    <numFmt numFmtId="169" formatCode="_ * #,##0.00_ ;_ * \-#,##0.00_ ;_ * &quot;-&quot;??_ ;_ @_ "/>
    <numFmt numFmtId="170" formatCode="_ * #,##0_ ;_ * \-#,##0_ ;_ * &quot;-&quot;_ ;_ @_ "/>
    <numFmt numFmtId="171" formatCode="_ &quot;$&quot;\ * #,##0.00_ ;_ &quot;$&quot;\ * \-#,##0.00_ ;_ &quot;$&quot;\ * &quot;-&quot;??_ ;_ @_ "/>
    <numFmt numFmtId="172" formatCode="_(&quot;$&quot;\ * #.##0.00_);_(&quot;$&quot;\ * \(#.##0.00\);_(&quot;$&quot;\ * &quot;-&quot;??_);_(@_)"/>
  </numFmts>
  <fonts count="28" x14ac:knownFonts="1">
    <font>
      <sz val="11"/>
      <color theme="1"/>
      <name val="Calibri"/>
      <family val="2"/>
      <scheme val="minor"/>
    </font>
    <font>
      <sz val="11"/>
      <color theme="1"/>
      <name val="Calibri"/>
      <family val="2"/>
      <scheme val="minor"/>
    </font>
    <font>
      <sz val="10"/>
      <name val="Courier"/>
      <family val="3"/>
    </font>
    <font>
      <sz val="8"/>
      <color theme="0"/>
      <name val="Arial"/>
      <family val="2"/>
    </font>
    <font>
      <b/>
      <sz val="8"/>
      <name val="Arial Narrow"/>
      <family val="2"/>
    </font>
    <font>
      <sz val="8"/>
      <name val="Arial"/>
      <family val="2"/>
    </font>
    <font>
      <sz val="10"/>
      <name val="MS Sans Serif"/>
      <family val="2"/>
    </font>
    <font>
      <sz val="10"/>
      <name val="Book Antiqua"/>
      <family val="1"/>
    </font>
    <font>
      <sz val="11"/>
      <color indexed="8"/>
      <name val="Calibri"/>
      <family val="2"/>
    </font>
    <font>
      <b/>
      <sz val="8"/>
      <color theme="0"/>
      <name val="Arial"/>
      <family val="2"/>
    </font>
    <font>
      <sz val="7"/>
      <color theme="0"/>
      <name val="Arial"/>
      <family val="2"/>
    </font>
    <font>
      <sz val="10"/>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63"/>
      <name val="Calibri"/>
      <family val="2"/>
    </font>
    <font>
      <sz val="11"/>
      <color indexed="10"/>
      <name val="Calibri"/>
      <family val="2"/>
    </font>
    <font>
      <b/>
      <sz val="18"/>
      <color indexed="56"/>
      <name val="Cambria"/>
      <family val="2"/>
    </font>
    <font>
      <sz val="8"/>
      <name val="Arial Narrow"/>
      <family val="2"/>
    </font>
    <font>
      <sz val="8"/>
      <color theme="1"/>
      <name val="Arial Narrow"/>
      <family val="2"/>
    </font>
  </fonts>
  <fills count="2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s>
  <cellStyleXfs count="583">
    <xf numFmtId="0" fontId="0" fillId="0" borderId="0"/>
    <xf numFmtId="40" fontId="6" fillId="0" borderId="0" applyFont="0" applyFill="0" applyBorder="0" applyAlignment="0" applyProtection="0"/>
    <xf numFmtId="164" fontId="2" fillId="0" borderId="0"/>
    <xf numFmtId="0" fontId="7" fillId="0" borderId="0"/>
    <xf numFmtId="0" fontId="8" fillId="0" borderId="0"/>
    <xf numFmtId="44" fontId="2" fillId="0" borderId="0" applyFont="0" applyFill="0" applyBorder="0" applyAlignment="0" applyProtection="0"/>
    <xf numFmtId="0" fontId="11" fillId="0" borderId="0"/>
    <xf numFmtId="0" fontId="11"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5" fillId="23" borderId="4"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6" fillId="24" borderId="5" applyNumberForma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6" fillId="24"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0" fontId="19" fillId="10" borderId="4"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20" fillId="0" borderId="0" applyNumberFormat="0" applyFill="0" applyBorder="0" applyAlignment="0" applyProtection="0"/>
    <xf numFmtId="0" fontId="14"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9" fillId="10" borderId="4" applyNumberFormat="0" applyAlignment="0" applyProtection="0"/>
    <xf numFmtId="0" fontId="17" fillId="0" borderId="6" applyNumberFormat="0" applyFill="0" applyAlignment="0" applyProtection="0"/>
    <xf numFmtId="43" fontId="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4" fontId="8" fillId="0" borderId="0" applyFont="0" applyFill="0" applyBorder="0" applyAlignment="0" applyProtection="0"/>
    <xf numFmtId="171" fontId="11"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164" fontId="2" fillId="0" borderId="0"/>
    <xf numFmtId="0" fontId="1" fillId="0" borderId="0"/>
    <xf numFmtId="0" fontId="1" fillId="0" borderId="0"/>
    <xf numFmtId="0" fontId="1" fillId="0" borderId="0"/>
    <xf numFmtId="164" fontId="2" fillId="0" borderId="0"/>
    <xf numFmtId="0" fontId="11" fillId="0" borderId="0"/>
    <xf numFmtId="0" fontId="11" fillId="0" borderId="0"/>
    <xf numFmtId="0" fontId="11" fillId="0" borderId="0"/>
    <xf numFmtId="0" fontId="11" fillId="0" borderId="0"/>
    <xf numFmtId="0" fontId="11" fillId="0" borderId="0"/>
    <xf numFmtId="164" fontId="2" fillId="0" borderId="0"/>
    <xf numFmtId="164" fontId="2"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1" fillId="0" borderId="0"/>
    <xf numFmtId="0" fontId="1" fillId="0" borderId="0"/>
    <xf numFmtId="0" fontId="1" fillId="0" borderId="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11" fillId="25" borderId="10" applyNumberFormat="0" applyFont="0" applyAlignment="0" applyProtection="0"/>
    <xf numFmtId="0" fontId="8" fillId="25" borderId="10" applyNumberFormat="0" applyFont="0" applyAlignment="0" applyProtection="0"/>
    <xf numFmtId="0" fontId="23" fillId="23" borderId="11" applyNumberFormat="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3" fillId="23" borderId="11"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cellStyleXfs>
  <cellXfs count="102">
    <xf numFmtId="0" fontId="0" fillId="0" borderId="0" xfId="0"/>
    <xf numFmtId="0" fontId="10" fillId="0" borderId="0" xfId="6" applyFont="1" applyFill="1" applyBorder="1" applyAlignment="1" applyProtection="1">
      <alignment horizontal="center" vertical="center" wrapText="1"/>
    </xf>
    <xf numFmtId="0" fontId="4" fillId="4" borderId="16" xfId="2" applyNumberFormat="1" applyFont="1" applyFill="1" applyBorder="1" applyAlignment="1" applyProtection="1">
      <alignment horizontal="center" vertical="center"/>
    </xf>
    <xf numFmtId="0" fontId="4" fillId="4" borderId="1" xfId="2" applyNumberFormat="1" applyFont="1" applyFill="1" applyBorder="1" applyAlignment="1" applyProtection="1">
      <alignment horizontal="center" vertical="center" wrapText="1"/>
    </xf>
    <xf numFmtId="0" fontId="4" fillId="4" borderId="1" xfId="2" applyNumberFormat="1" applyFont="1" applyFill="1" applyBorder="1" applyAlignment="1" applyProtection="1">
      <alignment horizontal="center" vertical="center"/>
    </xf>
    <xf numFmtId="0" fontId="4" fillId="0" borderId="14"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15" xfId="3" applyFont="1" applyFill="1" applyBorder="1" applyAlignment="1" applyProtection="1">
      <alignment vertical="center" wrapText="1"/>
    </xf>
    <xf numFmtId="2" fontId="26" fillId="0" borderId="16" xfId="4" applyNumberFormat="1" applyFont="1" applyFill="1" applyBorder="1" applyAlignment="1" applyProtection="1">
      <alignment horizontal="center" vertical="center"/>
    </xf>
    <xf numFmtId="0" fontId="26" fillId="0" borderId="1" xfId="4" applyFont="1" applyFill="1" applyBorder="1" applyAlignment="1" applyProtection="1">
      <alignment horizontal="center" vertical="center" wrapText="1"/>
    </xf>
    <xf numFmtId="4" fontId="26" fillId="0" borderId="1" xfId="4" applyNumberFormat="1" applyFont="1" applyFill="1" applyBorder="1" applyAlignment="1" applyProtection="1">
      <alignment horizontal="center" vertical="center"/>
    </xf>
    <xf numFmtId="0" fontId="26" fillId="0" borderId="1" xfId="4" applyFont="1" applyFill="1" applyBorder="1" applyAlignment="1" applyProtection="1">
      <alignment horizontal="justify" vertical="center" wrapText="1"/>
    </xf>
    <xf numFmtId="44" fontId="4" fillId="3" borderId="17" xfId="5" applyNumberFormat="1" applyFont="1" applyFill="1" applyBorder="1" applyAlignment="1" applyProtection="1">
      <alignment horizontal="center" vertical="center" wrapText="1"/>
    </xf>
    <xf numFmtId="0" fontId="26" fillId="0" borderId="16" xfId="3" applyFont="1" applyFill="1" applyBorder="1" applyAlignment="1" applyProtection="1">
      <alignment horizontal="center" vertical="center" wrapText="1"/>
    </xf>
    <xf numFmtId="167" fontId="26" fillId="0" borderId="1" xfId="5" applyNumberFormat="1" applyFont="1" applyFill="1" applyBorder="1" applyAlignment="1" applyProtection="1">
      <alignment horizontal="center" vertical="center"/>
    </xf>
    <xf numFmtId="44" fontId="4" fillId="0" borderId="17" xfId="5" applyNumberFormat="1" applyFont="1" applyFill="1" applyBorder="1" applyAlignment="1" applyProtection="1">
      <alignment horizontal="center" vertical="center" wrapText="1"/>
    </xf>
    <xf numFmtId="0" fontId="27" fillId="0" borderId="12" xfId="0" applyFont="1" applyBorder="1" applyProtection="1"/>
    <xf numFmtId="0" fontId="27" fillId="0" borderId="0" xfId="0" applyFont="1" applyBorder="1" applyProtection="1"/>
    <xf numFmtId="0" fontId="27" fillId="0" borderId="13" xfId="0" applyFont="1" applyBorder="1" applyProtection="1"/>
    <xf numFmtId="0" fontId="3" fillId="0" borderId="0" xfId="2" applyNumberFormat="1" applyFont="1" applyFill="1" applyAlignment="1" applyProtection="1">
      <alignment horizontal="center" vertical="center"/>
    </xf>
    <xf numFmtId="0" fontId="5" fillId="0" borderId="0" xfId="2" applyNumberFormat="1" applyFont="1" applyFill="1" applyAlignment="1" applyProtection="1">
      <alignment vertical="center"/>
    </xf>
    <xf numFmtId="0" fontId="5" fillId="0" borderId="0" xfId="2" applyNumberFormat="1" applyFont="1" applyFill="1" applyAlignment="1" applyProtection="1">
      <alignment horizontal="center" vertical="center"/>
    </xf>
    <xf numFmtId="40" fontId="4" fillId="4" borderId="17" xfId="1" applyFont="1" applyFill="1" applyBorder="1" applyAlignment="1" applyProtection="1">
      <alignment horizontal="center" vertical="center" wrapText="1"/>
    </xf>
    <xf numFmtId="0" fontId="9" fillId="0" borderId="0" xfId="4" applyFont="1" applyFill="1" applyBorder="1" applyAlignment="1" applyProtection="1">
      <alignment horizontal="center" vertical="center"/>
    </xf>
    <xf numFmtId="0" fontId="5" fillId="0" borderId="0" xfId="4" applyFont="1" applyFill="1" applyAlignment="1" applyProtection="1">
      <alignment vertical="center"/>
    </xf>
    <xf numFmtId="0" fontId="3" fillId="0" borderId="0" xfId="2" applyNumberFormat="1" applyFont="1" applyFill="1" applyBorder="1" applyAlignment="1" applyProtection="1">
      <alignment horizontal="center" vertical="center"/>
    </xf>
    <xf numFmtId="165" fontId="26" fillId="0" borderId="1" xfId="4" applyNumberFormat="1" applyFont="1" applyFill="1" applyBorder="1" applyAlignment="1" applyProtection="1">
      <alignment horizontal="center" vertical="center"/>
    </xf>
    <xf numFmtId="44" fontId="26" fillId="0" borderId="1" xfId="5" applyFont="1" applyFill="1" applyBorder="1" applyAlignment="1" applyProtection="1">
      <alignment horizontal="right" vertical="center" wrapText="1"/>
    </xf>
    <xf numFmtId="0" fontId="10" fillId="0" borderId="0" xfId="4" applyFont="1" applyFill="1" applyBorder="1" applyAlignment="1" applyProtection="1">
      <alignment horizontal="center" vertical="center"/>
    </xf>
    <xf numFmtId="0" fontId="26" fillId="0" borderId="16" xfId="4" applyNumberFormat="1" applyFont="1" applyFill="1" applyBorder="1" applyAlignment="1" applyProtection="1">
      <alignment horizontal="center" vertical="center"/>
    </xf>
    <xf numFmtId="44" fontId="26" fillId="0" borderId="1" xfId="5" applyNumberFormat="1" applyFont="1" applyFill="1" applyBorder="1" applyAlignment="1" applyProtection="1">
      <alignment horizontal="right" vertical="center" wrapText="1"/>
    </xf>
    <xf numFmtId="166" fontId="5" fillId="0" borderId="0" xfId="4" applyNumberFormat="1" applyFont="1" applyFill="1" applyAlignment="1" applyProtection="1">
      <alignment vertical="center"/>
    </xf>
    <xf numFmtId="44" fontId="5" fillId="0" borderId="0" xfId="4" applyNumberFormat="1" applyFont="1" applyFill="1" applyAlignment="1" applyProtection="1">
      <alignment vertical="center"/>
    </xf>
    <xf numFmtId="0" fontId="5" fillId="0" borderId="0" xfId="2" applyNumberFormat="1" applyFont="1" applyFill="1" applyProtection="1"/>
    <xf numFmtId="0" fontId="3" fillId="0" borderId="0" xfId="4" applyFont="1" applyFill="1" applyAlignment="1" applyProtection="1">
      <alignment horizontal="center" vertical="center"/>
    </xf>
    <xf numFmtId="0" fontId="5" fillId="0" borderId="0" xfId="4" applyFont="1" applyFill="1" applyAlignment="1" applyProtection="1">
      <alignment horizontal="center" vertical="center"/>
    </xf>
    <xf numFmtId="40" fontId="5" fillId="0" borderId="0" xfId="1" applyFont="1" applyFill="1" applyAlignment="1" applyProtection="1">
      <alignment vertical="center"/>
    </xf>
    <xf numFmtId="0" fontId="4" fillId="4" borderId="1" xfId="4" applyFont="1" applyFill="1" applyBorder="1" applyAlignment="1" applyProtection="1">
      <alignment horizontal="center" vertical="center" wrapText="1"/>
    </xf>
    <xf numFmtId="0" fontId="4" fillId="4" borderId="16" xfId="4" applyNumberFormat="1" applyFont="1" applyFill="1" applyBorder="1" applyAlignment="1" applyProtection="1">
      <alignment horizontal="center" vertical="center"/>
    </xf>
    <xf numFmtId="2" fontId="4" fillId="26" borderId="16" xfId="4" applyNumberFormat="1" applyFont="1" applyFill="1" applyBorder="1" applyAlignment="1" applyProtection="1">
      <alignment horizontal="center" vertical="center"/>
    </xf>
    <xf numFmtId="3" fontId="5" fillId="0" borderId="0" xfId="4" applyNumberFormat="1" applyFont="1" applyFill="1" applyAlignment="1" applyProtection="1">
      <alignment vertical="center"/>
    </xf>
    <xf numFmtId="40" fontId="5" fillId="0" borderId="0" xfId="4" applyNumberFormat="1" applyFont="1" applyFill="1" applyAlignment="1" applyProtection="1">
      <alignment vertical="center"/>
    </xf>
    <xf numFmtId="1" fontId="26" fillId="0" borderId="16" xfId="4" applyNumberFormat="1" applyFont="1" applyFill="1" applyBorder="1" applyAlignment="1" applyProtection="1">
      <alignment horizontal="center" vertical="center"/>
    </xf>
    <xf numFmtId="44" fontId="26" fillId="2" borderId="1" xfId="5" applyNumberFormat="1" applyFont="1" applyFill="1" applyBorder="1" applyAlignment="1" applyProtection="1">
      <alignment horizontal="right" vertical="center" wrapText="1"/>
    </xf>
    <xf numFmtId="1" fontId="4" fillId="26" borderId="16" xfId="4" applyNumberFormat="1" applyFont="1" applyFill="1" applyBorder="1" applyAlignment="1" applyProtection="1">
      <alignment horizontal="center" vertical="center"/>
    </xf>
    <xf numFmtId="4" fontId="5" fillId="0" borderId="0" xfId="4" applyNumberFormat="1" applyFont="1" applyFill="1" applyAlignment="1" applyProtection="1">
      <alignment vertical="center"/>
    </xf>
    <xf numFmtId="44" fontId="4" fillId="3" borderId="21" xfId="5" applyNumberFormat="1" applyFont="1" applyFill="1" applyBorder="1" applyAlignment="1" applyProtection="1">
      <alignment horizontal="center" vertical="center" wrapText="1"/>
    </xf>
    <xf numFmtId="0" fontId="4" fillId="3" borderId="16" xfId="2" applyNumberFormat="1" applyFont="1" applyFill="1" applyBorder="1" applyAlignment="1" applyProtection="1">
      <alignment horizontal="right" vertical="center"/>
    </xf>
    <xf numFmtId="0" fontId="4" fillId="3" borderId="1" xfId="2" applyNumberFormat="1" applyFont="1" applyFill="1" applyBorder="1" applyAlignment="1" applyProtection="1">
      <alignment horizontal="right" vertical="center"/>
    </xf>
    <xf numFmtId="0" fontId="4" fillId="3" borderId="18" xfId="2" applyNumberFormat="1" applyFont="1" applyFill="1" applyBorder="1" applyAlignment="1" applyProtection="1">
      <alignment horizontal="center" vertical="center"/>
    </xf>
    <xf numFmtId="0" fontId="4" fillId="3" borderId="19" xfId="2" applyNumberFormat="1" applyFont="1" applyFill="1" applyBorder="1" applyAlignment="1" applyProtection="1">
      <alignment horizontal="center" vertical="center"/>
    </xf>
    <xf numFmtId="0" fontId="4" fillId="3" borderId="20" xfId="2" applyNumberFormat="1" applyFont="1" applyFill="1" applyBorder="1" applyAlignment="1" applyProtection="1">
      <alignment horizontal="center" vertical="center"/>
    </xf>
    <xf numFmtId="0" fontId="4" fillId="2" borderId="16" xfId="2" applyNumberFormat="1" applyFont="1" applyFill="1" applyBorder="1" applyAlignment="1" applyProtection="1">
      <alignment horizontal="right" vertical="center"/>
    </xf>
    <xf numFmtId="0" fontId="4" fillId="2" borderId="1" xfId="2" applyNumberFormat="1" applyFont="1" applyFill="1" applyBorder="1" applyAlignment="1" applyProtection="1">
      <alignment horizontal="right" vertical="center"/>
    </xf>
    <xf numFmtId="0" fontId="4" fillId="4" borderId="14" xfId="4" applyFont="1" applyFill="1" applyBorder="1" applyAlignment="1" applyProtection="1">
      <alignment horizontal="center" vertical="center" wrapText="1"/>
    </xf>
    <xf numFmtId="0" fontId="4" fillId="4" borderId="2" xfId="4" applyFont="1" applyFill="1" applyBorder="1" applyAlignment="1" applyProtection="1">
      <alignment horizontal="center" vertical="center" wrapText="1"/>
    </xf>
    <xf numFmtId="0" fontId="4" fillId="0" borderId="14" xfId="2" applyNumberFormat="1" applyFont="1" applyFill="1" applyBorder="1" applyAlignment="1" applyProtection="1">
      <alignment horizontal="right" vertical="center" wrapText="1"/>
    </xf>
    <xf numFmtId="0" fontId="4" fillId="0" borderId="2" xfId="2" applyNumberFormat="1" applyFont="1" applyFill="1" applyBorder="1" applyAlignment="1" applyProtection="1">
      <alignment horizontal="right" vertical="center" wrapText="1"/>
    </xf>
    <xf numFmtId="0" fontId="4" fillId="0" borderId="3" xfId="2" applyNumberFormat="1" applyFont="1" applyFill="1" applyBorder="1" applyAlignment="1" applyProtection="1">
      <alignment horizontal="right" vertical="center" wrapText="1"/>
    </xf>
    <xf numFmtId="0" fontId="4" fillId="2" borderId="14" xfId="2" applyNumberFormat="1" applyFont="1" applyFill="1" applyBorder="1" applyAlignment="1" applyProtection="1">
      <alignment horizontal="center" vertical="center"/>
    </xf>
    <xf numFmtId="0" fontId="4" fillId="2" borderId="2" xfId="2" applyNumberFormat="1" applyFont="1" applyFill="1" applyBorder="1" applyAlignment="1" applyProtection="1">
      <alignment horizontal="center" vertical="center"/>
    </xf>
    <xf numFmtId="0" fontId="4" fillId="2" borderId="0" xfId="2" applyNumberFormat="1" applyFont="1" applyFill="1" applyBorder="1" applyAlignment="1" applyProtection="1">
      <alignment horizontal="center" vertical="center"/>
    </xf>
    <xf numFmtId="44" fontId="4" fillId="0" borderId="15" xfId="5" applyNumberFormat="1" applyFont="1" applyFill="1" applyBorder="1" applyAlignment="1" applyProtection="1">
      <alignment horizontal="center" vertical="center" wrapText="1"/>
    </xf>
    <xf numFmtId="44" fontId="26" fillId="0" borderId="15" xfId="5" applyNumberFormat="1" applyFont="1" applyFill="1" applyBorder="1" applyAlignment="1" applyProtection="1">
      <alignment horizontal="center" vertical="center" wrapText="1"/>
    </xf>
    <xf numFmtId="44" fontId="4" fillId="0" borderId="1" xfId="5" applyNumberFormat="1" applyFont="1" applyFill="1" applyBorder="1" applyAlignment="1" applyProtection="1">
      <alignment horizontal="center" vertical="center" wrapText="1"/>
    </xf>
    <xf numFmtId="44" fontId="26" fillId="0" borderId="1" xfId="5" applyNumberFormat="1" applyFont="1" applyFill="1" applyBorder="1" applyAlignment="1" applyProtection="1">
      <alignment horizontal="center" vertical="center" wrapText="1"/>
    </xf>
    <xf numFmtId="0" fontId="4" fillId="2" borderId="3" xfId="2" applyNumberFormat="1" applyFont="1" applyFill="1" applyBorder="1" applyAlignment="1" applyProtection="1">
      <alignment horizontal="center" vertical="center"/>
    </xf>
    <xf numFmtId="40" fontId="4" fillId="4" borderId="1" xfId="1" applyFont="1" applyFill="1" applyBorder="1" applyAlignment="1" applyProtection="1">
      <alignment horizontal="center" vertical="center" wrapText="1"/>
    </xf>
    <xf numFmtId="0" fontId="4" fillId="4" borderId="3" xfId="4" applyFont="1" applyFill="1" applyBorder="1" applyAlignment="1" applyProtection="1">
      <alignment horizontal="center" vertical="center" wrapText="1"/>
    </xf>
    <xf numFmtId="0" fontId="4" fillId="0" borderId="3" xfId="3" applyFont="1" applyFill="1" applyBorder="1" applyAlignment="1" applyProtection="1">
      <alignment vertical="center" wrapText="1"/>
    </xf>
    <xf numFmtId="44" fontId="26" fillId="0" borderId="23" xfId="5" applyNumberFormat="1" applyFont="1" applyFill="1" applyBorder="1" applyAlignment="1" applyProtection="1">
      <alignment horizontal="center" vertical="center" wrapText="1"/>
    </xf>
    <xf numFmtId="0" fontId="5" fillId="0" borderId="12" xfId="4" applyFont="1" applyFill="1" applyBorder="1" applyAlignment="1" applyProtection="1">
      <alignment vertical="center"/>
    </xf>
    <xf numFmtId="0" fontId="5" fillId="0" borderId="0" xfId="4" applyFont="1" applyFill="1" applyBorder="1" applyAlignment="1" applyProtection="1">
      <alignment vertical="center"/>
    </xf>
    <xf numFmtId="0" fontId="5" fillId="0" borderId="24" xfId="4" applyFont="1" applyFill="1" applyBorder="1" applyAlignment="1" applyProtection="1">
      <alignment vertical="center"/>
    </xf>
    <xf numFmtId="0" fontId="5" fillId="0" borderId="0" xfId="2" applyNumberFormat="1" applyFont="1" applyFill="1" applyBorder="1" applyProtection="1"/>
    <xf numFmtId="0" fontId="4" fillId="2" borderId="12" xfId="2" applyNumberFormat="1" applyFont="1" applyFill="1" applyBorder="1" applyAlignment="1" applyProtection="1">
      <alignment horizontal="center" vertical="center" wrapText="1"/>
    </xf>
    <xf numFmtId="0" fontId="4" fillId="2" borderId="0" xfId="2" applyNumberFormat="1" applyFont="1" applyFill="1" applyBorder="1" applyAlignment="1" applyProtection="1">
      <alignment horizontal="center" vertical="center" wrapText="1"/>
    </xf>
    <xf numFmtId="0" fontId="4" fillId="2" borderId="26" xfId="2" applyNumberFormat="1" applyFont="1" applyFill="1" applyBorder="1" applyAlignment="1" applyProtection="1">
      <alignment horizontal="center" vertical="center" wrapText="1"/>
    </xf>
    <xf numFmtId="0" fontId="4" fillId="2" borderId="25" xfId="2" applyNumberFormat="1" applyFont="1" applyFill="1" applyBorder="1" applyAlignment="1" applyProtection="1">
      <alignment horizontal="center" vertical="center" wrapText="1"/>
    </xf>
    <xf numFmtId="0" fontId="4" fillId="3" borderId="14" xfId="2" applyNumberFormat="1" applyFont="1" applyFill="1" applyBorder="1" applyAlignment="1" applyProtection="1">
      <alignment horizontal="center" vertical="center"/>
    </xf>
    <xf numFmtId="0" fontId="4" fillId="3" borderId="2" xfId="2" applyNumberFormat="1" applyFont="1" applyFill="1" applyBorder="1" applyAlignment="1" applyProtection="1">
      <alignment horizontal="center" vertical="center"/>
    </xf>
    <xf numFmtId="0" fontId="4" fillId="0" borderId="14" xfId="3"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0" fontId="4" fillId="0" borderId="15" xfId="3" applyFont="1" applyFill="1" applyBorder="1" applyAlignment="1" applyProtection="1">
      <alignment horizontal="center" vertical="center" wrapText="1"/>
    </xf>
    <xf numFmtId="0" fontId="4" fillId="2" borderId="14" xfId="4" applyFont="1" applyFill="1" applyBorder="1" applyAlignment="1" applyProtection="1">
      <alignment horizontal="center" vertical="center" wrapText="1"/>
    </xf>
    <xf numFmtId="0" fontId="4" fillId="2" borderId="2" xfId="4" applyFont="1" applyFill="1" applyBorder="1" applyAlignment="1" applyProtection="1">
      <alignment horizontal="center" vertical="center" wrapText="1"/>
    </xf>
    <xf numFmtId="0" fontId="4" fillId="2" borderId="15" xfId="4" applyFont="1" applyFill="1" applyBorder="1" applyAlignment="1" applyProtection="1">
      <alignment horizontal="center" vertical="center" wrapText="1"/>
    </xf>
    <xf numFmtId="40" fontId="4" fillId="4" borderId="2" xfId="1" applyFont="1" applyFill="1" applyBorder="1" applyAlignment="1" applyProtection="1">
      <alignment horizontal="center" vertical="center" wrapText="1"/>
    </xf>
    <xf numFmtId="0" fontId="4" fillId="0" borderId="1" xfId="3" applyFont="1" applyFill="1" applyBorder="1" applyAlignment="1" applyProtection="1">
      <alignment vertical="center" wrapText="1"/>
    </xf>
    <xf numFmtId="44" fontId="4" fillId="0" borderId="2" xfId="3" applyNumberFormat="1" applyFont="1" applyFill="1" applyBorder="1" applyAlignment="1" applyProtection="1">
      <alignment vertical="center" wrapText="1"/>
    </xf>
    <xf numFmtId="0" fontId="5" fillId="0" borderId="27" xfId="2" applyNumberFormat="1" applyFont="1" applyFill="1" applyBorder="1" applyProtection="1"/>
    <xf numFmtId="0" fontId="4" fillId="2" borderId="28" xfId="2" applyNumberFormat="1" applyFont="1" applyFill="1" applyBorder="1" applyAlignment="1" applyProtection="1">
      <alignment horizontal="center" vertical="center"/>
    </xf>
    <xf numFmtId="0" fontId="4" fillId="2" borderId="24" xfId="2" applyNumberFormat="1" applyFont="1" applyFill="1" applyBorder="1" applyAlignment="1" applyProtection="1">
      <alignment horizontal="center" vertical="center"/>
    </xf>
    <xf numFmtId="0" fontId="4" fillId="2" borderId="26" xfId="4" applyFont="1" applyFill="1" applyBorder="1" applyAlignment="1" applyProtection="1">
      <alignment horizontal="center" vertical="center" wrapText="1"/>
    </xf>
    <xf numFmtId="0" fontId="4" fillId="2" borderId="25" xfId="4" applyFont="1" applyFill="1" applyBorder="1" applyAlignment="1" applyProtection="1">
      <alignment horizontal="center" vertical="center" wrapText="1"/>
    </xf>
    <xf numFmtId="0" fontId="4" fillId="2" borderId="22" xfId="4" applyFont="1" applyFill="1" applyBorder="1" applyAlignment="1" applyProtection="1">
      <alignment horizontal="center" vertical="center" wrapText="1"/>
    </xf>
    <xf numFmtId="0" fontId="4" fillId="4" borderId="23" xfId="4" applyFont="1" applyFill="1" applyBorder="1" applyAlignment="1" applyProtection="1">
      <alignment horizontal="center" vertical="center" wrapText="1"/>
    </xf>
    <xf numFmtId="0" fontId="26" fillId="0" borderId="1" xfId="4" applyFont="1" applyFill="1" applyBorder="1" applyAlignment="1" applyProtection="1">
      <alignment horizontal="justify" vertical="center"/>
    </xf>
    <xf numFmtId="0" fontId="26" fillId="0" borderId="1" xfId="4" applyFont="1" applyFill="1" applyBorder="1" applyAlignment="1" applyProtection="1">
      <alignment horizontal="justify" vertical="justify"/>
    </xf>
    <xf numFmtId="0" fontId="26" fillId="0" borderId="1" xfId="4" applyFont="1" applyFill="1" applyBorder="1" applyAlignment="1" applyProtection="1">
      <alignment horizontal="left" vertical="center"/>
    </xf>
    <xf numFmtId="0" fontId="4" fillId="4" borderId="1" xfId="4" applyFont="1" applyFill="1" applyBorder="1" applyAlignment="1" applyProtection="1">
      <alignment horizontal="center" vertical="center"/>
    </xf>
    <xf numFmtId="0" fontId="4" fillId="26" borderId="1" xfId="4" applyFont="1" applyFill="1" applyBorder="1" applyAlignment="1" applyProtection="1">
      <alignment horizontal="center" vertical="center"/>
    </xf>
  </cellXfs>
  <cellStyles count="583">
    <cellStyle name="20% - Accent1" xfId="8"/>
    <cellStyle name="20% - Accent2" xfId="9"/>
    <cellStyle name="20% - Accent3" xfId="10"/>
    <cellStyle name="20% - Accent4" xfId="11"/>
    <cellStyle name="20% - Accent5" xfId="12"/>
    <cellStyle name="20% - Accent6" xfId="13"/>
    <cellStyle name="20% - Énfasis1 10" xfId="14"/>
    <cellStyle name="20% - Énfasis1 2" xfId="15"/>
    <cellStyle name="20% - Énfasis1 3" xfId="16"/>
    <cellStyle name="20% - Énfasis1 4" xfId="17"/>
    <cellStyle name="20% - Énfasis1 5" xfId="18"/>
    <cellStyle name="20% - Énfasis1 6" xfId="19"/>
    <cellStyle name="20% - Énfasis1 7" xfId="20"/>
    <cellStyle name="20% - Énfasis1 8" xfId="21"/>
    <cellStyle name="20% - Énfasis1 9" xfId="22"/>
    <cellStyle name="20% - Énfasis2 10" xfId="23"/>
    <cellStyle name="20% - Énfasis2 2" xfId="24"/>
    <cellStyle name="20% - Énfasis2 3" xfId="25"/>
    <cellStyle name="20% - Énfasis2 4" xfId="26"/>
    <cellStyle name="20% - Énfasis2 5" xfId="27"/>
    <cellStyle name="20% - Énfasis2 6" xfId="28"/>
    <cellStyle name="20% - Énfasis2 7" xfId="29"/>
    <cellStyle name="20% - Énfasis2 8" xfId="30"/>
    <cellStyle name="20% - Énfasis2 9" xfId="31"/>
    <cellStyle name="20% - Énfasis3 10" xfId="32"/>
    <cellStyle name="20% - Énfasis3 2" xfId="33"/>
    <cellStyle name="20% - Énfasis3 3" xfId="34"/>
    <cellStyle name="20% - Énfasis3 4" xfId="35"/>
    <cellStyle name="20% - Énfasis3 5" xfId="36"/>
    <cellStyle name="20% - Énfasis3 6" xfId="37"/>
    <cellStyle name="20% - Énfasis3 7" xfId="38"/>
    <cellStyle name="20% - Énfasis3 8" xfId="39"/>
    <cellStyle name="20% - Énfasis3 9" xfId="40"/>
    <cellStyle name="20% - Énfasis4 10" xfId="41"/>
    <cellStyle name="20% - Énfasis4 2" xfId="42"/>
    <cellStyle name="20% - Énfasis4 3" xfId="43"/>
    <cellStyle name="20% - Énfasis4 4" xfId="44"/>
    <cellStyle name="20% - Énfasis4 5" xfId="45"/>
    <cellStyle name="20% - Énfasis4 6" xfId="46"/>
    <cellStyle name="20% - Énfasis4 7" xfId="47"/>
    <cellStyle name="20% - Énfasis4 8" xfId="48"/>
    <cellStyle name="20% - Énfasis4 9" xfId="49"/>
    <cellStyle name="20% - Énfasis5 10" xfId="50"/>
    <cellStyle name="20% - Énfasis5 2" xfId="51"/>
    <cellStyle name="20% - Énfasis5 3" xfId="52"/>
    <cellStyle name="20% - Énfasis5 4" xfId="53"/>
    <cellStyle name="20% - Énfasis5 5" xfId="54"/>
    <cellStyle name="20% - Énfasis5 6" xfId="55"/>
    <cellStyle name="20% - Énfasis5 7" xfId="56"/>
    <cellStyle name="20% - Énfasis5 8" xfId="57"/>
    <cellStyle name="20% - Énfasis5 9" xfId="58"/>
    <cellStyle name="20% - Énfasis6 10" xfId="59"/>
    <cellStyle name="20% - Énfasis6 2" xfId="60"/>
    <cellStyle name="20% - Énfasis6 3" xfId="61"/>
    <cellStyle name="20% - Énfasis6 4" xfId="62"/>
    <cellStyle name="20% - Énfasis6 5" xfId="63"/>
    <cellStyle name="20% - Énfasis6 6" xfId="64"/>
    <cellStyle name="20% - Énfasis6 7" xfId="65"/>
    <cellStyle name="20% - Énfasis6 8" xfId="66"/>
    <cellStyle name="20% - Énfasis6 9" xfId="67"/>
    <cellStyle name="40% - Accent1" xfId="68"/>
    <cellStyle name="40% - Accent2" xfId="69"/>
    <cellStyle name="40% - Accent3" xfId="70"/>
    <cellStyle name="40% - Accent4" xfId="71"/>
    <cellStyle name="40% - Accent5" xfId="72"/>
    <cellStyle name="40% - Accent6" xfId="73"/>
    <cellStyle name="40% - Énfasis1 10" xfId="74"/>
    <cellStyle name="40% - Énfasis1 2" xfId="75"/>
    <cellStyle name="40% - Énfasis1 3" xfId="76"/>
    <cellStyle name="40% - Énfasis1 4" xfId="77"/>
    <cellStyle name="40% - Énfasis1 5" xfId="78"/>
    <cellStyle name="40% - Énfasis1 6" xfId="79"/>
    <cellStyle name="40% - Énfasis1 7" xfId="80"/>
    <cellStyle name="40% - Énfasis1 8" xfId="81"/>
    <cellStyle name="40% - Énfasis1 9" xfId="82"/>
    <cellStyle name="40% - Énfasis2 10" xfId="83"/>
    <cellStyle name="40% - Énfasis2 2" xfId="84"/>
    <cellStyle name="40% - Énfasis2 3" xfId="85"/>
    <cellStyle name="40% - Énfasis2 4" xfId="86"/>
    <cellStyle name="40% - Énfasis2 5" xfId="87"/>
    <cellStyle name="40% - Énfasis2 6" xfId="88"/>
    <cellStyle name="40% - Énfasis2 7" xfId="89"/>
    <cellStyle name="40% - Énfasis2 8" xfId="90"/>
    <cellStyle name="40% - Énfasis2 9" xfId="91"/>
    <cellStyle name="40% - Énfasis3 10" xfId="92"/>
    <cellStyle name="40% - Énfasis3 2" xfId="93"/>
    <cellStyle name="40% - Énfasis3 3" xfId="94"/>
    <cellStyle name="40% - Énfasis3 4" xfId="95"/>
    <cellStyle name="40% - Énfasis3 5" xfId="96"/>
    <cellStyle name="40% - Énfasis3 6" xfId="97"/>
    <cellStyle name="40% - Énfasis3 7" xfId="98"/>
    <cellStyle name="40% - Énfasis3 8" xfId="99"/>
    <cellStyle name="40% - Énfasis3 9" xfId="100"/>
    <cellStyle name="40% - Énfasis4 10" xfId="101"/>
    <cellStyle name="40% - Énfasis4 2" xfId="102"/>
    <cellStyle name="40% - Énfasis4 3" xfId="103"/>
    <cellStyle name="40% - Énfasis4 4" xfId="104"/>
    <cellStyle name="40% - Énfasis4 5" xfId="105"/>
    <cellStyle name="40% - Énfasis4 6" xfId="106"/>
    <cellStyle name="40% - Énfasis4 7" xfId="107"/>
    <cellStyle name="40% - Énfasis4 8" xfId="108"/>
    <cellStyle name="40% - Énfasis4 9" xfId="109"/>
    <cellStyle name="40% - Énfasis5 10" xfId="110"/>
    <cellStyle name="40% - Énfasis5 2" xfId="111"/>
    <cellStyle name="40% - Énfasis5 3" xfId="112"/>
    <cellStyle name="40% - Énfasis5 4" xfId="113"/>
    <cellStyle name="40% - Énfasis5 5" xfId="114"/>
    <cellStyle name="40% - Énfasis5 6" xfId="115"/>
    <cellStyle name="40% - Énfasis5 7" xfId="116"/>
    <cellStyle name="40% - Énfasis5 8" xfId="117"/>
    <cellStyle name="40% - Énfasis5 9" xfId="118"/>
    <cellStyle name="40% - Énfasis6 10" xfId="119"/>
    <cellStyle name="40% - Énfasis6 2" xfId="120"/>
    <cellStyle name="40% - Énfasis6 3" xfId="121"/>
    <cellStyle name="40% - Énfasis6 4" xfId="122"/>
    <cellStyle name="40% - Énfasis6 5" xfId="123"/>
    <cellStyle name="40% - Énfasis6 6" xfId="124"/>
    <cellStyle name="40% - Énfasis6 7" xfId="125"/>
    <cellStyle name="40% - Énfasis6 8" xfId="126"/>
    <cellStyle name="40% - Énfasis6 9" xfId="127"/>
    <cellStyle name="60% - Accent1" xfId="128"/>
    <cellStyle name="60% - Accent2" xfId="129"/>
    <cellStyle name="60% - Accent3" xfId="130"/>
    <cellStyle name="60% - Accent4" xfId="131"/>
    <cellStyle name="60% - Accent5" xfId="132"/>
    <cellStyle name="60% - Accent6" xfId="133"/>
    <cellStyle name="60% - Énfasis1 10" xfId="134"/>
    <cellStyle name="60% - Énfasis1 2" xfId="135"/>
    <cellStyle name="60% - Énfasis1 3" xfId="136"/>
    <cellStyle name="60% - Énfasis1 4" xfId="137"/>
    <cellStyle name="60% - Énfasis1 5" xfId="138"/>
    <cellStyle name="60% - Énfasis1 6" xfId="139"/>
    <cellStyle name="60% - Énfasis1 7" xfId="140"/>
    <cellStyle name="60% - Énfasis1 8" xfId="141"/>
    <cellStyle name="60% - Énfasis1 9" xfId="142"/>
    <cellStyle name="60% - Énfasis2 10" xfId="143"/>
    <cellStyle name="60% - Énfasis2 2" xfId="144"/>
    <cellStyle name="60% - Énfasis2 3" xfId="145"/>
    <cellStyle name="60% - Énfasis2 4" xfId="146"/>
    <cellStyle name="60% - Énfasis2 5" xfId="147"/>
    <cellStyle name="60% - Énfasis2 6" xfId="148"/>
    <cellStyle name="60% - Énfasis2 7" xfId="149"/>
    <cellStyle name="60% - Énfasis2 8" xfId="150"/>
    <cellStyle name="60% - Énfasis2 9" xfId="151"/>
    <cellStyle name="60% - Énfasis3 10" xfId="152"/>
    <cellStyle name="60% - Énfasis3 2" xfId="153"/>
    <cellStyle name="60% - Énfasis3 3" xfId="154"/>
    <cellStyle name="60% - Énfasis3 4" xfId="155"/>
    <cellStyle name="60% - Énfasis3 5" xfId="156"/>
    <cellStyle name="60% - Énfasis3 6" xfId="157"/>
    <cellStyle name="60% - Énfasis3 7" xfId="158"/>
    <cellStyle name="60% - Énfasis3 8" xfId="159"/>
    <cellStyle name="60% - Énfasis3 9" xfId="160"/>
    <cellStyle name="60% - Énfasis4 10" xfId="161"/>
    <cellStyle name="60% - Énfasis4 2" xfId="162"/>
    <cellStyle name="60% - Énfasis4 3" xfId="163"/>
    <cellStyle name="60% - Énfasis4 4" xfId="164"/>
    <cellStyle name="60% - Énfasis4 5" xfId="165"/>
    <cellStyle name="60% - Énfasis4 6" xfId="166"/>
    <cellStyle name="60% - Énfasis4 7" xfId="167"/>
    <cellStyle name="60% - Énfasis4 8" xfId="168"/>
    <cellStyle name="60% - Énfasis4 9" xfId="169"/>
    <cellStyle name="60% - Énfasis5 10" xfId="170"/>
    <cellStyle name="60% - Énfasis5 2" xfId="171"/>
    <cellStyle name="60% - Énfasis5 3" xfId="172"/>
    <cellStyle name="60% - Énfasis5 4" xfId="173"/>
    <cellStyle name="60% - Énfasis5 5" xfId="174"/>
    <cellStyle name="60% - Énfasis5 6" xfId="175"/>
    <cellStyle name="60% - Énfasis5 7" xfId="176"/>
    <cellStyle name="60% - Énfasis5 8" xfId="177"/>
    <cellStyle name="60% - Énfasis5 9" xfId="178"/>
    <cellStyle name="60% - Énfasis6 10" xfId="179"/>
    <cellStyle name="60% - Énfasis6 2" xfId="180"/>
    <cellStyle name="60% - Énfasis6 3" xfId="181"/>
    <cellStyle name="60% - Énfasis6 4" xfId="182"/>
    <cellStyle name="60% - Énfasis6 5" xfId="183"/>
    <cellStyle name="60% - Énfasis6 6" xfId="184"/>
    <cellStyle name="60% - Énfasis6 7" xfId="185"/>
    <cellStyle name="60% - Énfasis6 8" xfId="186"/>
    <cellStyle name="60% - Énfasis6 9" xfId="187"/>
    <cellStyle name="Accent1" xfId="188"/>
    <cellStyle name="Accent2" xfId="189"/>
    <cellStyle name="Accent3" xfId="190"/>
    <cellStyle name="Accent4" xfId="191"/>
    <cellStyle name="Accent5" xfId="192"/>
    <cellStyle name="Accent6" xfId="193"/>
    <cellStyle name="Bad" xfId="194"/>
    <cellStyle name="Buena 10" xfId="195"/>
    <cellStyle name="Buena 2" xfId="196"/>
    <cellStyle name="Buena 3" xfId="197"/>
    <cellStyle name="Buena 4" xfId="198"/>
    <cellStyle name="Buena 5" xfId="199"/>
    <cellStyle name="Buena 6" xfId="200"/>
    <cellStyle name="Buena 7" xfId="201"/>
    <cellStyle name="Buena 8" xfId="202"/>
    <cellStyle name="Buena 9" xfId="203"/>
    <cellStyle name="Calculation" xfId="204"/>
    <cellStyle name="Cálculo 10" xfId="205"/>
    <cellStyle name="Cálculo 2" xfId="206"/>
    <cellStyle name="Cálculo 3" xfId="207"/>
    <cellStyle name="Cálculo 4" xfId="208"/>
    <cellStyle name="Cálculo 5" xfId="209"/>
    <cellStyle name="Cálculo 6" xfId="210"/>
    <cellStyle name="Cálculo 7" xfId="211"/>
    <cellStyle name="Cálculo 8" xfId="212"/>
    <cellStyle name="Cálculo 9" xfId="213"/>
    <cellStyle name="Celda de comprobación 10" xfId="214"/>
    <cellStyle name="Celda de comprobación 2" xfId="215"/>
    <cellStyle name="Celda de comprobación 3" xfId="216"/>
    <cellStyle name="Celda de comprobación 4" xfId="217"/>
    <cellStyle name="Celda de comprobación 5" xfId="218"/>
    <cellStyle name="Celda de comprobación 6" xfId="219"/>
    <cellStyle name="Celda de comprobación 7" xfId="220"/>
    <cellStyle name="Celda de comprobación 8" xfId="221"/>
    <cellStyle name="Celda de comprobación 9" xfId="222"/>
    <cellStyle name="Celda vinculada 10" xfId="223"/>
    <cellStyle name="Celda vinculada 2" xfId="224"/>
    <cellStyle name="Celda vinculada 3" xfId="225"/>
    <cellStyle name="Celda vinculada 4" xfId="226"/>
    <cellStyle name="Celda vinculada 5" xfId="227"/>
    <cellStyle name="Celda vinculada 6" xfId="228"/>
    <cellStyle name="Celda vinculada 7" xfId="229"/>
    <cellStyle name="Celda vinculada 8" xfId="230"/>
    <cellStyle name="Celda vinculada 9" xfId="231"/>
    <cellStyle name="Check Cell" xfId="232"/>
    <cellStyle name="Encabezado 4 10" xfId="233"/>
    <cellStyle name="Encabezado 4 2" xfId="234"/>
    <cellStyle name="Encabezado 4 3" xfId="235"/>
    <cellStyle name="Encabezado 4 4" xfId="236"/>
    <cellStyle name="Encabezado 4 5" xfId="237"/>
    <cellStyle name="Encabezado 4 6" xfId="238"/>
    <cellStyle name="Encabezado 4 7" xfId="239"/>
    <cellStyle name="Encabezado 4 8" xfId="240"/>
    <cellStyle name="Encabezado 4 9" xfId="241"/>
    <cellStyle name="Énfasis1 10" xfId="242"/>
    <cellStyle name="Énfasis1 2" xfId="243"/>
    <cellStyle name="Énfasis1 3" xfId="244"/>
    <cellStyle name="Énfasis1 4" xfId="245"/>
    <cellStyle name="Énfasis1 5" xfId="246"/>
    <cellStyle name="Énfasis1 6" xfId="247"/>
    <cellStyle name="Énfasis1 7" xfId="248"/>
    <cellStyle name="Énfasis1 8" xfId="249"/>
    <cellStyle name="Énfasis1 9" xfId="250"/>
    <cellStyle name="Énfasis2 10" xfId="251"/>
    <cellStyle name="Énfasis2 2" xfId="252"/>
    <cellStyle name="Énfasis2 3" xfId="253"/>
    <cellStyle name="Énfasis2 4" xfId="254"/>
    <cellStyle name="Énfasis2 5" xfId="255"/>
    <cellStyle name="Énfasis2 6" xfId="256"/>
    <cellStyle name="Énfasis2 7" xfId="257"/>
    <cellStyle name="Énfasis2 8" xfId="258"/>
    <cellStyle name="Énfasis2 9" xfId="259"/>
    <cellStyle name="Énfasis3 10" xfId="260"/>
    <cellStyle name="Énfasis3 2" xfId="261"/>
    <cellStyle name="Énfasis3 3" xfId="262"/>
    <cellStyle name="Énfasis3 4" xfId="263"/>
    <cellStyle name="Énfasis3 5" xfId="264"/>
    <cellStyle name="Énfasis3 6" xfId="265"/>
    <cellStyle name="Énfasis3 7" xfId="266"/>
    <cellStyle name="Énfasis3 8" xfId="267"/>
    <cellStyle name="Énfasis3 9" xfId="268"/>
    <cellStyle name="Énfasis4 10" xfId="269"/>
    <cellStyle name="Énfasis4 2" xfId="270"/>
    <cellStyle name="Énfasis4 3" xfId="271"/>
    <cellStyle name="Énfasis4 4" xfId="272"/>
    <cellStyle name="Énfasis4 5" xfId="273"/>
    <cellStyle name="Énfasis4 6" xfId="274"/>
    <cellStyle name="Énfasis4 7" xfId="275"/>
    <cellStyle name="Énfasis4 8" xfId="276"/>
    <cellStyle name="Énfasis4 9" xfId="277"/>
    <cellStyle name="Énfasis5 10" xfId="278"/>
    <cellStyle name="Énfasis5 2" xfId="279"/>
    <cellStyle name="Énfasis5 3" xfId="280"/>
    <cellStyle name="Énfasis5 4" xfId="281"/>
    <cellStyle name="Énfasis5 5" xfId="282"/>
    <cellStyle name="Énfasis5 6" xfId="283"/>
    <cellStyle name="Énfasis5 7" xfId="284"/>
    <cellStyle name="Énfasis5 8" xfId="285"/>
    <cellStyle name="Énfasis5 9" xfId="286"/>
    <cellStyle name="Énfasis6 10" xfId="287"/>
    <cellStyle name="Énfasis6 2" xfId="288"/>
    <cellStyle name="Énfasis6 3" xfId="289"/>
    <cellStyle name="Énfasis6 4" xfId="290"/>
    <cellStyle name="Énfasis6 5" xfId="291"/>
    <cellStyle name="Énfasis6 6" xfId="292"/>
    <cellStyle name="Énfasis6 7" xfId="293"/>
    <cellStyle name="Énfasis6 8" xfId="294"/>
    <cellStyle name="Énfasis6 9" xfId="295"/>
    <cellStyle name="Entrada 10" xfId="296"/>
    <cellStyle name="Entrada 2" xfId="297"/>
    <cellStyle name="Entrada 3" xfId="298"/>
    <cellStyle name="Entrada 4" xfId="299"/>
    <cellStyle name="Entrada 5" xfId="300"/>
    <cellStyle name="Entrada 6" xfId="301"/>
    <cellStyle name="Entrada 7" xfId="302"/>
    <cellStyle name="Entrada 8" xfId="303"/>
    <cellStyle name="Entrada 9" xfId="304"/>
    <cellStyle name="Euro" xfId="305"/>
    <cellStyle name="Euro 2" xfId="306"/>
    <cellStyle name="Euro 3" xfId="307"/>
    <cellStyle name="Euro 4" xfId="308"/>
    <cellStyle name="Explanatory Text" xfId="309"/>
    <cellStyle name="Good" xfId="310"/>
    <cellStyle name="Heading 1" xfId="311"/>
    <cellStyle name="Heading 2" xfId="312"/>
    <cellStyle name="Heading 3" xfId="313"/>
    <cellStyle name="Heading 4" xfId="314"/>
    <cellStyle name="Incorrecto 10" xfId="315"/>
    <cellStyle name="Incorrecto 2" xfId="316"/>
    <cellStyle name="Incorrecto 3" xfId="317"/>
    <cellStyle name="Incorrecto 4" xfId="318"/>
    <cellStyle name="Incorrecto 5" xfId="319"/>
    <cellStyle name="Incorrecto 6" xfId="320"/>
    <cellStyle name="Incorrecto 7" xfId="321"/>
    <cellStyle name="Incorrecto 8" xfId="322"/>
    <cellStyle name="Incorrecto 9" xfId="323"/>
    <cellStyle name="Input" xfId="324"/>
    <cellStyle name="Linked Cell" xfId="325"/>
    <cellStyle name="Millares" xfId="1" builtinId="3"/>
    <cellStyle name="Millares 10" xfId="326"/>
    <cellStyle name="Millares 10 2" xfId="327"/>
    <cellStyle name="Millares 11" xfId="328"/>
    <cellStyle name="Millares 15" xfId="329"/>
    <cellStyle name="Millares 16" xfId="330"/>
    <cellStyle name="Millares 17" xfId="331"/>
    <cellStyle name="Millares 18" xfId="332"/>
    <cellStyle name="Millares 19" xfId="333"/>
    <cellStyle name="Millares 2" xfId="334"/>
    <cellStyle name="Millares 2 10" xfId="335"/>
    <cellStyle name="Millares 2 11" xfId="336"/>
    <cellStyle name="Millares 2 11 2" xfId="337"/>
    <cellStyle name="Millares 2 12" xfId="338"/>
    <cellStyle name="Millares 2 13" xfId="339"/>
    <cellStyle name="Millares 2 14" xfId="340"/>
    <cellStyle name="Millares 2 15" xfId="341"/>
    <cellStyle name="Millares 2 16" xfId="342"/>
    <cellStyle name="Millares 2 17" xfId="343"/>
    <cellStyle name="Millares 2 18" xfId="344"/>
    <cellStyle name="Millares 2 19" xfId="345"/>
    <cellStyle name="Millares 2 2" xfId="346"/>
    <cellStyle name="Millares 2 2 2" xfId="347"/>
    <cellStyle name="Millares 2 2 2 2" xfId="348"/>
    <cellStyle name="Millares 2 2 3" xfId="349"/>
    <cellStyle name="Millares 2 2 4" xfId="350"/>
    <cellStyle name="Millares 2 2 5" xfId="351"/>
    <cellStyle name="Millares 2 20" xfId="352"/>
    <cellStyle name="Millares 2 21" xfId="353"/>
    <cellStyle name="Millares 2 22" xfId="354"/>
    <cellStyle name="Millares 2 23" xfId="355"/>
    <cellStyle name="Millares 2 24" xfId="356"/>
    <cellStyle name="Millares 2 25" xfId="357"/>
    <cellStyle name="Millares 2 26" xfId="358"/>
    <cellStyle name="Millares 2 27" xfId="359"/>
    <cellStyle name="Millares 2 28" xfId="360"/>
    <cellStyle name="Millares 2 29" xfId="361"/>
    <cellStyle name="Millares 2 3" xfId="362"/>
    <cellStyle name="Millares 2 3 2" xfId="363"/>
    <cellStyle name="Millares 2 3 2 2" xfId="364"/>
    <cellStyle name="Millares 2 3 2 3" xfId="365"/>
    <cellStyle name="Millares 2 3 3" xfId="366"/>
    <cellStyle name="Millares 2 3 4" xfId="367"/>
    <cellStyle name="Millares 2 30" xfId="368"/>
    <cellStyle name="Millares 2 4" xfId="369"/>
    <cellStyle name="Millares 2 4 2" xfId="370"/>
    <cellStyle name="Millares 2 4 3" xfId="371"/>
    <cellStyle name="Millares 2 5" xfId="372"/>
    <cellStyle name="Millares 2 5 2" xfId="373"/>
    <cellStyle name="Millares 2 5 3" xfId="374"/>
    <cellStyle name="Millares 2 6" xfId="375"/>
    <cellStyle name="Millares 2 7" xfId="376"/>
    <cellStyle name="Millares 2 7 2" xfId="377"/>
    <cellStyle name="Millares 2 7 3" xfId="378"/>
    <cellStyle name="Millares 2 8" xfId="379"/>
    <cellStyle name="Millares 2 9" xfId="380"/>
    <cellStyle name="Millares 21" xfId="381"/>
    <cellStyle name="Millares 21 2" xfId="382"/>
    <cellStyle name="Millares 3" xfId="383"/>
    <cellStyle name="Millares 3 2" xfId="384"/>
    <cellStyle name="Millares 3 3" xfId="385"/>
    <cellStyle name="Millares 3 4" xfId="386"/>
    <cellStyle name="Millares 4" xfId="387"/>
    <cellStyle name="Millares 4 2" xfId="388"/>
    <cellStyle name="Millares 4 3" xfId="389"/>
    <cellStyle name="Millares 4 4" xfId="390"/>
    <cellStyle name="Millares 5 2" xfId="391"/>
    <cellStyle name="Millares 5 3" xfId="392"/>
    <cellStyle name="Millares 6 2" xfId="393"/>
    <cellStyle name="Millares 6 3" xfId="394"/>
    <cellStyle name="Millares 7 2" xfId="395"/>
    <cellStyle name="Millares 7 3" xfId="396"/>
    <cellStyle name="Millares 8 2" xfId="397"/>
    <cellStyle name="Millares 8 3" xfId="398"/>
    <cellStyle name="Moneda 10" xfId="399"/>
    <cellStyle name="Moneda 11" xfId="400"/>
    <cellStyle name="Moneda 15" xfId="401"/>
    <cellStyle name="Moneda 2" xfId="402"/>
    <cellStyle name="Moneda 2 10" xfId="403"/>
    <cellStyle name="Moneda 2 2" xfId="404"/>
    <cellStyle name="Moneda 2 3" xfId="405"/>
    <cellStyle name="Moneda 2 4" xfId="406"/>
    <cellStyle name="Moneda 2 5" xfId="407"/>
    <cellStyle name="Moneda 2 6" xfId="408"/>
    <cellStyle name="Moneda 2 7" xfId="409"/>
    <cellStyle name="Moneda 2 8" xfId="410"/>
    <cellStyle name="Moneda 2 9" xfId="411"/>
    <cellStyle name="Moneda 2_Xl0000159" xfId="412"/>
    <cellStyle name="Moneda 3" xfId="413"/>
    <cellStyle name="Moneda 3 2" xfId="414"/>
    <cellStyle name="Moneda 3 3" xfId="415"/>
    <cellStyle name="Moneda 3 4" xfId="416"/>
    <cellStyle name="Moneda 4" xfId="5"/>
    <cellStyle name="Moneda 4 2" xfId="417"/>
    <cellStyle name="Moneda 4 3" xfId="418"/>
    <cellStyle name="Moneda 5" xfId="419"/>
    <cellStyle name="Moneda 5 2" xfId="420"/>
    <cellStyle name="Moneda 6" xfId="421"/>
    <cellStyle name="Normal" xfId="0" builtinId="0"/>
    <cellStyle name="Normal 10" xfId="422"/>
    <cellStyle name="Normal 2" xfId="2"/>
    <cellStyle name="Normal 2 10" xfId="423"/>
    <cellStyle name="Normal 2 11" xfId="424"/>
    <cellStyle name="Normal 2 12" xfId="425"/>
    <cellStyle name="Normal 2 13" xfId="426"/>
    <cellStyle name="Normal 2 14" xfId="427"/>
    <cellStyle name="Normal 2 15" xfId="428"/>
    <cellStyle name="Normal 2 16" xfId="429"/>
    <cellStyle name="Normal 2 17" xfId="430"/>
    <cellStyle name="Normal 2 2" xfId="431"/>
    <cellStyle name="Normal 2 2 2" xfId="432"/>
    <cellStyle name="Normal 2 2 2 2" xfId="433"/>
    <cellStyle name="Normal 2 2 2 3" xfId="434"/>
    <cellStyle name="Normal 2 2 3" xfId="435"/>
    <cellStyle name="Normal 2 2 4" xfId="436"/>
    <cellStyle name="Normal 2 3" xfId="437"/>
    <cellStyle name="Normal 2 4" xfId="438"/>
    <cellStyle name="Normal 2 5" xfId="439"/>
    <cellStyle name="Normal 2 6" xfId="440"/>
    <cellStyle name="Normal 2 7" xfId="441"/>
    <cellStyle name="Normal 2 7 2" xfId="442"/>
    <cellStyle name="Normal 2 7 3" xfId="443"/>
    <cellStyle name="Normal 2 8" xfId="444"/>
    <cellStyle name="Normal 2 9" xfId="445"/>
    <cellStyle name="Normal 2_BASE APU'S" xfId="446"/>
    <cellStyle name="Normal 3" xfId="447"/>
    <cellStyle name="Normal 3 10" xfId="448"/>
    <cellStyle name="Normal 3 11" xfId="449"/>
    <cellStyle name="Normal 3 12" xfId="450"/>
    <cellStyle name="Normal 3 13" xfId="451"/>
    <cellStyle name="Normal 3 14" xfId="452"/>
    <cellStyle name="Normal 3 15" xfId="453"/>
    <cellStyle name="Normal 3 16" xfId="454"/>
    <cellStyle name="Normal 3 16 2" xfId="455"/>
    <cellStyle name="Normal 3 17" xfId="456"/>
    <cellStyle name="Normal 3 18" xfId="457"/>
    <cellStyle name="Normal 3 19" xfId="458"/>
    <cellStyle name="Normal 3 2" xfId="459"/>
    <cellStyle name="Normal 3 20" xfId="460"/>
    <cellStyle name="Normal 3 21" xfId="461"/>
    <cellStyle name="Normal 3 22" xfId="462"/>
    <cellStyle name="Normal 3 23" xfId="463"/>
    <cellStyle name="Normal 3 24" xfId="464"/>
    <cellStyle name="Normal 3 25" xfId="465"/>
    <cellStyle name="Normal 3 26" xfId="466"/>
    <cellStyle name="Normal 3 27" xfId="467"/>
    <cellStyle name="Normal 3 28" xfId="468"/>
    <cellStyle name="Normal 3 29" xfId="469"/>
    <cellStyle name="Normal 3 3" xfId="470"/>
    <cellStyle name="Normal 3 30" xfId="471"/>
    <cellStyle name="Normal 3 4" xfId="472"/>
    <cellStyle name="Normal 3 5" xfId="473"/>
    <cellStyle name="Normal 3 6" xfId="474"/>
    <cellStyle name="Normal 3 7" xfId="475"/>
    <cellStyle name="Normal 3 8" xfId="476"/>
    <cellStyle name="Normal 3 9" xfId="477"/>
    <cellStyle name="Normal 3_PPTOs ACU SINAI + precios" xfId="478"/>
    <cellStyle name="Normal 4" xfId="479"/>
    <cellStyle name="Normal 5" xfId="480"/>
    <cellStyle name="Normal 6" xfId="481"/>
    <cellStyle name="Normal 8" xfId="7"/>
    <cellStyle name="Normal_FUNDADORES 3" xfId="3"/>
    <cellStyle name="Normal_HOJA DE DISEÑO" xfId="4"/>
    <cellStyle name="Normal_Xl0000022 2" xfId="6"/>
    <cellStyle name="Notas 10" xfId="482"/>
    <cellStyle name="Notas 2" xfId="483"/>
    <cellStyle name="Notas 3" xfId="484"/>
    <cellStyle name="Notas 4" xfId="485"/>
    <cellStyle name="Notas 5" xfId="486"/>
    <cellStyle name="Notas 6" xfId="487"/>
    <cellStyle name="Notas 7" xfId="488"/>
    <cellStyle name="Notas 8" xfId="489"/>
    <cellStyle name="Notas 9" xfId="490"/>
    <cellStyle name="Note" xfId="491"/>
    <cellStyle name="Output" xfId="492"/>
    <cellStyle name="Porcentaje 2" xfId="493"/>
    <cellStyle name="Porcentaje 3" xfId="494"/>
    <cellStyle name="Porcentaje 3 2" xfId="495"/>
    <cellStyle name="Porcentual 10" xfId="496"/>
    <cellStyle name="Porcentual 2" xfId="497"/>
    <cellStyle name="Porcentual 2 2" xfId="498"/>
    <cellStyle name="Porcentual 2 3" xfId="499"/>
    <cellStyle name="Porcentual 2 4" xfId="500"/>
    <cellStyle name="Porcentual 3" xfId="501"/>
    <cellStyle name="Porcentual 3 10" xfId="502"/>
    <cellStyle name="Porcentual 3 11" xfId="503"/>
    <cellStyle name="Porcentual 3 12" xfId="504"/>
    <cellStyle name="Porcentual 3 13" xfId="505"/>
    <cellStyle name="Porcentual 3 14" xfId="506"/>
    <cellStyle name="Porcentual 3 15" xfId="507"/>
    <cellStyle name="Porcentual 3 16" xfId="508"/>
    <cellStyle name="Porcentual 3 17" xfId="509"/>
    <cellStyle name="Porcentual 3 2" xfId="510"/>
    <cellStyle name="Porcentual 3 3" xfId="511"/>
    <cellStyle name="Porcentual 3 4" xfId="512"/>
    <cellStyle name="Porcentual 3 5" xfId="513"/>
    <cellStyle name="Porcentual 3 6" xfId="514"/>
    <cellStyle name="Porcentual 3 7" xfId="515"/>
    <cellStyle name="Porcentual 3 8" xfId="516"/>
    <cellStyle name="Porcentual 3 9" xfId="517"/>
    <cellStyle name="Salida 10" xfId="518"/>
    <cellStyle name="Salida 2" xfId="519"/>
    <cellStyle name="Salida 3" xfId="520"/>
    <cellStyle name="Salida 4" xfId="521"/>
    <cellStyle name="Salida 5" xfId="522"/>
    <cellStyle name="Salida 6" xfId="523"/>
    <cellStyle name="Salida 7" xfId="524"/>
    <cellStyle name="Salida 8" xfId="525"/>
    <cellStyle name="Salida 9" xfId="526"/>
    <cellStyle name="Texto de advertencia 10" xfId="527"/>
    <cellStyle name="Texto de advertencia 2" xfId="528"/>
    <cellStyle name="Texto de advertencia 3" xfId="529"/>
    <cellStyle name="Texto de advertencia 4" xfId="530"/>
    <cellStyle name="Texto de advertencia 5" xfId="531"/>
    <cellStyle name="Texto de advertencia 6" xfId="532"/>
    <cellStyle name="Texto de advertencia 7" xfId="533"/>
    <cellStyle name="Texto de advertencia 8" xfId="534"/>
    <cellStyle name="Texto de advertencia 9" xfId="535"/>
    <cellStyle name="Texto explicativo 10" xfId="536"/>
    <cellStyle name="Texto explicativo 2" xfId="537"/>
    <cellStyle name="Texto explicativo 3" xfId="538"/>
    <cellStyle name="Texto explicativo 4" xfId="539"/>
    <cellStyle name="Texto explicativo 5" xfId="540"/>
    <cellStyle name="Texto explicativo 6" xfId="541"/>
    <cellStyle name="Texto explicativo 7" xfId="542"/>
    <cellStyle name="Texto explicativo 8" xfId="543"/>
    <cellStyle name="Texto explicativo 9" xfId="544"/>
    <cellStyle name="Title" xfId="545"/>
    <cellStyle name="Título 1 10" xfId="546"/>
    <cellStyle name="Título 1 2" xfId="547"/>
    <cellStyle name="Título 1 3" xfId="548"/>
    <cellStyle name="Título 1 4" xfId="549"/>
    <cellStyle name="Título 1 5" xfId="550"/>
    <cellStyle name="Título 1 6" xfId="551"/>
    <cellStyle name="Título 1 7" xfId="552"/>
    <cellStyle name="Título 1 8" xfId="553"/>
    <cellStyle name="Título 1 9" xfId="554"/>
    <cellStyle name="Título 10" xfId="555"/>
    <cellStyle name="Título 11" xfId="556"/>
    <cellStyle name="Título 12" xfId="557"/>
    <cellStyle name="Título 2 10" xfId="558"/>
    <cellStyle name="Título 2 2" xfId="559"/>
    <cellStyle name="Título 2 3" xfId="560"/>
    <cellStyle name="Título 2 4" xfId="561"/>
    <cellStyle name="Título 2 5" xfId="562"/>
    <cellStyle name="Título 2 6" xfId="563"/>
    <cellStyle name="Título 2 7" xfId="564"/>
    <cellStyle name="Título 2 8" xfId="565"/>
    <cellStyle name="Título 2 9" xfId="566"/>
    <cellStyle name="Título 3 10" xfId="567"/>
    <cellStyle name="Título 3 2" xfId="568"/>
    <cellStyle name="Título 3 3" xfId="569"/>
    <cellStyle name="Título 3 4" xfId="570"/>
    <cellStyle name="Título 3 5" xfId="571"/>
    <cellStyle name="Título 3 6" xfId="572"/>
    <cellStyle name="Título 3 7" xfId="573"/>
    <cellStyle name="Título 3 8" xfId="574"/>
    <cellStyle name="Título 3 9" xfId="575"/>
    <cellStyle name="Título 4" xfId="576"/>
    <cellStyle name="Título 5" xfId="577"/>
    <cellStyle name="Título 6" xfId="578"/>
    <cellStyle name="Título 7" xfId="579"/>
    <cellStyle name="Título 8" xfId="580"/>
    <cellStyle name="Título 9" xfId="581"/>
    <cellStyle name="Warning Text" xfId="582"/>
  </cellStyles>
  <dxfs count="1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yectos3\Users\GUSTAVO%20RAMBAUTH\ADESA\A&#209;O%202009\COLECTOR%20SINCELEJITO\Otros\Mis%20Apus\Partidimetro%20Actualizado%20ADESA%20(01-09-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 GENERAL"/>
      <sheetName val="LISTA APUS PRELIMINARES"/>
      <sheetName val="LISTA APUS EXCAVACIONES"/>
      <sheetName val="LISTA APUS RELLENOS"/>
      <sheetName val="LISTA APUS CONCRETOS"/>
      <sheetName val="LISTA APUS ACUEDUCTO"/>
      <sheetName val="LISTA APUS ALCANTARILLADO"/>
      <sheetName val="APUS PRELIMINARES"/>
      <sheetName val="APUS EXCAVACIONES"/>
      <sheetName val="APUS RELLENOS"/>
      <sheetName val="APUS CONCRETOS"/>
      <sheetName val="APUS ACUEDUCTO"/>
      <sheetName val="APUS ALCANTARILLADO"/>
      <sheetName val="APUS CAJA"/>
      <sheetName val="APUS CAJA (2)"/>
      <sheetName val="Caja Domiciliaria"/>
      <sheetName val="LISTA INSUMOS "/>
      <sheetName val="LISTA MANO DE OBRA"/>
      <sheetName val="LISTA EQUIPO"/>
      <sheetName val="LISTA TRANSPORT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76"/>
  <sheetViews>
    <sheetView showGridLines="0" tabSelected="1" view="pageBreakPreview" topLeftCell="B83" zoomScale="110" zoomScaleNormal="100" zoomScaleSheetLayoutView="110" workbookViewId="0">
      <selection activeCell="E94" sqref="E94"/>
    </sheetView>
  </sheetViews>
  <sheetFormatPr baseColWidth="10" defaultColWidth="11.42578125" defaultRowHeight="11.25" x14ac:dyDescent="0.25"/>
  <cols>
    <col min="1" max="1" width="7.140625" style="34" hidden="1" customWidth="1"/>
    <col min="2" max="2" width="5.85546875" style="24" customWidth="1"/>
    <col min="3" max="3" width="41.28515625" style="24" customWidth="1"/>
    <col min="4" max="4" width="5.85546875" style="35" customWidth="1"/>
    <col min="5" max="5" width="7.7109375" style="24" customWidth="1"/>
    <col min="6" max="6" width="13" style="24" customWidth="1"/>
    <col min="7" max="7" width="13.28515625" style="36" customWidth="1"/>
    <col min="8" max="9" width="12.42578125" style="36" customWidth="1"/>
    <col min="10" max="10" width="16.140625" style="24" customWidth="1"/>
    <col min="11" max="11" width="5.7109375" style="24" bestFit="1" customWidth="1"/>
    <col min="12" max="12" width="11.42578125" style="24"/>
    <col min="13" max="13" width="14.28515625" style="24" bestFit="1" customWidth="1"/>
    <col min="14" max="15" width="13.85546875" style="24" bestFit="1" customWidth="1"/>
    <col min="16" max="16384" width="11.42578125" style="24"/>
  </cols>
  <sheetData>
    <row r="1" spans="1:13" s="20" customFormat="1" ht="20.25" customHeight="1" x14ac:dyDescent="0.25">
      <c r="A1" s="19"/>
      <c r="B1" s="75" t="s">
        <v>35</v>
      </c>
      <c r="C1" s="76"/>
      <c r="D1" s="76"/>
      <c r="E1" s="76"/>
      <c r="F1" s="76"/>
      <c r="G1" s="76"/>
      <c r="H1" s="76"/>
      <c r="I1" s="76"/>
      <c r="K1" s="21"/>
      <c r="L1" s="21"/>
    </row>
    <row r="2" spans="1:13" s="20" customFormat="1" ht="9.75" customHeight="1" x14ac:dyDescent="0.25">
      <c r="A2" s="19"/>
      <c r="B2" s="77"/>
      <c r="C2" s="78"/>
      <c r="D2" s="78"/>
      <c r="E2" s="78"/>
      <c r="F2" s="78"/>
      <c r="G2" s="78"/>
      <c r="H2" s="78"/>
      <c r="I2" s="78"/>
      <c r="J2" s="21"/>
      <c r="K2" s="21"/>
      <c r="L2" s="21"/>
    </row>
    <row r="3" spans="1:13" s="20" customFormat="1" ht="18" customHeight="1" x14ac:dyDescent="0.25">
      <c r="A3" s="19"/>
      <c r="B3" s="79" t="s">
        <v>0</v>
      </c>
      <c r="C3" s="80"/>
      <c r="D3" s="80"/>
      <c r="E3" s="80"/>
      <c r="F3" s="80"/>
      <c r="G3" s="80"/>
      <c r="H3" s="80"/>
      <c r="I3" s="80"/>
      <c r="J3" s="21"/>
      <c r="K3" s="21"/>
      <c r="L3" s="21"/>
    </row>
    <row r="4" spans="1:13" s="20" customFormat="1" ht="5.0999999999999996" customHeight="1" x14ac:dyDescent="0.25">
      <c r="A4" s="19"/>
      <c r="B4" s="81"/>
      <c r="C4" s="82"/>
      <c r="D4" s="82"/>
      <c r="E4" s="82"/>
      <c r="F4" s="82"/>
      <c r="G4" s="82"/>
      <c r="H4" s="82"/>
      <c r="I4" s="83"/>
    </row>
    <row r="5" spans="1:13" ht="15" customHeight="1" x14ac:dyDescent="0.25">
      <c r="A5" s="23" t="s">
        <v>6</v>
      </c>
      <c r="B5" s="54" t="s">
        <v>7</v>
      </c>
      <c r="C5" s="55"/>
      <c r="D5" s="55"/>
      <c r="E5" s="55"/>
      <c r="F5" s="55"/>
      <c r="G5" s="55"/>
      <c r="H5" s="55"/>
      <c r="I5" s="55"/>
      <c r="L5" s="20"/>
      <c r="M5" s="20"/>
    </row>
    <row r="6" spans="1:13" ht="5.25" customHeight="1" x14ac:dyDescent="0.25">
      <c r="A6" s="23"/>
      <c r="B6" s="84"/>
      <c r="C6" s="85"/>
      <c r="D6" s="85"/>
      <c r="E6" s="85"/>
      <c r="F6" s="85"/>
      <c r="G6" s="85"/>
      <c r="H6" s="85"/>
      <c r="I6" s="86"/>
      <c r="L6" s="20"/>
      <c r="M6" s="20"/>
    </row>
    <row r="7" spans="1:13" s="20" customFormat="1" ht="43.5" customHeight="1" x14ac:dyDescent="0.25">
      <c r="A7" s="25"/>
      <c r="B7" s="2" t="s">
        <v>1</v>
      </c>
      <c r="C7" s="3" t="s">
        <v>256</v>
      </c>
      <c r="D7" s="3" t="s">
        <v>2</v>
      </c>
      <c r="E7" s="4" t="s">
        <v>3</v>
      </c>
      <c r="F7" s="3" t="s">
        <v>4</v>
      </c>
      <c r="G7" s="67" t="s">
        <v>5</v>
      </c>
      <c r="H7" s="87" t="s">
        <v>277</v>
      </c>
      <c r="I7" s="22" t="s">
        <v>278</v>
      </c>
    </row>
    <row r="8" spans="1:13" s="20" customFormat="1" ht="6.75" customHeight="1" x14ac:dyDescent="0.25">
      <c r="A8" s="25"/>
      <c r="B8" s="59"/>
      <c r="C8" s="60"/>
      <c r="D8" s="60"/>
      <c r="E8" s="60"/>
      <c r="F8" s="60"/>
      <c r="G8" s="66"/>
      <c r="H8" s="61"/>
      <c r="I8" s="61"/>
    </row>
    <row r="9" spans="1:13" s="20" customFormat="1" ht="14.25" customHeight="1" x14ac:dyDescent="0.25">
      <c r="A9" s="25"/>
      <c r="B9" s="38">
        <v>1</v>
      </c>
      <c r="C9" s="37" t="s">
        <v>36</v>
      </c>
      <c r="D9" s="9"/>
      <c r="E9" s="26"/>
      <c r="F9" s="27"/>
      <c r="G9" s="64"/>
      <c r="H9" s="64"/>
      <c r="I9" s="62"/>
    </row>
    <row r="10" spans="1:13" s="20" customFormat="1" ht="14.25" customHeight="1" x14ac:dyDescent="0.25">
      <c r="A10" s="25"/>
      <c r="B10" s="38" t="s">
        <v>37</v>
      </c>
      <c r="C10" s="37" t="s">
        <v>38</v>
      </c>
      <c r="D10" s="9"/>
      <c r="E10" s="26"/>
      <c r="F10" s="27"/>
      <c r="G10" s="64"/>
      <c r="H10" s="64"/>
      <c r="I10" s="62"/>
    </row>
    <row r="11" spans="1:13" ht="15.75" customHeight="1" x14ac:dyDescent="0.25">
      <c r="A11" s="28" t="s">
        <v>8</v>
      </c>
      <c r="B11" s="29" t="s">
        <v>39</v>
      </c>
      <c r="C11" s="97" t="s">
        <v>40</v>
      </c>
      <c r="D11" s="9" t="s">
        <v>20</v>
      </c>
      <c r="E11" s="10">
        <v>33</v>
      </c>
      <c r="F11" s="30">
        <v>2754</v>
      </c>
      <c r="G11" s="65">
        <f>ROUND(E11*F11,0)</f>
        <v>90882</v>
      </c>
      <c r="H11" s="65">
        <f>+ROUND(F11*0.9,0)</f>
        <v>2479</v>
      </c>
      <c r="I11" s="63">
        <f>+ROUND(F11*1.1,0)</f>
        <v>3029</v>
      </c>
    </row>
    <row r="12" spans="1:13" ht="13.5" customHeight="1" x14ac:dyDescent="0.25">
      <c r="A12" s="28" t="s">
        <v>9</v>
      </c>
      <c r="B12" s="29" t="s">
        <v>41</v>
      </c>
      <c r="C12" s="97" t="s">
        <v>60</v>
      </c>
      <c r="D12" s="9" t="s">
        <v>42</v>
      </c>
      <c r="E12" s="10">
        <v>5</v>
      </c>
      <c r="F12" s="30">
        <v>4134</v>
      </c>
      <c r="G12" s="65">
        <f>ROUND(E12*F12,0)</f>
        <v>20670</v>
      </c>
      <c r="H12" s="65">
        <f t="shared" ref="H12:H75" si="0">+ROUND(F12*0.9,0)</f>
        <v>3721</v>
      </c>
      <c r="I12" s="63">
        <f t="shared" ref="I12:I75" si="1">+ROUND(F12*1.1,0)</f>
        <v>4547</v>
      </c>
      <c r="K12" s="31"/>
    </row>
    <row r="13" spans="1:13" ht="25.5" x14ac:dyDescent="0.25">
      <c r="A13" s="28"/>
      <c r="B13" s="29" t="s">
        <v>43</v>
      </c>
      <c r="C13" s="97" t="s">
        <v>44</v>
      </c>
      <c r="D13" s="9" t="s">
        <v>23</v>
      </c>
      <c r="E13" s="10">
        <v>2</v>
      </c>
      <c r="F13" s="30">
        <v>340328</v>
      </c>
      <c r="G13" s="70">
        <f>ROUND(E13*F13,0)</f>
        <v>680656</v>
      </c>
      <c r="H13" s="65">
        <f t="shared" si="0"/>
        <v>306295</v>
      </c>
      <c r="I13" s="63">
        <f t="shared" si="1"/>
        <v>374361</v>
      </c>
      <c r="K13" s="31"/>
    </row>
    <row r="14" spans="1:13" ht="12.75" x14ac:dyDescent="0.25">
      <c r="A14" s="28"/>
      <c r="B14" s="29" t="s">
        <v>45</v>
      </c>
      <c r="C14" s="97" t="s">
        <v>59</v>
      </c>
      <c r="D14" s="9" t="s">
        <v>23</v>
      </c>
      <c r="E14" s="10">
        <v>1</v>
      </c>
      <c r="F14" s="30">
        <v>819505</v>
      </c>
      <c r="G14" s="65">
        <f>ROUND(E14*F14,0)</f>
        <v>819505</v>
      </c>
      <c r="H14" s="65">
        <f t="shared" si="0"/>
        <v>737555</v>
      </c>
      <c r="I14" s="63">
        <f t="shared" si="1"/>
        <v>901456</v>
      </c>
      <c r="K14" s="31"/>
    </row>
    <row r="15" spans="1:13" ht="43.5" customHeight="1" x14ac:dyDescent="0.25">
      <c r="A15" s="28" t="s">
        <v>10</v>
      </c>
      <c r="B15" s="29" t="s">
        <v>46</v>
      </c>
      <c r="C15" s="97" t="s">
        <v>61</v>
      </c>
      <c r="D15" s="9" t="s">
        <v>23</v>
      </c>
      <c r="E15" s="10">
        <v>1</v>
      </c>
      <c r="F15" s="43">
        <v>2748926</v>
      </c>
      <c r="G15" s="65">
        <f>ROUND(E15*F15,0)</f>
        <v>2748926</v>
      </c>
      <c r="H15" s="65">
        <f t="shared" si="0"/>
        <v>2474033</v>
      </c>
      <c r="I15" s="63">
        <f t="shared" si="1"/>
        <v>3023819</v>
      </c>
    </row>
    <row r="16" spans="1:13" ht="52.5" customHeight="1" x14ac:dyDescent="0.25">
      <c r="A16" s="28"/>
      <c r="B16" s="29" t="s">
        <v>47</v>
      </c>
      <c r="C16" s="97" t="s">
        <v>62</v>
      </c>
      <c r="D16" s="9" t="s">
        <v>21</v>
      </c>
      <c r="E16" s="10">
        <v>5</v>
      </c>
      <c r="F16" s="43">
        <v>138735</v>
      </c>
      <c r="G16" s="65">
        <f>ROUND(E16*F16,0)</f>
        <v>693675</v>
      </c>
      <c r="H16" s="65">
        <f t="shared" si="0"/>
        <v>124862</v>
      </c>
      <c r="I16" s="63">
        <f t="shared" si="1"/>
        <v>152609</v>
      </c>
    </row>
    <row r="17" spans="1:9" ht="53.25" customHeight="1" x14ac:dyDescent="0.25">
      <c r="A17" s="28"/>
      <c r="B17" s="29" t="s">
        <v>48</v>
      </c>
      <c r="C17" s="98" t="s">
        <v>63</v>
      </c>
      <c r="D17" s="9" t="s">
        <v>49</v>
      </c>
      <c r="E17" s="10">
        <v>1</v>
      </c>
      <c r="F17" s="43">
        <v>6710067</v>
      </c>
      <c r="G17" s="65">
        <f>ROUND(E17*F17,0)</f>
        <v>6710067</v>
      </c>
      <c r="H17" s="65">
        <f t="shared" si="0"/>
        <v>6039060</v>
      </c>
      <c r="I17" s="63">
        <f t="shared" si="1"/>
        <v>7381074</v>
      </c>
    </row>
    <row r="18" spans="1:9" ht="20.25" customHeight="1" x14ac:dyDescent="0.25">
      <c r="A18" s="28" t="s">
        <v>11</v>
      </c>
      <c r="B18" s="29" t="s">
        <v>50</v>
      </c>
      <c r="C18" s="99" t="s">
        <v>64</v>
      </c>
      <c r="D18" s="9" t="s">
        <v>21</v>
      </c>
      <c r="E18" s="10">
        <v>15</v>
      </c>
      <c r="F18" s="43">
        <v>18421</v>
      </c>
      <c r="G18" s="65">
        <f>ROUND(E18*F18,0)</f>
        <v>276315</v>
      </c>
      <c r="H18" s="65">
        <f t="shared" si="0"/>
        <v>16579</v>
      </c>
      <c r="I18" s="63">
        <f t="shared" si="1"/>
        <v>20263</v>
      </c>
    </row>
    <row r="19" spans="1:9" ht="18" customHeight="1" x14ac:dyDescent="0.25">
      <c r="A19" s="28" t="s">
        <v>12</v>
      </c>
      <c r="B19" s="29" t="s">
        <v>51</v>
      </c>
      <c r="C19" s="97" t="s">
        <v>52</v>
      </c>
      <c r="D19" s="9" t="s">
        <v>21</v>
      </c>
      <c r="E19" s="10">
        <v>1.5</v>
      </c>
      <c r="F19" s="30">
        <v>414382</v>
      </c>
      <c r="G19" s="65">
        <f>ROUND(E19*F19,0)</f>
        <v>621573</v>
      </c>
      <c r="H19" s="65">
        <f t="shared" si="0"/>
        <v>372944</v>
      </c>
      <c r="I19" s="63">
        <f t="shared" si="1"/>
        <v>455820</v>
      </c>
    </row>
    <row r="20" spans="1:9" ht="19.5" customHeight="1" x14ac:dyDescent="0.25">
      <c r="A20" s="28" t="s">
        <v>13</v>
      </c>
      <c r="B20" s="29" t="s">
        <v>53</v>
      </c>
      <c r="C20" s="97" t="s">
        <v>54</v>
      </c>
      <c r="D20" s="9" t="s">
        <v>42</v>
      </c>
      <c r="E20" s="10">
        <v>15.5</v>
      </c>
      <c r="F20" s="30">
        <v>26298</v>
      </c>
      <c r="G20" s="65">
        <f>ROUND(E20*F20,0)</f>
        <v>407619</v>
      </c>
      <c r="H20" s="65">
        <f t="shared" si="0"/>
        <v>23668</v>
      </c>
      <c r="I20" s="63">
        <f t="shared" si="1"/>
        <v>28928</v>
      </c>
    </row>
    <row r="21" spans="1:9" ht="17.25" customHeight="1" x14ac:dyDescent="0.25">
      <c r="A21" s="28" t="s">
        <v>14</v>
      </c>
      <c r="B21" s="29" t="s">
        <v>55</v>
      </c>
      <c r="C21" s="97" t="s">
        <v>56</v>
      </c>
      <c r="D21" s="9" t="s">
        <v>21</v>
      </c>
      <c r="E21" s="10">
        <v>18</v>
      </c>
      <c r="F21" s="30">
        <v>693960</v>
      </c>
      <c r="G21" s="65">
        <f>ROUND(E21*F21,0)</f>
        <v>12491280</v>
      </c>
      <c r="H21" s="65">
        <f t="shared" si="0"/>
        <v>624564</v>
      </c>
      <c r="I21" s="63">
        <f t="shared" si="1"/>
        <v>763356</v>
      </c>
    </row>
    <row r="22" spans="1:9" ht="17.25" customHeight="1" x14ac:dyDescent="0.25">
      <c r="A22" s="1"/>
      <c r="B22" s="8" t="s">
        <v>57</v>
      </c>
      <c r="C22" s="97" t="s">
        <v>272</v>
      </c>
      <c r="D22" s="9" t="s">
        <v>22</v>
      </c>
      <c r="E22" s="10">
        <v>1942</v>
      </c>
      <c r="F22" s="30">
        <v>3575</v>
      </c>
      <c r="G22" s="65">
        <f>ROUND(E22*F22,0)</f>
        <v>6942650</v>
      </c>
      <c r="H22" s="65">
        <f t="shared" si="0"/>
        <v>3218</v>
      </c>
      <c r="I22" s="63">
        <f t="shared" si="1"/>
        <v>3933</v>
      </c>
    </row>
    <row r="23" spans="1:9" ht="16.5" customHeight="1" x14ac:dyDescent="0.25">
      <c r="A23" s="1"/>
      <c r="B23" s="8" t="s">
        <v>58</v>
      </c>
      <c r="C23" s="97" t="s">
        <v>88</v>
      </c>
      <c r="D23" s="9" t="s">
        <v>21</v>
      </c>
      <c r="E23" s="10">
        <v>13.5</v>
      </c>
      <c r="F23" s="30">
        <v>73693</v>
      </c>
      <c r="G23" s="65">
        <f t="shared" ref="G11:G23" si="2">ROUND(E23*F23,0)</f>
        <v>994856</v>
      </c>
      <c r="H23" s="65">
        <f t="shared" si="0"/>
        <v>66324</v>
      </c>
      <c r="I23" s="63">
        <f t="shared" si="1"/>
        <v>81062</v>
      </c>
    </row>
    <row r="24" spans="1:9" ht="15" customHeight="1" x14ac:dyDescent="0.25">
      <c r="A24" s="1"/>
      <c r="B24" s="38">
        <v>2</v>
      </c>
      <c r="C24" s="100" t="s">
        <v>29</v>
      </c>
      <c r="D24" s="9"/>
      <c r="E24" s="10"/>
      <c r="F24" s="30"/>
      <c r="G24" s="65"/>
      <c r="H24" s="65"/>
      <c r="I24" s="63"/>
    </row>
    <row r="25" spans="1:9" ht="16.5" customHeight="1" x14ac:dyDescent="0.25">
      <c r="A25" s="1"/>
      <c r="B25" s="38" t="s">
        <v>65</v>
      </c>
      <c r="C25" s="100" t="s">
        <v>66</v>
      </c>
      <c r="D25" s="9"/>
      <c r="E25" s="10"/>
      <c r="F25" s="30"/>
      <c r="G25" s="64"/>
      <c r="H25" s="65"/>
      <c r="I25" s="63"/>
    </row>
    <row r="26" spans="1:9" ht="18" customHeight="1" x14ac:dyDescent="0.25">
      <c r="A26" s="1"/>
      <c r="B26" s="8" t="s">
        <v>67</v>
      </c>
      <c r="C26" s="97" t="s">
        <v>40</v>
      </c>
      <c r="D26" s="9" t="s">
        <v>20</v>
      </c>
      <c r="E26" s="10">
        <v>20</v>
      </c>
      <c r="F26" s="30">
        <v>2754</v>
      </c>
      <c r="G26" s="65">
        <f>ROUND(E26*F26,0)</f>
        <v>55080</v>
      </c>
      <c r="H26" s="65">
        <f t="shared" si="0"/>
        <v>2479</v>
      </c>
      <c r="I26" s="63">
        <f t="shared" si="1"/>
        <v>3029</v>
      </c>
    </row>
    <row r="27" spans="1:9" ht="18.75" customHeight="1" x14ac:dyDescent="0.25">
      <c r="A27" s="1"/>
      <c r="B27" s="8" t="s">
        <v>68</v>
      </c>
      <c r="C27" s="97" t="s">
        <v>84</v>
      </c>
      <c r="D27" s="9" t="s">
        <v>42</v>
      </c>
      <c r="E27" s="10">
        <v>12</v>
      </c>
      <c r="F27" s="30">
        <v>4134</v>
      </c>
      <c r="G27" s="65">
        <f>ROUND(E27*F27,0)</f>
        <v>49608</v>
      </c>
      <c r="H27" s="65">
        <f t="shared" si="0"/>
        <v>3721</v>
      </c>
      <c r="I27" s="63">
        <f t="shared" si="1"/>
        <v>4547</v>
      </c>
    </row>
    <row r="28" spans="1:9" ht="19.5" customHeight="1" x14ac:dyDescent="0.25">
      <c r="A28" s="1"/>
      <c r="B28" s="8" t="s">
        <v>69</v>
      </c>
      <c r="C28" s="97" t="s">
        <v>85</v>
      </c>
      <c r="D28" s="9" t="s">
        <v>42</v>
      </c>
      <c r="E28" s="10">
        <v>75</v>
      </c>
      <c r="F28" s="30">
        <v>6755</v>
      </c>
      <c r="G28" s="65">
        <f>ROUND(E28*F28,0)</f>
        <v>506625</v>
      </c>
      <c r="H28" s="65">
        <f t="shared" si="0"/>
        <v>6080</v>
      </c>
      <c r="I28" s="63">
        <f t="shared" si="1"/>
        <v>7431</v>
      </c>
    </row>
    <row r="29" spans="1:9" ht="22.5" customHeight="1" x14ac:dyDescent="0.25">
      <c r="A29" s="1"/>
      <c r="B29" s="8" t="s">
        <v>70</v>
      </c>
      <c r="C29" s="97" t="s">
        <v>44</v>
      </c>
      <c r="D29" s="9" t="s">
        <v>23</v>
      </c>
      <c r="E29" s="10">
        <v>8</v>
      </c>
      <c r="F29" s="30">
        <v>340328</v>
      </c>
      <c r="G29" s="65">
        <f>ROUND(E29*F29,0)</f>
        <v>2722624</v>
      </c>
      <c r="H29" s="65">
        <f t="shared" si="0"/>
        <v>306295</v>
      </c>
      <c r="I29" s="63">
        <f t="shared" si="1"/>
        <v>374361</v>
      </c>
    </row>
    <row r="30" spans="1:9" ht="24" customHeight="1" x14ac:dyDescent="0.25">
      <c r="A30" s="1"/>
      <c r="B30" s="8" t="s">
        <v>71</v>
      </c>
      <c r="C30" s="97" t="s">
        <v>72</v>
      </c>
      <c r="D30" s="9" t="s">
        <v>23</v>
      </c>
      <c r="E30" s="10">
        <v>1</v>
      </c>
      <c r="F30" s="30">
        <v>609381</v>
      </c>
      <c r="G30" s="65">
        <f>ROUND(E30*F30,0)</f>
        <v>609381</v>
      </c>
      <c r="H30" s="65">
        <f t="shared" si="0"/>
        <v>548443</v>
      </c>
      <c r="I30" s="63">
        <f t="shared" si="1"/>
        <v>670319</v>
      </c>
    </row>
    <row r="31" spans="1:9" ht="24" customHeight="1" x14ac:dyDescent="0.25">
      <c r="A31" s="1"/>
      <c r="B31" s="8" t="s">
        <v>73</v>
      </c>
      <c r="C31" s="97" t="s">
        <v>74</v>
      </c>
      <c r="D31" s="9" t="s">
        <v>23</v>
      </c>
      <c r="E31" s="10">
        <v>1</v>
      </c>
      <c r="F31" s="43">
        <v>2914056</v>
      </c>
      <c r="G31" s="65">
        <f>ROUND(E31*F31,0)</f>
        <v>2914056</v>
      </c>
      <c r="H31" s="65">
        <f t="shared" si="0"/>
        <v>2622650</v>
      </c>
      <c r="I31" s="63">
        <f t="shared" si="1"/>
        <v>3205462</v>
      </c>
    </row>
    <row r="32" spans="1:9" ht="24" customHeight="1" x14ac:dyDescent="0.25">
      <c r="A32" s="1"/>
      <c r="B32" s="8" t="s">
        <v>75</v>
      </c>
      <c r="C32" s="97" t="s">
        <v>76</v>
      </c>
      <c r="D32" s="9" t="s">
        <v>23</v>
      </c>
      <c r="E32" s="10">
        <v>2</v>
      </c>
      <c r="F32" s="30">
        <v>727654</v>
      </c>
      <c r="G32" s="65">
        <f>ROUND(E32*F32,0)</f>
        <v>1455308</v>
      </c>
      <c r="H32" s="65">
        <f t="shared" si="0"/>
        <v>654889</v>
      </c>
      <c r="I32" s="63">
        <f t="shared" si="1"/>
        <v>800419</v>
      </c>
    </row>
    <row r="33" spans="1:9" ht="24" customHeight="1" x14ac:dyDescent="0.25">
      <c r="A33" s="1"/>
      <c r="B33" s="8" t="s">
        <v>77</v>
      </c>
      <c r="C33" s="97" t="s">
        <v>86</v>
      </c>
      <c r="D33" s="9" t="s">
        <v>20</v>
      </c>
      <c r="E33" s="10">
        <v>4.5999999999999996</v>
      </c>
      <c r="F33" s="30">
        <v>108307</v>
      </c>
      <c r="G33" s="65">
        <f>ROUND(E33*F33,0)</f>
        <v>498212</v>
      </c>
      <c r="H33" s="65">
        <f t="shared" si="0"/>
        <v>97476</v>
      </c>
      <c r="I33" s="63">
        <f t="shared" si="1"/>
        <v>119138</v>
      </c>
    </row>
    <row r="34" spans="1:9" ht="24" customHeight="1" x14ac:dyDescent="0.25">
      <c r="A34" s="1"/>
      <c r="B34" s="8" t="s">
        <v>78</v>
      </c>
      <c r="C34" s="97" t="s">
        <v>87</v>
      </c>
      <c r="D34" s="9" t="s">
        <v>42</v>
      </c>
      <c r="E34" s="10">
        <v>29</v>
      </c>
      <c r="F34" s="30">
        <v>46700</v>
      </c>
      <c r="G34" s="65">
        <f>ROUND(E34*F34,0)</f>
        <v>1354300</v>
      </c>
      <c r="H34" s="65">
        <f t="shared" si="0"/>
        <v>42030</v>
      </c>
      <c r="I34" s="63">
        <f t="shared" si="1"/>
        <v>51370</v>
      </c>
    </row>
    <row r="35" spans="1:9" ht="24" customHeight="1" x14ac:dyDescent="0.25">
      <c r="A35" s="1"/>
      <c r="B35" s="8" t="s">
        <v>79</v>
      </c>
      <c r="C35" s="97" t="s">
        <v>242</v>
      </c>
      <c r="D35" s="9" t="s">
        <v>21</v>
      </c>
      <c r="E35" s="10">
        <v>46</v>
      </c>
      <c r="F35" s="43">
        <v>18421</v>
      </c>
      <c r="G35" s="65">
        <f>ROUND(E35*F35,0)</f>
        <v>847366</v>
      </c>
      <c r="H35" s="65">
        <f t="shared" si="0"/>
        <v>16579</v>
      </c>
      <c r="I35" s="63">
        <f t="shared" si="1"/>
        <v>20263</v>
      </c>
    </row>
    <row r="36" spans="1:9" ht="24" customHeight="1" x14ac:dyDescent="0.25">
      <c r="A36" s="1"/>
      <c r="B36" s="8" t="s">
        <v>80</v>
      </c>
      <c r="C36" s="97" t="s">
        <v>52</v>
      </c>
      <c r="D36" s="9" t="s">
        <v>21</v>
      </c>
      <c r="E36" s="10">
        <v>1</v>
      </c>
      <c r="F36" s="30">
        <v>414382</v>
      </c>
      <c r="G36" s="65">
        <f>ROUND(E36*F36,0)</f>
        <v>414382</v>
      </c>
      <c r="H36" s="65">
        <f t="shared" si="0"/>
        <v>372944</v>
      </c>
      <c r="I36" s="63">
        <f t="shared" si="1"/>
        <v>455820</v>
      </c>
    </row>
    <row r="37" spans="1:9" ht="24" customHeight="1" x14ac:dyDescent="0.25">
      <c r="A37" s="1"/>
      <c r="B37" s="8" t="s">
        <v>81</v>
      </c>
      <c r="C37" s="97" t="s">
        <v>56</v>
      </c>
      <c r="D37" s="9" t="s">
        <v>21</v>
      </c>
      <c r="E37" s="10">
        <v>3</v>
      </c>
      <c r="F37" s="30">
        <v>693960</v>
      </c>
      <c r="G37" s="65">
        <f>ROUND(E37*F37,0)</f>
        <v>2081880</v>
      </c>
      <c r="H37" s="65">
        <f t="shared" si="0"/>
        <v>624564</v>
      </c>
      <c r="I37" s="63">
        <f t="shared" si="1"/>
        <v>763356</v>
      </c>
    </row>
    <row r="38" spans="1:9" ht="23.25" customHeight="1" x14ac:dyDescent="0.25">
      <c r="A38" s="1"/>
      <c r="B38" s="8" t="s">
        <v>82</v>
      </c>
      <c r="C38" s="97" t="s">
        <v>272</v>
      </c>
      <c r="D38" s="9" t="s">
        <v>22</v>
      </c>
      <c r="E38" s="10">
        <v>301</v>
      </c>
      <c r="F38" s="30">
        <v>3575</v>
      </c>
      <c r="G38" s="65">
        <f>ROUND(E38*F38,0)</f>
        <v>1076075</v>
      </c>
      <c r="H38" s="65">
        <f t="shared" si="0"/>
        <v>3218</v>
      </c>
      <c r="I38" s="63">
        <f t="shared" si="1"/>
        <v>3933</v>
      </c>
    </row>
    <row r="39" spans="1:9" ht="17.25" customHeight="1" x14ac:dyDescent="0.25">
      <c r="A39" s="1"/>
      <c r="B39" s="8" t="s">
        <v>83</v>
      </c>
      <c r="C39" s="97" t="s">
        <v>88</v>
      </c>
      <c r="D39" s="9" t="s">
        <v>21</v>
      </c>
      <c r="E39" s="10">
        <v>2</v>
      </c>
      <c r="F39" s="30">
        <v>73693</v>
      </c>
      <c r="G39" s="65">
        <f>ROUND(E39*F39,0)</f>
        <v>147386</v>
      </c>
      <c r="H39" s="65">
        <f t="shared" si="0"/>
        <v>66324</v>
      </c>
      <c r="I39" s="63">
        <f t="shared" si="1"/>
        <v>81062</v>
      </c>
    </row>
    <row r="40" spans="1:9" ht="14.25" customHeight="1" x14ac:dyDescent="0.25">
      <c r="A40" s="1"/>
      <c r="B40" s="39" t="s">
        <v>89</v>
      </c>
      <c r="C40" s="101" t="s">
        <v>90</v>
      </c>
      <c r="D40" s="9"/>
      <c r="E40" s="10"/>
      <c r="F40" s="30"/>
      <c r="G40" s="64"/>
      <c r="H40" s="65"/>
      <c r="I40" s="63"/>
    </row>
    <row r="41" spans="1:9" ht="14.25" customHeight="1" x14ac:dyDescent="0.25">
      <c r="A41" s="1"/>
      <c r="B41" s="8" t="s">
        <v>91</v>
      </c>
      <c r="C41" s="97" t="s">
        <v>40</v>
      </c>
      <c r="D41" s="9" t="s">
        <v>20</v>
      </c>
      <c r="E41" s="10">
        <v>22</v>
      </c>
      <c r="F41" s="30">
        <v>2754</v>
      </c>
      <c r="G41" s="65">
        <f>ROUND(E41*F41,0)</f>
        <v>60588</v>
      </c>
      <c r="H41" s="65">
        <f t="shared" si="0"/>
        <v>2479</v>
      </c>
      <c r="I41" s="63">
        <f t="shared" si="1"/>
        <v>3029</v>
      </c>
    </row>
    <row r="42" spans="1:9" ht="15" customHeight="1" x14ac:dyDescent="0.25">
      <c r="A42" s="1"/>
      <c r="B42" s="8" t="s">
        <v>92</v>
      </c>
      <c r="C42" s="97" t="s">
        <v>84</v>
      </c>
      <c r="D42" s="9" t="s">
        <v>42</v>
      </c>
      <c r="E42" s="10">
        <v>12</v>
      </c>
      <c r="F42" s="30">
        <v>4134</v>
      </c>
      <c r="G42" s="65">
        <f>ROUND(E42*F42,0)</f>
        <v>49608</v>
      </c>
      <c r="H42" s="65">
        <f t="shared" si="0"/>
        <v>3721</v>
      </c>
      <c r="I42" s="63">
        <f t="shared" si="1"/>
        <v>4547</v>
      </c>
    </row>
    <row r="43" spans="1:9" ht="15" customHeight="1" x14ac:dyDescent="0.25">
      <c r="A43" s="1"/>
      <c r="B43" s="8" t="s">
        <v>93</v>
      </c>
      <c r="C43" s="97" t="s">
        <v>85</v>
      </c>
      <c r="D43" s="9" t="s">
        <v>42</v>
      </c>
      <c r="E43" s="10">
        <v>20</v>
      </c>
      <c r="F43" s="30">
        <v>6755</v>
      </c>
      <c r="G43" s="65">
        <f>ROUND(E43*F43,0)</f>
        <v>135100</v>
      </c>
      <c r="H43" s="65">
        <f t="shared" si="0"/>
        <v>6080</v>
      </c>
      <c r="I43" s="63">
        <f t="shared" si="1"/>
        <v>7431</v>
      </c>
    </row>
    <row r="44" spans="1:9" ht="29.25" customHeight="1" x14ac:dyDescent="0.25">
      <c r="A44" s="1"/>
      <c r="B44" s="8" t="s">
        <v>94</v>
      </c>
      <c r="C44" s="97" t="s">
        <v>44</v>
      </c>
      <c r="D44" s="9" t="s">
        <v>23</v>
      </c>
      <c r="E44" s="10">
        <v>4</v>
      </c>
      <c r="F44" s="30">
        <v>340328</v>
      </c>
      <c r="G44" s="65">
        <f>ROUND(E44*F44,0)</f>
        <v>1361312</v>
      </c>
      <c r="H44" s="65">
        <f t="shared" si="0"/>
        <v>306295</v>
      </c>
      <c r="I44" s="63">
        <f t="shared" si="1"/>
        <v>374361</v>
      </c>
    </row>
    <row r="45" spans="1:9" ht="25.5" customHeight="1" x14ac:dyDescent="0.25">
      <c r="A45" s="1"/>
      <c r="B45" s="8" t="s">
        <v>95</v>
      </c>
      <c r="C45" s="97" t="s">
        <v>72</v>
      </c>
      <c r="D45" s="9" t="s">
        <v>23</v>
      </c>
      <c r="E45" s="10">
        <v>5</v>
      </c>
      <c r="F45" s="30">
        <v>609381</v>
      </c>
      <c r="G45" s="65">
        <f>ROUND(E45*F45,0)</f>
        <v>3046905</v>
      </c>
      <c r="H45" s="65">
        <f t="shared" si="0"/>
        <v>548443</v>
      </c>
      <c r="I45" s="63">
        <f t="shared" si="1"/>
        <v>670319</v>
      </c>
    </row>
    <row r="46" spans="1:9" ht="18" customHeight="1" x14ac:dyDescent="0.25">
      <c r="A46" s="1"/>
      <c r="B46" s="8" t="s">
        <v>96</v>
      </c>
      <c r="C46" s="97" t="s">
        <v>74</v>
      </c>
      <c r="D46" s="9" t="s">
        <v>23</v>
      </c>
      <c r="E46" s="10">
        <v>2</v>
      </c>
      <c r="F46" s="43">
        <v>2914056</v>
      </c>
      <c r="G46" s="65">
        <f>ROUND(E46*F46,0)</f>
        <v>5828112</v>
      </c>
      <c r="H46" s="65">
        <f t="shared" si="0"/>
        <v>2622650</v>
      </c>
      <c r="I46" s="63">
        <f t="shared" si="1"/>
        <v>3205462</v>
      </c>
    </row>
    <row r="47" spans="1:9" ht="17.25" customHeight="1" x14ac:dyDescent="0.25">
      <c r="A47" s="1"/>
      <c r="B47" s="8" t="s">
        <v>97</v>
      </c>
      <c r="C47" s="97" t="s">
        <v>76</v>
      </c>
      <c r="D47" s="9" t="s">
        <v>23</v>
      </c>
      <c r="E47" s="10">
        <v>2</v>
      </c>
      <c r="F47" s="30">
        <v>727654</v>
      </c>
      <c r="G47" s="65">
        <f>ROUND(E47*F47,0)</f>
        <v>1455308</v>
      </c>
      <c r="H47" s="65">
        <f t="shared" si="0"/>
        <v>654889</v>
      </c>
      <c r="I47" s="63">
        <f t="shared" si="1"/>
        <v>800419</v>
      </c>
    </row>
    <row r="48" spans="1:9" ht="18.75" customHeight="1" x14ac:dyDescent="0.25">
      <c r="A48" s="1"/>
      <c r="B48" s="8" t="s">
        <v>98</v>
      </c>
      <c r="C48" s="97" t="s">
        <v>273</v>
      </c>
      <c r="D48" s="9" t="s">
        <v>21</v>
      </c>
      <c r="E48" s="10">
        <v>36</v>
      </c>
      <c r="F48" s="30">
        <v>196905</v>
      </c>
      <c r="G48" s="65">
        <f>ROUND(E48*F48,0)</f>
        <v>7088580</v>
      </c>
      <c r="H48" s="65">
        <f t="shared" si="0"/>
        <v>177215</v>
      </c>
      <c r="I48" s="63">
        <f t="shared" si="1"/>
        <v>216596</v>
      </c>
    </row>
    <row r="49" spans="1:9" ht="15" customHeight="1" x14ac:dyDescent="0.25">
      <c r="A49" s="1"/>
      <c r="B49" s="8" t="s">
        <v>99</v>
      </c>
      <c r="C49" s="97" t="s">
        <v>87</v>
      </c>
      <c r="D49" s="9" t="s">
        <v>42</v>
      </c>
      <c r="E49" s="10">
        <v>29</v>
      </c>
      <c r="F49" s="30">
        <v>46700</v>
      </c>
      <c r="G49" s="65">
        <f>ROUND(E49*F49,0)</f>
        <v>1354300</v>
      </c>
      <c r="H49" s="65">
        <f t="shared" si="0"/>
        <v>42030</v>
      </c>
      <c r="I49" s="63">
        <f t="shared" si="1"/>
        <v>51370</v>
      </c>
    </row>
    <row r="50" spans="1:9" ht="24" customHeight="1" x14ac:dyDescent="0.25">
      <c r="A50" s="1"/>
      <c r="B50" s="8" t="s">
        <v>100</v>
      </c>
      <c r="C50" s="97" t="s">
        <v>242</v>
      </c>
      <c r="D50" s="9" t="s">
        <v>21</v>
      </c>
      <c r="E50" s="10">
        <v>33.08</v>
      </c>
      <c r="F50" s="43">
        <v>18421</v>
      </c>
      <c r="G50" s="65">
        <f>ROUND(E50*F50,0)</f>
        <v>609367</v>
      </c>
      <c r="H50" s="65">
        <f t="shared" si="0"/>
        <v>16579</v>
      </c>
      <c r="I50" s="63">
        <f t="shared" si="1"/>
        <v>20263</v>
      </c>
    </row>
    <row r="51" spans="1:9" ht="16.5" customHeight="1" x14ac:dyDescent="0.25">
      <c r="A51" s="1"/>
      <c r="B51" s="8" t="s">
        <v>101</v>
      </c>
      <c r="C51" s="97" t="s">
        <v>129</v>
      </c>
      <c r="D51" s="9" t="s">
        <v>21</v>
      </c>
      <c r="E51" s="10">
        <v>1.5</v>
      </c>
      <c r="F51" s="30">
        <v>414382</v>
      </c>
      <c r="G51" s="65">
        <f>ROUND(E51*F51,0)</f>
        <v>621573</v>
      </c>
      <c r="H51" s="65">
        <f t="shared" si="0"/>
        <v>372944</v>
      </c>
      <c r="I51" s="63">
        <f t="shared" si="1"/>
        <v>455820</v>
      </c>
    </row>
    <row r="52" spans="1:9" ht="28.5" customHeight="1" x14ac:dyDescent="0.25">
      <c r="A52" s="1"/>
      <c r="B52" s="8" t="s">
        <v>102</v>
      </c>
      <c r="C52" s="97" t="s">
        <v>130</v>
      </c>
      <c r="D52" s="9" t="s">
        <v>21</v>
      </c>
      <c r="E52" s="10">
        <v>14</v>
      </c>
      <c r="F52" s="30">
        <v>693960</v>
      </c>
      <c r="G52" s="65">
        <f>ROUND(E52*F52,0)</f>
        <v>9715440</v>
      </c>
      <c r="H52" s="65">
        <f t="shared" si="0"/>
        <v>624564</v>
      </c>
      <c r="I52" s="63">
        <f t="shared" si="1"/>
        <v>763356</v>
      </c>
    </row>
    <row r="53" spans="1:9" ht="16.5" customHeight="1" x14ac:dyDescent="0.25">
      <c r="A53" s="1"/>
      <c r="B53" s="8" t="s">
        <v>103</v>
      </c>
      <c r="C53" s="97" t="s">
        <v>272</v>
      </c>
      <c r="D53" s="9" t="s">
        <v>22</v>
      </c>
      <c r="E53" s="10">
        <v>2043</v>
      </c>
      <c r="F53" s="30">
        <v>3575</v>
      </c>
      <c r="G53" s="65">
        <f>ROUND(E53*F53,0)</f>
        <v>7303725</v>
      </c>
      <c r="H53" s="65">
        <f t="shared" si="0"/>
        <v>3218</v>
      </c>
      <c r="I53" s="63">
        <f t="shared" si="1"/>
        <v>3933</v>
      </c>
    </row>
    <row r="54" spans="1:9" ht="12.75" x14ac:dyDescent="0.25">
      <c r="A54" s="1"/>
      <c r="B54" s="44">
        <v>3</v>
      </c>
      <c r="C54" s="101" t="s">
        <v>105</v>
      </c>
      <c r="D54" s="9"/>
      <c r="E54" s="10"/>
      <c r="F54" s="30"/>
      <c r="G54" s="64"/>
      <c r="H54" s="65"/>
      <c r="I54" s="63"/>
    </row>
    <row r="55" spans="1:9" ht="12.75" x14ac:dyDescent="0.25">
      <c r="A55" s="1"/>
      <c r="B55" s="44" t="s">
        <v>104</v>
      </c>
      <c r="C55" s="101" t="s">
        <v>124</v>
      </c>
      <c r="D55" s="9"/>
      <c r="E55" s="10"/>
      <c r="F55" s="30"/>
      <c r="G55" s="65"/>
      <c r="H55" s="65"/>
      <c r="I55" s="63"/>
    </row>
    <row r="56" spans="1:9" ht="12.75" x14ac:dyDescent="0.25">
      <c r="A56" s="1"/>
      <c r="B56" s="8" t="s">
        <v>106</v>
      </c>
      <c r="C56" s="97" t="s">
        <v>125</v>
      </c>
      <c r="D56" s="9" t="s">
        <v>42</v>
      </c>
      <c r="E56" s="10">
        <v>557</v>
      </c>
      <c r="F56" s="30">
        <v>1636</v>
      </c>
      <c r="G56" s="65">
        <f>ROUND(E56*F56,0)</f>
        <v>911252</v>
      </c>
      <c r="H56" s="65">
        <f t="shared" si="0"/>
        <v>1472</v>
      </c>
      <c r="I56" s="63">
        <f t="shared" si="1"/>
        <v>1800</v>
      </c>
    </row>
    <row r="57" spans="1:9" ht="15" customHeight="1" x14ac:dyDescent="0.25">
      <c r="A57" s="1"/>
      <c r="B57" s="8" t="s">
        <v>107</v>
      </c>
      <c r="C57" s="97" t="s">
        <v>126</v>
      </c>
      <c r="D57" s="9" t="s">
        <v>23</v>
      </c>
      <c r="E57" s="10">
        <v>1</v>
      </c>
      <c r="F57" s="30">
        <v>5963259</v>
      </c>
      <c r="G57" s="65">
        <f>ROUND(E57*F57,0)</f>
        <v>5963259</v>
      </c>
      <c r="H57" s="65">
        <f t="shared" si="0"/>
        <v>5366933</v>
      </c>
      <c r="I57" s="63">
        <f t="shared" si="1"/>
        <v>6559585</v>
      </c>
    </row>
    <row r="58" spans="1:9" ht="37.5" customHeight="1" x14ac:dyDescent="0.25">
      <c r="A58" s="1"/>
      <c r="B58" s="8" t="s">
        <v>108</v>
      </c>
      <c r="C58" s="97" t="s">
        <v>109</v>
      </c>
      <c r="D58" s="9" t="s">
        <v>23</v>
      </c>
      <c r="E58" s="10">
        <v>5</v>
      </c>
      <c r="F58" s="30">
        <v>258840</v>
      </c>
      <c r="G58" s="65">
        <f>ROUND(E58*F58,0)</f>
        <v>1294200</v>
      </c>
      <c r="H58" s="65">
        <f t="shared" si="0"/>
        <v>232956</v>
      </c>
      <c r="I58" s="63">
        <f t="shared" si="1"/>
        <v>284724</v>
      </c>
    </row>
    <row r="59" spans="1:9" ht="38.25" customHeight="1" x14ac:dyDescent="0.25">
      <c r="A59" s="1"/>
      <c r="B59" s="8" t="s">
        <v>110</v>
      </c>
      <c r="C59" s="97" t="s">
        <v>274</v>
      </c>
      <c r="D59" s="9" t="s">
        <v>23</v>
      </c>
      <c r="E59" s="10">
        <v>1</v>
      </c>
      <c r="F59" s="30">
        <v>596789</v>
      </c>
      <c r="G59" s="65">
        <f>ROUND(E59*F59,0)</f>
        <v>596789</v>
      </c>
      <c r="H59" s="65">
        <f t="shared" si="0"/>
        <v>537110</v>
      </c>
      <c r="I59" s="63">
        <f t="shared" si="1"/>
        <v>656468</v>
      </c>
    </row>
    <row r="60" spans="1:9" ht="19.5" customHeight="1" x14ac:dyDescent="0.25">
      <c r="A60" s="1"/>
      <c r="B60" s="8" t="s">
        <v>111</v>
      </c>
      <c r="C60" s="97" t="s">
        <v>112</v>
      </c>
      <c r="D60" s="9" t="s">
        <v>21</v>
      </c>
      <c r="E60" s="10">
        <v>1.7</v>
      </c>
      <c r="F60" s="30">
        <v>578332</v>
      </c>
      <c r="G60" s="65">
        <f>ROUND(E60*F60,0)</f>
        <v>983164</v>
      </c>
      <c r="H60" s="65">
        <f t="shared" si="0"/>
        <v>520499</v>
      </c>
      <c r="I60" s="63">
        <f t="shared" si="1"/>
        <v>636165</v>
      </c>
    </row>
    <row r="61" spans="1:9" ht="18.75" customHeight="1" x14ac:dyDescent="0.25">
      <c r="A61" s="1"/>
      <c r="B61" s="8"/>
      <c r="C61" s="97" t="s">
        <v>113</v>
      </c>
      <c r="D61" s="9" t="s">
        <v>21</v>
      </c>
      <c r="E61" s="10">
        <v>11</v>
      </c>
      <c r="F61" s="30">
        <v>665326</v>
      </c>
      <c r="G61" s="65">
        <f>ROUND(E61*F61,0)</f>
        <v>7318586</v>
      </c>
      <c r="H61" s="65">
        <f t="shared" si="0"/>
        <v>598793</v>
      </c>
      <c r="I61" s="63">
        <f t="shared" si="1"/>
        <v>731859</v>
      </c>
    </row>
    <row r="62" spans="1:9" ht="16.5" customHeight="1" x14ac:dyDescent="0.25">
      <c r="A62" s="1"/>
      <c r="B62" s="8"/>
      <c r="C62" s="97" t="s">
        <v>127</v>
      </c>
      <c r="D62" s="9" t="s">
        <v>21</v>
      </c>
      <c r="E62" s="10">
        <v>6.5</v>
      </c>
      <c r="F62" s="43">
        <v>705048</v>
      </c>
      <c r="G62" s="65">
        <f>ROUND(E62*F62,0)</f>
        <v>4582812</v>
      </c>
      <c r="H62" s="65">
        <f t="shared" si="0"/>
        <v>634543</v>
      </c>
      <c r="I62" s="63">
        <f t="shared" si="1"/>
        <v>775553</v>
      </c>
    </row>
    <row r="63" spans="1:9" ht="15" customHeight="1" x14ac:dyDescent="0.25">
      <c r="A63" s="1"/>
      <c r="B63" s="8"/>
      <c r="C63" s="97" t="s">
        <v>272</v>
      </c>
      <c r="D63" s="9" t="s">
        <v>22</v>
      </c>
      <c r="E63" s="10">
        <v>2304</v>
      </c>
      <c r="F63" s="30">
        <v>3575</v>
      </c>
      <c r="G63" s="65">
        <f>ROUND(E63*F63,0)</f>
        <v>8236800</v>
      </c>
      <c r="H63" s="65">
        <f t="shared" si="0"/>
        <v>3218</v>
      </c>
      <c r="I63" s="63">
        <f t="shared" si="1"/>
        <v>3933</v>
      </c>
    </row>
    <row r="64" spans="1:9" ht="62.25" customHeight="1" x14ac:dyDescent="0.25">
      <c r="A64" s="1"/>
      <c r="B64" s="8" t="s">
        <v>114</v>
      </c>
      <c r="C64" s="97" t="s">
        <v>128</v>
      </c>
      <c r="D64" s="9" t="s">
        <v>42</v>
      </c>
      <c r="E64" s="10">
        <v>31.4</v>
      </c>
      <c r="F64" s="30">
        <v>153763</v>
      </c>
      <c r="G64" s="65">
        <f>ROUND(E64*F64,0)</f>
        <v>4828158</v>
      </c>
      <c r="H64" s="65">
        <f t="shared" si="0"/>
        <v>138387</v>
      </c>
      <c r="I64" s="63">
        <f t="shared" si="1"/>
        <v>169139</v>
      </c>
    </row>
    <row r="65" spans="1:11" ht="21" customHeight="1" x14ac:dyDescent="0.25">
      <c r="A65" s="1"/>
      <c r="B65" s="8" t="s">
        <v>115</v>
      </c>
      <c r="C65" s="97" t="s">
        <v>242</v>
      </c>
      <c r="D65" s="9" t="s">
        <v>21</v>
      </c>
      <c r="E65" s="10">
        <v>263.5</v>
      </c>
      <c r="F65" s="30">
        <v>18421</v>
      </c>
      <c r="G65" s="65">
        <f>ROUND(E65*F65,0)</f>
        <v>4853934</v>
      </c>
      <c r="H65" s="65">
        <f t="shared" si="0"/>
        <v>16579</v>
      </c>
      <c r="I65" s="63">
        <f t="shared" si="1"/>
        <v>20263</v>
      </c>
    </row>
    <row r="66" spans="1:11" ht="25.5" customHeight="1" x14ac:dyDescent="0.25">
      <c r="A66" s="1"/>
      <c r="B66" s="8" t="s">
        <v>116</v>
      </c>
      <c r="C66" s="97" t="s">
        <v>117</v>
      </c>
      <c r="D66" s="9" t="s">
        <v>21</v>
      </c>
      <c r="E66" s="10">
        <v>251</v>
      </c>
      <c r="F66" s="30">
        <v>11463</v>
      </c>
      <c r="G66" s="65">
        <f>ROUND(E66*F66,0)</f>
        <v>2877213</v>
      </c>
      <c r="H66" s="65">
        <f t="shared" si="0"/>
        <v>10317</v>
      </c>
      <c r="I66" s="63">
        <f t="shared" si="1"/>
        <v>12609</v>
      </c>
    </row>
    <row r="67" spans="1:11" ht="27.75" customHeight="1" x14ac:dyDescent="0.25">
      <c r="A67" s="1"/>
      <c r="B67" s="8" t="s">
        <v>118</v>
      </c>
      <c r="C67" s="97" t="s">
        <v>131</v>
      </c>
      <c r="D67" s="9" t="s">
        <v>21</v>
      </c>
      <c r="E67" s="10">
        <v>3</v>
      </c>
      <c r="F67" s="30">
        <v>602277</v>
      </c>
      <c r="G67" s="65">
        <f>ROUND(E67*F67,0)</f>
        <v>1806831</v>
      </c>
      <c r="H67" s="65">
        <f t="shared" si="0"/>
        <v>542049</v>
      </c>
      <c r="I67" s="63">
        <f t="shared" si="1"/>
        <v>662505</v>
      </c>
    </row>
    <row r="68" spans="1:11" ht="15.75" customHeight="1" x14ac:dyDescent="0.25">
      <c r="A68" s="1"/>
      <c r="B68" s="8" t="s">
        <v>119</v>
      </c>
      <c r="C68" s="97" t="s">
        <v>272</v>
      </c>
      <c r="D68" s="9" t="s">
        <v>22</v>
      </c>
      <c r="E68" s="10">
        <v>135.5</v>
      </c>
      <c r="F68" s="30">
        <v>3575</v>
      </c>
      <c r="G68" s="65">
        <f>ROUND(E68*F68,0)</f>
        <v>484413</v>
      </c>
      <c r="H68" s="65">
        <f t="shared" si="0"/>
        <v>3218</v>
      </c>
      <c r="I68" s="63">
        <f t="shared" si="1"/>
        <v>3933</v>
      </c>
    </row>
    <row r="69" spans="1:11" ht="15.75" customHeight="1" x14ac:dyDescent="0.25">
      <c r="A69" s="1"/>
      <c r="B69" s="8" t="s">
        <v>120</v>
      </c>
      <c r="C69" s="97" t="s">
        <v>229</v>
      </c>
      <c r="D69" s="9" t="s">
        <v>42</v>
      </c>
      <c r="E69" s="10">
        <v>557</v>
      </c>
      <c r="F69" s="30">
        <v>4134</v>
      </c>
      <c r="G69" s="65">
        <f>ROUND(E69*F69,0)</f>
        <v>2302638</v>
      </c>
      <c r="H69" s="65">
        <f t="shared" si="0"/>
        <v>3721</v>
      </c>
      <c r="I69" s="63">
        <f t="shared" si="1"/>
        <v>4547</v>
      </c>
      <c r="K69" s="45"/>
    </row>
    <row r="70" spans="1:11" ht="29.25" customHeight="1" x14ac:dyDescent="0.25">
      <c r="A70" s="1"/>
      <c r="B70" s="8" t="s">
        <v>121</v>
      </c>
      <c r="C70" s="97" t="s">
        <v>122</v>
      </c>
      <c r="D70" s="9" t="s">
        <v>23</v>
      </c>
      <c r="E70" s="10">
        <v>5</v>
      </c>
      <c r="F70" s="30">
        <v>687048</v>
      </c>
      <c r="G70" s="65">
        <f>ROUND(E70*F70,0)</f>
        <v>3435240</v>
      </c>
      <c r="H70" s="65">
        <f t="shared" si="0"/>
        <v>618343</v>
      </c>
      <c r="I70" s="63">
        <f t="shared" si="1"/>
        <v>755753</v>
      </c>
    </row>
    <row r="71" spans="1:11" ht="26.25" customHeight="1" x14ac:dyDescent="0.25">
      <c r="A71" s="1"/>
      <c r="B71" s="8" t="s">
        <v>123</v>
      </c>
      <c r="C71" s="97" t="s">
        <v>132</v>
      </c>
      <c r="D71" s="9" t="s">
        <v>23</v>
      </c>
      <c r="E71" s="10">
        <v>2</v>
      </c>
      <c r="F71" s="30">
        <v>226500</v>
      </c>
      <c r="G71" s="65">
        <f>ROUND(E71*F71,0)</f>
        <v>453000</v>
      </c>
      <c r="H71" s="65">
        <f t="shared" si="0"/>
        <v>203850</v>
      </c>
      <c r="I71" s="63">
        <f t="shared" si="1"/>
        <v>249150</v>
      </c>
    </row>
    <row r="72" spans="1:11" ht="15" customHeight="1" x14ac:dyDescent="0.25">
      <c r="A72" s="1"/>
      <c r="B72" s="39" t="s">
        <v>133</v>
      </c>
      <c r="C72" s="101" t="s">
        <v>134</v>
      </c>
      <c r="D72" s="9"/>
      <c r="E72" s="10"/>
      <c r="F72" s="30"/>
      <c r="G72" s="65"/>
      <c r="H72" s="65"/>
      <c r="I72" s="63"/>
    </row>
    <row r="73" spans="1:11" ht="15.75" customHeight="1" x14ac:dyDescent="0.25">
      <c r="A73" s="1"/>
      <c r="B73" s="8" t="s">
        <v>135</v>
      </c>
      <c r="C73" s="97" t="s">
        <v>226</v>
      </c>
      <c r="D73" s="9" t="s">
        <v>42</v>
      </c>
      <c r="E73" s="10">
        <v>405</v>
      </c>
      <c r="F73" s="30">
        <v>1636</v>
      </c>
      <c r="G73" s="65">
        <f>ROUND(E73*F73,0)</f>
        <v>662580</v>
      </c>
      <c r="H73" s="65">
        <f t="shared" si="0"/>
        <v>1472</v>
      </c>
      <c r="I73" s="63">
        <f t="shared" si="1"/>
        <v>1800</v>
      </c>
    </row>
    <row r="74" spans="1:11" ht="12.75" x14ac:dyDescent="0.25">
      <c r="A74" s="1"/>
      <c r="B74" s="8" t="s">
        <v>136</v>
      </c>
      <c r="C74" s="97" t="s">
        <v>140</v>
      </c>
      <c r="D74" s="9" t="s">
        <v>42</v>
      </c>
      <c r="E74" s="10">
        <v>129</v>
      </c>
      <c r="F74" s="30">
        <v>4134</v>
      </c>
      <c r="G74" s="65">
        <f>ROUND(E74*F74,0)</f>
        <v>533286</v>
      </c>
      <c r="H74" s="65">
        <f t="shared" si="0"/>
        <v>3721</v>
      </c>
      <c r="I74" s="63">
        <f t="shared" si="1"/>
        <v>4547</v>
      </c>
    </row>
    <row r="75" spans="1:11" ht="15" customHeight="1" x14ac:dyDescent="0.25">
      <c r="A75" s="1"/>
      <c r="B75" s="8" t="s">
        <v>30</v>
      </c>
      <c r="C75" s="97" t="s">
        <v>137</v>
      </c>
      <c r="D75" s="9" t="s">
        <v>23</v>
      </c>
      <c r="E75" s="10">
        <v>2</v>
      </c>
      <c r="F75" s="30">
        <v>3853307</v>
      </c>
      <c r="G75" s="65">
        <f>ROUND(E75*F75,0)</f>
        <v>7706614</v>
      </c>
      <c r="H75" s="65">
        <f t="shared" si="0"/>
        <v>3467976</v>
      </c>
      <c r="I75" s="63">
        <f t="shared" si="1"/>
        <v>4238638</v>
      </c>
    </row>
    <row r="76" spans="1:11" ht="38.25" x14ac:dyDescent="0.25">
      <c r="A76" s="1"/>
      <c r="B76" s="8" t="s">
        <v>138</v>
      </c>
      <c r="C76" s="97" t="s">
        <v>109</v>
      </c>
      <c r="D76" s="9" t="s">
        <v>23</v>
      </c>
      <c r="E76" s="10">
        <v>1</v>
      </c>
      <c r="F76" s="30">
        <v>258840</v>
      </c>
      <c r="G76" s="65">
        <f>ROUND(E76*F76,0)</f>
        <v>258840</v>
      </c>
      <c r="H76" s="65">
        <f t="shared" ref="H76:H139" si="3">+ROUND(F76*0.9,0)</f>
        <v>232956</v>
      </c>
      <c r="I76" s="63">
        <f t="shared" ref="I76:I139" si="4">+ROUND(F76*1.1,0)</f>
        <v>284724</v>
      </c>
    </row>
    <row r="77" spans="1:11" ht="25.5" customHeight="1" x14ac:dyDescent="0.25">
      <c r="A77" s="1"/>
      <c r="B77" s="8" t="s">
        <v>139</v>
      </c>
      <c r="C77" s="97" t="s">
        <v>242</v>
      </c>
      <c r="D77" s="9" t="s">
        <v>21</v>
      </c>
      <c r="E77" s="10">
        <v>95</v>
      </c>
      <c r="F77" s="30">
        <v>18421</v>
      </c>
      <c r="G77" s="65">
        <f>ROUND(E77*F77,0)</f>
        <v>1749995</v>
      </c>
      <c r="H77" s="65">
        <f t="shared" si="3"/>
        <v>16579</v>
      </c>
      <c r="I77" s="63">
        <f t="shared" si="4"/>
        <v>20263</v>
      </c>
    </row>
    <row r="78" spans="1:11" ht="25.5" customHeight="1" x14ac:dyDescent="0.25">
      <c r="A78" s="1"/>
      <c r="B78" s="8" t="s">
        <v>31</v>
      </c>
      <c r="C78" s="97" t="s">
        <v>117</v>
      </c>
      <c r="D78" s="9" t="s">
        <v>21</v>
      </c>
      <c r="E78" s="10">
        <v>90</v>
      </c>
      <c r="F78" s="30">
        <v>11463</v>
      </c>
      <c r="G78" s="65">
        <f>ROUND(E78*F78,0)</f>
        <v>1031670</v>
      </c>
      <c r="H78" s="65">
        <f t="shared" si="3"/>
        <v>10317</v>
      </c>
      <c r="I78" s="63">
        <f t="shared" si="4"/>
        <v>12609</v>
      </c>
    </row>
    <row r="79" spans="1:11" ht="25.5" customHeight="1" x14ac:dyDescent="0.25">
      <c r="A79" s="1"/>
      <c r="B79" s="8" t="s">
        <v>32</v>
      </c>
      <c r="C79" s="97" t="s">
        <v>131</v>
      </c>
      <c r="D79" s="9" t="s">
        <v>21</v>
      </c>
      <c r="E79" s="10">
        <v>2</v>
      </c>
      <c r="F79" s="30">
        <v>602677</v>
      </c>
      <c r="G79" s="65">
        <f>ROUND(E79*F79,0)</f>
        <v>1205354</v>
      </c>
      <c r="H79" s="65">
        <f t="shared" si="3"/>
        <v>542409</v>
      </c>
      <c r="I79" s="63">
        <f t="shared" si="4"/>
        <v>662945</v>
      </c>
    </row>
    <row r="80" spans="1:11" ht="17.25" customHeight="1" x14ac:dyDescent="0.25">
      <c r="A80" s="1"/>
      <c r="B80" s="42" t="s">
        <v>25</v>
      </c>
      <c r="C80" s="97" t="s">
        <v>272</v>
      </c>
      <c r="D80" s="9" t="s">
        <v>22</v>
      </c>
      <c r="E80" s="10">
        <v>101</v>
      </c>
      <c r="F80" s="30">
        <v>3575</v>
      </c>
      <c r="G80" s="65">
        <f>ROUND(E80*F80,0)</f>
        <v>361075</v>
      </c>
      <c r="H80" s="65">
        <f t="shared" si="3"/>
        <v>3218</v>
      </c>
      <c r="I80" s="63">
        <f t="shared" si="4"/>
        <v>3933</v>
      </c>
    </row>
    <row r="81" spans="1:9" ht="14.25" customHeight="1" x14ac:dyDescent="0.25">
      <c r="A81" s="1"/>
      <c r="B81" s="8" t="s">
        <v>28</v>
      </c>
      <c r="C81" s="97" t="s">
        <v>229</v>
      </c>
      <c r="D81" s="9" t="s">
        <v>42</v>
      </c>
      <c r="E81" s="10">
        <v>285</v>
      </c>
      <c r="F81" s="43">
        <v>4134</v>
      </c>
      <c r="G81" s="65">
        <f>ROUND(E81*F81,0)</f>
        <v>1178190</v>
      </c>
      <c r="H81" s="65">
        <f t="shared" si="3"/>
        <v>3721</v>
      </c>
      <c r="I81" s="63">
        <f t="shared" si="4"/>
        <v>4547</v>
      </c>
    </row>
    <row r="82" spans="1:9" ht="27" customHeight="1" x14ac:dyDescent="0.25">
      <c r="A82" s="1"/>
      <c r="B82" s="8" t="s">
        <v>26</v>
      </c>
      <c r="C82" s="97" t="s">
        <v>122</v>
      </c>
      <c r="D82" s="9" t="s">
        <v>23</v>
      </c>
      <c r="E82" s="10">
        <v>1</v>
      </c>
      <c r="F82" s="43">
        <v>687048</v>
      </c>
      <c r="G82" s="65">
        <f>ROUND(E82*F82,0)</f>
        <v>687048</v>
      </c>
      <c r="H82" s="65">
        <f t="shared" si="3"/>
        <v>618343</v>
      </c>
      <c r="I82" s="63">
        <f t="shared" si="4"/>
        <v>755753</v>
      </c>
    </row>
    <row r="83" spans="1:9" ht="12.75" x14ac:dyDescent="0.25">
      <c r="A83" s="1"/>
      <c r="B83" s="44">
        <v>4</v>
      </c>
      <c r="C83" s="101" t="s">
        <v>141</v>
      </c>
      <c r="D83" s="9"/>
      <c r="E83" s="10"/>
      <c r="F83" s="30"/>
      <c r="G83" s="64"/>
      <c r="H83" s="65"/>
      <c r="I83" s="63"/>
    </row>
    <row r="84" spans="1:9" ht="12.75" x14ac:dyDescent="0.25">
      <c r="A84" s="1"/>
      <c r="B84" s="44" t="s">
        <v>142</v>
      </c>
      <c r="C84" s="101" t="s">
        <v>141</v>
      </c>
      <c r="D84" s="9"/>
      <c r="E84" s="10"/>
      <c r="F84" s="30"/>
      <c r="G84" s="65"/>
      <c r="H84" s="65"/>
      <c r="I84" s="63"/>
    </row>
    <row r="85" spans="1:9" ht="19.5" customHeight="1" x14ac:dyDescent="0.25">
      <c r="A85" s="1"/>
      <c r="B85" s="8" t="s">
        <v>143</v>
      </c>
      <c r="C85" s="97" t="s">
        <v>226</v>
      </c>
      <c r="D85" s="9" t="s">
        <v>42</v>
      </c>
      <c r="E85" s="10">
        <v>5635</v>
      </c>
      <c r="F85" s="30">
        <v>1636</v>
      </c>
      <c r="G85" s="65">
        <f>ROUND(E85*F85,0)</f>
        <v>9218860</v>
      </c>
      <c r="H85" s="65">
        <f t="shared" si="3"/>
        <v>1472</v>
      </c>
      <c r="I85" s="63">
        <f t="shared" si="4"/>
        <v>1800</v>
      </c>
    </row>
    <row r="86" spans="1:9" ht="18" customHeight="1" x14ac:dyDescent="0.25">
      <c r="A86" s="1"/>
      <c r="B86" s="8" t="s">
        <v>144</v>
      </c>
      <c r="C86" s="97" t="s">
        <v>227</v>
      </c>
      <c r="D86" s="9" t="s">
        <v>42</v>
      </c>
      <c r="E86" s="10">
        <v>281</v>
      </c>
      <c r="F86" s="30">
        <v>4645</v>
      </c>
      <c r="G86" s="65">
        <f>ROUND(E86*F86,0)</f>
        <v>1305245</v>
      </c>
      <c r="H86" s="65">
        <f t="shared" si="3"/>
        <v>4181</v>
      </c>
      <c r="I86" s="63">
        <f t="shared" si="4"/>
        <v>5110</v>
      </c>
    </row>
    <row r="87" spans="1:9" ht="27" customHeight="1" x14ac:dyDescent="0.25">
      <c r="A87" s="1"/>
      <c r="B87" s="8" t="s">
        <v>145</v>
      </c>
      <c r="C87" s="97" t="s">
        <v>228</v>
      </c>
      <c r="D87" s="9" t="s">
        <v>21</v>
      </c>
      <c r="E87" s="10">
        <v>43</v>
      </c>
      <c r="F87" s="30">
        <v>597965</v>
      </c>
      <c r="G87" s="65">
        <f>ROUND(E87*F87,0)</f>
        <v>25712495</v>
      </c>
      <c r="H87" s="65">
        <f t="shared" si="3"/>
        <v>538169</v>
      </c>
      <c r="I87" s="63">
        <f t="shared" si="4"/>
        <v>657762</v>
      </c>
    </row>
    <row r="88" spans="1:9" ht="27" customHeight="1" x14ac:dyDescent="0.25">
      <c r="A88" s="1"/>
      <c r="B88" s="8" t="s">
        <v>146</v>
      </c>
      <c r="C88" s="97" t="s">
        <v>231</v>
      </c>
      <c r="D88" s="9" t="s">
        <v>20</v>
      </c>
      <c r="E88" s="10">
        <v>5522</v>
      </c>
      <c r="F88" s="30">
        <v>65741</v>
      </c>
      <c r="G88" s="65">
        <f>ROUND(E88*F88,0)</f>
        <v>363021802</v>
      </c>
      <c r="H88" s="65">
        <f t="shared" si="3"/>
        <v>59167</v>
      </c>
      <c r="I88" s="63">
        <f t="shared" si="4"/>
        <v>72315</v>
      </c>
    </row>
    <row r="89" spans="1:9" ht="27" customHeight="1" x14ac:dyDescent="0.25">
      <c r="A89" s="1"/>
      <c r="B89" s="8" t="s">
        <v>147</v>
      </c>
      <c r="C89" s="97" t="s">
        <v>148</v>
      </c>
      <c r="D89" s="9" t="s">
        <v>42</v>
      </c>
      <c r="E89" s="10">
        <v>300</v>
      </c>
      <c r="F89" s="30">
        <v>43886</v>
      </c>
      <c r="G89" s="65">
        <f>ROUND(E89*F89,0)</f>
        <v>13165800</v>
      </c>
      <c r="H89" s="65">
        <f t="shared" si="3"/>
        <v>39497</v>
      </c>
      <c r="I89" s="63">
        <f t="shared" si="4"/>
        <v>48275</v>
      </c>
    </row>
    <row r="90" spans="1:9" ht="27" customHeight="1" x14ac:dyDescent="0.25">
      <c r="A90" s="1"/>
      <c r="B90" s="8" t="s">
        <v>149</v>
      </c>
      <c r="C90" s="97" t="s">
        <v>131</v>
      </c>
      <c r="D90" s="9" t="s">
        <v>21</v>
      </c>
      <c r="E90" s="10">
        <v>14.5</v>
      </c>
      <c r="F90" s="30">
        <v>602677</v>
      </c>
      <c r="G90" s="65">
        <f>ROUND(E90*F90,0)</f>
        <v>8738817</v>
      </c>
      <c r="H90" s="65">
        <f t="shared" si="3"/>
        <v>542409</v>
      </c>
      <c r="I90" s="63">
        <f t="shared" si="4"/>
        <v>662945</v>
      </c>
    </row>
    <row r="91" spans="1:9" ht="15" customHeight="1" x14ac:dyDescent="0.25">
      <c r="A91" s="1"/>
      <c r="B91" s="8" t="s">
        <v>150</v>
      </c>
      <c r="C91" s="97" t="s">
        <v>229</v>
      </c>
      <c r="D91" s="9" t="s">
        <v>42</v>
      </c>
      <c r="E91" s="10">
        <v>2299</v>
      </c>
      <c r="F91" s="30">
        <v>4134</v>
      </c>
      <c r="G91" s="65">
        <f>ROUND(E91*F91,0)</f>
        <v>9504066</v>
      </c>
      <c r="H91" s="65">
        <f t="shared" si="3"/>
        <v>3721</v>
      </c>
      <c r="I91" s="63">
        <f t="shared" si="4"/>
        <v>4547</v>
      </c>
    </row>
    <row r="92" spans="1:9" ht="15" customHeight="1" x14ac:dyDescent="0.25">
      <c r="A92" s="1"/>
      <c r="B92" s="8" t="s">
        <v>151</v>
      </c>
      <c r="C92" s="97" t="s">
        <v>230</v>
      </c>
      <c r="D92" s="9" t="s">
        <v>42</v>
      </c>
      <c r="E92" s="10">
        <v>2834</v>
      </c>
      <c r="F92" s="30">
        <v>4072</v>
      </c>
      <c r="G92" s="65">
        <f>ROUND(E92*F92,0)</f>
        <v>11540048</v>
      </c>
      <c r="H92" s="65">
        <f t="shared" si="3"/>
        <v>3665</v>
      </c>
      <c r="I92" s="63">
        <f t="shared" si="4"/>
        <v>4479</v>
      </c>
    </row>
    <row r="93" spans="1:9" ht="27.75" customHeight="1" x14ac:dyDescent="0.25">
      <c r="A93" s="1"/>
      <c r="B93" s="8" t="s">
        <v>152</v>
      </c>
      <c r="C93" s="97" t="s">
        <v>242</v>
      </c>
      <c r="D93" s="9" t="s">
        <v>21</v>
      </c>
      <c r="E93" s="10">
        <v>2605</v>
      </c>
      <c r="F93" s="30">
        <v>18421</v>
      </c>
      <c r="G93" s="65">
        <f>ROUND(E93*F93,0)</f>
        <v>47986705</v>
      </c>
      <c r="H93" s="65">
        <f t="shared" si="3"/>
        <v>16579</v>
      </c>
      <c r="I93" s="63">
        <f t="shared" si="4"/>
        <v>20263</v>
      </c>
    </row>
    <row r="94" spans="1:9" ht="14.25" customHeight="1" x14ac:dyDescent="0.25">
      <c r="A94" s="1"/>
      <c r="B94" s="8" t="s">
        <v>153</v>
      </c>
      <c r="C94" s="97" t="s">
        <v>268</v>
      </c>
      <c r="D94" s="9" t="s">
        <v>42</v>
      </c>
      <c r="E94" s="10">
        <v>2002</v>
      </c>
      <c r="F94" s="30">
        <v>2245</v>
      </c>
      <c r="G94" s="65">
        <f>ROUND(E94*F94,0)</f>
        <v>4494490</v>
      </c>
      <c r="H94" s="65">
        <f t="shared" si="3"/>
        <v>2021</v>
      </c>
      <c r="I94" s="63">
        <f t="shared" si="4"/>
        <v>2470</v>
      </c>
    </row>
    <row r="95" spans="1:9" ht="15" customHeight="1" x14ac:dyDescent="0.25">
      <c r="A95" s="1"/>
      <c r="B95" s="8" t="s">
        <v>154</v>
      </c>
      <c r="C95" s="97" t="s">
        <v>155</v>
      </c>
      <c r="D95" s="9" t="s">
        <v>23</v>
      </c>
      <c r="E95" s="10">
        <v>45</v>
      </c>
      <c r="F95" s="30">
        <v>125431</v>
      </c>
      <c r="G95" s="65">
        <f>ROUND(E95*F95,0)</f>
        <v>5644395</v>
      </c>
      <c r="H95" s="65">
        <f t="shared" si="3"/>
        <v>112888</v>
      </c>
      <c r="I95" s="63">
        <f t="shared" si="4"/>
        <v>137974</v>
      </c>
    </row>
    <row r="96" spans="1:9" ht="16.5" customHeight="1" x14ac:dyDescent="0.25">
      <c r="A96" s="1"/>
      <c r="B96" s="8" t="s">
        <v>156</v>
      </c>
      <c r="C96" s="97" t="s">
        <v>157</v>
      </c>
      <c r="D96" s="9" t="s">
        <v>23</v>
      </c>
      <c r="E96" s="10">
        <v>59</v>
      </c>
      <c r="F96" s="30">
        <v>40928</v>
      </c>
      <c r="G96" s="65">
        <f>ROUND(E96*F96,0)</f>
        <v>2414752</v>
      </c>
      <c r="H96" s="65">
        <f t="shared" si="3"/>
        <v>36835</v>
      </c>
      <c r="I96" s="63">
        <f t="shared" si="4"/>
        <v>45021</v>
      </c>
    </row>
    <row r="97" spans="1:9" ht="16.5" customHeight="1" x14ac:dyDescent="0.25">
      <c r="A97" s="1"/>
      <c r="B97" s="8" t="s">
        <v>158</v>
      </c>
      <c r="C97" s="97" t="s">
        <v>159</v>
      </c>
      <c r="D97" s="9" t="s">
        <v>23</v>
      </c>
      <c r="E97" s="10">
        <v>38</v>
      </c>
      <c r="F97" s="30">
        <v>30254</v>
      </c>
      <c r="G97" s="65">
        <f>ROUND(E97*F97,0)</f>
        <v>1149652</v>
      </c>
      <c r="H97" s="65">
        <f t="shared" si="3"/>
        <v>27229</v>
      </c>
      <c r="I97" s="63">
        <f t="shared" si="4"/>
        <v>33279</v>
      </c>
    </row>
    <row r="98" spans="1:9" ht="16.5" customHeight="1" x14ac:dyDescent="0.25">
      <c r="A98" s="1"/>
      <c r="B98" s="8" t="s">
        <v>160</v>
      </c>
      <c r="C98" s="97" t="s">
        <v>161</v>
      </c>
      <c r="D98" s="9" t="s">
        <v>23</v>
      </c>
      <c r="E98" s="10">
        <v>40</v>
      </c>
      <c r="F98" s="30">
        <v>91017</v>
      </c>
      <c r="G98" s="65">
        <f>ROUND(E98*F98,0)</f>
        <v>3640680</v>
      </c>
      <c r="H98" s="65">
        <f t="shared" si="3"/>
        <v>81915</v>
      </c>
      <c r="I98" s="63">
        <f t="shared" si="4"/>
        <v>100119</v>
      </c>
    </row>
    <row r="99" spans="1:9" ht="15.75" customHeight="1" x14ac:dyDescent="0.25">
      <c r="A99" s="1"/>
      <c r="B99" s="8" t="s">
        <v>162</v>
      </c>
      <c r="C99" s="97" t="s">
        <v>163</v>
      </c>
      <c r="D99" s="9" t="s">
        <v>23</v>
      </c>
      <c r="E99" s="10">
        <v>52</v>
      </c>
      <c r="F99" s="30">
        <v>44875</v>
      </c>
      <c r="G99" s="65">
        <f>ROUND(E99*F99,0)</f>
        <v>2333500</v>
      </c>
      <c r="H99" s="65">
        <f t="shared" si="3"/>
        <v>40388</v>
      </c>
      <c r="I99" s="63">
        <f t="shared" si="4"/>
        <v>49363</v>
      </c>
    </row>
    <row r="100" spans="1:9" ht="15.75" customHeight="1" x14ac:dyDescent="0.25">
      <c r="A100" s="1"/>
      <c r="B100" s="8" t="s">
        <v>164</v>
      </c>
      <c r="C100" s="97" t="s">
        <v>165</v>
      </c>
      <c r="D100" s="9" t="s">
        <v>23</v>
      </c>
      <c r="E100" s="10">
        <v>34</v>
      </c>
      <c r="F100" s="30">
        <v>26743</v>
      </c>
      <c r="G100" s="65">
        <f>ROUND(E100*F100,0)</f>
        <v>909262</v>
      </c>
      <c r="H100" s="65">
        <f t="shared" si="3"/>
        <v>24069</v>
      </c>
      <c r="I100" s="63">
        <f t="shared" si="4"/>
        <v>29417</v>
      </c>
    </row>
    <row r="101" spans="1:9" ht="16.5" customHeight="1" x14ac:dyDescent="0.25">
      <c r="A101" s="1"/>
      <c r="B101" s="8" t="s">
        <v>166</v>
      </c>
      <c r="C101" s="97" t="s">
        <v>167</v>
      </c>
      <c r="D101" s="9" t="s">
        <v>23</v>
      </c>
      <c r="E101" s="10">
        <v>52</v>
      </c>
      <c r="F101" s="30">
        <v>82661</v>
      </c>
      <c r="G101" s="65">
        <f>ROUND(E101*F101,0)</f>
        <v>4298372</v>
      </c>
      <c r="H101" s="65">
        <f t="shared" si="3"/>
        <v>74395</v>
      </c>
      <c r="I101" s="63">
        <f t="shared" si="4"/>
        <v>90927</v>
      </c>
    </row>
    <row r="102" spans="1:9" ht="15.75" customHeight="1" x14ac:dyDescent="0.25">
      <c r="A102" s="1"/>
      <c r="B102" s="8" t="s">
        <v>168</v>
      </c>
      <c r="C102" s="97" t="s">
        <v>169</v>
      </c>
      <c r="D102" s="9" t="s">
        <v>23</v>
      </c>
      <c r="E102" s="10">
        <v>67</v>
      </c>
      <c r="F102" s="30">
        <v>44221</v>
      </c>
      <c r="G102" s="65">
        <f>ROUND(E102*F102,0)</f>
        <v>2962807</v>
      </c>
      <c r="H102" s="65">
        <f t="shared" si="3"/>
        <v>39799</v>
      </c>
      <c r="I102" s="63">
        <f t="shared" si="4"/>
        <v>48643</v>
      </c>
    </row>
    <row r="103" spans="1:9" ht="16.5" customHeight="1" x14ac:dyDescent="0.25">
      <c r="A103" s="1"/>
      <c r="B103" s="8" t="s">
        <v>170</v>
      </c>
      <c r="C103" s="97" t="s">
        <v>171</v>
      </c>
      <c r="D103" s="9" t="s">
        <v>23</v>
      </c>
      <c r="E103" s="10">
        <v>43</v>
      </c>
      <c r="F103" s="30">
        <v>24096</v>
      </c>
      <c r="G103" s="65">
        <f>ROUND(E103*F103,0)</f>
        <v>1036128</v>
      </c>
      <c r="H103" s="65">
        <f t="shared" si="3"/>
        <v>21686</v>
      </c>
      <c r="I103" s="63">
        <f t="shared" si="4"/>
        <v>26506</v>
      </c>
    </row>
    <row r="104" spans="1:9" ht="15.75" customHeight="1" x14ac:dyDescent="0.25">
      <c r="A104" s="1"/>
      <c r="B104" s="8" t="s">
        <v>172</v>
      </c>
      <c r="C104" s="97" t="s">
        <v>173</v>
      </c>
      <c r="D104" s="9" t="s">
        <v>23</v>
      </c>
      <c r="E104" s="10">
        <v>72</v>
      </c>
      <c r="F104" s="30">
        <v>79005</v>
      </c>
      <c r="G104" s="65">
        <f>ROUND(E104*F104,0)</f>
        <v>5688360</v>
      </c>
      <c r="H104" s="65">
        <f t="shared" si="3"/>
        <v>71105</v>
      </c>
      <c r="I104" s="63">
        <f t="shared" si="4"/>
        <v>86906</v>
      </c>
    </row>
    <row r="105" spans="1:9" ht="15.75" customHeight="1" x14ac:dyDescent="0.25">
      <c r="A105" s="1"/>
      <c r="B105" s="8" t="s">
        <v>174</v>
      </c>
      <c r="C105" s="97" t="s">
        <v>175</v>
      </c>
      <c r="D105" s="9" t="s">
        <v>23</v>
      </c>
      <c r="E105" s="10">
        <v>94</v>
      </c>
      <c r="F105" s="30">
        <v>40689</v>
      </c>
      <c r="G105" s="65">
        <f>ROUND(E105*F105,0)</f>
        <v>3824766</v>
      </c>
      <c r="H105" s="65">
        <f t="shared" si="3"/>
        <v>36620</v>
      </c>
      <c r="I105" s="63">
        <f t="shared" si="4"/>
        <v>44758</v>
      </c>
    </row>
    <row r="106" spans="1:9" ht="15" customHeight="1" x14ac:dyDescent="0.25">
      <c r="A106" s="1"/>
      <c r="B106" s="8" t="s">
        <v>176</v>
      </c>
      <c r="C106" s="97" t="s">
        <v>177</v>
      </c>
      <c r="D106" s="9" t="s">
        <v>23</v>
      </c>
      <c r="E106" s="10">
        <v>61</v>
      </c>
      <c r="F106" s="30">
        <v>27125</v>
      </c>
      <c r="G106" s="65">
        <f>ROUND(E106*F106,0)</f>
        <v>1654625</v>
      </c>
      <c r="H106" s="65">
        <f t="shared" si="3"/>
        <v>24413</v>
      </c>
      <c r="I106" s="63">
        <f t="shared" si="4"/>
        <v>29838</v>
      </c>
    </row>
    <row r="107" spans="1:9" ht="15.75" customHeight="1" x14ac:dyDescent="0.25">
      <c r="A107" s="1"/>
      <c r="B107" s="8" t="s">
        <v>178</v>
      </c>
      <c r="C107" s="97" t="s">
        <v>179</v>
      </c>
      <c r="D107" s="9" t="s">
        <v>23</v>
      </c>
      <c r="E107" s="10">
        <v>31</v>
      </c>
      <c r="F107" s="30">
        <v>26918</v>
      </c>
      <c r="G107" s="65">
        <f>ROUND(E107*F107,0)</f>
        <v>834458</v>
      </c>
      <c r="H107" s="65">
        <f t="shared" si="3"/>
        <v>24226</v>
      </c>
      <c r="I107" s="63">
        <f t="shared" si="4"/>
        <v>29610</v>
      </c>
    </row>
    <row r="108" spans="1:9" ht="15" customHeight="1" x14ac:dyDescent="0.25">
      <c r="A108" s="1"/>
      <c r="B108" s="8" t="s">
        <v>180</v>
      </c>
      <c r="C108" s="97" t="s">
        <v>181</v>
      </c>
      <c r="D108" s="9" t="s">
        <v>23</v>
      </c>
      <c r="E108" s="10">
        <v>47</v>
      </c>
      <c r="F108" s="30">
        <v>41558</v>
      </c>
      <c r="G108" s="65">
        <f>ROUND(E108*F108,0)</f>
        <v>1953226</v>
      </c>
      <c r="H108" s="65">
        <f t="shared" si="3"/>
        <v>37402</v>
      </c>
      <c r="I108" s="63">
        <f t="shared" si="4"/>
        <v>45714</v>
      </c>
    </row>
    <row r="109" spans="1:9" ht="15" customHeight="1" x14ac:dyDescent="0.25">
      <c r="A109" s="1"/>
      <c r="B109" s="8" t="s">
        <v>182</v>
      </c>
      <c r="C109" s="97" t="s">
        <v>183</v>
      </c>
      <c r="D109" s="9" t="s">
        <v>23</v>
      </c>
      <c r="E109" s="10">
        <v>36</v>
      </c>
      <c r="F109" s="30">
        <v>73184</v>
      </c>
      <c r="G109" s="65">
        <f>ROUND(E109*F109,0)</f>
        <v>2634624</v>
      </c>
      <c r="H109" s="65">
        <f t="shared" si="3"/>
        <v>65866</v>
      </c>
      <c r="I109" s="63">
        <f t="shared" si="4"/>
        <v>80502</v>
      </c>
    </row>
    <row r="110" spans="1:9" ht="15" customHeight="1" x14ac:dyDescent="0.25">
      <c r="A110" s="1"/>
      <c r="B110" s="8" t="s">
        <v>184</v>
      </c>
      <c r="C110" s="97" t="s">
        <v>185</v>
      </c>
      <c r="D110" s="9" t="s">
        <v>23</v>
      </c>
      <c r="E110" s="10">
        <v>51</v>
      </c>
      <c r="F110" s="30">
        <v>23844</v>
      </c>
      <c r="G110" s="65">
        <f>ROUND(E110*F110,0)</f>
        <v>1216044</v>
      </c>
      <c r="H110" s="65">
        <f t="shared" si="3"/>
        <v>21460</v>
      </c>
      <c r="I110" s="63">
        <f t="shared" si="4"/>
        <v>26228</v>
      </c>
    </row>
    <row r="111" spans="1:9" ht="14.25" customHeight="1" x14ac:dyDescent="0.25">
      <c r="A111" s="1"/>
      <c r="B111" s="8" t="s">
        <v>186</v>
      </c>
      <c r="C111" s="97" t="s">
        <v>187</v>
      </c>
      <c r="D111" s="9" t="s">
        <v>23</v>
      </c>
      <c r="E111" s="10">
        <v>78</v>
      </c>
      <c r="F111" s="30">
        <v>37731</v>
      </c>
      <c r="G111" s="65">
        <f>ROUND(E111*F111,0)</f>
        <v>2943018</v>
      </c>
      <c r="H111" s="65">
        <f t="shared" si="3"/>
        <v>33958</v>
      </c>
      <c r="I111" s="63">
        <f t="shared" si="4"/>
        <v>41504</v>
      </c>
    </row>
    <row r="112" spans="1:9" ht="15" customHeight="1" x14ac:dyDescent="0.25">
      <c r="A112" s="1"/>
      <c r="B112" s="8" t="s">
        <v>188</v>
      </c>
      <c r="C112" s="97" t="s">
        <v>189</v>
      </c>
      <c r="D112" s="9" t="s">
        <v>23</v>
      </c>
      <c r="E112" s="10">
        <v>60</v>
      </c>
      <c r="F112" s="30">
        <v>63646</v>
      </c>
      <c r="G112" s="65">
        <f>ROUND(E112*F112,0)</f>
        <v>3818760</v>
      </c>
      <c r="H112" s="65">
        <f t="shared" si="3"/>
        <v>57281</v>
      </c>
      <c r="I112" s="63">
        <f t="shared" si="4"/>
        <v>70011</v>
      </c>
    </row>
    <row r="113" spans="1:9" ht="21.75" customHeight="1" x14ac:dyDescent="0.25">
      <c r="A113" s="1"/>
      <c r="B113" s="8" t="s">
        <v>190</v>
      </c>
      <c r="C113" s="97" t="s">
        <v>117</v>
      </c>
      <c r="D113" s="9" t="s">
        <v>21</v>
      </c>
      <c r="E113" s="10">
        <v>1430</v>
      </c>
      <c r="F113" s="30">
        <v>11463</v>
      </c>
      <c r="G113" s="65">
        <f>ROUND(E113*F113,0)</f>
        <v>16392090</v>
      </c>
      <c r="H113" s="65">
        <f t="shared" si="3"/>
        <v>10317</v>
      </c>
      <c r="I113" s="63">
        <f t="shared" si="4"/>
        <v>12609</v>
      </c>
    </row>
    <row r="114" spans="1:9" ht="15" customHeight="1" x14ac:dyDescent="0.25">
      <c r="A114" s="1"/>
      <c r="B114" s="8" t="s">
        <v>191</v>
      </c>
      <c r="C114" s="97" t="s">
        <v>192</v>
      </c>
      <c r="D114" s="9" t="s">
        <v>23</v>
      </c>
      <c r="E114" s="10">
        <v>45</v>
      </c>
      <c r="F114" s="30">
        <v>183358</v>
      </c>
      <c r="G114" s="65">
        <f>ROUND(E114*F114,0)</f>
        <v>8251110</v>
      </c>
      <c r="H114" s="65">
        <f t="shared" si="3"/>
        <v>165022</v>
      </c>
      <c r="I114" s="63">
        <f t="shared" si="4"/>
        <v>201694</v>
      </c>
    </row>
    <row r="115" spans="1:9" ht="14.25" customHeight="1" x14ac:dyDescent="0.25">
      <c r="A115" s="1"/>
      <c r="B115" s="8" t="s">
        <v>193</v>
      </c>
      <c r="C115" s="97" t="s">
        <v>194</v>
      </c>
      <c r="D115" s="9" t="s">
        <v>21</v>
      </c>
      <c r="E115" s="10">
        <v>11.5</v>
      </c>
      <c r="F115" s="30">
        <v>65583</v>
      </c>
      <c r="G115" s="65">
        <f>ROUND(E115*F115,0)</f>
        <v>754205</v>
      </c>
      <c r="H115" s="65">
        <f t="shared" si="3"/>
        <v>59025</v>
      </c>
      <c r="I115" s="63">
        <f t="shared" si="4"/>
        <v>72141</v>
      </c>
    </row>
    <row r="116" spans="1:9" ht="12.75" x14ac:dyDescent="0.25">
      <c r="A116" s="1"/>
      <c r="B116" s="8" t="s">
        <v>195</v>
      </c>
      <c r="C116" s="97" t="s">
        <v>196</v>
      </c>
      <c r="D116" s="9" t="s">
        <v>23</v>
      </c>
      <c r="E116" s="10">
        <v>59</v>
      </c>
      <c r="F116" s="30">
        <v>140804</v>
      </c>
      <c r="G116" s="65">
        <f>ROUND(E116*F116,0)</f>
        <v>8307436</v>
      </c>
      <c r="H116" s="65">
        <f t="shared" si="3"/>
        <v>126724</v>
      </c>
      <c r="I116" s="63">
        <f t="shared" si="4"/>
        <v>154884</v>
      </c>
    </row>
    <row r="117" spans="1:9" ht="12.75" x14ac:dyDescent="0.25">
      <c r="A117" s="1"/>
      <c r="B117" s="8" t="s">
        <v>197</v>
      </c>
      <c r="C117" s="97" t="s">
        <v>198</v>
      </c>
      <c r="D117" s="9" t="s">
        <v>23</v>
      </c>
      <c r="E117" s="10">
        <v>38</v>
      </c>
      <c r="F117" s="30">
        <v>77706</v>
      </c>
      <c r="G117" s="65">
        <f>ROUND(E117*F117,0)</f>
        <v>2952828</v>
      </c>
      <c r="H117" s="65">
        <f t="shared" si="3"/>
        <v>69935</v>
      </c>
      <c r="I117" s="63">
        <f t="shared" si="4"/>
        <v>85477</v>
      </c>
    </row>
    <row r="118" spans="1:9" ht="12.75" x14ac:dyDescent="0.25">
      <c r="A118" s="1"/>
      <c r="B118" s="8" t="s">
        <v>199</v>
      </c>
      <c r="C118" s="97" t="s">
        <v>200</v>
      </c>
      <c r="D118" s="9" t="s">
        <v>23</v>
      </c>
      <c r="E118" s="10">
        <v>57</v>
      </c>
      <c r="F118" s="30">
        <v>231783</v>
      </c>
      <c r="G118" s="65">
        <f>ROUND(E118*F118,0)</f>
        <v>13211631</v>
      </c>
      <c r="H118" s="65">
        <f t="shared" si="3"/>
        <v>208605</v>
      </c>
      <c r="I118" s="63">
        <f t="shared" si="4"/>
        <v>254961</v>
      </c>
    </row>
    <row r="119" spans="1:9" ht="12.75" x14ac:dyDescent="0.25">
      <c r="A119" s="1"/>
      <c r="B119" s="8" t="s">
        <v>201</v>
      </c>
      <c r="C119" s="97" t="s">
        <v>202</v>
      </c>
      <c r="D119" s="9" t="s">
        <v>23</v>
      </c>
      <c r="E119" s="10">
        <v>63</v>
      </c>
      <c r="F119" s="30">
        <v>189228</v>
      </c>
      <c r="G119" s="65">
        <f>ROUND(E119*F119,0)</f>
        <v>11921364</v>
      </c>
      <c r="H119" s="65">
        <f t="shared" si="3"/>
        <v>170305</v>
      </c>
      <c r="I119" s="63">
        <f t="shared" si="4"/>
        <v>208151</v>
      </c>
    </row>
    <row r="120" spans="1:9" ht="12.75" x14ac:dyDescent="0.25">
      <c r="A120" s="1"/>
      <c r="B120" s="8" t="s">
        <v>203</v>
      </c>
      <c r="C120" s="97" t="s">
        <v>204</v>
      </c>
      <c r="D120" s="9" t="s">
        <v>23</v>
      </c>
      <c r="E120" s="10">
        <v>30</v>
      </c>
      <c r="F120" s="30">
        <v>178640</v>
      </c>
      <c r="G120" s="65">
        <f>ROUND(E120*F120,0)</f>
        <v>5359200</v>
      </c>
      <c r="H120" s="65">
        <f t="shared" si="3"/>
        <v>160776</v>
      </c>
      <c r="I120" s="63">
        <f t="shared" si="4"/>
        <v>196504</v>
      </c>
    </row>
    <row r="121" spans="1:9" ht="12.75" x14ac:dyDescent="0.25">
      <c r="A121" s="1"/>
      <c r="B121" s="8" t="s">
        <v>205</v>
      </c>
      <c r="C121" s="97" t="s">
        <v>269</v>
      </c>
      <c r="D121" s="9" t="s">
        <v>23</v>
      </c>
      <c r="E121" s="10">
        <v>3</v>
      </c>
      <c r="F121" s="30">
        <v>677775</v>
      </c>
      <c r="G121" s="65">
        <f>ROUND(E121*F121,0)</f>
        <v>2033325</v>
      </c>
      <c r="H121" s="65">
        <f t="shared" si="3"/>
        <v>609998</v>
      </c>
      <c r="I121" s="63">
        <f t="shared" si="4"/>
        <v>745553</v>
      </c>
    </row>
    <row r="122" spans="1:9" ht="12.75" x14ac:dyDescent="0.25">
      <c r="A122" s="1"/>
      <c r="B122" s="8" t="s">
        <v>206</v>
      </c>
      <c r="C122" s="97" t="s">
        <v>270</v>
      </c>
      <c r="D122" s="9" t="s">
        <v>23</v>
      </c>
      <c r="E122" s="10">
        <v>8</v>
      </c>
      <c r="F122" s="30">
        <v>516495</v>
      </c>
      <c r="G122" s="65">
        <f>ROUND(E122*F122,0)</f>
        <v>4131960</v>
      </c>
      <c r="H122" s="65">
        <f t="shared" si="3"/>
        <v>464846</v>
      </c>
      <c r="I122" s="63">
        <f t="shared" si="4"/>
        <v>568145</v>
      </c>
    </row>
    <row r="123" spans="1:9" ht="12.75" x14ac:dyDescent="0.25">
      <c r="A123" s="1"/>
      <c r="B123" s="8" t="s">
        <v>207</v>
      </c>
      <c r="C123" s="97" t="s">
        <v>271</v>
      </c>
      <c r="D123" s="9" t="s">
        <v>23</v>
      </c>
      <c r="E123" s="10">
        <v>2</v>
      </c>
      <c r="F123" s="30">
        <v>369755</v>
      </c>
      <c r="G123" s="65">
        <f>ROUND(E123*F123,0)</f>
        <v>739510</v>
      </c>
      <c r="H123" s="65">
        <f t="shared" si="3"/>
        <v>332780</v>
      </c>
      <c r="I123" s="63">
        <f t="shared" si="4"/>
        <v>406731</v>
      </c>
    </row>
    <row r="124" spans="1:9" ht="24.75" customHeight="1" x14ac:dyDescent="0.25">
      <c r="A124" s="1"/>
      <c r="B124" s="8" t="s">
        <v>208</v>
      </c>
      <c r="C124" s="97" t="s">
        <v>209</v>
      </c>
      <c r="D124" s="9" t="s">
        <v>23</v>
      </c>
      <c r="E124" s="10">
        <v>4</v>
      </c>
      <c r="F124" s="30">
        <v>2810296</v>
      </c>
      <c r="G124" s="65">
        <f>ROUND(E124*F124,0)</f>
        <v>11241184</v>
      </c>
      <c r="H124" s="65">
        <f t="shared" si="3"/>
        <v>2529266</v>
      </c>
      <c r="I124" s="63">
        <f t="shared" si="4"/>
        <v>3091326</v>
      </c>
    </row>
    <row r="125" spans="1:9" ht="12.75" x14ac:dyDescent="0.25">
      <c r="A125" s="1"/>
      <c r="B125" s="8" t="s">
        <v>210</v>
      </c>
      <c r="C125" s="97" t="s">
        <v>263</v>
      </c>
      <c r="D125" s="9" t="s">
        <v>23</v>
      </c>
      <c r="E125" s="10">
        <v>1</v>
      </c>
      <c r="F125" s="30">
        <v>15696196</v>
      </c>
      <c r="G125" s="65">
        <f>ROUND(E125*F125,0)</f>
        <v>15696196</v>
      </c>
      <c r="H125" s="65">
        <f t="shared" si="3"/>
        <v>14126576</v>
      </c>
      <c r="I125" s="63">
        <f t="shared" si="4"/>
        <v>17265816</v>
      </c>
    </row>
    <row r="126" spans="1:9" ht="13.5" customHeight="1" x14ac:dyDescent="0.25">
      <c r="A126" s="1"/>
      <c r="B126" s="8" t="s">
        <v>211</v>
      </c>
      <c r="C126" s="97" t="s">
        <v>264</v>
      </c>
      <c r="D126" s="9" t="s">
        <v>21</v>
      </c>
      <c r="E126" s="10">
        <v>9.5</v>
      </c>
      <c r="F126" s="30">
        <v>94623</v>
      </c>
      <c r="G126" s="65">
        <f>ROUND(E126*F126,0)</f>
        <v>898919</v>
      </c>
      <c r="H126" s="65">
        <f t="shared" si="3"/>
        <v>85161</v>
      </c>
      <c r="I126" s="63">
        <f t="shared" si="4"/>
        <v>104085</v>
      </c>
    </row>
    <row r="127" spans="1:9" ht="14.25" customHeight="1" x14ac:dyDescent="0.25">
      <c r="A127" s="1"/>
      <c r="B127" s="8" t="s">
        <v>212</v>
      </c>
      <c r="C127" s="97" t="s">
        <v>265</v>
      </c>
      <c r="D127" s="9" t="s">
        <v>23</v>
      </c>
      <c r="E127" s="10">
        <v>1</v>
      </c>
      <c r="F127" s="30">
        <v>20514052</v>
      </c>
      <c r="G127" s="65">
        <f>ROUND(E127*F127,0)</f>
        <v>20514052</v>
      </c>
      <c r="H127" s="65">
        <f t="shared" si="3"/>
        <v>18462647</v>
      </c>
      <c r="I127" s="63">
        <f t="shared" si="4"/>
        <v>22565457</v>
      </c>
    </row>
    <row r="128" spans="1:9" ht="15" customHeight="1" x14ac:dyDescent="0.25">
      <c r="A128" s="1"/>
      <c r="B128" s="8" t="s">
        <v>213</v>
      </c>
      <c r="C128" s="97" t="s">
        <v>266</v>
      </c>
      <c r="D128" s="9" t="s">
        <v>23</v>
      </c>
      <c r="E128" s="10">
        <v>1</v>
      </c>
      <c r="F128" s="30">
        <v>18556717</v>
      </c>
      <c r="G128" s="65">
        <f>ROUND(E128*F128,0)</f>
        <v>18556717</v>
      </c>
      <c r="H128" s="65">
        <f t="shared" si="3"/>
        <v>16701045</v>
      </c>
      <c r="I128" s="63">
        <f t="shared" si="4"/>
        <v>20412389</v>
      </c>
    </row>
    <row r="129" spans="1:9" ht="17.25" customHeight="1" x14ac:dyDescent="0.25">
      <c r="A129" s="1"/>
      <c r="B129" s="8" t="s">
        <v>214</v>
      </c>
      <c r="C129" s="97" t="s">
        <v>215</v>
      </c>
      <c r="D129" s="9" t="s">
        <v>23</v>
      </c>
      <c r="E129" s="10">
        <v>13</v>
      </c>
      <c r="F129" s="30">
        <v>272366</v>
      </c>
      <c r="G129" s="65">
        <f>ROUND(E129*F129,0)</f>
        <v>3540758</v>
      </c>
      <c r="H129" s="65">
        <f t="shared" si="3"/>
        <v>245129</v>
      </c>
      <c r="I129" s="63">
        <f t="shared" si="4"/>
        <v>299603</v>
      </c>
    </row>
    <row r="130" spans="1:9" ht="25.5" x14ac:dyDescent="0.25">
      <c r="A130" s="1"/>
      <c r="B130" s="8" t="s">
        <v>216</v>
      </c>
      <c r="C130" s="97" t="s">
        <v>217</v>
      </c>
      <c r="D130" s="9" t="s">
        <v>23</v>
      </c>
      <c r="E130" s="10">
        <v>452</v>
      </c>
      <c r="F130" s="30">
        <v>76401</v>
      </c>
      <c r="G130" s="65">
        <f>ROUND(E130*F130,0)</f>
        <v>34533252</v>
      </c>
      <c r="H130" s="65">
        <f t="shared" si="3"/>
        <v>68761</v>
      </c>
      <c r="I130" s="63">
        <f t="shared" si="4"/>
        <v>84041</v>
      </c>
    </row>
    <row r="131" spans="1:9" ht="38.25" x14ac:dyDescent="0.25">
      <c r="A131" s="1"/>
      <c r="B131" s="8" t="s">
        <v>218</v>
      </c>
      <c r="C131" s="97" t="s">
        <v>232</v>
      </c>
      <c r="D131" s="9" t="s">
        <v>23</v>
      </c>
      <c r="E131" s="10">
        <v>452</v>
      </c>
      <c r="F131" s="30">
        <v>172142</v>
      </c>
      <c r="G131" s="65">
        <f>ROUND(E131*F131,0)</f>
        <v>77808184</v>
      </c>
      <c r="H131" s="65">
        <f t="shared" si="3"/>
        <v>154928</v>
      </c>
      <c r="I131" s="63">
        <f t="shared" si="4"/>
        <v>189356</v>
      </c>
    </row>
    <row r="132" spans="1:9" ht="25.5" x14ac:dyDescent="0.25">
      <c r="A132" s="1"/>
      <c r="B132" s="8" t="s">
        <v>219</v>
      </c>
      <c r="C132" s="97" t="s">
        <v>220</v>
      </c>
      <c r="D132" s="9" t="s">
        <v>21</v>
      </c>
      <c r="E132" s="10">
        <v>884</v>
      </c>
      <c r="F132" s="30">
        <v>48654</v>
      </c>
      <c r="G132" s="65">
        <f>ROUND(E132*F132,0)</f>
        <v>43010136</v>
      </c>
      <c r="H132" s="65">
        <f t="shared" si="3"/>
        <v>43789</v>
      </c>
      <c r="I132" s="63">
        <f t="shared" si="4"/>
        <v>53519</v>
      </c>
    </row>
    <row r="133" spans="1:9" ht="25.5" x14ac:dyDescent="0.25">
      <c r="A133" s="1"/>
      <c r="B133" s="8" t="s">
        <v>221</v>
      </c>
      <c r="C133" s="97" t="s">
        <v>267</v>
      </c>
      <c r="D133" s="9" t="s">
        <v>21</v>
      </c>
      <c r="E133" s="10">
        <v>226</v>
      </c>
      <c r="F133" s="30">
        <v>43742</v>
      </c>
      <c r="G133" s="65">
        <f>ROUND(E133*F133,0)</f>
        <v>9885692</v>
      </c>
      <c r="H133" s="65">
        <f t="shared" si="3"/>
        <v>39368</v>
      </c>
      <c r="I133" s="63">
        <f t="shared" si="4"/>
        <v>48116</v>
      </c>
    </row>
    <row r="134" spans="1:9" ht="14.25" customHeight="1" x14ac:dyDescent="0.25">
      <c r="A134" s="1"/>
      <c r="B134" s="8" t="s">
        <v>222</v>
      </c>
      <c r="C134" s="97" t="s">
        <v>223</v>
      </c>
      <c r="D134" s="9" t="s">
        <v>21</v>
      </c>
      <c r="E134" s="10">
        <v>1090</v>
      </c>
      <c r="F134" s="30">
        <v>24101</v>
      </c>
      <c r="G134" s="65">
        <f>ROUND(E134*F134,0)</f>
        <v>26270090</v>
      </c>
      <c r="H134" s="65">
        <f t="shared" si="3"/>
        <v>21691</v>
      </c>
      <c r="I134" s="63">
        <f t="shared" si="4"/>
        <v>26511</v>
      </c>
    </row>
    <row r="135" spans="1:9" ht="30" customHeight="1" x14ac:dyDescent="0.25">
      <c r="A135" s="1"/>
      <c r="B135" s="8" t="s">
        <v>224</v>
      </c>
      <c r="C135" s="97" t="s">
        <v>225</v>
      </c>
      <c r="D135" s="9" t="s">
        <v>21</v>
      </c>
      <c r="E135" s="10">
        <v>42.5</v>
      </c>
      <c r="F135" s="30">
        <v>50918</v>
      </c>
      <c r="G135" s="65">
        <f>ROUND(E135*F135,0)</f>
        <v>2164015</v>
      </c>
      <c r="H135" s="65">
        <f t="shared" si="3"/>
        <v>45826</v>
      </c>
      <c r="I135" s="63">
        <f t="shared" si="4"/>
        <v>56010</v>
      </c>
    </row>
    <row r="136" spans="1:9" ht="12.75" x14ac:dyDescent="0.25">
      <c r="A136" s="1"/>
      <c r="B136" s="44">
        <v>5</v>
      </c>
      <c r="C136" s="101" t="s">
        <v>234</v>
      </c>
      <c r="D136" s="9"/>
      <c r="E136" s="10"/>
      <c r="F136" s="30"/>
      <c r="G136" s="64"/>
      <c r="H136" s="65"/>
      <c r="I136" s="63"/>
    </row>
    <row r="137" spans="1:9" ht="12.75" x14ac:dyDescent="0.25">
      <c r="A137" s="1"/>
      <c r="B137" s="44" t="s">
        <v>233</v>
      </c>
      <c r="C137" s="101" t="s">
        <v>234</v>
      </c>
      <c r="D137" s="9"/>
      <c r="E137" s="10"/>
      <c r="F137" s="30"/>
      <c r="G137" s="65"/>
      <c r="H137" s="65"/>
      <c r="I137" s="63"/>
    </row>
    <row r="138" spans="1:9" ht="12.75" x14ac:dyDescent="0.25">
      <c r="A138" s="1"/>
      <c r="B138" s="8" t="s">
        <v>235</v>
      </c>
      <c r="C138" s="97" t="s">
        <v>269</v>
      </c>
      <c r="D138" s="9" t="s">
        <v>23</v>
      </c>
      <c r="E138" s="10">
        <v>2</v>
      </c>
      <c r="F138" s="30">
        <v>677775</v>
      </c>
      <c r="G138" s="65">
        <f>ROUND(E138*F138,0)</f>
        <v>1355550</v>
      </c>
      <c r="H138" s="65">
        <f t="shared" si="3"/>
        <v>609998</v>
      </c>
      <c r="I138" s="63">
        <f t="shared" si="4"/>
        <v>745553</v>
      </c>
    </row>
    <row r="139" spans="1:9" ht="12.75" x14ac:dyDescent="0.25">
      <c r="A139" s="1"/>
      <c r="B139" s="44">
        <v>6</v>
      </c>
      <c r="C139" s="101" t="s">
        <v>236</v>
      </c>
      <c r="D139" s="9"/>
      <c r="E139" s="10"/>
      <c r="F139" s="30"/>
      <c r="G139" s="65"/>
      <c r="H139" s="65"/>
      <c r="I139" s="63"/>
    </row>
    <row r="140" spans="1:9" ht="12.75" x14ac:dyDescent="0.25">
      <c r="A140" s="1"/>
      <c r="B140" s="44" t="s">
        <v>237</v>
      </c>
      <c r="C140" s="101" t="s">
        <v>236</v>
      </c>
      <c r="D140" s="9"/>
      <c r="E140" s="10"/>
      <c r="F140" s="30"/>
      <c r="G140" s="65"/>
      <c r="H140" s="65"/>
      <c r="I140" s="63"/>
    </row>
    <row r="141" spans="1:9" ht="12.75" x14ac:dyDescent="0.25">
      <c r="A141" s="1"/>
      <c r="B141" s="42" t="s">
        <v>27</v>
      </c>
      <c r="C141" s="97" t="s">
        <v>40</v>
      </c>
      <c r="D141" s="9" t="s">
        <v>20</v>
      </c>
      <c r="E141" s="10">
        <v>34</v>
      </c>
      <c r="F141" s="30">
        <v>2754</v>
      </c>
      <c r="G141" s="65">
        <f>ROUND(E141*F141,0)</f>
        <v>93636</v>
      </c>
      <c r="H141" s="65">
        <f t="shared" ref="H140:H146" si="5">+ROUND(F141*0.9,0)</f>
        <v>2479</v>
      </c>
      <c r="I141" s="63">
        <f t="shared" ref="I140:I146" si="6">+ROUND(F141*1.1,0)</f>
        <v>3029</v>
      </c>
    </row>
    <row r="142" spans="1:9" ht="25.5" x14ac:dyDescent="0.25">
      <c r="A142" s="1"/>
      <c r="B142" s="42" t="s">
        <v>238</v>
      </c>
      <c r="C142" s="97" t="s">
        <v>64</v>
      </c>
      <c r="D142" s="9" t="s">
        <v>21</v>
      </c>
      <c r="E142" s="10">
        <v>8</v>
      </c>
      <c r="F142" s="30">
        <v>18421</v>
      </c>
      <c r="G142" s="65">
        <f>ROUND(E142*F142,0)</f>
        <v>147368</v>
      </c>
      <c r="H142" s="65">
        <f t="shared" si="5"/>
        <v>16579</v>
      </c>
      <c r="I142" s="63">
        <f t="shared" si="6"/>
        <v>20263</v>
      </c>
    </row>
    <row r="143" spans="1:9" ht="12.75" x14ac:dyDescent="0.25">
      <c r="A143" s="1"/>
      <c r="B143" s="42" t="s">
        <v>239</v>
      </c>
      <c r="C143" s="97" t="s">
        <v>52</v>
      </c>
      <c r="D143" s="9" t="s">
        <v>21</v>
      </c>
      <c r="E143" s="10">
        <v>1.5</v>
      </c>
      <c r="F143" s="30">
        <v>414382</v>
      </c>
      <c r="G143" s="65">
        <f>ROUND(E143*F143,0)</f>
        <v>621573</v>
      </c>
      <c r="H143" s="65">
        <f t="shared" si="5"/>
        <v>372944</v>
      </c>
      <c r="I143" s="63">
        <f t="shared" si="6"/>
        <v>455820</v>
      </c>
    </row>
    <row r="144" spans="1:9" ht="15" customHeight="1" x14ac:dyDescent="0.25">
      <c r="A144" s="1"/>
      <c r="B144" s="8" t="s">
        <v>240</v>
      </c>
      <c r="C144" s="97" t="s">
        <v>56</v>
      </c>
      <c r="D144" s="9" t="s">
        <v>21</v>
      </c>
      <c r="E144" s="10">
        <v>15.5</v>
      </c>
      <c r="F144" s="30">
        <v>693960</v>
      </c>
      <c r="G144" s="65">
        <f>ROUND(E144*F144,0)</f>
        <v>10756380</v>
      </c>
      <c r="H144" s="65">
        <f t="shared" si="5"/>
        <v>624564</v>
      </c>
      <c r="I144" s="63">
        <f t="shared" si="6"/>
        <v>763356</v>
      </c>
    </row>
    <row r="145" spans="1:12" ht="15" customHeight="1" x14ac:dyDescent="0.25">
      <c r="A145" s="1"/>
      <c r="B145" s="8" t="s">
        <v>241</v>
      </c>
      <c r="C145" s="97" t="s">
        <v>272</v>
      </c>
      <c r="D145" s="9" t="s">
        <v>22</v>
      </c>
      <c r="E145" s="10">
        <v>1538</v>
      </c>
      <c r="F145" s="30">
        <v>3575</v>
      </c>
      <c r="G145" s="65">
        <f>ROUND(E145*F145,0)</f>
        <v>5498350</v>
      </c>
      <c r="H145" s="65">
        <f t="shared" si="5"/>
        <v>3218</v>
      </c>
      <c r="I145" s="63">
        <f t="shared" si="6"/>
        <v>3933</v>
      </c>
    </row>
    <row r="146" spans="1:12" ht="242.25" x14ac:dyDescent="0.25">
      <c r="A146" s="1"/>
      <c r="B146" s="8" t="s">
        <v>243</v>
      </c>
      <c r="C146" s="97" t="s">
        <v>276</v>
      </c>
      <c r="D146" s="9" t="s">
        <v>244</v>
      </c>
      <c r="E146" s="10">
        <v>1</v>
      </c>
      <c r="F146" s="30">
        <v>126092000</v>
      </c>
      <c r="G146" s="65">
        <f>ROUND(E146*F146,0)</f>
        <v>126092000</v>
      </c>
      <c r="H146" s="65">
        <f t="shared" si="5"/>
        <v>113482800</v>
      </c>
      <c r="I146" s="63">
        <f t="shared" si="6"/>
        <v>138701200</v>
      </c>
    </row>
    <row r="147" spans="1:12" s="20" customFormat="1" ht="5.0999999999999996" customHeight="1" x14ac:dyDescent="0.25">
      <c r="A147" s="19"/>
      <c r="B147" s="5"/>
      <c r="C147" s="6"/>
      <c r="D147" s="6"/>
      <c r="E147" s="6"/>
      <c r="F147" s="6"/>
      <c r="G147" s="69"/>
      <c r="H147" s="88"/>
      <c r="I147" s="7"/>
    </row>
    <row r="148" spans="1:12" ht="15" customHeight="1" x14ac:dyDescent="0.25">
      <c r="A148" s="28"/>
      <c r="B148" s="47" t="s">
        <v>15</v>
      </c>
      <c r="C148" s="48"/>
      <c r="D148" s="48"/>
      <c r="E148" s="48"/>
      <c r="F148" s="48"/>
      <c r="G148" s="12">
        <f>ROUND(SUM(G11:G146),0)</f>
        <v>1179548284</v>
      </c>
      <c r="H148" s="32"/>
      <c r="I148" s="73"/>
      <c r="J148" s="72"/>
    </row>
    <row r="149" spans="1:12" ht="15" customHeight="1" x14ac:dyDescent="0.25">
      <c r="A149" s="28"/>
      <c r="B149" s="56" t="s">
        <v>33</v>
      </c>
      <c r="C149" s="57"/>
      <c r="D149" s="57"/>
      <c r="E149" s="57"/>
      <c r="F149" s="58"/>
      <c r="G149" s="15">
        <v>342218105</v>
      </c>
      <c r="H149" s="32"/>
      <c r="I149" s="72"/>
    </row>
    <row r="150" spans="1:12" ht="15" customHeight="1" x14ac:dyDescent="0.25">
      <c r="A150" s="28"/>
      <c r="B150" s="56" t="s">
        <v>24</v>
      </c>
      <c r="C150" s="57"/>
      <c r="D150" s="57"/>
      <c r="E150" s="57"/>
      <c r="F150" s="58"/>
      <c r="G150" s="15">
        <f>+ROUND(G148*5%*16%,0)</f>
        <v>9436386</v>
      </c>
      <c r="H150" s="32"/>
      <c r="I150" s="72"/>
    </row>
    <row r="151" spans="1:12" ht="15" customHeight="1" x14ac:dyDescent="0.25">
      <c r="A151" s="28"/>
      <c r="B151" s="47" t="s">
        <v>16</v>
      </c>
      <c r="C151" s="48"/>
      <c r="D151" s="48"/>
      <c r="E151" s="48"/>
      <c r="F151" s="48"/>
      <c r="G151" s="12">
        <f>+ROUND(SUM(G148:G150),0)</f>
        <v>1531202775</v>
      </c>
      <c r="H151" s="32"/>
      <c r="I151" s="72"/>
    </row>
    <row r="152" spans="1:12" s="33" customFormat="1" ht="7.5" customHeight="1" x14ac:dyDescent="0.2">
      <c r="A152" s="19"/>
      <c r="B152" s="91"/>
      <c r="C152" s="92"/>
      <c r="D152" s="92"/>
      <c r="E152" s="92"/>
      <c r="F152" s="92"/>
      <c r="G152" s="92"/>
      <c r="I152" s="74"/>
    </row>
    <row r="153" spans="1:12" s="33" customFormat="1" ht="12.75" customHeight="1" x14ac:dyDescent="0.2">
      <c r="A153" s="34"/>
      <c r="B153" s="96" t="s">
        <v>17</v>
      </c>
      <c r="C153" s="55"/>
      <c r="D153" s="55"/>
      <c r="E153" s="55"/>
      <c r="F153" s="55"/>
      <c r="G153" s="55"/>
      <c r="H153" s="55"/>
      <c r="I153" s="68"/>
    </row>
    <row r="154" spans="1:12" s="33" customFormat="1" ht="6" customHeight="1" x14ac:dyDescent="0.2">
      <c r="A154" s="34"/>
      <c r="B154" s="93"/>
      <c r="C154" s="94"/>
      <c r="D154" s="94"/>
      <c r="E154" s="94"/>
      <c r="F154" s="94"/>
      <c r="G154" s="95"/>
      <c r="I154" s="74"/>
    </row>
    <row r="155" spans="1:12" s="20" customFormat="1" ht="24.75" customHeight="1" x14ac:dyDescent="0.2">
      <c r="A155" s="19"/>
      <c r="B155" s="2" t="s">
        <v>1</v>
      </c>
      <c r="C155" s="3" t="s">
        <v>256</v>
      </c>
      <c r="D155" s="3" t="s">
        <v>2</v>
      </c>
      <c r="E155" s="4" t="s">
        <v>3</v>
      </c>
      <c r="F155" s="3" t="s">
        <v>4</v>
      </c>
      <c r="G155" s="67" t="s">
        <v>5</v>
      </c>
      <c r="H155" s="87" t="s">
        <v>277</v>
      </c>
      <c r="I155" s="22" t="s">
        <v>278</v>
      </c>
      <c r="J155" s="33"/>
      <c r="K155" s="33"/>
      <c r="L155" s="33"/>
    </row>
    <row r="156" spans="1:12" s="20" customFormat="1" ht="22.5" customHeight="1" x14ac:dyDescent="0.2">
      <c r="A156" s="19"/>
      <c r="B156" s="13" t="s">
        <v>245</v>
      </c>
      <c r="C156" s="11" t="s">
        <v>257</v>
      </c>
      <c r="D156" s="9" t="s">
        <v>42</v>
      </c>
      <c r="E156" s="10">
        <v>5</v>
      </c>
      <c r="F156" s="14">
        <v>21758</v>
      </c>
      <c r="G156" s="65">
        <f>ROUND(E156*F156,0)</f>
        <v>108790</v>
      </c>
      <c r="H156" s="65">
        <f t="shared" ref="H156:H166" si="7">+ROUND(F156*0.9,0)</f>
        <v>19582</v>
      </c>
      <c r="I156" s="63">
        <f t="shared" ref="I156:I166" si="8">+ROUND(F156*1.1,0)</f>
        <v>23934</v>
      </c>
      <c r="J156" s="33"/>
      <c r="K156" s="33"/>
      <c r="L156" s="33"/>
    </row>
    <row r="157" spans="1:12" s="20" customFormat="1" ht="25.5" customHeight="1" x14ac:dyDescent="0.2">
      <c r="A157" s="19"/>
      <c r="B157" s="13" t="s">
        <v>246</v>
      </c>
      <c r="C157" s="11" t="s">
        <v>257</v>
      </c>
      <c r="D157" s="9" t="s">
        <v>42</v>
      </c>
      <c r="E157" s="10">
        <v>12</v>
      </c>
      <c r="F157" s="14">
        <v>21758</v>
      </c>
      <c r="G157" s="65">
        <f>ROUND(E157*F157,0)</f>
        <v>261096</v>
      </c>
      <c r="H157" s="65">
        <f t="shared" si="7"/>
        <v>19582</v>
      </c>
      <c r="I157" s="63">
        <f t="shared" si="8"/>
        <v>23934</v>
      </c>
      <c r="J157" s="33"/>
      <c r="K157" s="33"/>
      <c r="L157" s="33"/>
    </row>
    <row r="158" spans="1:12" s="20" customFormat="1" ht="21.75" customHeight="1" x14ac:dyDescent="0.2">
      <c r="A158" s="19"/>
      <c r="B158" s="13" t="s">
        <v>247</v>
      </c>
      <c r="C158" s="11" t="s">
        <v>248</v>
      </c>
      <c r="D158" s="9" t="s">
        <v>42</v>
      </c>
      <c r="E158" s="10">
        <v>75</v>
      </c>
      <c r="F158" s="14">
        <v>37835</v>
      </c>
      <c r="G158" s="65">
        <f>ROUND(E158*F158,0)</f>
        <v>2837625</v>
      </c>
      <c r="H158" s="65">
        <f t="shared" si="7"/>
        <v>34052</v>
      </c>
      <c r="I158" s="63">
        <f t="shared" si="8"/>
        <v>41619</v>
      </c>
      <c r="J158" s="33"/>
      <c r="K158" s="33"/>
      <c r="L158" s="33"/>
    </row>
    <row r="159" spans="1:12" s="20" customFormat="1" ht="25.5" customHeight="1" x14ac:dyDescent="0.2">
      <c r="A159" s="19"/>
      <c r="B159" s="13" t="s">
        <v>249</v>
      </c>
      <c r="C159" s="11" t="s">
        <v>257</v>
      </c>
      <c r="D159" s="9" t="s">
        <v>42</v>
      </c>
      <c r="E159" s="10">
        <v>12</v>
      </c>
      <c r="F159" s="14">
        <v>21758</v>
      </c>
      <c r="G159" s="65">
        <f>ROUND(E159*F159,0)</f>
        <v>261096</v>
      </c>
      <c r="H159" s="65">
        <f t="shared" si="7"/>
        <v>19582</v>
      </c>
      <c r="I159" s="63">
        <f t="shared" si="8"/>
        <v>23934</v>
      </c>
      <c r="J159" s="33"/>
      <c r="K159" s="33"/>
      <c r="L159" s="33"/>
    </row>
    <row r="160" spans="1:12" s="20" customFormat="1" ht="24" customHeight="1" x14ac:dyDescent="0.2">
      <c r="A160" s="19"/>
      <c r="B160" s="13" t="s">
        <v>250</v>
      </c>
      <c r="C160" s="11" t="s">
        <v>248</v>
      </c>
      <c r="D160" s="9" t="s">
        <v>42</v>
      </c>
      <c r="E160" s="10">
        <v>20</v>
      </c>
      <c r="F160" s="14">
        <v>37835</v>
      </c>
      <c r="G160" s="65">
        <f>ROUND(E160*F160,0)</f>
        <v>756700</v>
      </c>
      <c r="H160" s="65">
        <f t="shared" si="7"/>
        <v>34052</v>
      </c>
      <c r="I160" s="63">
        <f t="shared" si="8"/>
        <v>41619</v>
      </c>
      <c r="J160" s="33"/>
      <c r="K160" s="33"/>
      <c r="L160" s="33"/>
    </row>
    <row r="161" spans="1:12" s="20" customFormat="1" ht="24.75" customHeight="1" x14ac:dyDescent="0.2">
      <c r="A161" s="19"/>
      <c r="B161" s="13" t="s">
        <v>251</v>
      </c>
      <c r="C161" s="11" t="s">
        <v>258</v>
      </c>
      <c r="D161" s="9" t="s">
        <v>42</v>
      </c>
      <c r="E161" s="10">
        <v>557</v>
      </c>
      <c r="F161" s="14">
        <v>27335</v>
      </c>
      <c r="G161" s="65">
        <f>ROUND(E161*F161,0)</f>
        <v>15225595</v>
      </c>
      <c r="H161" s="65">
        <f t="shared" si="7"/>
        <v>24602</v>
      </c>
      <c r="I161" s="63">
        <f t="shared" si="8"/>
        <v>30069</v>
      </c>
      <c r="J161" s="33"/>
      <c r="K161" s="33"/>
      <c r="L161" s="33"/>
    </row>
    <row r="162" spans="1:12" s="20" customFormat="1" ht="23.25" customHeight="1" x14ac:dyDescent="0.2">
      <c r="A162" s="19"/>
      <c r="B162" s="13" t="s">
        <v>252</v>
      </c>
      <c r="C162" s="11" t="s">
        <v>258</v>
      </c>
      <c r="D162" s="9" t="s">
        <v>42</v>
      </c>
      <c r="E162" s="10">
        <v>285</v>
      </c>
      <c r="F162" s="14">
        <v>27335</v>
      </c>
      <c r="G162" s="65">
        <f>ROUND(E162*F162,0)</f>
        <v>7790475</v>
      </c>
      <c r="H162" s="65">
        <f t="shared" si="7"/>
        <v>24602</v>
      </c>
      <c r="I162" s="63">
        <f t="shared" si="8"/>
        <v>30069</v>
      </c>
      <c r="J162" s="33"/>
      <c r="K162" s="33"/>
      <c r="L162" s="33"/>
    </row>
    <row r="163" spans="1:12" s="20" customFormat="1" ht="22.5" customHeight="1" x14ac:dyDescent="0.2">
      <c r="A163" s="19"/>
      <c r="B163" s="13" t="s">
        <v>253</v>
      </c>
      <c r="C163" s="11" t="s">
        <v>259</v>
      </c>
      <c r="D163" s="9" t="s">
        <v>42</v>
      </c>
      <c r="E163" s="10">
        <v>2299</v>
      </c>
      <c r="F163" s="14">
        <v>38014</v>
      </c>
      <c r="G163" s="65">
        <f>ROUND(E163*F163,0)</f>
        <v>87394186</v>
      </c>
      <c r="H163" s="65">
        <f t="shared" si="7"/>
        <v>34213</v>
      </c>
      <c r="I163" s="63">
        <f t="shared" si="8"/>
        <v>41815</v>
      </c>
      <c r="J163" s="33"/>
      <c r="K163" s="33"/>
      <c r="L163" s="33"/>
    </row>
    <row r="164" spans="1:12" s="20" customFormat="1" ht="23.25" customHeight="1" x14ac:dyDescent="0.2">
      <c r="A164" s="19"/>
      <c r="B164" s="13" t="s">
        <v>254</v>
      </c>
      <c r="C164" s="11" t="s">
        <v>260</v>
      </c>
      <c r="D164" s="9" t="s">
        <v>42</v>
      </c>
      <c r="E164" s="10">
        <v>2834</v>
      </c>
      <c r="F164" s="14">
        <v>19962</v>
      </c>
      <c r="G164" s="65">
        <f>ROUND(E164*F164,0)</f>
        <v>56572308</v>
      </c>
      <c r="H164" s="65">
        <f t="shared" si="7"/>
        <v>17966</v>
      </c>
      <c r="I164" s="63">
        <f t="shared" si="8"/>
        <v>21958</v>
      </c>
      <c r="J164" s="33"/>
      <c r="K164" s="33"/>
      <c r="L164" s="33"/>
    </row>
    <row r="165" spans="1:12" s="20" customFormat="1" ht="24.75" customHeight="1" x14ac:dyDescent="0.2">
      <c r="A165" s="19"/>
      <c r="B165" s="13" t="s">
        <v>255</v>
      </c>
      <c r="C165" s="11" t="s">
        <v>261</v>
      </c>
      <c r="D165" s="9" t="s">
        <v>42</v>
      </c>
      <c r="E165" s="10">
        <v>2002</v>
      </c>
      <c r="F165" s="14">
        <v>14049</v>
      </c>
      <c r="G165" s="65">
        <f>ROUND(E165*F165,0)</f>
        <v>28126098</v>
      </c>
      <c r="H165" s="65">
        <f t="shared" si="7"/>
        <v>12644</v>
      </c>
      <c r="I165" s="63">
        <f t="shared" si="8"/>
        <v>15454</v>
      </c>
      <c r="J165" s="33"/>
      <c r="K165" s="33"/>
      <c r="L165" s="33"/>
    </row>
    <row r="166" spans="1:12" s="20" customFormat="1" ht="24.75" customHeight="1" x14ac:dyDescent="0.2">
      <c r="A166" s="19"/>
      <c r="B166" s="13" t="s">
        <v>136</v>
      </c>
      <c r="C166" s="11" t="s">
        <v>262</v>
      </c>
      <c r="D166" s="9" t="s">
        <v>42</v>
      </c>
      <c r="E166" s="10">
        <v>129</v>
      </c>
      <c r="F166" s="14">
        <v>40600</v>
      </c>
      <c r="G166" s="65">
        <f>ROUND(E166*F166,0)</f>
        <v>5237400</v>
      </c>
      <c r="H166" s="65">
        <f t="shared" si="7"/>
        <v>36540</v>
      </c>
      <c r="I166" s="63">
        <f t="shared" si="8"/>
        <v>44660</v>
      </c>
      <c r="J166" s="33"/>
      <c r="K166" s="33"/>
      <c r="L166" s="33"/>
    </row>
    <row r="167" spans="1:12" s="20" customFormat="1" ht="5.0999999999999996" customHeight="1" x14ac:dyDescent="0.2">
      <c r="A167" s="19"/>
      <c r="B167" s="5"/>
      <c r="C167" s="6"/>
      <c r="D167" s="6"/>
      <c r="E167" s="6"/>
      <c r="F167" s="6"/>
      <c r="G167" s="89"/>
      <c r="H167" s="90"/>
      <c r="I167" s="33"/>
      <c r="J167" s="33"/>
      <c r="K167" s="33"/>
      <c r="L167" s="33"/>
    </row>
    <row r="168" spans="1:12" s="33" customFormat="1" ht="13.5" customHeight="1" x14ac:dyDescent="0.2">
      <c r="A168" s="19"/>
      <c r="B168" s="47" t="s">
        <v>18</v>
      </c>
      <c r="C168" s="48"/>
      <c r="D168" s="48"/>
      <c r="E168" s="48"/>
      <c r="F168" s="48"/>
      <c r="G168" s="12">
        <f>ROUND(SUM(G156:G166),0)</f>
        <v>204571369</v>
      </c>
    </row>
    <row r="169" spans="1:12" ht="12.75" customHeight="1" x14ac:dyDescent="0.25">
      <c r="B169" s="52" t="s">
        <v>275</v>
      </c>
      <c r="C169" s="53"/>
      <c r="D169" s="53"/>
      <c r="E169" s="53"/>
      <c r="F169" s="53"/>
      <c r="G169" s="15">
        <f>ROUND(G168*10%,0)</f>
        <v>20457137</v>
      </c>
      <c r="H169" s="24"/>
      <c r="I169" s="24"/>
    </row>
    <row r="170" spans="1:12" ht="12.75" x14ac:dyDescent="0.25">
      <c r="B170" s="47" t="s">
        <v>19</v>
      </c>
      <c r="C170" s="48"/>
      <c r="D170" s="48"/>
      <c r="E170" s="48"/>
      <c r="F170" s="48"/>
      <c r="G170" s="12">
        <f>+ROUND(SUM(G168:G169),0)</f>
        <v>225028506</v>
      </c>
      <c r="H170" s="24"/>
      <c r="I170" s="24"/>
    </row>
    <row r="171" spans="1:12" ht="12.75" x14ac:dyDescent="0.25">
      <c r="B171" s="16"/>
      <c r="C171" s="17"/>
      <c r="D171" s="17"/>
      <c r="E171" s="17"/>
      <c r="F171" s="17"/>
      <c r="G171" s="18"/>
      <c r="H171" s="24"/>
      <c r="I171" s="24"/>
    </row>
    <row r="172" spans="1:12" ht="21" customHeight="1" thickBot="1" x14ac:dyDescent="0.3">
      <c r="B172" s="49" t="s">
        <v>34</v>
      </c>
      <c r="C172" s="50"/>
      <c r="D172" s="50"/>
      <c r="E172" s="50"/>
      <c r="F172" s="51"/>
      <c r="G172" s="46">
        <f>+G170+G151</f>
        <v>1756231281</v>
      </c>
      <c r="H172" s="71"/>
      <c r="I172" s="72"/>
    </row>
    <row r="175" spans="1:12" x14ac:dyDescent="0.25">
      <c r="F175" s="40"/>
    </row>
    <row r="176" spans="1:12" x14ac:dyDescent="0.25">
      <c r="J176" s="41"/>
    </row>
  </sheetData>
  <mergeCells count="15">
    <mergeCell ref="B5:I5"/>
    <mergeCell ref="B6:I6"/>
    <mergeCell ref="B153:I153"/>
    <mergeCell ref="B170:F170"/>
    <mergeCell ref="B172:F172"/>
    <mergeCell ref="B169:F169"/>
    <mergeCell ref="B148:F148"/>
    <mergeCell ref="B168:F168"/>
    <mergeCell ref="B149:F149"/>
    <mergeCell ref="B150:F150"/>
    <mergeCell ref="B151:F151"/>
    <mergeCell ref="B8:G8"/>
    <mergeCell ref="B1:I2"/>
    <mergeCell ref="B3:I3"/>
    <mergeCell ref="B4:I4"/>
  </mergeCells>
  <conditionalFormatting sqref="C26:C37 C11 C15:C23 C39:C53 C56:C71 C73:C82 C85:C135 C138 C144:C146">
    <cfRule type="expression" dxfId="15" priority="93" stopIfTrue="1">
      <formula>LEN(A11)=3</formula>
    </cfRule>
  </conditionalFormatting>
  <conditionalFormatting sqref="A11">
    <cfRule type="expression" dxfId="14" priority="94" stopIfTrue="1">
      <formula>"D11=0"</formula>
    </cfRule>
  </conditionalFormatting>
  <conditionalFormatting sqref="C9:C10">
    <cfRule type="expression" dxfId="13" priority="81" stopIfTrue="1">
      <formula>LEN(A9)=3</formula>
    </cfRule>
  </conditionalFormatting>
  <conditionalFormatting sqref="C24">
    <cfRule type="expression" dxfId="12" priority="76" stopIfTrue="1">
      <formula>LEN(A24)=3</formula>
    </cfRule>
  </conditionalFormatting>
  <conditionalFormatting sqref="C54:C55">
    <cfRule type="expression" dxfId="11" priority="60" stopIfTrue="1">
      <formula>LEN(A54)=3</formula>
    </cfRule>
  </conditionalFormatting>
  <conditionalFormatting sqref="C139:C140">
    <cfRule type="expression" dxfId="10" priority="32" stopIfTrue="1">
      <formula>LEN(A139)=3</formula>
    </cfRule>
  </conditionalFormatting>
  <conditionalFormatting sqref="C83">
    <cfRule type="expression" dxfId="9" priority="45" stopIfTrue="1">
      <formula>LEN(A83)=3</formula>
    </cfRule>
  </conditionalFormatting>
  <conditionalFormatting sqref="C136:C137">
    <cfRule type="expression" dxfId="8" priority="38" stopIfTrue="1">
      <formula>LEN(A136)=3</formula>
    </cfRule>
  </conditionalFormatting>
  <conditionalFormatting sqref="C141 C143">
    <cfRule type="expression" dxfId="7" priority="31" stopIfTrue="1">
      <formula>LEN(A141)=3</formula>
    </cfRule>
  </conditionalFormatting>
  <conditionalFormatting sqref="C156:C166">
    <cfRule type="expression" dxfId="6" priority="16" stopIfTrue="1">
      <formula>LEN(A156)=3</formula>
    </cfRule>
  </conditionalFormatting>
  <conditionalFormatting sqref="C12:C14">
    <cfRule type="expression" dxfId="5" priority="14" stopIfTrue="1">
      <formula>LEN(A12)=3</formula>
    </cfRule>
  </conditionalFormatting>
  <conditionalFormatting sqref="C38">
    <cfRule type="expression" dxfId="4" priority="13" stopIfTrue="1">
      <formula>LEN(A38)=3</formula>
    </cfRule>
  </conditionalFormatting>
  <conditionalFormatting sqref="C25">
    <cfRule type="expression" dxfId="3" priority="5" stopIfTrue="1">
      <formula>LEN(A25)=3</formula>
    </cfRule>
  </conditionalFormatting>
  <conditionalFormatting sqref="C72">
    <cfRule type="expression" dxfId="2" priority="4" stopIfTrue="1">
      <formula>LEN(A72)=3</formula>
    </cfRule>
  </conditionalFormatting>
  <conditionalFormatting sqref="C84">
    <cfRule type="expression" dxfId="1" priority="3" stopIfTrue="1">
      <formula>LEN(A84)=3</formula>
    </cfRule>
  </conditionalFormatting>
  <conditionalFormatting sqref="C142">
    <cfRule type="expression" dxfId="0" priority="1" stopIfTrue="1">
      <formula>LEN(A142)=3</formula>
    </cfRule>
  </conditionalFormatting>
  <printOptions horizontalCentered="1"/>
  <pageMargins left="1.1811023622047245" right="0.78740157480314965" top="0.39370078740157483" bottom="0.98425196850393704" header="0" footer="0.59055118110236227"/>
  <pageSetup scale="63" orientation="portrait" r:id="rId1"/>
  <headerFooter alignWithMargins="0">
    <oddFooter>&amp;CPágina &amp;P / Páginas &amp;N
&amp;G</oddFooter>
  </headerFooter>
  <rowBreaks count="1" manualBreakCount="1">
    <brk id="138" min="1" max="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 ESTIMADO FASE III RONCESVA</vt:lpstr>
      <vt:lpstr>'PRES ESTIMADO FASE III RONCESVA'!Área_de_impresión</vt:lpstr>
      <vt:lpstr>'PRES ESTIMADO FASE III RONCESVA'!Títulos_a_imprimir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GOMEZ HENAO</dc:creator>
  <cp:lastModifiedBy>jdlondono</cp:lastModifiedBy>
  <dcterms:created xsi:type="dcterms:W3CDTF">2015-07-24T00:52:35Z</dcterms:created>
  <dcterms:modified xsi:type="dcterms:W3CDTF">2016-07-11T22:49:59Z</dcterms:modified>
</cp:coreProperties>
</file>