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mez\Desktop\"/>
    </mc:Choice>
  </mc:AlternateContent>
  <bookViews>
    <workbookView xWindow="-120" yWindow="-120" windowWidth="24240" windowHeight="13140"/>
  </bookViews>
  <sheets>
    <sheet name="presupuesto montenegro" sheetId="1" r:id="rId1"/>
  </sheets>
  <definedNames>
    <definedName name="_xlnm._FilterDatabase" localSheetId="0" hidden="1">'presupuesto montenegro'!$A$8:$F$103</definedName>
    <definedName name="_xlnm.Print_Area" localSheetId="0">'presupuesto montenegro'!$A$1:$H$102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9" i="1" l="1"/>
  <c r="F70" i="1" l="1"/>
  <c r="F102" i="1"/>
  <c r="F100" i="1"/>
  <c r="C94" i="1" l="1"/>
  <c r="C93" i="1"/>
  <c r="C92" i="1"/>
  <c r="C91" i="1"/>
  <c r="C90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A73" i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57" i="1"/>
  <c r="A58" i="1" s="1"/>
  <c r="A59" i="1" s="1"/>
  <c r="A60" i="1" s="1"/>
  <c r="A61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9" i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<sst xmlns="http://schemas.openxmlformats.org/spreadsheetml/2006/main" count="159" uniqueCount="122">
  <si>
    <t xml:space="preserve">CUADRO DE COSTOS POR CANTIDADES DE OBRA Y VALOR DE LA OBRA </t>
  </si>
  <si>
    <t>ITEM</t>
  </si>
  <si>
    <t>DESCRIPCION</t>
  </si>
  <si>
    <t>UND</t>
  </si>
  <si>
    <t>CANTIDAD</t>
  </si>
  <si>
    <t>VR. UNIT</t>
  </si>
  <si>
    <t>VR.TOTAL</t>
  </si>
  <si>
    <t>PRELIMINARES</t>
  </si>
  <si>
    <t>Localización y replanteo topografico</t>
  </si>
  <si>
    <t>ML</t>
  </si>
  <si>
    <t>Corte de Andén y Pavimento</t>
  </si>
  <si>
    <t>Demolición de Pavimento flexible</t>
  </si>
  <si>
    <t>M2</t>
  </si>
  <si>
    <t>Demolición de Cuneta e=0.10 m</t>
  </si>
  <si>
    <t>Demolición de Andén e=0.07 m</t>
  </si>
  <si>
    <t>MOVIMIENTO DE TIERRAS</t>
  </si>
  <si>
    <t>Excavación manual (0.00 - 2.00)m (Inc. Cualquier material-Axcepto Roca, seco o bajo agua, demolición y retiro de tubería existente)</t>
  </si>
  <si>
    <t>M3</t>
  </si>
  <si>
    <t xml:space="preserve">Excavacion Mecanica </t>
  </si>
  <si>
    <t>Lleno compactado Material de Sitio</t>
  </si>
  <si>
    <t>Excavación Manual en conglomerado seco</t>
  </si>
  <si>
    <t>Lleno con material tipo Afirmado</t>
  </si>
  <si>
    <t>Cargue de Sobrantes</t>
  </si>
  <si>
    <t>m3</t>
  </si>
  <si>
    <t>Retiro de sobrantes &lt;40Km</t>
  </si>
  <si>
    <t>m3-km</t>
  </si>
  <si>
    <t>Costos de Disposición de materiales en botadero autorizado</t>
  </si>
  <si>
    <t>Encamado compactado Material de Préstamo</t>
  </si>
  <si>
    <t>Relleno Arena Fina</t>
  </si>
  <si>
    <t>Lleno compactado Sub - Base Granular</t>
  </si>
  <si>
    <t>Lleno compactado Base Granular</t>
  </si>
  <si>
    <t>INSTALACIÓN DE TUBERÍA Y ACCESORIOS</t>
  </si>
  <si>
    <t xml:space="preserve"> </t>
  </si>
  <si>
    <t>3.01</t>
  </si>
  <si>
    <t>3.02</t>
  </si>
  <si>
    <t>und</t>
  </si>
  <si>
    <t>3.03</t>
  </si>
  <si>
    <t>3.04</t>
  </si>
  <si>
    <t>3.05</t>
  </si>
  <si>
    <t>3.06</t>
  </si>
  <si>
    <t>3.07</t>
  </si>
  <si>
    <t>3.08</t>
  </si>
  <si>
    <t>un</t>
  </si>
  <si>
    <t>3.09</t>
  </si>
  <si>
    <t>3.10</t>
  </si>
  <si>
    <t>3.11</t>
  </si>
  <si>
    <t>3.12</t>
  </si>
  <si>
    <t>3.13</t>
  </si>
  <si>
    <t>3.14</t>
  </si>
  <si>
    <t>3.15</t>
  </si>
  <si>
    <t>3.16</t>
  </si>
  <si>
    <t>3.17</t>
  </si>
  <si>
    <t>ml</t>
  </si>
  <si>
    <t>3.18</t>
  </si>
  <si>
    <t>3.19</t>
  </si>
  <si>
    <t>3.20</t>
  </si>
  <si>
    <t>3.21</t>
  </si>
  <si>
    <t>3.22</t>
  </si>
  <si>
    <t>ESTRUCTURAS EN CONCRETO</t>
  </si>
  <si>
    <t>Pavimento flexible  e=0.15m Incy IMPRI.</t>
  </si>
  <si>
    <t xml:space="preserve">Cuneta y anden en concreto f'c:21Mpa  </t>
  </si>
  <si>
    <t xml:space="preserve">Anclajes en Concreto Impermeabilizado f´c 21 Mpa </t>
  </si>
  <si>
    <t xml:space="preserve"> Cajas de Valvulas en Concreto f´c 21 Mpa </t>
  </si>
  <si>
    <t>Acero de refuerzo fy=420 MPa</t>
  </si>
  <si>
    <t>Kg</t>
  </si>
  <si>
    <t xml:space="preserve">OBRAS DE ARTE </t>
  </si>
  <si>
    <t>Paso Tubería por Puente incluye cercha metalica</t>
  </si>
  <si>
    <t>VALOR TOTAL COSTOS DIRECTOS</t>
  </si>
  <si>
    <t xml:space="preserve">ADMINISTRACION </t>
  </si>
  <si>
    <t>IVA SOBRE UTILIDAD</t>
  </si>
  <si>
    <t>VALOR TOTAL DE LA OBRA CIVIL</t>
  </si>
  <si>
    <t>SUMINISTRO DE TUBERIA Y ACCESORIOS</t>
  </si>
  <si>
    <t xml:space="preserve">TOTAL SUMINISTRO DE TUBERÍA Y ACCESORIOS </t>
  </si>
  <si>
    <t>VALOR TOTAL SUMINISTRO DE TUBERÍAS Y ACCESORIOS</t>
  </si>
  <si>
    <t>VALOR TOTAL DEL PRESUPUESTO</t>
  </si>
  <si>
    <t>Instalación Tubería presión PT 200 PSI D=2 1/2"  UM</t>
  </si>
  <si>
    <t>Instalación Codo gran radio 90º PT 200 PSI D=2 1/2" UM</t>
  </si>
  <si>
    <t>Instalación Codo gran radio 45º PT 200 PSI D=2 1/2" UM</t>
  </si>
  <si>
    <t>Instalación Codo gran radio 22.5º PT 200 PSI D=2 1/2" UM</t>
  </si>
  <si>
    <t>Instalación Codo gran radio 11.25º PT 200 PSI D=2 1/2" UM</t>
  </si>
  <si>
    <t>Instalación Tees  PVCP  2 1/2" x 2 1/2"  UM</t>
  </si>
  <si>
    <t>Instalación Tapon 2 1/2" ( 63.5 mm)  Presion UM</t>
  </si>
  <si>
    <t xml:space="preserve">Instalación Valvula Comp. Elast.  2 1/2" ( 63.5 mm) Ext Brida </t>
  </si>
  <si>
    <t>Instalación Valvula de Purga Compuerta S.E D=2 1/2"</t>
  </si>
  <si>
    <t>Instalación Valvula Ventosa (Camara Doble) Accion Multiple 2 1/2" Brida</t>
  </si>
  <si>
    <t>Instalación Fintro en Yee  2 1/2" ( 63.5 mm) Ext Brida</t>
  </si>
  <si>
    <t>Instalación Valvula Reductora de Presion  2 1/2" ( 63.5 mm) Ext Brida</t>
  </si>
  <si>
    <t>Instalación Tee HD 2 1/2"x2 1/2" Ext Brida</t>
  </si>
  <si>
    <t>Instalación Tee junta rapida PVCP 2 1/2" (63.5 mm) Radio Corto</t>
  </si>
  <si>
    <t xml:space="preserve">Instalación Codo HD 2 1/2" (63.5 mm) Ext Brida </t>
  </si>
  <si>
    <t>Instalación Brida HD 2 1/2" (63.5 mm)</t>
  </si>
  <si>
    <t>Instalación Tuberia 2 1/2" HD ( 75 mm)</t>
  </si>
  <si>
    <t>Instalación Tubo PVC 2 1/2" RDE 21</t>
  </si>
  <si>
    <t>Instalación Acople universal tipo brida 2 1/2"</t>
  </si>
  <si>
    <t xml:space="preserve">Instalación Macromedidor  2 1/2" Tipo Woltman. Turbo Bar, brida ANSI 125, propulsor de transmision magnetica, Camara Seca, Presión de trabajo de 16 bar. </t>
  </si>
  <si>
    <t>Instalación Tapa de Seguridad</t>
  </si>
  <si>
    <t>Instalación Valvula Reductora de Presion 1/2"</t>
  </si>
  <si>
    <t>Suministro Tubería presión PT 200 PSI D=2 1/2"  UM</t>
  </si>
  <si>
    <t>Suministro  Codo gran radio 90º PT 200 PSI D=2 1/2" UM</t>
  </si>
  <si>
    <t>Suministro  Codo gran radio 45º PT 200 PSI D=2 1/2" UM</t>
  </si>
  <si>
    <t>Suministro  Codo gran radio 22.5º PT 200 PSI D=2 1/2" UM</t>
  </si>
  <si>
    <t>Suministro  Codo gran radio 11.25º PT 200 PSI D=2 1/2" UM</t>
  </si>
  <si>
    <t>Suministro  Tees  PVCP  2 1/2" x 2 1/2"  UM</t>
  </si>
  <si>
    <t>Suministro  Tapon 2 1/2" ( 63.5 mm)  Presion UM</t>
  </si>
  <si>
    <t xml:space="preserve">Suministro  Valvula Comp. Elast.  2 1/2" ( 63.5 mm) Ext Brida </t>
  </si>
  <si>
    <t>Suministro  Valvula de Purga Compuerta S.E D=2 1/2"</t>
  </si>
  <si>
    <t>Suministro  Valvula Ventosa (Camara Doble) Accion Multiple 2 1/2" Brida</t>
  </si>
  <si>
    <t>Suministro  Fintro en Yee  2 1/2" ( 63.5 mm) Ext Brida</t>
  </si>
  <si>
    <t>Suministro  Valvula Reductora de Presion  2 1/2" ( 63.5 mm) Ext Brida</t>
  </si>
  <si>
    <t>Suministro  Tee HD 2 1/2"x2 1/2" Ext Brida</t>
  </si>
  <si>
    <t>Suministro  Tee junta rapida PVCP 2 1/2" (63.5 mm) Radio Corto</t>
  </si>
  <si>
    <t xml:space="preserve">Suministro  Codo HD 2 1/2" (63.5 mm) Ext Brida </t>
  </si>
  <si>
    <t>Suministro  Brida HD 2 1/2" (63.5 mm)</t>
  </si>
  <si>
    <t>Suministro  Tuberia 2 1/2" HD ( 75 mm)</t>
  </si>
  <si>
    <t>Suministro  Tubo PVC 2 1/2" RDE 21</t>
  </si>
  <si>
    <t>Suministro  Acople universal tipo brida 2 1/2"</t>
  </si>
  <si>
    <t xml:space="preserve">Suministro  Macromedidor  2 1/2" Tipo Woltman. Turbo Bar, brida ANSI 125, propulsor de transmision magnetica, Camara Seca, Presión de trabajo de 16 bar. </t>
  </si>
  <si>
    <t>Suministro  Tapa de Seguridad</t>
  </si>
  <si>
    <t>Suministro  Valvula Reductora de Presion 1/2"</t>
  </si>
  <si>
    <t>Administración, Imprevistos y Utilidad</t>
  </si>
  <si>
    <t>VR. UNIT  MAXIMO</t>
  </si>
  <si>
    <t>VR. UNIT  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</si>
</sst>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(&quot;$&quot;* #,##0.00_);_(&quot;$&quot;* \(#,##0.00\);_(&quot;$&quot;* &quot;-&quot;??_);_(@_)"/>
    <numFmt numFmtId="167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64" fontId="4" fillId="0" borderId="0" xfId="1" applyFont="1" applyFill="1" applyBorder="1" applyAlignment="1" applyProtection="1">
      <alignment horizontal="center" vertical="center"/>
      <protection hidden="1"/>
    </xf>
    <xf numFmtId="164" fontId="5" fillId="0" borderId="7" xfId="1" applyFont="1" applyFill="1" applyBorder="1" applyAlignment="1" applyProtection="1">
      <alignment horizontal="right" vertical="top"/>
      <protection hidden="1"/>
    </xf>
    <xf numFmtId="0" fontId="6" fillId="0" borderId="1" xfId="0" applyFont="1" applyFill="1" applyBorder="1" applyAlignment="1" applyProtection="1">
      <alignment horizontal="center" vertical="top" wrapText="1"/>
      <protection locked="0"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right" vertical="center" wrapText="1"/>
      <protection hidden="1"/>
    </xf>
    <xf numFmtId="165" fontId="5" fillId="0" borderId="2" xfId="6" applyFont="1" applyFill="1" applyBorder="1" applyAlignment="1">
      <alignment horizontal="right" vertical="center"/>
    </xf>
    <xf numFmtId="165" fontId="5" fillId="0" borderId="1" xfId="6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vertical="top" wrapText="1"/>
      <protection hidden="1"/>
    </xf>
    <xf numFmtId="164" fontId="5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164" fontId="5" fillId="0" borderId="1" xfId="1" applyFont="1" applyFill="1" applyBorder="1" applyAlignment="1" applyProtection="1">
      <alignment horizontal="right" vertical="center" wrapText="1"/>
      <protection hidden="1"/>
    </xf>
    <xf numFmtId="165" fontId="5" fillId="0" borderId="1" xfId="6" applyFont="1" applyFill="1" applyBorder="1" applyAlignment="1">
      <alignment horizontal="right" vertical="top"/>
    </xf>
    <xf numFmtId="165" fontId="5" fillId="0" borderId="1" xfId="6" applyFont="1" applyFill="1" applyBorder="1" applyAlignment="1">
      <alignment horizontal="center" vertical="center"/>
    </xf>
    <xf numFmtId="164" fontId="5" fillId="0" borderId="1" xfId="1" applyFont="1" applyFill="1" applyBorder="1" applyAlignment="1" applyProtection="1">
      <alignment vertical="center" wrapText="1"/>
      <protection hidden="1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/>
      <protection locked="0" hidden="1"/>
    </xf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164" fontId="4" fillId="0" borderId="3" xfId="1" applyFont="1" applyFill="1" applyBorder="1" applyAlignment="1" applyProtection="1">
      <alignment horizontal="center" vertical="center"/>
      <protection hidden="1"/>
    </xf>
    <xf numFmtId="164" fontId="5" fillId="0" borderId="4" xfId="1" applyFont="1" applyFill="1" applyBorder="1" applyAlignment="1" applyProtection="1">
      <alignment horizontal="right" vertical="top"/>
      <protection hidden="1"/>
    </xf>
    <xf numFmtId="0" fontId="6" fillId="0" borderId="1" xfId="0" applyFont="1" applyFill="1" applyBorder="1" applyAlignment="1" applyProtection="1">
      <alignment horizontal="center"/>
      <protection locked="0" hidden="1"/>
    </xf>
    <xf numFmtId="2" fontId="5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/>
    <xf numFmtId="0" fontId="5" fillId="0" borderId="2" xfId="0" applyFont="1" applyFill="1" applyBorder="1" applyAlignment="1">
      <alignment vertical="center" wrapText="1"/>
    </xf>
    <xf numFmtId="164" fontId="5" fillId="0" borderId="1" xfId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/>
    <xf numFmtId="166" fontId="5" fillId="0" borderId="1" xfId="2" applyFont="1" applyFill="1" applyBorder="1" applyAlignment="1"/>
    <xf numFmtId="166" fontId="5" fillId="0" borderId="1" xfId="2" applyFont="1" applyFill="1" applyBorder="1" applyAlignment="1">
      <alignment vertical="center"/>
    </xf>
    <xf numFmtId="10" fontId="5" fillId="0" borderId="12" xfId="3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164" fontId="4" fillId="0" borderId="1" xfId="1" applyFont="1" applyFill="1" applyBorder="1" applyAlignment="1" applyProtection="1">
      <alignment horizontal="center" vertical="center"/>
      <protection hidden="1"/>
    </xf>
    <xf numFmtId="164" fontId="4" fillId="0" borderId="5" xfId="1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vertical="center"/>
      <protection hidden="1"/>
    </xf>
    <xf numFmtId="0" fontId="4" fillId="0" borderId="9" xfId="0" applyFont="1" applyFill="1" applyBorder="1" applyAlignment="1" applyProtection="1">
      <alignment vertical="center"/>
      <protection hidden="1"/>
    </xf>
    <xf numFmtId="0" fontId="5" fillId="0" borderId="1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/>
    <xf numFmtId="165" fontId="5" fillId="0" borderId="2" xfId="6" applyFont="1" applyFill="1" applyBorder="1" applyAlignment="1">
      <alignment vertical="center"/>
    </xf>
    <xf numFmtId="165" fontId="5" fillId="0" borderId="1" xfId="6" applyFont="1" applyFill="1" applyBorder="1" applyAlignment="1">
      <alignment vertical="center"/>
    </xf>
    <xf numFmtId="1" fontId="4" fillId="0" borderId="11" xfId="0" applyNumberFormat="1" applyFon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166" fontId="5" fillId="0" borderId="1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wrapText="1"/>
    </xf>
    <xf numFmtId="0" fontId="5" fillId="0" borderId="15" xfId="0" applyFont="1" applyFill="1" applyBorder="1"/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6" xfId="0" applyFont="1" applyFill="1" applyBorder="1"/>
    <xf numFmtId="0" fontId="5" fillId="0" borderId="16" xfId="0" applyFont="1" applyFill="1" applyBorder="1"/>
    <xf numFmtId="165" fontId="5" fillId="0" borderId="12" xfId="6" applyFont="1" applyFill="1" applyBorder="1" applyAlignment="1">
      <alignment vertical="center"/>
    </xf>
    <xf numFmtId="0" fontId="5" fillId="0" borderId="17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 applyFill="1"/>
    <xf numFmtId="166" fontId="5" fillId="0" borderId="0" xfId="2" applyFont="1" applyFill="1"/>
    <xf numFmtId="166" fontId="5" fillId="0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/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/>
    <xf numFmtId="0" fontId="4" fillId="0" borderId="1" xfId="0" applyFont="1" applyFill="1" applyBorder="1" applyAlignment="1" applyProtection="1">
      <alignment vertical="center"/>
      <protection hidden="1"/>
    </xf>
    <xf numFmtId="0" fontId="3" fillId="0" borderId="9" xfId="0" applyFont="1" applyFill="1" applyBorder="1" applyAlignment="1">
      <alignment horizontal="center"/>
    </xf>
    <xf numFmtId="165" fontId="7" fillId="0" borderId="12" xfId="6" applyFont="1" applyFill="1" applyBorder="1" applyAlignment="1">
      <alignment horizontal="right" vertic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21" xfId="0" applyFont="1" applyFill="1" applyBorder="1"/>
    <xf numFmtId="0" fontId="7" fillId="3" borderId="18" xfId="0" applyFont="1" applyFill="1" applyBorder="1" applyAlignment="1"/>
    <xf numFmtId="0" fontId="7" fillId="3" borderId="13" xfId="0" applyFont="1" applyFill="1" applyBorder="1" applyAlignment="1"/>
    <xf numFmtId="0" fontId="7" fillId="3" borderId="14" xfId="0" applyFont="1" applyFill="1" applyBorder="1" applyAlignment="1"/>
    <xf numFmtId="165" fontId="7" fillId="3" borderId="20" xfId="0" applyNumberFormat="1" applyFont="1" applyFill="1" applyBorder="1" applyAlignment="1"/>
    <xf numFmtId="0" fontId="6" fillId="0" borderId="10" xfId="0" applyFont="1" applyFill="1" applyBorder="1" applyAlignment="1" applyProtection="1">
      <alignment horizontal="center" vertical="top"/>
      <protection locked="0"/>
    </xf>
    <xf numFmtId="0" fontId="5" fillId="0" borderId="15" xfId="0" applyFont="1" applyFill="1" applyBorder="1" applyAlignment="1">
      <alignment horizontal="center"/>
    </xf>
    <xf numFmtId="164" fontId="5" fillId="0" borderId="15" xfId="1" applyFont="1" applyFill="1" applyBorder="1" applyAlignment="1">
      <alignment vertical="center"/>
    </xf>
    <xf numFmtId="164" fontId="5" fillId="0" borderId="7" xfId="1" applyFont="1" applyFill="1" applyBorder="1"/>
    <xf numFmtId="164" fontId="5" fillId="0" borderId="5" xfId="1" applyFont="1" applyFill="1" applyBorder="1"/>
    <xf numFmtId="0" fontId="3" fillId="3" borderId="18" xfId="0" applyFont="1" applyFill="1" applyBorder="1" applyAlignment="1"/>
    <xf numFmtId="0" fontId="3" fillId="3" borderId="13" xfId="0" applyFont="1" applyFill="1" applyBorder="1" applyAlignment="1"/>
    <xf numFmtId="0" fontId="3" fillId="4" borderId="18" xfId="0" applyFont="1" applyFill="1" applyBorder="1" applyAlignment="1"/>
    <xf numFmtId="0" fontId="3" fillId="4" borderId="13" xfId="0" applyFont="1" applyFill="1" applyBorder="1" applyAlignment="1"/>
    <xf numFmtId="0" fontId="3" fillId="4" borderId="14" xfId="0" applyFont="1" applyFill="1" applyBorder="1" applyAlignment="1"/>
    <xf numFmtId="165" fontId="7" fillId="4" borderId="20" xfId="6" applyFont="1" applyFill="1" applyBorder="1" applyAlignment="1">
      <alignment horizontal="right" vertical="center"/>
    </xf>
    <xf numFmtId="166" fontId="3" fillId="4" borderId="20" xfId="2" applyFont="1" applyFill="1" applyBorder="1" applyAlignment="1" applyProtection="1">
      <alignment horizontal="right" vertical="center"/>
      <protection hidden="1"/>
    </xf>
    <xf numFmtId="9" fontId="5" fillId="0" borderId="5" xfId="3" applyFont="1" applyFill="1" applyBorder="1"/>
    <xf numFmtId="165" fontId="5" fillId="0" borderId="5" xfId="6" applyFont="1" applyFill="1" applyBorder="1" applyAlignment="1">
      <alignment vertical="center"/>
    </xf>
    <xf numFmtId="0" fontId="3" fillId="3" borderId="18" xfId="0" applyFont="1" applyFill="1" applyBorder="1" applyAlignment="1" applyProtection="1">
      <alignment vertical="top"/>
      <protection locked="0" hidden="1"/>
    </xf>
    <xf numFmtId="0" fontId="3" fillId="3" borderId="13" xfId="0" applyFont="1" applyFill="1" applyBorder="1" applyAlignment="1" applyProtection="1">
      <alignment vertical="top"/>
      <protection locked="0" hidden="1"/>
    </xf>
    <xf numFmtId="165" fontId="7" fillId="3" borderId="22" xfId="0" applyNumberFormat="1" applyFont="1" applyFill="1" applyBorder="1" applyAlignment="1"/>
    <xf numFmtId="0" fontId="5" fillId="3" borderId="22" xfId="0" applyFont="1" applyFill="1" applyBorder="1"/>
    <xf numFmtId="167" fontId="5" fillId="0" borderId="2" xfId="6" applyNumberFormat="1" applyFont="1" applyFill="1" applyBorder="1" applyAlignment="1">
      <alignment horizontal="right" vertical="center"/>
    </xf>
    <xf numFmtId="166" fontId="3" fillId="3" borderId="19" xfId="2" applyFont="1" applyFill="1" applyBorder="1" applyAlignment="1">
      <alignment vertical="center"/>
    </xf>
    <xf numFmtId="167" fontId="5" fillId="0" borderId="3" xfId="6" applyNumberFormat="1" applyFont="1" applyFill="1" applyBorder="1" applyAlignment="1">
      <alignment horizontal="right" vertical="center"/>
    </xf>
    <xf numFmtId="165" fontId="5" fillId="0" borderId="19" xfId="0" applyNumberFormat="1" applyFont="1" applyFill="1" applyBorder="1"/>
    <xf numFmtId="0" fontId="4" fillId="0" borderId="8" xfId="0" applyFont="1" applyFill="1" applyBorder="1" applyAlignment="1" applyProtection="1">
      <alignment horizontal="center" vertical="center"/>
      <protection hidden="1"/>
    </xf>
    <xf numFmtId="0" fontId="3" fillId="0" borderId="1" xfId="4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164" fontId="3" fillId="4" borderId="18" xfId="1" applyFont="1" applyFill="1" applyBorder="1" applyAlignment="1" applyProtection="1">
      <alignment horizontal="center" vertical="center"/>
      <protection hidden="1"/>
    </xf>
    <xf numFmtId="164" fontId="3" fillId="4" borderId="13" xfId="1" applyFont="1" applyFill="1" applyBorder="1" applyAlignment="1" applyProtection="1">
      <alignment horizontal="center" vertical="center"/>
      <protection hidden="1"/>
    </xf>
    <xf numFmtId="164" fontId="3" fillId="4" borderId="14" xfId="1" applyFont="1" applyFill="1" applyBorder="1" applyAlignment="1" applyProtection="1">
      <alignment horizontal="center" vertical="center"/>
      <protection hidden="1"/>
    </xf>
  </cellXfs>
  <cellStyles count="7">
    <cellStyle name="Millares" xfId="1" builtinId="3"/>
    <cellStyle name="Moneda" xfId="2" builtinId="4"/>
    <cellStyle name="Moneda 3 3" xfId="6"/>
    <cellStyle name="Normal" xfId="0" builtinId="0"/>
    <cellStyle name="Normal 2" xfId="4"/>
    <cellStyle name="Normal 2 2" xfId="5"/>
    <cellStyle name="Porcentaje" xfId="3" builtinId="5"/>
  </cellStyles>
  <dxfs count="1"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106"/>
  <sheetViews>
    <sheetView showGridLines="0" tabSelected="1" showWhiteSpace="0" view="pageBreakPreview" zoomScale="115" zoomScaleNormal="115" zoomScaleSheetLayoutView="115" zoomScalePageLayoutView="115" workbookViewId="0">
      <selection activeCell="F17" sqref="F17"/>
    </sheetView>
  </sheetViews>
  <sheetFormatPr baseColWidth="10" defaultRowHeight="15" x14ac:dyDescent="0.25"/>
  <cols>
    <col min="1" max="1" width="5.42578125" style="86" customWidth="1"/>
    <col min="2" max="2" width="51.7109375" style="87" customWidth="1"/>
    <col min="3" max="3" width="10.7109375" style="88" customWidth="1"/>
    <col min="4" max="4" width="12.140625" style="89" customWidth="1"/>
    <col min="5" max="5" width="14.7109375" style="86" customWidth="1"/>
    <col min="6" max="6" width="25.7109375" style="86" customWidth="1"/>
    <col min="7" max="8" width="13.5703125" customWidth="1"/>
  </cols>
  <sheetData>
    <row r="2" spans="1:12" x14ac:dyDescent="0.25">
      <c r="A2" s="133" t="s">
        <v>0</v>
      </c>
      <c r="B2" s="133"/>
      <c r="C2" s="133"/>
      <c r="D2" s="133"/>
      <c r="E2" s="133"/>
      <c r="F2" s="133"/>
    </row>
    <row r="3" spans="1:12" x14ac:dyDescent="0.25">
      <c r="A3" s="133"/>
      <c r="B3" s="133"/>
      <c r="C3" s="133"/>
      <c r="D3" s="133"/>
      <c r="E3" s="133"/>
      <c r="F3" s="133"/>
    </row>
    <row r="4" spans="1:12" x14ac:dyDescent="0.25">
      <c r="A4" s="51"/>
      <c r="B4" s="51"/>
      <c r="C4" s="51"/>
      <c r="D4" s="51"/>
      <c r="E4" s="51"/>
      <c r="F4" s="51"/>
    </row>
    <row r="5" spans="1:12" x14ac:dyDescent="0.25">
      <c r="A5" s="52" t="s">
        <v>1</v>
      </c>
      <c r="B5" s="53" t="s">
        <v>2</v>
      </c>
      <c r="C5" s="54" t="s">
        <v>3</v>
      </c>
      <c r="D5" s="55" t="s">
        <v>4</v>
      </c>
      <c r="E5" s="55" t="s">
        <v>5</v>
      </c>
      <c r="F5" s="56" t="s">
        <v>6</v>
      </c>
      <c r="G5" s="55" t="s">
        <v>121</v>
      </c>
      <c r="H5" s="55" t="s">
        <v>120</v>
      </c>
    </row>
    <row r="6" spans="1:12" x14ac:dyDescent="0.25">
      <c r="A6" s="5"/>
      <c r="B6" s="6"/>
      <c r="C6" s="7"/>
      <c r="D6" s="8"/>
      <c r="E6" s="8"/>
      <c r="F6" s="9"/>
    </row>
    <row r="7" spans="1:12" x14ac:dyDescent="0.25">
      <c r="A7" s="57">
        <v>1</v>
      </c>
      <c r="B7" s="58" t="s">
        <v>7</v>
      </c>
      <c r="C7" s="58"/>
      <c r="D7" s="58"/>
      <c r="E7" s="58"/>
      <c r="F7" s="59"/>
    </row>
    <row r="8" spans="1:12" x14ac:dyDescent="0.25">
      <c r="A8" s="10"/>
      <c r="B8" s="11"/>
      <c r="C8" s="11"/>
      <c r="D8" s="12"/>
      <c r="E8" s="13"/>
      <c r="F8" s="14"/>
    </row>
    <row r="9" spans="1:12" x14ac:dyDescent="0.25">
      <c r="A9" s="10">
        <f>+A7+0.01</f>
        <v>1.01</v>
      </c>
      <c r="B9" s="15" t="s">
        <v>8</v>
      </c>
      <c r="C9" s="11" t="s">
        <v>9</v>
      </c>
      <c r="D9" s="16">
        <v>18503.64</v>
      </c>
      <c r="E9" s="13">
        <v>1850</v>
      </c>
      <c r="F9" s="14">
        <v>34231734</v>
      </c>
      <c r="G9" s="128">
        <v>1665</v>
      </c>
      <c r="H9" s="128">
        <v>2035</v>
      </c>
    </row>
    <row r="10" spans="1:12" x14ac:dyDescent="0.25">
      <c r="A10" s="10">
        <f>A9+0.01</f>
        <v>1.02</v>
      </c>
      <c r="B10" s="15" t="s">
        <v>10</v>
      </c>
      <c r="C10" s="11" t="s">
        <v>9</v>
      </c>
      <c r="D10" s="16">
        <v>1962</v>
      </c>
      <c r="E10" s="13">
        <v>4913</v>
      </c>
      <c r="F10" s="14">
        <v>9639306</v>
      </c>
      <c r="G10" s="128">
        <v>4422</v>
      </c>
      <c r="H10" s="128">
        <v>5404</v>
      </c>
    </row>
    <row r="11" spans="1:12" x14ac:dyDescent="0.25">
      <c r="A11" s="10">
        <f t="shared" ref="A11:A13" si="0">A10+0.01</f>
        <v>1.03</v>
      </c>
      <c r="B11" s="17" t="s">
        <v>11</v>
      </c>
      <c r="C11" s="18" t="s">
        <v>12</v>
      </c>
      <c r="D11" s="16">
        <v>176.02</v>
      </c>
      <c r="E11" s="13">
        <v>135000</v>
      </c>
      <c r="F11" s="14">
        <v>23762700</v>
      </c>
      <c r="G11" s="128">
        <v>121500</v>
      </c>
      <c r="H11" s="128">
        <v>148500</v>
      </c>
    </row>
    <row r="12" spans="1:12" x14ac:dyDescent="0.25">
      <c r="A12" s="10">
        <f t="shared" si="0"/>
        <v>1.04</v>
      </c>
      <c r="B12" s="15" t="s">
        <v>13</v>
      </c>
      <c r="C12" s="11" t="s">
        <v>12</v>
      </c>
      <c r="D12" s="16">
        <v>750</v>
      </c>
      <c r="E12" s="13">
        <v>12664</v>
      </c>
      <c r="F12" s="14">
        <v>9498000</v>
      </c>
      <c r="G12" s="128">
        <v>11398</v>
      </c>
      <c r="H12" s="128">
        <v>13930</v>
      </c>
      <c r="I12" s="1"/>
      <c r="J12" s="1"/>
      <c r="K12" s="1"/>
      <c r="L12" s="1"/>
    </row>
    <row r="13" spans="1:12" x14ac:dyDescent="0.25">
      <c r="A13" s="10">
        <f t="shared" si="0"/>
        <v>1.05</v>
      </c>
      <c r="B13" s="15" t="s">
        <v>14</v>
      </c>
      <c r="C13" s="11" t="s">
        <v>12</v>
      </c>
      <c r="D13" s="16">
        <v>320</v>
      </c>
      <c r="E13" s="13">
        <v>12664</v>
      </c>
      <c r="F13" s="14">
        <v>4052480</v>
      </c>
      <c r="G13" s="128">
        <v>11398</v>
      </c>
      <c r="H13" s="128">
        <v>13930</v>
      </c>
    </row>
    <row r="14" spans="1:12" x14ac:dyDescent="0.25">
      <c r="A14" s="60"/>
      <c r="B14" s="61"/>
      <c r="C14" s="62"/>
      <c r="D14" s="63"/>
      <c r="E14" s="62"/>
      <c r="F14" s="64"/>
      <c r="G14" s="128"/>
      <c r="H14" s="128"/>
    </row>
    <row r="15" spans="1:12" x14ac:dyDescent="0.25">
      <c r="A15" s="57">
        <v>2</v>
      </c>
      <c r="B15" s="58" t="s">
        <v>15</v>
      </c>
      <c r="C15" s="58"/>
      <c r="D15" s="58"/>
      <c r="E15" s="58"/>
      <c r="F15" s="59"/>
      <c r="G15" s="128"/>
      <c r="H15" s="128"/>
    </row>
    <row r="16" spans="1:12" x14ac:dyDescent="0.25">
      <c r="A16" s="19"/>
      <c r="B16" s="6"/>
      <c r="C16" s="7"/>
      <c r="D16" s="8"/>
      <c r="E16" s="8"/>
      <c r="F16" s="9"/>
      <c r="G16" s="128"/>
      <c r="H16" s="128"/>
    </row>
    <row r="17" spans="1:8" ht="27" x14ac:dyDescent="0.25">
      <c r="A17" s="20">
        <f>+A15+0.01</f>
        <v>2.0099999999999998</v>
      </c>
      <c r="B17" s="17" t="s">
        <v>16</v>
      </c>
      <c r="C17" s="18" t="s">
        <v>17</v>
      </c>
      <c r="D17" s="21">
        <v>8219.07</v>
      </c>
      <c r="E17" s="13">
        <v>24500</v>
      </c>
      <c r="F17" s="14">
        <v>201367215</v>
      </c>
      <c r="G17" s="128">
        <v>22050</v>
      </c>
      <c r="H17" s="128">
        <v>26950</v>
      </c>
    </row>
    <row r="18" spans="1:8" x14ac:dyDescent="0.25">
      <c r="A18" s="20">
        <f>+A17+0.01</f>
        <v>2.0199999999999996</v>
      </c>
      <c r="B18" s="17" t="s">
        <v>18</v>
      </c>
      <c r="C18" s="18" t="s">
        <v>17</v>
      </c>
      <c r="D18" s="21">
        <v>5479.38</v>
      </c>
      <c r="E18" s="13">
        <v>9380</v>
      </c>
      <c r="F18" s="14">
        <v>51396584</v>
      </c>
      <c r="G18" s="128">
        <v>8442</v>
      </c>
      <c r="H18" s="128">
        <v>10318</v>
      </c>
    </row>
    <row r="19" spans="1:8" x14ac:dyDescent="0.25">
      <c r="A19" s="20">
        <f t="shared" ref="A19:A28" si="1">+A18+0.01</f>
        <v>2.0299999999999994</v>
      </c>
      <c r="B19" s="15" t="s">
        <v>19</v>
      </c>
      <c r="C19" s="11" t="s">
        <v>17</v>
      </c>
      <c r="D19" s="21">
        <v>8398.66</v>
      </c>
      <c r="E19" s="13">
        <v>14160</v>
      </c>
      <c r="F19" s="22">
        <v>118925026</v>
      </c>
      <c r="G19" s="128">
        <v>12744</v>
      </c>
      <c r="H19" s="128">
        <v>15576</v>
      </c>
    </row>
    <row r="20" spans="1:8" x14ac:dyDescent="0.25">
      <c r="A20" s="20">
        <f t="shared" si="1"/>
        <v>2.0399999999999991</v>
      </c>
      <c r="B20" s="15" t="s">
        <v>20</v>
      </c>
      <c r="C20" s="11" t="s">
        <v>17</v>
      </c>
      <c r="D20" s="21">
        <v>1724.15</v>
      </c>
      <c r="E20" s="13">
        <v>33108</v>
      </c>
      <c r="F20" s="22">
        <v>57083158</v>
      </c>
      <c r="G20" s="128">
        <v>29797</v>
      </c>
      <c r="H20" s="128">
        <v>36419</v>
      </c>
    </row>
    <row r="21" spans="1:8" x14ac:dyDescent="0.25">
      <c r="A21" s="20">
        <f t="shared" si="1"/>
        <v>2.0499999999999989</v>
      </c>
      <c r="B21" s="15" t="s">
        <v>21</v>
      </c>
      <c r="C21" s="11" t="s">
        <v>17</v>
      </c>
      <c r="D21" s="21">
        <v>4192.8599999999997</v>
      </c>
      <c r="E21" s="13">
        <v>151917</v>
      </c>
      <c r="F21" s="23">
        <v>636966713</v>
      </c>
      <c r="G21" s="128">
        <v>136725</v>
      </c>
      <c r="H21" s="128">
        <v>167109</v>
      </c>
    </row>
    <row r="22" spans="1:8" s="2" customFormat="1" x14ac:dyDescent="0.25">
      <c r="A22" s="20">
        <f t="shared" si="1"/>
        <v>2.0599999999999987</v>
      </c>
      <c r="B22" s="15" t="s">
        <v>22</v>
      </c>
      <c r="C22" s="11" t="s">
        <v>23</v>
      </c>
      <c r="D22" s="21">
        <v>5667.71</v>
      </c>
      <c r="E22" s="13">
        <v>728</v>
      </c>
      <c r="F22" s="23">
        <v>4126093</v>
      </c>
      <c r="G22" s="128">
        <v>655</v>
      </c>
      <c r="H22" s="128">
        <v>801</v>
      </c>
    </row>
    <row r="23" spans="1:8" s="2" customFormat="1" x14ac:dyDescent="0.25">
      <c r="A23" s="20">
        <f t="shared" si="1"/>
        <v>2.0699999999999985</v>
      </c>
      <c r="B23" s="15" t="s">
        <v>24</v>
      </c>
      <c r="C23" s="11" t="s">
        <v>25</v>
      </c>
      <c r="D23" s="21">
        <v>226708.75</v>
      </c>
      <c r="E23" s="13">
        <v>1367</v>
      </c>
      <c r="F23" s="23">
        <v>309910861</v>
      </c>
      <c r="G23" s="128">
        <v>1230</v>
      </c>
      <c r="H23" s="128">
        <v>1504</v>
      </c>
    </row>
    <row r="24" spans="1:8" x14ac:dyDescent="0.25">
      <c r="A24" s="20">
        <f t="shared" si="1"/>
        <v>2.0799999999999983</v>
      </c>
      <c r="B24" s="15" t="s">
        <v>26</v>
      </c>
      <c r="C24" s="11" t="s">
        <v>17</v>
      </c>
      <c r="D24" s="21">
        <v>5667.71</v>
      </c>
      <c r="E24" s="13">
        <v>8500</v>
      </c>
      <c r="F24" s="23">
        <v>48175535</v>
      </c>
      <c r="G24" s="128">
        <v>7650</v>
      </c>
      <c r="H24" s="128">
        <v>9350</v>
      </c>
    </row>
    <row r="25" spans="1:8" s="3" customFormat="1" x14ac:dyDescent="0.25">
      <c r="A25" s="20">
        <f t="shared" si="1"/>
        <v>2.0899999999999981</v>
      </c>
      <c r="B25" s="17" t="s">
        <v>27</v>
      </c>
      <c r="C25" s="18" t="s">
        <v>17</v>
      </c>
      <c r="D25" s="24">
        <v>555.1</v>
      </c>
      <c r="E25" s="65">
        <v>138847</v>
      </c>
      <c r="F25" s="66">
        <v>77073970</v>
      </c>
      <c r="G25" s="128">
        <v>124962</v>
      </c>
      <c r="H25" s="128">
        <v>152732</v>
      </c>
    </row>
    <row r="26" spans="1:8" x14ac:dyDescent="0.25">
      <c r="A26" s="25">
        <f t="shared" si="1"/>
        <v>2.0999999999999979</v>
      </c>
      <c r="B26" s="15" t="s">
        <v>28</v>
      </c>
      <c r="C26" s="11" t="s">
        <v>17</v>
      </c>
      <c r="D26" s="21">
        <v>1110.21</v>
      </c>
      <c r="E26" s="13">
        <v>150828</v>
      </c>
      <c r="F26" s="23">
        <v>167450754</v>
      </c>
      <c r="G26" s="128">
        <v>135745</v>
      </c>
      <c r="H26" s="128">
        <v>165911</v>
      </c>
    </row>
    <row r="27" spans="1:8" x14ac:dyDescent="0.25">
      <c r="A27" s="20">
        <f t="shared" si="1"/>
        <v>2.1099999999999977</v>
      </c>
      <c r="B27" s="15" t="s">
        <v>29</v>
      </c>
      <c r="C27" s="11" t="s">
        <v>17</v>
      </c>
      <c r="D27" s="21">
        <v>374.17</v>
      </c>
      <c r="E27" s="13">
        <v>148519</v>
      </c>
      <c r="F27" s="23">
        <v>55571354</v>
      </c>
      <c r="G27" s="128">
        <v>133667</v>
      </c>
      <c r="H27" s="128">
        <v>163371</v>
      </c>
    </row>
    <row r="28" spans="1:8" x14ac:dyDescent="0.25">
      <c r="A28" s="20">
        <f t="shared" si="1"/>
        <v>2.1199999999999974</v>
      </c>
      <c r="B28" s="15" t="s">
        <v>30</v>
      </c>
      <c r="C28" s="11" t="s">
        <v>17</v>
      </c>
      <c r="D28" s="21">
        <v>234.69</v>
      </c>
      <c r="E28" s="13">
        <v>154105</v>
      </c>
      <c r="F28" s="22">
        <v>36166902</v>
      </c>
      <c r="G28" s="128">
        <v>138695</v>
      </c>
      <c r="H28" s="128">
        <v>169516</v>
      </c>
    </row>
    <row r="29" spans="1:8" x14ac:dyDescent="0.25">
      <c r="A29" s="60"/>
      <c r="B29" s="61"/>
      <c r="C29" s="62"/>
      <c r="D29" s="63"/>
      <c r="E29" s="62"/>
      <c r="F29" s="64"/>
      <c r="G29" s="128"/>
      <c r="H29" s="128"/>
    </row>
    <row r="30" spans="1:8" x14ac:dyDescent="0.25">
      <c r="A30" s="67">
        <v>3</v>
      </c>
      <c r="B30" s="132" t="s">
        <v>31</v>
      </c>
      <c r="C30" s="132"/>
      <c r="D30" s="132"/>
      <c r="E30" s="58"/>
      <c r="F30" s="59"/>
      <c r="G30" s="128"/>
      <c r="H30" s="128"/>
    </row>
    <row r="31" spans="1:8" x14ac:dyDescent="0.25">
      <c r="A31" s="19"/>
      <c r="B31" s="6" t="s">
        <v>32</v>
      </c>
      <c r="C31" s="7"/>
      <c r="D31" s="8"/>
      <c r="E31" s="8"/>
      <c r="F31" s="9"/>
      <c r="G31" s="128"/>
      <c r="H31" s="128"/>
    </row>
    <row r="32" spans="1:8" x14ac:dyDescent="0.25">
      <c r="A32" s="26" t="s">
        <v>33</v>
      </c>
      <c r="B32" s="27" t="s">
        <v>75</v>
      </c>
      <c r="C32" s="31" t="s">
        <v>9</v>
      </c>
      <c r="D32" s="68">
        <v>127</v>
      </c>
      <c r="E32" s="13">
        <v>3220</v>
      </c>
      <c r="F32" s="14">
        <v>408940</v>
      </c>
      <c r="G32" s="128">
        <v>2898</v>
      </c>
      <c r="H32" s="128">
        <v>3542</v>
      </c>
    </row>
    <row r="33" spans="1:8" x14ac:dyDescent="0.25">
      <c r="A33" s="26" t="s">
        <v>34</v>
      </c>
      <c r="B33" s="27" t="s">
        <v>76</v>
      </c>
      <c r="C33" s="69" t="s">
        <v>35</v>
      </c>
      <c r="D33" s="68">
        <v>23</v>
      </c>
      <c r="E33" s="13">
        <v>5314</v>
      </c>
      <c r="F33" s="14">
        <v>122222</v>
      </c>
      <c r="G33" s="128">
        <v>4783</v>
      </c>
      <c r="H33" s="128">
        <v>5845</v>
      </c>
    </row>
    <row r="34" spans="1:8" x14ac:dyDescent="0.25">
      <c r="A34" s="26" t="s">
        <v>36</v>
      </c>
      <c r="B34" s="27" t="s">
        <v>77</v>
      </c>
      <c r="C34" s="29" t="s">
        <v>35</v>
      </c>
      <c r="D34" s="68">
        <v>45</v>
      </c>
      <c r="E34" s="13">
        <v>3965</v>
      </c>
      <c r="F34" s="14">
        <v>178425</v>
      </c>
      <c r="G34" s="128">
        <v>3569</v>
      </c>
      <c r="H34" s="128">
        <v>4362</v>
      </c>
    </row>
    <row r="35" spans="1:8" x14ac:dyDescent="0.25">
      <c r="A35" s="26" t="s">
        <v>37</v>
      </c>
      <c r="B35" s="27" t="s">
        <v>78</v>
      </c>
      <c r="C35" s="29" t="s">
        <v>35</v>
      </c>
      <c r="D35" s="68">
        <v>185</v>
      </c>
      <c r="E35" s="13">
        <v>2947</v>
      </c>
      <c r="F35" s="14">
        <v>545195</v>
      </c>
      <c r="G35" s="128">
        <v>2652</v>
      </c>
      <c r="H35" s="128">
        <v>3242</v>
      </c>
    </row>
    <row r="36" spans="1:8" x14ac:dyDescent="0.25">
      <c r="A36" s="26" t="s">
        <v>38</v>
      </c>
      <c r="B36" s="27" t="s">
        <v>79</v>
      </c>
      <c r="C36" s="29" t="s">
        <v>35</v>
      </c>
      <c r="D36" s="68">
        <v>298</v>
      </c>
      <c r="E36" s="13">
        <v>3056</v>
      </c>
      <c r="F36" s="14">
        <v>910688</v>
      </c>
      <c r="G36" s="128">
        <v>2750</v>
      </c>
      <c r="H36" s="128">
        <v>3362</v>
      </c>
    </row>
    <row r="37" spans="1:8" x14ac:dyDescent="0.25">
      <c r="A37" s="26" t="s">
        <v>39</v>
      </c>
      <c r="B37" s="27" t="s">
        <v>80</v>
      </c>
      <c r="C37" s="29" t="s">
        <v>35</v>
      </c>
      <c r="D37" s="68">
        <v>26</v>
      </c>
      <c r="E37" s="13">
        <v>7193</v>
      </c>
      <c r="F37" s="14">
        <v>187018</v>
      </c>
      <c r="G37" s="128">
        <v>6474</v>
      </c>
      <c r="H37" s="128">
        <v>7912</v>
      </c>
    </row>
    <row r="38" spans="1:8" x14ac:dyDescent="0.25">
      <c r="A38" s="26" t="s">
        <v>40</v>
      </c>
      <c r="B38" s="27" t="s">
        <v>81</v>
      </c>
      <c r="C38" s="29" t="s">
        <v>35</v>
      </c>
      <c r="D38" s="68">
        <v>24</v>
      </c>
      <c r="E38" s="70">
        <v>1916</v>
      </c>
      <c r="F38" s="14">
        <v>45984</v>
      </c>
      <c r="G38" s="128">
        <v>1724</v>
      </c>
      <c r="H38" s="128">
        <v>2108</v>
      </c>
    </row>
    <row r="39" spans="1:8" x14ac:dyDescent="0.25">
      <c r="A39" s="26" t="s">
        <v>41</v>
      </c>
      <c r="B39" s="28" t="s">
        <v>82</v>
      </c>
      <c r="C39" s="31" t="s">
        <v>42</v>
      </c>
      <c r="D39" s="68">
        <v>20</v>
      </c>
      <c r="E39" s="70">
        <v>55397</v>
      </c>
      <c r="F39" s="14">
        <v>1107940</v>
      </c>
      <c r="G39" s="128">
        <v>49857</v>
      </c>
      <c r="H39" s="128">
        <v>60937</v>
      </c>
    </row>
    <row r="40" spans="1:8" x14ac:dyDescent="0.25">
      <c r="A40" s="26" t="s">
        <v>43</v>
      </c>
      <c r="B40" s="28" t="s">
        <v>83</v>
      </c>
      <c r="C40" s="31" t="s">
        <v>42</v>
      </c>
      <c r="D40" s="68">
        <v>20</v>
      </c>
      <c r="E40" s="70">
        <v>49462</v>
      </c>
      <c r="F40" s="14">
        <v>989240</v>
      </c>
      <c r="G40" s="128">
        <v>44516</v>
      </c>
      <c r="H40" s="128">
        <v>54408</v>
      </c>
    </row>
    <row r="41" spans="1:8" x14ac:dyDescent="0.25">
      <c r="A41" s="26" t="s">
        <v>44</v>
      </c>
      <c r="B41" s="71" t="s">
        <v>84</v>
      </c>
      <c r="C41" s="29" t="s">
        <v>42</v>
      </c>
      <c r="D41" s="68">
        <v>21</v>
      </c>
      <c r="E41" s="72">
        <v>49462</v>
      </c>
      <c r="F41" s="14">
        <v>1038702</v>
      </c>
      <c r="G41" s="128">
        <v>44516</v>
      </c>
      <c r="H41" s="128">
        <v>54408</v>
      </c>
    </row>
    <row r="42" spans="1:8" x14ac:dyDescent="0.25">
      <c r="A42" s="26" t="s">
        <v>45</v>
      </c>
      <c r="B42" s="28" t="s">
        <v>85</v>
      </c>
      <c r="C42" s="31" t="s">
        <v>42</v>
      </c>
      <c r="D42" s="68">
        <v>5</v>
      </c>
      <c r="E42" s="70">
        <v>59354</v>
      </c>
      <c r="F42" s="14">
        <v>296770</v>
      </c>
      <c r="G42" s="128">
        <v>53419</v>
      </c>
      <c r="H42" s="128">
        <v>65289</v>
      </c>
    </row>
    <row r="43" spans="1:8" x14ac:dyDescent="0.25">
      <c r="A43" s="26" t="s">
        <v>46</v>
      </c>
      <c r="B43" s="71" t="s">
        <v>86</v>
      </c>
      <c r="C43" s="29" t="s">
        <v>42</v>
      </c>
      <c r="D43" s="68">
        <v>7</v>
      </c>
      <c r="E43" s="72">
        <v>59354</v>
      </c>
      <c r="F43" s="14">
        <v>415478</v>
      </c>
      <c r="G43" s="128">
        <v>53419</v>
      </c>
      <c r="H43" s="128">
        <v>65289</v>
      </c>
    </row>
    <row r="44" spans="1:8" x14ac:dyDescent="0.25">
      <c r="A44" s="26" t="s">
        <v>47</v>
      </c>
      <c r="B44" s="28" t="s">
        <v>87</v>
      </c>
      <c r="C44" s="31" t="s">
        <v>42</v>
      </c>
      <c r="D44" s="68">
        <v>55</v>
      </c>
      <c r="E44" s="70">
        <v>79139</v>
      </c>
      <c r="F44" s="14">
        <v>4352645</v>
      </c>
      <c r="G44" s="128">
        <v>71225</v>
      </c>
      <c r="H44" s="128">
        <v>87053</v>
      </c>
    </row>
    <row r="45" spans="1:8" x14ac:dyDescent="0.25">
      <c r="A45" s="26" t="s">
        <v>48</v>
      </c>
      <c r="B45" s="28" t="s">
        <v>88</v>
      </c>
      <c r="C45" s="31" t="s">
        <v>42</v>
      </c>
      <c r="D45" s="68">
        <v>21</v>
      </c>
      <c r="E45" s="70">
        <v>15828</v>
      </c>
      <c r="F45" s="14">
        <v>332388</v>
      </c>
      <c r="G45" s="128">
        <v>14245</v>
      </c>
      <c r="H45" s="128">
        <v>17411</v>
      </c>
    </row>
    <row r="46" spans="1:8" x14ac:dyDescent="0.25">
      <c r="A46" s="26" t="s">
        <v>49</v>
      </c>
      <c r="B46" s="27" t="s">
        <v>89</v>
      </c>
      <c r="C46" s="31" t="s">
        <v>42</v>
      </c>
      <c r="D46" s="68">
        <v>22</v>
      </c>
      <c r="E46" s="70">
        <v>49462</v>
      </c>
      <c r="F46" s="14">
        <v>1088164</v>
      </c>
      <c r="G46" s="128">
        <v>44516</v>
      </c>
      <c r="H46" s="128">
        <v>54408</v>
      </c>
    </row>
    <row r="47" spans="1:8" x14ac:dyDescent="0.25">
      <c r="A47" s="26" t="s">
        <v>50</v>
      </c>
      <c r="B47" s="28" t="s">
        <v>90</v>
      </c>
      <c r="C47" s="31" t="s">
        <v>42</v>
      </c>
      <c r="D47" s="68">
        <v>82</v>
      </c>
      <c r="E47" s="70">
        <v>7914</v>
      </c>
      <c r="F47" s="14">
        <v>648948</v>
      </c>
      <c r="G47" s="128">
        <v>7123</v>
      </c>
      <c r="H47" s="128">
        <v>8705</v>
      </c>
    </row>
    <row r="48" spans="1:8" x14ac:dyDescent="0.25">
      <c r="A48" s="26" t="s">
        <v>51</v>
      </c>
      <c r="B48" s="28" t="s">
        <v>91</v>
      </c>
      <c r="C48" s="31" t="s">
        <v>52</v>
      </c>
      <c r="D48" s="68">
        <v>127</v>
      </c>
      <c r="E48" s="70">
        <v>12370</v>
      </c>
      <c r="F48" s="14">
        <v>1570990</v>
      </c>
      <c r="G48" s="128">
        <v>11133</v>
      </c>
      <c r="H48" s="128">
        <v>13607</v>
      </c>
    </row>
    <row r="49" spans="1:8" x14ac:dyDescent="0.25">
      <c r="A49" s="26" t="s">
        <v>53</v>
      </c>
      <c r="B49" s="28" t="s">
        <v>92</v>
      </c>
      <c r="C49" s="31" t="s">
        <v>52</v>
      </c>
      <c r="D49" s="68">
        <v>18503</v>
      </c>
      <c r="E49" s="70">
        <v>2572</v>
      </c>
      <c r="F49" s="14">
        <v>47589716</v>
      </c>
      <c r="G49" s="128">
        <v>2315</v>
      </c>
      <c r="H49" s="128">
        <v>2829</v>
      </c>
    </row>
    <row r="50" spans="1:8" x14ac:dyDescent="0.25">
      <c r="A50" s="26" t="s">
        <v>54</v>
      </c>
      <c r="B50" s="28" t="s">
        <v>93</v>
      </c>
      <c r="C50" s="31" t="s">
        <v>42</v>
      </c>
      <c r="D50" s="68">
        <v>368</v>
      </c>
      <c r="E50" s="70">
        <v>9892</v>
      </c>
      <c r="F50" s="14">
        <v>3640256</v>
      </c>
      <c r="G50" s="128">
        <v>8903</v>
      </c>
      <c r="H50" s="128">
        <v>10881</v>
      </c>
    </row>
    <row r="51" spans="1:8" s="4" customFormat="1" ht="32.25" customHeight="1" x14ac:dyDescent="0.25">
      <c r="A51" s="26" t="s">
        <v>55</v>
      </c>
      <c r="B51" s="30" t="s">
        <v>94</v>
      </c>
      <c r="C51" s="29" t="s">
        <v>42</v>
      </c>
      <c r="D51" s="68">
        <v>1</v>
      </c>
      <c r="E51" s="73">
        <v>178063</v>
      </c>
      <c r="F51" s="23">
        <v>178063</v>
      </c>
      <c r="G51" s="128">
        <v>160257</v>
      </c>
      <c r="H51" s="128">
        <v>195869</v>
      </c>
    </row>
    <row r="52" spans="1:8" x14ac:dyDescent="0.25">
      <c r="A52" s="26" t="s">
        <v>56</v>
      </c>
      <c r="B52" s="28" t="s">
        <v>95</v>
      </c>
      <c r="C52" s="31" t="s">
        <v>42</v>
      </c>
      <c r="D52" s="68">
        <v>40</v>
      </c>
      <c r="E52" s="92">
        <v>158278</v>
      </c>
      <c r="F52" s="14">
        <v>6331120</v>
      </c>
      <c r="G52" s="128">
        <v>142450</v>
      </c>
      <c r="H52" s="128">
        <v>174106</v>
      </c>
    </row>
    <row r="53" spans="1:8" x14ac:dyDescent="0.25">
      <c r="A53" s="26" t="s">
        <v>57</v>
      </c>
      <c r="B53" s="28" t="s">
        <v>96</v>
      </c>
      <c r="C53" s="31" t="s">
        <v>42</v>
      </c>
      <c r="D53" s="68">
        <v>5</v>
      </c>
      <c r="E53" s="93">
        <v>49462</v>
      </c>
      <c r="F53" s="14">
        <v>247310</v>
      </c>
      <c r="G53" s="128">
        <v>44516</v>
      </c>
      <c r="H53" s="128">
        <v>54408</v>
      </c>
    </row>
    <row r="54" spans="1:8" x14ac:dyDescent="0.25">
      <c r="A54" s="60"/>
      <c r="B54" s="61"/>
      <c r="C54" s="62"/>
      <c r="D54" s="63"/>
      <c r="E54" s="62"/>
      <c r="F54" s="83"/>
      <c r="G54" s="128"/>
      <c r="H54" s="128"/>
    </row>
    <row r="55" spans="1:8" x14ac:dyDescent="0.25">
      <c r="A55" s="74">
        <v>4</v>
      </c>
      <c r="B55" s="132" t="s">
        <v>58</v>
      </c>
      <c r="C55" s="132"/>
      <c r="D55" s="58"/>
      <c r="E55" s="58"/>
      <c r="F55" s="59"/>
      <c r="G55" s="128"/>
      <c r="H55" s="128"/>
    </row>
    <row r="56" spans="1:8" x14ac:dyDescent="0.25">
      <c r="A56" s="19"/>
      <c r="B56" s="32"/>
      <c r="C56" s="33"/>
      <c r="D56" s="34"/>
      <c r="E56" s="34"/>
      <c r="F56" s="35"/>
      <c r="G56" s="128"/>
      <c r="H56" s="128"/>
    </row>
    <row r="57" spans="1:8" x14ac:dyDescent="0.25">
      <c r="A57" s="36">
        <f>+A55+0.01</f>
        <v>4.01</v>
      </c>
      <c r="B57" s="27" t="s">
        <v>59</v>
      </c>
      <c r="C57" s="29" t="s">
        <v>17</v>
      </c>
      <c r="D57" s="37">
        <v>176.02</v>
      </c>
      <c r="E57" s="70">
        <v>751200</v>
      </c>
      <c r="F57" s="38">
        <v>132226224</v>
      </c>
      <c r="G57" s="128">
        <v>676080</v>
      </c>
      <c r="H57" s="128">
        <v>826320</v>
      </c>
    </row>
    <row r="58" spans="1:8" x14ac:dyDescent="0.25">
      <c r="A58" s="36">
        <f>A57+0.01</f>
        <v>4.0199999999999996</v>
      </c>
      <c r="B58" s="39" t="s">
        <v>60</v>
      </c>
      <c r="C58" s="29" t="s">
        <v>17</v>
      </c>
      <c r="D58" s="40">
        <v>214</v>
      </c>
      <c r="E58" s="72">
        <v>458333</v>
      </c>
      <c r="F58" s="38">
        <v>98083262</v>
      </c>
      <c r="G58" s="128">
        <v>412500</v>
      </c>
      <c r="H58" s="128">
        <v>504166</v>
      </c>
    </row>
    <row r="59" spans="1:8" x14ac:dyDescent="0.25">
      <c r="A59" s="36">
        <f t="shared" ref="A59:A61" si="2">A58+0.01</f>
        <v>4.0299999999999994</v>
      </c>
      <c r="B59" s="39" t="s">
        <v>61</v>
      </c>
      <c r="C59" s="29" t="s">
        <v>17</v>
      </c>
      <c r="D59" s="37">
        <v>21.6</v>
      </c>
      <c r="E59" s="72">
        <v>465909</v>
      </c>
      <c r="F59" s="38">
        <v>10063634</v>
      </c>
      <c r="G59" s="128">
        <v>419318</v>
      </c>
      <c r="H59" s="128">
        <v>512500</v>
      </c>
    </row>
    <row r="60" spans="1:8" x14ac:dyDescent="0.25">
      <c r="A60" s="36">
        <f t="shared" si="2"/>
        <v>4.0399999999999991</v>
      </c>
      <c r="B60" s="39" t="s">
        <v>62</v>
      </c>
      <c r="C60" s="29" t="s">
        <v>17</v>
      </c>
      <c r="D60" s="41">
        <v>26.12</v>
      </c>
      <c r="E60" s="72">
        <v>600876</v>
      </c>
      <c r="F60" s="38">
        <v>15694881</v>
      </c>
      <c r="G60" s="128">
        <v>540788</v>
      </c>
      <c r="H60" s="128">
        <v>660964</v>
      </c>
    </row>
    <row r="61" spans="1:8" x14ac:dyDescent="0.25">
      <c r="A61" s="36">
        <f t="shared" si="2"/>
        <v>4.0499999999999989</v>
      </c>
      <c r="B61" s="42" t="s">
        <v>63</v>
      </c>
      <c r="C61" s="29" t="s">
        <v>64</v>
      </c>
      <c r="D61" s="41">
        <v>4567.43</v>
      </c>
      <c r="E61" s="75">
        <v>4100</v>
      </c>
      <c r="F61" s="38">
        <v>18726463</v>
      </c>
      <c r="G61" s="128">
        <v>3690</v>
      </c>
      <c r="H61" s="128">
        <v>4510</v>
      </c>
    </row>
    <row r="62" spans="1:8" x14ac:dyDescent="0.25">
      <c r="A62" s="43"/>
      <c r="B62" s="44"/>
      <c r="C62" s="45"/>
      <c r="D62" s="46"/>
      <c r="E62" s="45"/>
      <c r="F62" s="47"/>
      <c r="G62" s="128"/>
      <c r="H62" s="128"/>
    </row>
    <row r="63" spans="1:8" x14ac:dyDescent="0.25">
      <c r="A63" s="74">
        <v>5</v>
      </c>
      <c r="B63" s="132" t="s">
        <v>65</v>
      </c>
      <c r="C63" s="132"/>
      <c r="D63" s="58"/>
      <c r="E63" s="58"/>
      <c r="F63" s="59"/>
      <c r="G63" s="128"/>
      <c r="H63" s="128"/>
    </row>
    <row r="64" spans="1:8" x14ac:dyDescent="0.25">
      <c r="A64" s="19"/>
      <c r="B64" s="32"/>
      <c r="C64" s="33"/>
      <c r="D64" s="34"/>
      <c r="E64" s="34"/>
      <c r="F64" s="35"/>
      <c r="G64" s="128"/>
      <c r="H64" s="128"/>
    </row>
    <row r="65" spans="1:8" x14ac:dyDescent="0.25">
      <c r="A65" s="36">
        <v>5.01</v>
      </c>
      <c r="B65" s="27" t="s">
        <v>66</v>
      </c>
      <c r="C65" s="29" t="s">
        <v>9</v>
      </c>
      <c r="D65" s="37">
        <v>31</v>
      </c>
      <c r="E65" s="70">
        <v>585546</v>
      </c>
      <c r="F65" s="38">
        <v>18151926</v>
      </c>
      <c r="G65" s="128">
        <v>526991</v>
      </c>
      <c r="H65" s="128">
        <v>644101</v>
      </c>
    </row>
    <row r="66" spans="1:8" ht="15.75" thickBot="1" x14ac:dyDescent="0.3">
      <c r="A66" s="94"/>
      <c r="B66" s="95"/>
      <c r="C66" s="96"/>
      <c r="D66" s="97"/>
      <c r="E66" s="96"/>
      <c r="F66" s="98"/>
      <c r="G66" s="128"/>
      <c r="H66" s="128"/>
    </row>
    <row r="67" spans="1:8" ht="15.75" thickBot="1" x14ac:dyDescent="0.3">
      <c r="A67" s="138" t="s">
        <v>67</v>
      </c>
      <c r="B67" s="139"/>
      <c r="C67" s="139"/>
      <c r="D67" s="139"/>
      <c r="E67" s="140"/>
      <c r="F67" s="121">
        <v>2210570977</v>
      </c>
      <c r="G67" s="128"/>
      <c r="H67" s="128"/>
    </row>
    <row r="68" spans="1:8" ht="15.75" thickBot="1" x14ac:dyDescent="0.3">
      <c r="A68" s="60" t="s">
        <v>119</v>
      </c>
      <c r="B68" s="76"/>
      <c r="C68" s="77"/>
      <c r="D68" s="78"/>
      <c r="E68" s="77"/>
      <c r="F68" s="131">
        <v>663171294</v>
      </c>
      <c r="G68" s="130"/>
      <c r="H68" s="128"/>
    </row>
    <row r="69" spans="1:8" ht="15.75" thickBot="1" x14ac:dyDescent="0.3">
      <c r="A69" s="134" t="s">
        <v>69</v>
      </c>
      <c r="B69" s="135"/>
      <c r="C69" s="135"/>
      <c r="D69" s="136"/>
      <c r="E69" s="122">
        <v>0.19</v>
      </c>
      <c r="F69" s="123">
        <v>21000424</v>
      </c>
      <c r="G69" s="128"/>
      <c r="H69" s="128"/>
    </row>
    <row r="70" spans="1:8" ht="15.75" customHeight="1" thickBot="1" x14ac:dyDescent="0.3">
      <c r="A70" s="124" t="s">
        <v>70</v>
      </c>
      <c r="B70" s="125"/>
      <c r="C70" s="125"/>
      <c r="D70" s="125"/>
      <c r="E70" s="127"/>
      <c r="F70" s="126">
        <f>+F67+F68+F69</f>
        <v>2894742695</v>
      </c>
      <c r="G70" s="128"/>
      <c r="H70" s="128"/>
    </row>
    <row r="71" spans="1:8" x14ac:dyDescent="0.25">
      <c r="A71" s="82"/>
      <c r="B71" s="61"/>
      <c r="C71" s="79"/>
      <c r="D71" s="63"/>
      <c r="E71" s="62"/>
      <c r="F71" s="83"/>
      <c r="G71" s="128"/>
      <c r="H71" s="128"/>
    </row>
    <row r="72" spans="1:8" x14ac:dyDescent="0.25">
      <c r="A72" s="54">
        <v>7</v>
      </c>
      <c r="B72" s="137" t="s">
        <v>71</v>
      </c>
      <c r="C72" s="137"/>
      <c r="D72" s="99"/>
      <c r="E72" s="99"/>
      <c r="F72" s="99"/>
      <c r="G72" s="128"/>
      <c r="H72" s="128"/>
    </row>
    <row r="73" spans="1:8" x14ac:dyDescent="0.25">
      <c r="A73" s="31">
        <f>+A72+0.01</f>
        <v>7.01</v>
      </c>
      <c r="B73" s="80" t="s">
        <v>97</v>
      </c>
      <c r="C73" s="31" t="s">
        <v>52</v>
      </c>
      <c r="D73" s="37">
        <v>127</v>
      </c>
      <c r="E73" s="48">
        <v>14187</v>
      </c>
      <c r="F73" s="14">
        <v>1801749</v>
      </c>
      <c r="G73" s="128">
        <v>12768</v>
      </c>
      <c r="H73" s="128">
        <v>15606</v>
      </c>
    </row>
    <row r="74" spans="1:8" x14ac:dyDescent="0.25">
      <c r="A74" s="31">
        <f t="shared" ref="A74:A94" si="3">+A73+0.01</f>
        <v>7.02</v>
      </c>
      <c r="B74" s="80" t="s">
        <v>98</v>
      </c>
      <c r="C74" s="31" t="str">
        <f t="shared" ref="C74:C94" si="4">+C33</f>
        <v>und</v>
      </c>
      <c r="D74" s="40">
        <v>23</v>
      </c>
      <c r="E74" s="48">
        <v>51093</v>
      </c>
      <c r="F74" s="14">
        <v>1175139</v>
      </c>
      <c r="G74" s="128">
        <v>45984</v>
      </c>
      <c r="H74" s="128">
        <v>56202</v>
      </c>
    </row>
    <row r="75" spans="1:8" x14ac:dyDescent="0.25">
      <c r="A75" s="31">
        <f t="shared" si="3"/>
        <v>7.0299999999999994</v>
      </c>
      <c r="B75" s="80" t="s">
        <v>99</v>
      </c>
      <c r="C75" s="31" t="str">
        <f t="shared" si="4"/>
        <v>und</v>
      </c>
      <c r="D75" s="40">
        <v>45</v>
      </c>
      <c r="E75" s="48">
        <v>58592</v>
      </c>
      <c r="F75" s="14">
        <v>2636640</v>
      </c>
      <c r="G75" s="128">
        <v>52733</v>
      </c>
      <c r="H75" s="128">
        <v>64451</v>
      </c>
    </row>
    <row r="76" spans="1:8" x14ac:dyDescent="0.25">
      <c r="A76" s="31">
        <f t="shared" si="3"/>
        <v>7.0399999999999991</v>
      </c>
      <c r="B76" s="80" t="s">
        <v>100</v>
      </c>
      <c r="C76" s="31" t="str">
        <f t="shared" si="4"/>
        <v>und</v>
      </c>
      <c r="D76" s="40">
        <v>185</v>
      </c>
      <c r="E76" s="48">
        <v>30415</v>
      </c>
      <c r="F76" s="14">
        <v>5626775</v>
      </c>
      <c r="G76" s="128">
        <v>27374</v>
      </c>
      <c r="H76" s="128">
        <v>33457</v>
      </c>
    </row>
    <row r="77" spans="1:8" x14ac:dyDescent="0.25">
      <c r="A77" s="31">
        <f t="shared" si="3"/>
        <v>7.0499999999999989</v>
      </c>
      <c r="B77" s="80" t="s">
        <v>101</v>
      </c>
      <c r="C77" s="31" t="str">
        <f t="shared" si="4"/>
        <v>und</v>
      </c>
      <c r="D77" s="40">
        <v>298</v>
      </c>
      <c r="E77" s="48">
        <v>28758</v>
      </c>
      <c r="F77" s="14">
        <v>8569884</v>
      </c>
      <c r="G77" s="128">
        <v>25882</v>
      </c>
      <c r="H77" s="128">
        <v>31634</v>
      </c>
    </row>
    <row r="78" spans="1:8" x14ac:dyDescent="0.25">
      <c r="A78" s="31">
        <f t="shared" si="3"/>
        <v>7.0599999999999987</v>
      </c>
      <c r="B78" s="80" t="s">
        <v>102</v>
      </c>
      <c r="C78" s="31" t="str">
        <f t="shared" si="4"/>
        <v>und</v>
      </c>
      <c r="D78" s="40">
        <v>26</v>
      </c>
      <c r="E78" s="48">
        <v>48352</v>
      </c>
      <c r="F78" s="14">
        <v>1257152</v>
      </c>
      <c r="G78" s="128">
        <v>43517</v>
      </c>
      <c r="H78" s="128">
        <v>53187</v>
      </c>
    </row>
    <row r="79" spans="1:8" x14ac:dyDescent="0.25">
      <c r="A79" s="31">
        <f t="shared" si="3"/>
        <v>7.0699999999999985</v>
      </c>
      <c r="B79" s="80" t="s">
        <v>103</v>
      </c>
      <c r="C79" s="31" t="str">
        <f t="shared" si="4"/>
        <v>und</v>
      </c>
      <c r="D79" s="40">
        <v>24</v>
      </c>
      <c r="E79" s="48">
        <v>14600</v>
      </c>
      <c r="F79" s="14">
        <v>350400</v>
      </c>
      <c r="G79" s="128">
        <v>13140</v>
      </c>
      <c r="H79" s="128">
        <v>16060</v>
      </c>
    </row>
    <row r="80" spans="1:8" x14ac:dyDescent="0.25">
      <c r="A80" s="31">
        <f t="shared" si="3"/>
        <v>7.0799999999999983</v>
      </c>
      <c r="B80" s="80" t="s">
        <v>104</v>
      </c>
      <c r="C80" s="31" t="str">
        <f t="shared" si="4"/>
        <v>un</v>
      </c>
      <c r="D80" s="40">
        <v>20</v>
      </c>
      <c r="E80" s="48">
        <v>674800</v>
      </c>
      <c r="F80" s="14">
        <v>13496000</v>
      </c>
      <c r="G80" s="128">
        <v>607320</v>
      </c>
      <c r="H80" s="128">
        <v>742280</v>
      </c>
    </row>
    <row r="81" spans="1:8" x14ac:dyDescent="0.25">
      <c r="A81" s="31">
        <f t="shared" si="3"/>
        <v>7.0899999999999981</v>
      </c>
      <c r="B81" s="80" t="s">
        <v>105</v>
      </c>
      <c r="C81" s="31" t="str">
        <f t="shared" si="4"/>
        <v>un</v>
      </c>
      <c r="D81" s="40">
        <v>20</v>
      </c>
      <c r="E81" s="48">
        <v>312800</v>
      </c>
      <c r="F81" s="14">
        <v>6256000</v>
      </c>
      <c r="G81" s="128">
        <v>281520</v>
      </c>
      <c r="H81" s="128">
        <v>344080</v>
      </c>
    </row>
    <row r="82" spans="1:8" x14ac:dyDescent="0.25">
      <c r="A82" s="31">
        <f t="shared" si="3"/>
        <v>7.0999999999999979</v>
      </c>
      <c r="B82" s="42" t="s">
        <v>106</v>
      </c>
      <c r="C82" s="29" t="str">
        <f t="shared" si="4"/>
        <v>un</v>
      </c>
      <c r="D82" s="40">
        <v>21</v>
      </c>
      <c r="E82" s="49">
        <v>977500</v>
      </c>
      <c r="F82" s="14">
        <v>20527500</v>
      </c>
      <c r="G82" s="128">
        <v>879750</v>
      </c>
      <c r="H82" s="128">
        <v>1075250</v>
      </c>
    </row>
    <row r="83" spans="1:8" x14ac:dyDescent="0.25">
      <c r="A83" s="31">
        <f t="shared" si="3"/>
        <v>7.1099999999999977</v>
      </c>
      <c r="B83" s="80" t="s">
        <v>107</v>
      </c>
      <c r="C83" s="31" t="str">
        <f t="shared" si="4"/>
        <v>un</v>
      </c>
      <c r="D83" s="40">
        <v>5</v>
      </c>
      <c r="E83" s="48">
        <v>351400</v>
      </c>
      <c r="F83" s="14">
        <v>1757000</v>
      </c>
      <c r="G83" s="128">
        <v>316260</v>
      </c>
      <c r="H83" s="128">
        <v>386540</v>
      </c>
    </row>
    <row r="84" spans="1:8" x14ac:dyDescent="0.25">
      <c r="A84" s="31">
        <f t="shared" si="3"/>
        <v>7.1199999999999974</v>
      </c>
      <c r="B84" s="42" t="s">
        <v>108</v>
      </c>
      <c r="C84" s="29" t="str">
        <f t="shared" si="4"/>
        <v>un</v>
      </c>
      <c r="D84" s="40">
        <v>7</v>
      </c>
      <c r="E84" s="49">
        <v>3890375</v>
      </c>
      <c r="F84" s="14">
        <v>27232625</v>
      </c>
      <c r="G84" s="128">
        <v>3501338</v>
      </c>
      <c r="H84" s="128">
        <v>4279413</v>
      </c>
    </row>
    <row r="85" spans="1:8" x14ac:dyDescent="0.25">
      <c r="A85" s="31">
        <f t="shared" si="3"/>
        <v>7.1299999999999972</v>
      </c>
      <c r="B85" s="80" t="s">
        <v>109</v>
      </c>
      <c r="C85" s="31" t="str">
        <f t="shared" si="4"/>
        <v>un</v>
      </c>
      <c r="D85" s="40">
        <v>55</v>
      </c>
      <c r="E85" s="48">
        <v>361000</v>
      </c>
      <c r="F85" s="14">
        <v>19855000</v>
      </c>
      <c r="G85" s="128">
        <v>324900</v>
      </c>
      <c r="H85" s="128">
        <v>397100</v>
      </c>
    </row>
    <row r="86" spans="1:8" x14ac:dyDescent="0.25">
      <c r="A86" s="31">
        <f t="shared" si="3"/>
        <v>7.139999999999997</v>
      </c>
      <c r="B86" s="80" t="s">
        <v>110</v>
      </c>
      <c r="C86" s="31" t="str">
        <f t="shared" si="4"/>
        <v>un</v>
      </c>
      <c r="D86" s="40">
        <v>21</v>
      </c>
      <c r="E86" s="48">
        <v>180187</v>
      </c>
      <c r="F86" s="14">
        <v>3783927</v>
      </c>
      <c r="G86" s="128">
        <v>162168</v>
      </c>
      <c r="H86" s="128">
        <v>198206</v>
      </c>
    </row>
    <row r="87" spans="1:8" x14ac:dyDescent="0.25">
      <c r="A87" s="31">
        <f t="shared" si="3"/>
        <v>7.1499999999999968</v>
      </c>
      <c r="B87" s="80" t="s">
        <v>111</v>
      </c>
      <c r="C87" s="31" t="str">
        <f t="shared" si="4"/>
        <v>un</v>
      </c>
      <c r="D87" s="40">
        <v>22</v>
      </c>
      <c r="E87" s="48">
        <v>178830</v>
      </c>
      <c r="F87" s="14">
        <v>3934260</v>
      </c>
      <c r="G87" s="128">
        <v>160947</v>
      </c>
      <c r="H87" s="128">
        <v>196713</v>
      </c>
    </row>
    <row r="88" spans="1:8" x14ac:dyDescent="0.25">
      <c r="A88" s="31">
        <f t="shared" si="3"/>
        <v>7.1599999999999966</v>
      </c>
      <c r="B88" s="80" t="s">
        <v>112</v>
      </c>
      <c r="C88" s="31" t="str">
        <f t="shared" si="4"/>
        <v>un</v>
      </c>
      <c r="D88" s="40">
        <v>82</v>
      </c>
      <c r="E88" s="48">
        <v>103153</v>
      </c>
      <c r="F88" s="14">
        <v>8458546</v>
      </c>
      <c r="G88" s="128">
        <v>92838</v>
      </c>
      <c r="H88" s="128">
        <v>113468</v>
      </c>
    </row>
    <row r="89" spans="1:8" x14ac:dyDescent="0.25">
      <c r="A89" s="31">
        <f t="shared" si="3"/>
        <v>7.1699999999999964</v>
      </c>
      <c r="B89" s="42" t="s">
        <v>113</v>
      </c>
      <c r="C89" s="31" t="str">
        <f t="shared" si="4"/>
        <v>ml</v>
      </c>
      <c r="D89" s="40">
        <v>127</v>
      </c>
      <c r="E89" s="48">
        <v>32850</v>
      </c>
      <c r="F89" s="14">
        <v>4171950</v>
      </c>
      <c r="G89" s="128">
        <v>29565</v>
      </c>
      <c r="H89" s="128">
        <v>36135</v>
      </c>
    </row>
    <row r="90" spans="1:8" x14ac:dyDescent="0.25">
      <c r="A90" s="31">
        <f t="shared" si="3"/>
        <v>7.1799999999999962</v>
      </c>
      <c r="B90" s="80" t="s">
        <v>114</v>
      </c>
      <c r="C90" s="31" t="str">
        <f t="shared" si="4"/>
        <v>ml</v>
      </c>
      <c r="D90" s="40">
        <v>18503</v>
      </c>
      <c r="E90" s="48">
        <v>14187</v>
      </c>
      <c r="F90" s="14">
        <v>262502061</v>
      </c>
      <c r="G90" s="128">
        <v>12768</v>
      </c>
      <c r="H90" s="128">
        <v>15606</v>
      </c>
    </row>
    <row r="91" spans="1:8" x14ac:dyDescent="0.25">
      <c r="A91" s="31">
        <f t="shared" si="3"/>
        <v>7.1899999999999959</v>
      </c>
      <c r="B91" s="80" t="s">
        <v>115</v>
      </c>
      <c r="C91" s="31" t="str">
        <f t="shared" si="4"/>
        <v>un</v>
      </c>
      <c r="D91" s="40">
        <v>368</v>
      </c>
      <c r="E91" s="48">
        <v>149075</v>
      </c>
      <c r="F91" s="14">
        <v>54859600</v>
      </c>
      <c r="G91" s="128">
        <v>134168</v>
      </c>
      <c r="H91" s="128">
        <v>163983</v>
      </c>
    </row>
    <row r="92" spans="1:8" ht="27" x14ac:dyDescent="0.25">
      <c r="A92" s="31">
        <f t="shared" si="3"/>
        <v>7.1999999999999957</v>
      </c>
      <c r="B92" s="81" t="s">
        <v>116</v>
      </c>
      <c r="C92" s="29" t="str">
        <f t="shared" si="4"/>
        <v>un</v>
      </c>
      <c r="D92" s="40">
        <v>1</v>
      </c>
      <c r="E92" s="49">
        <v>1288000</v>
      </c>
      <c r="F92" s="14">
        <v>1288000</v>
      </c>
      <c r="G92" s="128">
        <v>1159200</v>
      </c>
      <c r="H92" s="128">
        <v>1416800</v>
      </c>
    </row>
    <row r="93" spans="1:8" x14ac:dyDescent="0.25">
      <c r="A93" s="31">
        <f t="shared" si="3"/>
        <v>7.2099999999999955</v>
      </c>
      <c r="B93" s="80" t="s">
        <v>117</v>
      </c>
      <c r="C93" s="31" t="str">
        <f t="shared" si="4"/>
        <v>un</v>
      </c>
      <c r="D93" s="40">
        <v>40</v>
      </c>
      <c r="E93" s="48">
        <v>247200</v>
      </c>
      <c r="F93" s="14">
        <v>9888000</v>
      </c>
      <c r="G93" s="128">
        <v>222480</v>
      </c>
      <c r="H93" s="128">
        <v>271920</v>
      </c>
    </row>
    <row r="94" spans="1:8" x14ac:dyDescent="0.25">
      <c r="A94" s="31">
        <f t="shared" si="3"/>
        <v>7.2199999999999953</v>
      </c>
      <c r="B94" s="80" t="s">
        <v>118</v>
      </c>
      <c r="C94" s="31" t="str">
        <f t="shared" si="4"/>
        <v>un</v>
      </c>
      <c r="D94" s="40">
        <v>5</v>
      </c>
      <c r="E94" s="48">
        <v>352400</v>
      </c>
      <c r="F94" s="14">
        <v>1762000</v>
      </c>
      <c r="G94" s="128">
        <v>317160</v>
      </c>
      <c r="H94" s="128">
        <v>387640</v>
      </c>
    </row>
    <row r="95" spans="1:8" ht="15.75" thickBot="1" x14ac:dyDescent="0.3">
      <c r="A95" s="110"/>
      <c r="B95" s="76"/>
      <c r="C95" s="111"/>
      <c r="D95" s="112"/>
      <c r="E95" s="113"/>
      <c r="F95" s="114"/>
      <c r="G95" s="128"/>
      <c r="H95" s="128"/>
    </row>
    <row r="96" spans="1:8" ht="15.75" thickBot="1" x14ac:dyDescent="0.3">
      <c r="A96" s="117" t="s">
        <v>72</v>
      </c>
      <c r="B96" s="118"/>
      <c r="C96" s="118"/>
      <c r="D96" s="118"/>
      <c r="E96" s="119"/>
      <c r="F96" s="120">
        <v>461190208</v>
      </c>
      <c r="G96" s="128"/>
      <c r="H96" s="128"/>
    </row>
    <row r="97" spans="1:8" x14ac:dyDescent="0.25">
      <c r="A97" s="43"/>
      <c r="B97" s="45"/>
      <c r="C97" s="45"/>
      <c r="D97" s="45"/>
      <c r="E97" s="100"/>
      <c r="F97" s="101"/>
      <c r="G97" s="128"/>
      <c r="H97" s="128"/>
    </row>
    <row r="98" spans="1:8" x14ac:dyDescent="0.25">
      <c r="A98" s="102" t="s">
        <v>68</v>
      </c>
      <c r="B98" s="103"/>
      <c r="C98" s="103"/>
      <c r="D98" s="104"/>
      <c r="E98" s="50"/>
      <c r="F98" s="84">
        <v>46119021</v>
      </c>
      <c r="G98" s="128"/>
      <c r="H98" s="128"/>
    </row>
    <row r="99" spans="1:8" ht="15.75" thickBot="1" x14ac:dyDescent="0.3">
      <c r="A99" s="82"/>
      <c r="B99" s="61"/>
      <c r="C99" s="79"/>
      <c r="D99" s="63"/>
      <c r="E99" s="62"/>
      <c r="F99" s="83"/>
    </row>
    <row r="100" spans="1:8" ht="15.75" thickBot="1" x14ac:dyDescent="0.3">
      <c r="A100" s="106" t="s">
        <v>73</v>
      </c>
      <c r="B100" s="107"/>
      <c r="C100" s="107"/>
      <c r="D100" s="107"/>
      <c r="E100" s="108"/>
      <c r="F100" s="109">
        <f>ROUND(SUM(F96:F98),0)</f>
        <v>507309229</v>
      </c>
    </row>
    <row r="101" spans="1:8" ht="15.75" thickBot="1" x14ac:dyDescent="0.3">
      <c r="A101" s="105"/>
      <c r="B101" s="61"/>
      <c r="C101" s="79"/>
      <c r="D101" s="63"/>
      <c r="E101" s="62"/>
      <c r="F101" s="85"/>
    </row>
    <row r="102" spans="1:8" ht="15.75" thickBot="1" x14ac:dyDescent="0.3">
      <c r="A102" s="115" t="s">
        <v>74</v>
      </c>
      <c r="B102" s="116"/>
      <c r="C102" s="116"/>
      <c r="D102" s="116"/>
      <c r="E102" s="116"/>
      <c r="F102" s="129">
        <f>+F100+F70</f>
        <v>3402051924</v>
      </c>
    </row>
    <row r="103" spans="1:8" x14ac:dyDescent="0.25">
      <c r="F103" s="90"/>
    </row>
    <row r="105" spans="1:8" x14ac:dyDescent="0.25">
      <c r="F105" s="91"/>
    </row>
    <row r="106" spans="1:8" x14ac:dyDescent="0.25">
      <c r="F106" s="90"/>
    </row>
  </sheetData>
  <sheetProtection algorithmName="SHA-512" hashValue="85gAs6me9AMExIQuZ24Wb0Md8bUoA2vy9AlfxIi6tp/T4Bk5mvj9YFNUMSsYKg0iVXTdtFJq7ZgzwSbQqlhPVw==" saltValue="CpBV6kDsnvpGCNE5ee7BmQ==" spinCount="100000" sheet="1" objects="1" scenarios="1"/>
  <autoFilter ref="A8:F103"/>
  <dataConsolidate/>
  <mergeCells count="7">
    <mergeCell ref="B30:D30"/>
    <mergeCell ref="B55:C55"/>
    <mergeCell ref="A2:F3"/>
    <mergeCell ref="A69:D69"/>
    <mergeCell ref="B72:C72"/>
    <mergeCell ref="B63:C63"/>
    <mergeCell ref="A67:E67"/>
  </mergeCells>
  <conditionalFormatting sqref="A70">
    <cfRule type="cellIs" dxfId="0" priority="7" stopIfTrue="1" operator="equal">
      <formula>"ESCRIBA AQUÍ EL NOMBRE DEL CAPITULO"</formula>
    </cfRule>
  </conditionalFormatting>
  <pageMargins left="0.57870370370370372" right="0.36458333333333331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Presupuesto.xlsx</FINDETERDescripcion>
    <FINDETERConvocatoria xmlns="C873A128-3956-43CC-8E9F-116C3547FB51">209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1AB114C0-CBED-4761-B151-F7CC75406E3F}"/>
</file>

<file path=customXml/itemProps2.xml><?xml version="1.0" encoding="utf-8"?>
<ds:datastoreItem xmlns:ds="http://schemas.openxmlformats.org/officeDocument/2006/customXml" ds:itemID="{F88513CD-6382-4D18-A5D2-2F9BBEC69AB9}"/>
</file>

<file path=customXml/itemProps3.xml><?xml version="1.0" encoding="utf-8"?>
<ds:datastoreItem xmlns:ds="http://schemas.openxmlformats.org/officeDocument/2006/customXml" ds:itemID="{174F0D1F-25E8-47E2-AC27-9CCC27D7CA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montenegro</vt:lpstr>
      <vt:lpstr>'presupuesto montenegro'!Área_de_impresión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PAF-ATF-O-005-2020_Presupuesto.xlsx</dc:title>
  <dc:creator>JOSE JAVIER HERRERA GOMEZ</dc:creator>
  <cp:lastModifiedBy>GIOVANNY GOMEZ HENAO</cp:lastModifiedBy>
  <dcterms:created xsi:type="dcterms:W3CDTF">2019-11-06T17:12:28Z</dcterms:created>
  <dcterms:modified xsi:type="dcterms:W3CDTF">2020-02-14T20:39:38Z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