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RESUPUESTO" sheetId="1" r:id="rId1"/>
  </sheets>
  <externalReferences>
    <externalReference r:id="rId2"/>
    <externalReference r:id="rId3"/>
  </externalReferences>
  <definedNames>
    <definedName name="_">#REF!</definedName>
    <definedName name="_xlnm.Print_Area" localSheetId="0">PRESUPUESTO!$A$1:$Q$110</definedName>
    <definedName name="bd">#REF!</definedName>
    <definedName name="Cll_4N__15_AE_40_San_Eduardo_II_Etapa._Tel_750372._Cúcuta_Colombia.">'[1]INFOR. GENERAL'!#REF!</definedName>
    <definedName name="d_percápita">#REF!</definedName>
    <definedName name="DARIPAVA_SOFTWARE_INC">'[1]INFOR. GENERAL'!#REF!</definedName>
    <definedName name="Dp">#REF!</definedName>
    <definedName name="Dv">#REF!</definedName>
    <definedName name="FECHAFSQ">#REF!</definedName>
    <definedName name="Generación_de_análisis_de_precios_Unitarios.">'[1]INFOR. GENERAL'!#REF!</definedName>
    <definedName name="GGG">#REF!</definedName>
    <definedName name="_xlnm.Recorder">#REF!</definedName>
    <definedName name="h">#REF!</definedName>
    <definedName name="hab___viv">#REF!</definedName>
    <definedName name="KKK">#REF!</definedName>
    <definedName name="LISTA" localSheetId="0">PRESUPUESTO!#REF!</definedName>
    <definedName name="LISTA">#REF!</definedName>
    <definedName name="N">#REF!</definedName>
    <definedName name="No.">#REF!</definedName>
    <definedName name="resultado">#REF!</definedName>
    <definedName name="_xlnm.Print_Titles" localSheetId="0">PRESUPUESTO!$2:$2</definedName>
    <definedName name="turbiedad">#REF!</definedName>
    <definedName name="UU">#REF!</definedName>
  </definedNames>
  <calcPr calcId="145621"/>
</workbook>
</file>

<file path=xl/calcChain.xml><?xml version="1.0" encoding="utf-8"?>
<calcChain xmlns="http://schemas.openxmlformats.org/spreadsheetml/2006/main">
  <c r="F30" i="1" l="1"/>
  <c r="F29" i="1"/>
  <c r="F28" i="1"/>
  <c r="F22" i="1"/>
  <c r="F21" i="1"/>
  <c r="F20" i="1"/>
  <c r="F19" i="1"/>
  <c r="F18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52" i="1"/>
  <c r="F51" i="1"/>
  <c r="F50" i="1"/>
  <c r="F49" i="1"/>
  <c r="F45" i="1"/>
  <c r="F41" i="1"/>
  <c r="I40" i="1"/>
  <c r="F40" i="1"/>
  <c r="I39" i="1"/>
  <c r="F39" i="1"/>
  <c r="I38" i="1"/>
  <c r="F38" i="1"/>
  <c r="I37" i="1"/>
  <c r="F37" i="1"/>
  <c r="F34" i="1"/>
  <c r="F33" i="1" s="1"/>
  <c r="F31" i="1"/>
  <c r="I28" i="1"/>
  <c r="I27" i="1"/>
  <c r="I26" i="1"/>
  <c r="I25" i="1"/>
  <c r="F24" i="1"/>
  <c r="I13" i="1"/>
  <c r="I12" i="1"/>
  <c r="I11" i="1"/>
  <c r="F47" i="1" l="1"/>
  <c r="G21" i="1"/>
  <c r="F13" i="1"/>
  <c r="F44" i="1"/>
  <c r="F46" i="1"/>
  <c r="F16" i="1"/>
  <c r="F8" i="1"/>
  <c r="F7" i="1" s="1"/>
  <c r="F12" i="1"/>
  <c r="F48" i="1"/>
  <c r="F15" i="1"/>
  <c r="F23" i="1"/>
  <c r="F36" i="1"/>
  <c r="F25" i="1"/>
  <c r="G19" i="1"/>
  <c r="G20" i="1"/>
  <c r="F11" i="1"/>
  <c r="F27" i="1"/>
  <c r="F106" i="1"/>
  <c r="F14" i="1"/>
  <c r="F17" i="1"/>
  <c r="F43" i="1" l="1"/>
  <c r="F10" i="1"/>
  <c r="F107" i="1"/>
  <c r="F108" i="1" s="1"/>
  <c r="F54" i="1" l="1"/>
  <c r="F55" i="1" s="1"/>
  <c r="F57" i="1" l="1"/>
  <c r="F58" i="1" s="1"/>
  <c r="F56" i="1"/>
  <c r="F59" i="1" l="1"/>
  <c r="F110" i="1" s="1"/>
</calcChain>
</file>

<file path=xl/sharedStrings.xml><?xml version="1.0" encoding="utf-8"?>
<sst xmlns="http://schemas.openxmlformats.org/spreadsheetml/2006/main" count="217" uniqueCount="117">
  <si>
    <t>ITEM</t>
  </si>
  <si>
    <t>DESCRIPCION</t>
  </si>
  <si>
    <t>UND</t>
  </si>
  <si>
    <t>CANTIDAD</t>
  </si>
  <si>
    <t>VALOR
UNITARIO</t>
  </si>
  <si>
    <t>VALOR TOTAL</t>
  </si>
  <si>
    <t>A</t>
  </si>
  <si>
    <t>OBRA CIVIL</t>
  </si>
  <si>
    <t>PRELIMINARES</t>
  </si>
  <si>
    <t/>
  </si>
  <si>
    <t>LOCALIZACIÓN TRAZADO Y REPLANTEO PARA ACUEDUCTO</t>
  </si>
  <si>
    <t>ML</t>
  </si>
  <si>
    <t>EXCAVACIÓN</t>
  </si>
  <si>
    <t>DIAMETRO TUBERIA (D)</t>
  </si>
  <si>
    <t>HD</t>
  </si>
  <si>
    <t xml:space="preserve">EXCAVACIÓN A MANO EN MATERIAL COMÚN 0,0m &lt; H ≤ 3,0m </t>
  </si>
  <si>
    <t>M3</t>
  </si>
  <si>
    <t>Excavación Material Común</t>
  </si>
  <si>
    <t>ok</t>
  </si>
  <si>
    <t xml:space="preserve">EXCAVACIÓN A MANO EN MATERIAL CONGLOMERADO 0,0m &lt; H ≤ 3,0m </t>
  </si>
  <si>
    <t>Excavación Material Conglomerado</t>
  </si>
  <si>
    <t xml:space="preserve">EXCAVACIÓN A MANO EN MATERIAL ROCOSO 0,0 m &lt; H ≤ 3,0m </t>
  </si>
  <si>
    <t>Excavación Material Roca</t>
  </si>
  <si>
    <t xml:space="preserve">EXCAVACIÓN MECÁNICA EN MATERIAL COMÚN 0,0m &lt; H ≤ 3,0m </t>
  </si>
  <si>
    <t xml:space="preserve">EXCAVACIÓN MECÁNICA EN MATERIAL CONGLOMERADO 0,0m &lt; H ≤ 3,0m </t>
  </si>
  <si>
    <t xml:space="preserve">EXCAVACIÓN MECÁNICA EN MATERIAL ROCOSO 0,0 m &lt; H ≤ 3,0m </t>
  </si>
  <si>
    <t xml:space="preserve">EXCAVACIÓN MECÁNICA EN MATERIAL COMÚN 3,0 m &lt; H ≤ 4,0m  </t>
  </si>
  <si>
    <t>EXCAVACIÓN MECÁNICA EN MATERIAL CONGLOMERADO 3,0 m &lt; H ≤ 4,0m</t>
  </si>
  <si>
    <t xml:space="preserve">EXCAVACIÓN MECÁNICA EN MATERIAL ROCOSO 3,0 m &lt; H ≤ 4,0m </t>
  </si>
  <si>
    <t xml:space="preserve">EXCAVACIÓN BAJO AGUA EN CUALQUIER MATERIAL  0,0 m &lt; H ≤ 5,0m </t>
  </si>
  <si>
    <t>ENTIBADO TEMPORAL TIPO II CONTINUO EN MADERA (INCLUYE SUMINISTRO, TRANSPORTE, INSTALACIÓN Y RETIRO)</t>
  </si>
  <si>
    <t>M2</t>
  </si>
  <si>
    <t>RETIRO DE MATERIAL SOBRANTE A LUGAR AUTORIZADO</t>
  </si>
  <si>
    <t>Relleno con Arena</t>
  </si>
  <si>
    <t>Relleno con Material Seleccionado de la Zanja</t>
  </si>
  <si>
    <t>RELLENOS</t>
  </si>
  <si>
    <t>Relleno con Material Seleccionado de Cantera</t>
  </si>
  <si>
    <t>RELLENO CON MATERIAL DEL SITIO AL 95% DEL P.M.</t>
  </si>
  <si>
    <t>Retiro de Material Sobrante</t>
  </si>
  <si>
    <t>RELLENO CON MATERIAL SELECCIONADO DE CANTERA AL 95% DEL P.M.</t>
  </si>
  <si>
    <t>RELLENO CON ARENA</t>
  </si>
  <si>
    <t>OBRAS PARA ACCESO A ZONAS DE INSTALACION DE TUBERIA</t>
  </si>
  <si>
    <t>CORTES Y DEMOLICIONES</t>
  </si>
  <si>
    <t>CONSTRUCCIÓN ESTRUCTURAS EN CONCRETO</t>
  </si>
  <si>
    <t>MUERTO DE ANCLAJE EN CONCRETO DE 14 Mpa ELABORADO EN OBRA</t>
  </si>
  <si>
    <t>RECONSTRUCCION Y REFORZAMIENTO DE ZONAS CON PERFORACIONES EN TAPAS DE CONCRETO DE TANQUES EXISTENTES</t>
  </si>
  <si>
    <t>CAJA VALVULA EN CONCRETO REFORZADO DE 21 Mpa ELABORADO EN OBRA (3.3x3.3x2.5M) (INCLUYE TAPA EN CONCRETO)</t>
  </si>
  <si>
    <t>CAJA VALVULA EN CONCRETO REFORZADO DE 21 Mpa ELABORADO EN OBRA (5,80x3.3x2,5M) (INCLUYE TAPA EN CONCRETO)</t>
  </si>
  <si>
    <t>CAJA VALVULA VENTOSA Y PURGA EN CONCRETO REFORZADO DE 21 MPa MEZCLA 1:2:3 ELABORADO EN OBRA (1.5X2X2.5mt).</t>
  </si>
  <si>
    <t>INSTALACIÓN TUBERIA Y ACCESORIOS</t>
  </si>
  <si>
    <t>INSTALACIÓN DE TUBERIA HD ESTANDAR DN 800 (Φ = 32") C25, (INCLUYE EXTENDIDO Y COLOCACIÓN DE LA TUBERÍA Y SUS ACCESORIOS)</t>
  </si>
  <si>
    <t>INSTALACIÓN DE TUBERIA HD ESTANDAR DN 700 (Φ = 28") C25, (INCLUYE EXTENDIDO Y COLOCACIÓN DE LA TUBERÍA Y SUS ACCESORIOS)</t>
  </si>
  <si>
    <t>INSTALACION DE TUBERIA PEAD D=160MM PE 100 PN 10 (INCLUYE EXTENDIDO, COLOCACION DE LA TUBERIA Y SUS ACCESORIOS).</t>
  </si>
  <si>
    <t>INSTALACION DE ACCESORIOS DE EXTREMOS BRIDADOS 14'' &lt; D &gt; 32'' HD</t>
  </si>
  <si>
    <t>INSTALACION DE ACCESORIOS DE EXTREMOS BRIDADOS HD DIÁMETROS MENORES A 8''</t>
  </si>
  <si>
    <t xml:space="preserve">SUMINISTRO E INSTALACIÓN DE TUBERIA EN ACERO AL CARBON DE 28” SCH 40 SIN COSTURA, PARA CRUCE DE ACCIDENTES TOPOGRAFICOS </t>
  </si>
  <si>
    <t>EXCAVACIÓN HORIZONTAL PARA CRUCE DE VÍA IMPLEMENTANDO EL SISTEMA RAMMING EN CAMISA DE ACERO D = 1050mm (42")</t>
  </si>
  <si>
    <t>EMPALME A TUBERIA  DE ACUEDUCTO EXISTENTE DE 28 Y 32 PLG</t>
  </si>
  <si>
    <t>INSTALACIÓN DE MEDIDOR DE FLUJO DE TIPO ELECTROMAGNETICO DE INSERCIÓN PARA DN = 800MM (Ø=32") (INCLUYE TELEMETRIA E INSTALACIÓN DE TEE PARTIDA 32"x2")</t>
  </si>
  <si>
    <t xml:space="preserve">TOTAL COSTO DIRECTO OBRA CIVIL : </t>
  </si>
  <si>
    <t xml:space="preserve">ADMINISTRACIÓN : </t>
  </si>
  <si>
    <t xml:space="preserve">IMPREVISTOS : </t>
  </si>
  <si>
    <t xml:space="preserve">UTILIDAD  : </t>
  </si>
  <si>
    <t xml:space="preserve">TOTAL COSTO OBRA CIVIL : </t>
  </si>
  <si>
    <t>B</t>
  </si>
  <si>
    <t>SUMINISTROS</t>
  </si>
  <si>
    <t xml:space="preserve">Tuberia HD ESTANDAR DN = 800mm, 32Plg PN10 </t>
  </si>
  <si>
    <t xml:space="preserve">Tuberia HD ESTANDAR DN = 700mm, 28Plg PN10 </t>
  </si>
  <si>
    <t>Tuberia PEAD DN = 160mm, 6Plg PE100 PN 10</t>
  </si>
  <si>
    <t>Brida ciega 32'' HD</t>
  </si>
  <si>
    <t>Codo 11.25° DN 28" HD CxC:</t>
  </si>
  <si>
    <t>Codo 45° DN 32" HD CxC:</t>
  </si>
  <si>
    <t>Codo 11.25° DN 32" HD BxB:</t>
  </si>
  <si>
    <t>Codo 11.25° DN 32" HD CxC:</t>
  </si>
  <si>
    <t>Codo 22.5° DN 32" HD CxC:</t>
  </si>
  <si>
    <t>Codo 90° DN 32" HD BxB:</t>
  </si>
  <si>
    <t>Kit de tornillería de DN (Ø3") Y(Ø4")(Incluye tornillo, tuerca, empaque, guasa y arandela)</t>
  </si>
  <si>
    <t>Kit de tornillería de DN (Ø6") Y(Ø8")(Incluye tornillo, tuerca, empaque, guasa y arandela)</t>
  </si>
  <si>
    <t>Kit de tornillería de DN (Ø24") Y(Ø32")(Incluye tornillo, tuerca, empaque, guasa y arandela)</t>
  </si>
  <si>
    <t>Niple DN 32" HD BxB L=1.40m:</t>
  </si>
  <si>
    <t>Niple DN 32" HD BxB L=2.0m:</t>
  </si>
  <si>
    <t>Niple DN 32" HD BxB L=2.40m:</t>
  </si>
  <si>
    <t>Niple DN 32" HD BxB L=5.50m:</t>
  </si>
  <si>
    <t>Niple DN 32" HD BxB L=3.20m:</t>
  </si>
  <si>
    <t>Niple DN 32" HD BxB L=6.00m:</t>
  </si>
  <si>
    <t>Niple DN 32" HD BxB L=0,95m</t>
  </si>
  <si>
    <t>Niple DN 32" HD BxEL L=3,80m</t>
  </si>
  <si>
    <t>Niple DN 32" HD BxEL L=6,40m</t>
  </si>
  <si>
    <t>Niple DN 32" HD BxB L=6,40m</t>
  </si>
  <si>
    <t>Niple DN 32" HD CxEL L=4.00m</t>
  </si>
  <si>
    <t>Niple DN 32" HD BXB L=4.20m</t>
  </si>
  <si>
    <t>Niple DN 32" HD BXB L=6.10m</t>
  </si>
  <si>
    <t>Portaflanche DN=160mm, 6Plg, PE 100 PN10</t>
  </si>
  <si>
    <t>Brida DN 160mm, 6 plg, en HD PN 10</t>
  </si>
  <si>
    <t>Reducción DN 6"x4" HD BxB ISO:</t>
  </si>
  <si>
    <t xml:space="preserve">Reducción HD DN 28x32" BxB ISO:              </t>
  </si>
  <si>
    <t xml:space="preserve">Tee DN 28"x6" HD CxCxB:    </t>
  </si>
  <si>
    <t xml:space="preserve">Tee DN 32"x6" HD CxCxB:    </t>
  </si>
  <si>
    <t>Tee DN 32" HD BxBxB:</t>
  </si>
  <si>
    <t>Unión Brida x Universal DN 28" HD PN10:</t>
  </si>
  <si>
    <t>Unión Brida x Universal DN 32" HD PN10:</t>
  </si>
  <si>
    <t>Unión de desmontaje DN 32" HD ISO PN10:</t>
  </si>
  <si>
    <t>Valvula de Compuerta DN 6" HD BxB ISO</t>
  </si>
  <si>
    <t>Válvula de mariposa DN 32" HD BxB ISO</t>
  </si>
  <si>
    <t>Valvula Ventosa de doble acción 4" HD BxB ISO</t>
  </si>
  <si>
    <t>Medidor de Flujo de Tipo Electromagnetico de Insercion para DN= 800MM (φ32") (Incluye Telemetria)</t>
  </si>
  <si>
    <t>Tee partida 32"x2"  incluye juego de empaques, tornillos y tuercas</t>
  </si>
  <si>
    <t xml:space="preserve">TOTAL COSTO DIRECTO SUMINISTROS : </t>
  </si>
  <si>
    <t xml:space="preserve">TOTAL COSTO SUMINISTROS : </t>
  </si>
  <si>
    <t xml:space="preserve">EXCAVACIÓN A MANO EN MATERIAL COMÚN  3,0 m &lt; H ≤ 4,0m </t>
  </si>
  <si>
    <t xml:space="preserve">EXCAVACIÓN A MANO EN MATERIAL CONGLOMERADO 3,0 m &lt; H ≤ 4,0m  </t>
  </si>
  <si>
    <t xml:space="preserve">EXCAVACIÓN A MANO EN MATERIAL ROCOSO 3,0 m &lt; H ≤ 4,0m  </t>
  </si>
  <si>
    <t>CORTE Y DEMOLICION DE TAPA EN CONCRETO DE TANQUES EXISTENTES  PARA INSTALACION DE ENTRADA DE TUBERÍA (INCLUYE RETIRO DE ESCOMBROS A LUGAR AUTORIZADO).</t>
  </si>
  <si>
    <t>PRESUPUESTO ESTIMADO</t>
  </si>
  <si>
    <t xml:space="preserve">VALOR TOTAL OBRA CIVIL Y SUMINISTROS : </t>
  </si>
  <si>
    <t xml:space="preserve">PROYECTO: CONSTRUCCIÓN DEL TRAMO II DE LA LINEA DE ADUCCIÓN DEL CAMPO SAN JORGE, DESDE EL K0+000 HASTA EL K9+100, PARA EL MUNICIPIO DE SINCELEJO.  
</t>
  </si>
  <si>
    <t>IVA SOBRE LA UTILIDAD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</si>
</sst>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_ * #,##0.0_ ;_ * \-#,##0.0_ ;_ * &quot;-&quot;_ ;_ @_ "/>
    <numFmt numFmtId="166" formatCode="##,##0.0\ &quot;PULG&quot;"/>
    <numFmt numFmtId="167" formatCode="##,##0.00\ &quot;M3&quot;"/>
    <numFmt numFmtId="168" formatCode="_-&quot;$&quot;* #,##0.00_-;\-&quot;$&quot;* #,##0.00_-;_-&quot;$&quot;* &quot;-&quot;??_-;_-@_-"/>
    <numFmt numFmtId="169" formatCode="_ [$€-2]\ * #,##0.00_ ;_ [$€-2]\ * \-#,##0.00_ ;_ [$€-2]\ * &quot;-&quot;??_ "/>
    <numFmt numFmtId="170" formatCode="_ * #,##0.00_ ;_ * \-#,##0.00_ ;_ * &quot;-&quot;??_ ;_ @_ "/>
    <numFmt numFmtId="171" formatCode="_ * #,##0_ ;_ * \-#,##0_ ;_ * &quot;-&quot;_ ;_ @_ "/>
    <numFmt numFmtId="172" formatCode="_ &quot;$&quot;\ * #,##0.00_ ;_ &quot;$&quot;\ * \-#,##0.00_ ;_ &quot;$&quot;\ * &quot;-&quot;??_ ;_ @_ "/>
  </numFmts>
  <fonts count="2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name val="Courie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4">
    <xf numFmtId="164" fontId="0" fillId="0" borderId="0"/>
    <xf numFmtId="40" fontId="4" fillId="0" borderId="0" applyFont="0" applyFill="0" applyBorder="0" applyAlignment="0" applyProtection="0"/>
    <xf numFmtId="164" fontId="2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  <xf numFmtId="44" fontId="2" fillId="0" borderId="0" applyFont="0" applyFill="0" applyBorder="0" applyAlignment="0" applyProtection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6" fillId="22" borderId="14" applyNumberFormat="0" applyAlignment="0" applyProtection="0"/>
    <xf numFmtId="0" fontId="16" fillId="22" borderId="14" applyNumberFormat="0" applyAlignment="0" applyProtection="0"/>
    <xf numFmtId="0" fontId="16" fillId="22" borderId="14" applyNumberFormat="0" applyAlignment="0" applyProtection="0"/>
    <xf numFmtId="0" fontId="16" fillId="22" borderId="14" applyNumberFormat="0" applyAlignment="0" applyProtection="0"/>
    <xf numFmtId="0" fontId="16" fillId="22" borderId="14" applyNumberFormat="0" applyAlignment="0" applyProtection="0"/>
    <xf numFmtId="0" fontId="16" fillId="22" borderId="14" applyNumberFormat="0" applyAlignment="0" applyProtection="0"/>
    <xf numFmtId="0" fontId="16" fillId="22" borderId="14" applyNumberFormat="0" applyAlignment="0" applyProtection="0"/>
    <xf numFmtId="0" fontId="16" fillId="22" borderId="14" applyNumberFormat="0" applyAlignment="0" applyProtection="0"/>
    <xf numFmtId="0" fontId="16" fillId="22" borderId="14" applyNumberFormat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6" fillId="22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9" fillId="8" borderId="13" applyNumberFormat="0" applyAlignment="0" applyProtection="0"/>
    <xf numFmtId="0" fontId="19" fillId="8" borderId="13" applyNumberFormat="0" applyAlignment="0" applyProtection="0"/>
    <xf numFmtId="0" fontId="19" fillId="8" borderId="13" applyNumberFormat="0" applyAlignment="0" applyProtection="0"/>
    <xf numFmtId="0" fontId="19" fillId="8" borderId="13" applyNumberFormat="0" applyAlignment="0" applyProtection="0"/>
    <xf numFmtId="0" fontId="19" fillId="8" borderId="13" applyNumberFormat="0" applyAlignment="0" applyProtection="0"/>
    <xf numFmtId="0" fontId="19" fillId="8" borderId="13" applyNumberFormat="0" applyAlignment="0" applyProtection="0"/>
    <xf numFmtId="0" fontId="19" fillId="8" borderId="13" applyNumberFormat="0" applyAlignment="0" applyProtection="0"/>
    <xf numFmtId="0" fontId="19" fillId="8" borderId="13" applyNumberFormat="0" applyAlignment="0" applyProtection="0"/>
    <xf numFmtId="0" fontId="19" fillId="8" borderId="13" applyNumberFormat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8" borderId="13" applyNumberFormat="0" applyAlignment="0" applyProtection="0"/>
    <xf numFmtId="0" fontId="17" fillId="0" borderId="15" applyNumberFormat="0" applyFill="0" applyAlignment="0" applyProtection="0"/>
    <xf numFmtId="43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164" fontId="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6" fillId="23" borderId="19" applyNumberFormat="0" applyFont="0" applyAlignment="0" applyProtection="0"/>
    <xf numFmtId="0" fontId="6" fillId="23" borderId="19" applyNumberFormat="0" applyFont="0" applyAlignment="0" applyProtection="0"/>
    <xf numFmtId="0" fontId="6" fillId="23" borderId="19" applyNumberFormat="0" applyFont="0" applyAlignment="0" applyProtection="0"/>
    <xf numFmtId="0" fontId="6" fillId="23" borderId="19" applyNumberFormat="0" applyFont="0" applyAlignment="0" applyProtection="0"/>
    <xf numFmtId="0" fontId="6" fillId="23" borderId="19" applyNumberFormat="0" applyFont="0" applyAlignment="0" applyProtection="0"/>
    <xf numFmtId="0" fontId="6" fillId="23" borderId="19" applyNumberFormat="0" applyFont="0" applyAlignment="0" applyProtection="0"/>
    <xf numFmtId="0" fontId="6" fillId="23" borderId="19" applyNumberFormat="0" applyFont="0" applyAlignment="0" applyProtection="0"/>
    <xf numFmtId="0" fontId="6" fillId="23" borderId="19" applyNumberFormat="0" applyFont="0" applyAlignment="0" applyProtection="0"/>
    <xf numFmtId="0" fontId="6" fillId="23" borderId="19" applyNumberFormat="0" applyFont="0" applyAlignment="0" applyProtection="0"/>
    <xf numFmtId="0" fontId="9" fillId="23" borderId="19" applyNumberFormat="0" applyFont="0" applyAlignment="0" applyProtection="0"/>
    <xf numFmtId="0" fontId="23" fillId="21" borderId="20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21" borderId="20" applyNumberFormat="0" applyAlignment="0" applyProtection="0"/>
    <xf numFmtId="0" fontId="23" fillId="21" borderId="20" applyNumberFormat="0" applyAlignment="0" applyProtection="0"/>
    <xf numFmtId="0" fontId="23" fillId="21" borderId="20" applyNumberFormat="0" applyAlignment="0" applyProtection="0"/>
    <xf numFmtId="0" fontId="23" fillId="21" borderId="20" applyNumberFormat="0" applyAlignment="0" applyProtection="0"/>
    <xf numFmtId="0" fontId="23" fillId="21" borderId="20" applyNumberFormat="0" applyAlignment="0" applyProtection="0"/>
    <xf numFmtId="0" fontId="23" fillId="21" borderId="20" applyNumberFormat="0" applyAlignment="0" applyProtection="0"/>
    <xf numFmtId="0" fontId="23" fillId="21" borderId="20" applyNumberFormat="0" applyAlignment="0" applyProtection="0"/>
    <xf numFmtId="0" fontId="23" fillId="21" borderId="20" applyNumberFormat="0" applyAlignment="0" applyProtection="0"/>
    <xf numFmtId="0" fontId="23" fillId="21" borderId="2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98">
    <xf numFmtId="164" fontId="0" fillId="0" borderId="0" xfId="0"/>
    <xf numFmtId="9" fontId="5" fillId="0" borderId="1" xfId="2" applyNumberFormat="1" applyFont="1" applyFill="1" applyBorder="1" applyAlignment="1" applyProtection="1">
      <alignment horizontal="center" vertical="center"/>
      <protection locked="0"/>
    </xf>
    <xf numFmtId="168" fontId="3" fillId="0" borderId="1" xfId="7" applyNumberFormat="1" applyFont="1" applyFill="1" applyBorder="1" applyAlignment="1" applyProtection="1">
      <alignment vertical="center"/>
      <protection locked="0"/>
    </xf>
    <xf numFmtId="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center" vertical="top" wrapText="1"/>
    </xf>
    <xf numFmtId="0" fontId="7" fillId="0" borderId="23" xfId="6" applyFont="1" applyFill="1" applyBorder="1" applyAlignment="1" applyProtection="1">
      <alignment horizontal="center" vertical="top" wrapText="1"/>
    </xf>
    <xf numFmtId="0" fontId="7" fillId="0" borderId="24" xfId="6" applyFont="1" applyFill="1" applyBorder="1" applyAlignment="1" applyProtection="1">
      <alignment horizontal="center" vertical="top" wrapText="1"/>
    </xf>
    <xf numFmtId="0" fontId="6" fillId="0" borderId="0" xfId="6" applyFont="1" applyFill="1" applyAlignment="1" applyProtection="1">
      <alignment vertical="center"/>
    </xf>
    <xf numFmtId="0" fontId="7" fillId="0" borderId="21" xfId="2" applyNumberFormat="1" applyFont="1" applyFill="1" applyBorder="1" applyAlignment="1" applyProtection="1">
      <alignment horizontal="center" vertical="center"/>
    </xf>
    <xf numFmtId="0" fontId="7" fillId="0" borderId="21" xfId="2" quotePrefix="1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Alignment="1" applyProtection="1">
      <alignment vertical="center"/>
    </xf>
    <xf numFmtId="0" fontId="5" fillId="0" borderId="1" xfId="4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3" fontId="6" fillId="2" borderId="0" xfId="5" applyNumberFormat="1" applyFont="1" applyFill="1" applyBorder="1" applyAlignment="1" applyProtection="1">
      <alignment vertical="center" wrapText="1"/>
    </xf>
    <xf numFmtId="0" fontId="5" fillId="24" borderId="1" xfId="6" applyFont="1" applyFill="1" applyBorder="1" applyAlignment="1" applyProtection="1">
      <alignment horizontal="center" vertical="center"/>
    </xf>
    <xf numFmtId="0" fontId="5" fillId="24" borderId="1" xfId="6" applyFont="1" applyFill="1" applyBorder="1" applyAlignment="1" applyProtection="1">
      <alignment horizontal="left" vertical="center" wrapText="1"/>
    </xf>
    <xf numFmtId="0" fontId="3" fillId="0" borderId="0" xfId="6" applyFont="1" applyFill="1" applyAlignment="1" applyProtection="1">
      <alignment vertical="center"/>
    </xf>
    <xf numFmtId="0" fontId="3" fillId="0" borderId="0" xfId="6" applyFont="1" applyFill="1" applyBorder="1" applyAlignment="1" applyProtection="1">
      <alignment vertical="center"/>
    </xf>
    <xf numFmtId="0" fontId="5" fillId="0" borderId="1" xfId="4" applyFont="1" applyFill="1" applyBorder="1" applyAlignment="1" applyProtection="1">
      <alignment vertical="center" wrapText="1"/>
    </xf>
    <xf numFmtId="2" fontId="5" fillId="0" borderId="1" xfId="4" applyNumberFormat="1" applyFont="1" applyFill="1" applyBorder="1" applyAlignment="1" applyProtection="1">
      <alignment vertical="center" wrapText="1"/>
    </xf>
    <xf numFmtId="0" fontId="5" fillId="24" borderId="1" xfId="2" applyNumberFormat="1" applyFont="1" applyFill="1" applyBorder="1" applyAlignment="1" applyProtection="1">
      <alignment horizontal="center" vertical="center"/>
    </xf>
    <xf numFmtId="0" fontId="5" fillId="24" borderId="1" xfId="2" applyNumberFormat="1" applyFont="1" applyFill="1" applyBorder="1" applyAlignment="1" applyProtection="1">
      <alignment horizontal="center" vertical="center" wrapText="1"/>
    </xf>
    <xf numFmtId="2" fontId="5" fillId="24" borderId="1" xfId="2" applyNumberFormat="1" applyFont="1" applyFill="1" applyBorder="1" applyAlignment="1" applyProtection="1">
      <alignment horizontal="center" vertical="center"/>
    </xf>
    <xf numFmtId="40" fontId="5" fillId="24" borderId="1" xfId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vertical="center"/>
    </xf>
    <xf numFmtId="0" fontId="5" fillId="0" borderId="1" xfId="6" applyFont="1" applyFill="1" applyBorder="1" applyAlignment="1" applyProtection="1">
      <alignment horizontal="left" vertical="center" wrapText="1"/>
    </xf>
    <xf numFmtId="0" fontId="5" fillId="0" borderId="1" xfId="6" applyFont="1" applyFill="1" applyBorder="1" applyAlignment="1" applyProtection="1">
      <alignment horizontal="center" vertical="center" wrapText="1"/>
    </xf>
    <xf numFmtId="2" fontId="5" fillId="0" borderId="1" xfId="6" applyNumberFormat="1" applyFont="1" applyFill="1" applyBorder="1" applyAlignment="1" applyProtection="1">
      <alignment horizontal="center" vertical="center"/>
    </xf>
    <xf numFmtId="44" fontId="5" fillId="0" borderId="1" xfId="7" applyFont="1" applyFill="1" applyBorder="1" applyAlignment="1" applyProtection="1">
      <alignment vertical="center" wrapText="1"/>
    </xf>
    <xf numFmtId="44" fontId="5" fillId="0" borderId="1" xfId="7" applyFont="1" applyFill="1" applyBorder="1" applyAlignment="1" applyProtection="1">
      <alignment horizontal="center" vertical="center" wrapText="1"/>
    </xf>
    <xf numFmtId="0" fontId="3" fillId="0" borderId="1" xfId="6" applyNumberFormat="1" applyFont="1" applyFill="1" applyBorder="1" applyAlignment="1" applyProtection="1">
      <alignment vertical="center"/>
    </xf>
    <xf numFmtId="0" fontId="3" fillId="0" borderId="1" xfId="6" applyFont="1" applyFill="1" applyBorder="1" applyAlignment="1" applyProtection="1">
      <alignment horizontal="left" vertical="center" wrapText="1"/>
    </xf>
    <xf numFmtId="0" fontId="3" fillId="0" borderId="1" xfId="6" applyFont="1" applyFill="1" applyBorder="1" applyAlignment="1" applyProtection="1">
      <alignment horizontal="center" vertical="center" wrapText="1"/>
    </xf>
    <xf numFmtId="2" fontId="3" fillId="0" borderId="1" xfId="6" applyNumberFormat="1" applyFont="1" applyFill="1" applyBorder="1" applyAlignment="1" applyProtection="1">
      <alignment horizontal="center" vertical="center"/>
    </xf>
    <xf numFmtId="44" fontId="3" fillId="0" borderId="1" xfId="7" applyFont="1" applyFill="1" applyBorder="1" applyAlignment="1" applyProtection="1">
      <alignment horizontal="center" vertical="center" wrapText="1"/>
    </xf>
    <xf numFmtId="0" fontId="10" fillId="0" borderId="5" xfId="5" applyFont="1" applyFill="1" applyBorder="1" applyAlignment="1" applyProtection="1">
      <alignment horizontal="right" vertical="center" wrapText="1"/>
    </xf>
    <xf numFmtId="166" fontId="10" fillId="0" borderId="5" xfId="5" applyNumberFormat="1" applyFont="1" applyFill="1" applyBorder="1" applyAlignment="1" applyProtection="1">
      <alignment horizontal="center" vertical="center"/>
    </xf>
    <xf numFmtId="0" fontId="10" fillId="0" borderId="5" xfId="5" applyNumberFormat="1" applyFont="1" applyFill="1" applyBorder="1" applyAlignment="1" applyProtection="1">
      <alignment horizontal="center" vertical="center"/>
    </xf>
    <xf numFmtId="0" fontId="3" fillId="0" borderId="1" xfId="6" applyFont="1" applyFill="1" applyBorder="1" applyAlignment="1" applyProtection="1">
      <alignment horizontal="justify" vertical="center" wrapText="1"/>
    </xf>
    <xf numFmtId="165" fontId="3" fillId="0" borderId="6" xfId="6" applyNumberFormat="1" applyFont="1" applyFill="1" applyBorder="1" applyAlignment="1" applyProtection="1">
      <alignment horizontal="center" vertical="center"/>
    </xf>
    <xf numFmtId="3" fontId="6" fillId="0" borderId="7" xfId="5" applyNumberFormat="1" applyFont="1" applyFill="1" applyBorder="1" applyAlignment="1" applyProtection="1">
      <alignment horizontal="left" vertical="center" wrapText="1"/>
    </xf>
    <xf numFmtId="167" fontId="11" fillId="0" borderId="8" xfId="5" applyNumberFormat="1" applyFont="1" applyFill="1" applyBorder="1" applyAlignment="1" applyProtection="1">
      <alignment horizontal="center" vertical="center" wrapText="1"/>
    </xf>
    <xf numFmtId="3" fontId="6" fillId="0" borderId="9" xfId="5" applyNumberFormat="1" applyFont="1" applyFill="1" applyBorder="1" applyAlignment="1" applyProtection="1">
      <alignment horizontal="left" vertical="center" wrapText="1"/>
    </xf>
    <xf numFmtId="167" fontId="11" fillId="0" borderId="10" xfId="5" applyNumberFormat="1" applyFont="1" applyFill="1" applyBorder="1" applyAlignment="1" applyProtection="1">
      <alignment horizontal="center" vertical="center" wrapText="1"/>
    </xf>
    <xf numFmtId="3" fontId="6" fillId="0" borderId="11" xfId="5" applyNumberFormat="1" applyFont="1" applyFill="1" applyBorder="1" applyAlignment="1" applyProtection="1">
      <alignment horizontal="left" vertical="center" wrapText="1"/>
    </xf>
    <xf numFmtId="2" fontId="3" fillId="0" borderId="1" xfId="6" applyNumberFormat="1" applyFont="1" applyFill="1" applyBorder="1" applyAlignment="1" applyProtection="1">
      <alignment vertical="center"/>
    </xf>
    <xf numFmtId="165" fontId="3" fillId="0" borderId="0" xfId="6" applyNumberFormat="1" applyFont="1" applyFill="1" applyBorder="1" applyAlignment="1" applyProtection="1">
      <alignment horizontal="center" vertical="center"/>
    </xf>
    <xf numFmtId="2" fontId="3" fillId="0" borderId="6" xfId="6" applyNumberFormat="1" applyFont="1" applyFill="1" applyBorder="1" applyAlignment="1" applyProtection="1">
      <alignment horizontal="center" vertical="center"/>
    </xf>
    <xf numFmtId="3" fontId="6" fillId="0" borderId="11" xfId="5" applyNumberFormat="1" applyFont="1" applyFill="1" applyBorder="1" applyAlignment="1" applyProtection="1">
      <alignment vertical="center" wrapText="1"/>
    </xf>
    <xf numFmtId="0" fontId="3" fillId="0" borderId="6" xfId="2" applyNumberFormat="1" applyFont="1" applyFill="1" applyBorder="1" applyAlignment="1" applyProtection="1">
      <alignment vertical="center"/>
    </xf>
    <xf numFmtId="0" fontId="3" fillId="0" borderId="6" xfId="6" applyFont="1" applyFill="1" applyBorder="1" applyAlignment="1" applyProtection="1">
      <alignment vertical="center"/>
    </xf>
    <xf numFmtId="167" fontId="11" fillId="0" borderId="12" xfId="5" applyNumberFormat="1" applyFont="1" applyFill="1" applyBorder="1" applyAlignment="1" applyProtection="1">
      <alignment horizontal="center" vertical="center" wrapText="1"/>
    </xf>
    <xf numFmtId="44" fontId="3" fillId="0" borderId="0" xfId="6" applyNumberFormat="1" applyFont="1" applyFill="1" applyAlignment="1" applyProtection="1">
      <alignment vertical="center"/>
    </xf>
    <xf numFmtId="0" fontId="5" fillId="0" borderId="1" xfId="4" applyFont="1" applyFill="1" applyBorder="1" applyAlignment="1" applyProtection="1">
      <alignment horizontal="right" vertical="center" wrapText="1"/>
    </xf>
    <xf numFmtId="0" fontId="5" fillId="0" borderId="1" xfId="4" applyFont="1" applyFill="1" applyBorder="1" applyAlignment="1" applyProtection="1">
      <alignment horizontal="left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5" fillId="0" borderId="0" xfId="6" applyFont="1" applyFill="1" applyAlignment="1" applyProtection="1">
      <alignment vertical="center"/>
    </xf>
    <xf numFmtId="0" fontId="5" fillId="0" borderId="1" xfId="2" applyNumberFormat="1" applyFont="1" applyFill="1" applyBorder="1" applyAlignment="1" applyProtection="1">
      <alignment horizontal="right" vertical="center"/>
    </xf>
    <xf numFmtId="44" fontId="5" fillId="0" borderId="1" xfId="573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Protection="1"/>
    <xf numFmtId="0" fontId="5" fillId="0" borderId="2" xfId="2" applyNumberFormat="1" applyFont="1" applyFill="1" applyBorder="1" applyAlignment="1" applyProtection="1">
      <alignment horizontal="right" vertical="center" wrapText="1"/>
    </xf>
    <xf numFmtId="0" fontId="5" fillId="0" borderId="3" xfId="2" applyNumberFormat="1" applyFont="1" applyFill="1" applyBorder="1" applyAlignment="1" applyProtection="1">
      <alignment horizontal="right" vertical="center" wrapText="1"/>
    </xf>
    <xf numFmtId="0" fontId="5" fillId="0" borderId="4" xfId="2" applyNumberFormat="1" applyFont="1" applyFill="1" applyBorder="1" applyAlignment="1" applyProtection="1">
      <alignment horizontal="right" vertical="center" wrapText="1"/>
    </xf>
    <xf numFmtId="0" fontId="5" fillId="25" borderId="1" xfId="2" applyNumberFormat="1" applyFont="1" applyFill="1" applyBorder="1" applyAlignment="1" applyProtection="1">
      <alignment horizontal="right" vertical="center"/>
    </xf>
    <xf numFmtId="44" fontId="5" fillId="25" borderId="1" xfId="573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/>
    </xf>
    <xf numFmtId="0" fontId="5" fillId="0" borderId="3" xfId="2" applyNumberFormat="1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center" vertical="center"/>
    </xf>
    <xf numFmtId="0" fontId="5" fillId="25" borderId="1" xfId="6" applyFont="1" applyFill="1" applyBorder="1" applyAlignment="1" applyProtection="1">
      <alignment horizontal="center" vertical="center"/>
    </xf>
    <xf numFmtId="0" fontId="5" fillId="25" borderId="1" xfId="6" applyFont="1" applyFill="1" applyBorder="1" applyAlignment="1" applyProtection="1">
      <alignment horizontal="left" vertical="center" wrapText="1"/>
    </xf>
    <xf numFmtId="0" fontId="5" fillId="25" borderId="1" xfId="2" applyNumberFormat="1" applyFont="1" applyFill="1" applyBorder="1" applyAlignment="1" applyProtection="1">
      <alignment horizontal="center" vertical="center"/>
    </xf>
    <xf numFmtId="0" fontId="5" fillId="25" borderId="1" xfId="2" applyNumberFormat="1" applyFont="1" applyFill="1" applyBorder="1" applyAlignment="1" applyProtection="1">
      <alignment horizontal="center" vertical="center" wrapText="1"/>
    </xf>
    <xf numFmtId="2" fontId="5" fillId="25" borderId="1" xfId="2" applyNumberFormat="1" applyFont="1" applyFill="1" applyBorder="1" applyAlignment="1" applyProtection="1">
      <alignment horizontal="center" vertical="center"/>
    </xf>
    <xf numFmtId="40" fontId="5" fillId="25" borderId="1" xfId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vertical="center"/>
    </xf>
    <xf numFmtId="2" fontId="3" fillId="0" borderId="1" xfId="2" applyNumberFormat="1" applyFont="1" applyFill="1" applyBorder="1" applyAlignment="1" applyProtection="1">
      <alignment horizontal="center" vertical="center"/>
    </xf>
    <xf numFmtId="44" fontId="3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vertical="center" wrapText="1"/>
    </xf>
    <xf numFmtId="44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Protection="1"/>
    <xf numFmtId="0" fontId="3" fillId="0" borderId="1" xfId="2" applyNumberFormat="1" applyFont="1" applyFill="1" applyBorder="1" applyAlignment="1" applyProtection="1">
      <alignment wrapText="1"/>
    </xf>
    <xf numFmtId="0" fontId="5" fillId="0" borderId="1" xfId="8" applyFont="1" applyFill="1" applyBorder="1" applyAlignment="1" applyProtection="1">
      <alignment horizontal="right"/>
    </xf>
    <xf numFmtId="0" fontId="5" fillId="24" borderId="1" xfId="2" applyNumberFormat="1" applyFont="1" applyFill="1" applyBorder="1" applyAlignment="1" applyProtection="1">
      <alignment horizontal="right" vertical="center"/>
    </xf>
    <xf numFmtId="44" fontId="5" fillId="24" borderId="1" xfId="1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 applyProtection="1">
      <alignment horizontal="center" vertical="center"/>
    </xf>
    <xf numFmtId="2" fontId="3" fillId="0" borderId="0" xfId="6" applyNumberFormat="1" applyFont="1" applyFill="1" applyAlignment="1" applyProtection="1">
      <alignment vertical="center"/>
    </xf>
    <xf numFmtId="40" fontId="3" fillId="0" borderId="0" xfId="1" applyFont="1" applyFill="1" applyAlignment="1" applyProtection="1">
      <alignment vertical="center"/>
    </xf>
    <xf numFmtId="9" fontId="3" fillId="0" borderId="0" xfId="6" applyNumberFormat="1" applyFont="1" applyFill="1" applyAlignment="1" applyProtection="1">
      <alignment vertical="center"/>
    </xf>
    <xf numFmtId="40" fontId="3" fillId="0" borderId="0" xfId="6" applyNumberFormat="1" applyFont="1" applyFill="1" applyAlignment="1" applyProtection="1">
      <alignment vertical="center"/>
    </xf>
    <xf numFmtId="44" fontId="3" fillId="0" borderId="1" xfId="7" applyFont="1" applyFill="1" applyBorder="1" applyAlignment="1" applyProtection="1">
      <alignment vertical="center" wrapText="1"/>
      <protection locked="0"/>
    </xf>
    <xf numFmtId="0" fontId="5" fillId="0" borderId="1" xfId="4" applyFont="1" applyFill="1" applyBorder="1" applyAlignment="1" applyProtection="1">
      <alignment vertical="center" wrapText="1"/>
      <protection locked="0"/>
    </xf>
    <xf numFmtId="44" fontId="5" fillId="0" borderId="1" xfId="7" applyFont="1" applyFill="1" applyBorder="1" applyAlignment="1" applyProtection="1">
      <alignment vertical="center" wrapText="1"/>
      <protection locked="0"/>
    </xf>
  </cellXfs>
  <cellStyles count="574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Énfasis1 10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 10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 10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 10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 10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 10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Énfasis1 10" xfId="75"/>
    <cellStyle name="40% - Énfasis1 2" xfId="76"/>
    <cellStyle name="40% - Énfasis1 3" xfId="77"/>
    <cellStyle name="40% - Énfasis1 4" xfId="78"/>
    <cellStyle name="40% - Énfasis1 5" xfId="79"/>
    <cellStyle name="40% - Énfasis1 6" xfId="80"/>
    <cellStyle name="40% - Énfasis1 7" xfId="81"/>
    <cellStyle name="40% - Énfasis1 8" xfId="82"/>
    <cellStyle name="40% - Énfasis1 9" xfId="83"/>
    <cellStyle name="40% - Énfasis2 10" xfId="84"/>
    <cellStyle name="40% - Énfasis2 2" xfId="85"/>
    <cellStyle name="40% - Énfasis2 3" xfId="86"/>
    <cellStyle name="40% - Énfasis2 4" xfId="87"/>
    <cellStyle name="40% - Énfasis2 5" xfId="88"/>
    <cellStyle name="40% - Énfasis2 6" xfId="89"/>
    <cellStyle name="40% - Énfasis2 7" xfId="90"/>
    <cellStyle name="40% - Énfasis2 8" xfId="91"/>
    <cellStyle name="40% - Énfasis2 9" xfId="92"/>
    <cellStyle name="40% - Énfasis3 10" xfId="93"/>
    <cellStyle name="40% - Énfasis3 2" xfId="94"/>
    <cellStyle name="40% - Énfasis3 3" xfId="95"/>
    <cellStyle name="40% - Énfasis3 4" xfId="96"/>
    <cellStyle name="40% - Énfasis3 5" xfId="97"/>
    <cellStyle name="40% - Énfasis3 6" xfId="98"/>
    <cellStyle name="40% - Énfasis3 7" xfId="99"/>
    <cellStyle name="40% - Énfasis3 8" xfId="100"/>
    <cellStyle name="40% - Énfasis3 9" xfId="101"/>
    <cellStyle name="40% - Énfasis4 10" xfId="102"/>
    <cellStyle name="40% - Énfasis4 2" xfId="103"/>
    <cellStyle name="40% - Énfasis4 3" xfId="104"/>
    <cellStyle name="40% - Énfasis4 4" xfId="105"/>
    <cellStyle name="40% - Énfasis4 5" xfId="106"/>
    <cellStyle name="40% - Énfasis4 6" xfId="107"/>
    <cellStyle name="40% - Énfasis4 7" xfId="108"/>
    <cellStyle name="40% - Énfasis4 8" xfId="109"/>
    <cellStyle name="40% - Énfasis4 9" xfId="110"/>
    <cellStyle name="40% - Énfasis5 10" xfId="111"/>
    <cellStyle name="40% - Énfasis5 2" xfId="112"/>
    <cellStyle name="40% - Énfasis5 3" xfId="113"/>
    <cellStyle name="40% - Énfasis5 4" xfId="114"/>
    <cellStyle name="40% - Énfasis5 5" xfId="115"/>
    <cellStyle name="40% - Énfasis5 6" xfId="116"/>
    <cellStyle name="40% - Énfasis5 7" xfId="117"/>
    <cellStyle name="40% - Énfasis5 8" xfId="118"/>
    <cellStyle name="40% - Énfasis5 9" xfId="119"/>
    <cellStyle name="40% - Énfasis6 10" xfId="120"/>
    <cellStyle name="40% - Énfasis6 2" xfId="121"/>
    <cellStyle name="40% - Énfasis6 3" xfId="122"/>
    <cellStyle name="40% - Énfasis6 4" xfId="123"/>
    <cellStyle name="40% - Énfasis6 5" xfId="124"/>
    <cellStyle name="40% - Énfasis6 6" xfId="125"/>
    <cellStyle name="40% - Énfasis6 7" xfId="126"/>
    <cellStyle name="40% - Énfasis6 8" xfId="127"/>
    <cellStyle name="40% - Énfasis6 9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Énfasis1 10" xfId="135"/>
    <cellStyle name="60% - Énfasis1 2" xfId="136"/>
    <cellStyle name="60% - Énfasis1 3" xfId="137"/>
    <cellStyle name="60% - Énfasis1 4" xfId="138"/>
    <cellStyle name="60% - Énfasis1 5" xfId="139"/>
    <cellStyle name="60% - Énfasis1 6" xfId="140"/>
    <cellStyle name="60% - Énfasis1 7" xfId="141"/>
    <cellStyle name="60% - Énfasis1 8" xfId="142"/>
    <cellStyle name="60% - Énfasis1 9" xfId="143"/>
    <cellStyle name="60% - Énfasis2 10" xfId="144"/>
    <cellStyle name="60% - Énfasis2 2" xfId="145"/>
    <cellStyle name="60% - Énfasis2 3" xfId="146"/>
    <cellStyle name="60% - Énfasis2 4" xfId="147"/>
    <cellStyle name="60% - Énfasis2 5" xfId="148"/>
    <cellStyle name="60% - Énfasis2 6" xfId="149"/>
    <cellStyle name="60% - Énfasis2 7" xfId="150"/>
    <cellStyle name="60% - Énfasis2 8" xfId="151"/>
    <cellStyle name="60% - Énfasis2 9" xfId="152"/>
    <cellStyle name="60% - Énfasis3 10" xfId="153"/>
    <cellStyle name="60% - Énfasis3 2" xfId="154"/>
    <cellStyle name="60% - Énfasis3 3" xfId="155"/>
    <cellStyle name="60% - Énfasis3 4" xfId="156"/>
    <cellStyle name="60% - Énfasis3 5" xfId="157"/>
    <cellStyle name="60% - Énfasis3 6" xfId="158"/>
    <cellStyle name="60% - Énfasis3 7" xfId="159"/>
    <cellStyle name="60% - Énfasis3 8" xfId="160"/>
    <cellStyle name="60% - Énfasis3 9" xfId="161"/>
    <cellStyle name="60% - Énfasis4 10" xfId="162"/>
    <cellStyle name="60% - Énfasis4 2" xfId="163"/>
    <cellStyle name="60% - Énfasis4 3" xfId="164"/>
    <cellStyle name="60% - Énfasis4 4" xfId="165"/>
    <cellStyle name="60% - Énfasis4 5" xfId="166"/>
    <cellStyle name="60% - Énfasis4 6" xfId="167"/>
    <cellStyle name="60% - Énfasis4 7" xfId="168"/>
    <cellStyle name="60% - Énfasis4 8" xfId="169"/>
    <cellStyle name="60% - Énfasis4 9" xfId="170"/>
    <cellStyle name="60% - Énfasis5 10" xfId="171"/>
    <cellStyle name="60% - Énfasis5 2" xfId="172"/>
    <cellStyle name="60% - Énfasis5 3" xfId="173"/>
    <cellStyle name="60% - Énfasis5 4" xfId="174"/>
    <cellStyle name="60% - Énfasis5 5" xfId="175"/>
    <cellStyle name="60% - Énfasis5 6" xfId="176"/>
    <cellStyle name="60% - Énfasis5 7" xfId="177"/>
    <cellStyle name="60% - Énfasis5 8" xfId="178"/>
    <cellStyle name="60% - Énfasis5 9" xfId="179"/>
    <cellStyle name="60% - Énfasis6 10" xfId="180"/>
    <cellStyle name="60% - Énfasis6 2" xfId="181"/>
    <cellStyle name="60% - Énfasis6 3" xfId="182"/>
    <cellStyle name="60% - Énfasis6 4" xfId="183"/>
    <cellStyle name="60% - Énfasis6 5" xfId="184"/>
    <cellStyle name="60% - Énfasis6 6" xfId="185"/>
    <cellStyle name="60% - Énfasis6 7" xfId="186"/>
    <cellStyle name="60% - Énfasis6 8" xfId="187"/>
    <cellStyle name="60% - Énfasis6 9" xfId="188"/>
    <cellStyle name="Accent1" xfId="189"/>
    <cellStyle name="Accent2" xfId="190"/>
    <cellStyle name="Accent3" xfId="191"/>
    <cellStyle name="Accent4" xfId="192"/>
    <cellStyle name="Accent5" xfId="193"/>
    <cellStyle name="Accent6" xfId="194"/>
    <cellStyle name="Bad" xfId="195"/>
    <cellStyle name="Buena 10" xfId="196"/>
    <cellStyle name="Buena 2" xfId="197"/>
    <cellStyle name="Buena 3" xfId="198"/>
    <cellStyle name="Buena 4" xfId="199"/>
    <cellStyle name="Buena 5" xfId="200"/>
    <cellStyle name="Buena 6" xfId="201"/>
    <cellStyle name="Buena 7" xfId="202"/>
    <cellStyle name="Buena 8" xfId="203"/>
    <cellStyle name="Buena 9" xfId="204"/>
    <cellStyle name="Calculation" xfId="205"/>
    <cellStyle name="Cálculo 10" xfId="206"/>
    <cellStyle name="Cálculo 2" xfId="207"/>
    <cellStyle name="Cálculo 3" xfId="208"/>
    <cellStyle name="Cálculo 4" xfId="209"/>
    <cellStyle name="Cálculo 5" xfId="210"/>
    <cellStyle name="Cálculo 6" xfId="211"/>
    <cellStyle name="Cálculo 7" xfId="212"/>
    <cellStyle name="Cálculo 8" xfId="213"/>
    <cellStyle name="Cálculo 9" xfId="214"/>
    <cellStyle name="Celda de comprobación 10" xfId="215"/>
    <cellStyle name="Celda de comprobación 2" xfId="216"/>
    <cellStyle name="Celda de comprobación 3" xfId="217"/>
    <cellStyle name="Celda de comprobación 4" xfId="218"/>
    <cellStyle name="Celda de comprobación 5" xfId="219"/>
    <cellStyle name="Celda de comprobación 6" xfId="220"/>
    <cellStyle name="Celda de comprobación 7" xfId="221"/>
    <cellStyle name="Celda de comprobación 8" xfId="222"/>
    <cellStyle name="Celda de comprobación 9" xfId="223"/>
    <cellStyle name="Celda vinculada 10" xfId="224"/>
    <cellStyle name="Celda vinculada 2" xfId="225"/>
    <cellStyle name="Celda vinculada 3" xfId="226"/>
    <cellStyle name="Celda vinculada 4" xfId="227"/>
    <cellStyle name="Celda vinculada 5" xfId="228"/>
    <cellStyle name="Celda vinculada 6" xfId="229"/>
    <cellStyle name="Celda vinculada 7" xfId="230"/>
    <cellStyle name="Celda vinculada 8" xfId="231"/>
    <cellStyle name="Celda vinculada 9" xfId="232"/>
    <cellStyle name="Check Cell" xfId="233"/>
    <cellStyle name="Encabezado 4 10" xfId="234"/>
    <cellStyle name="Encabezado 4 2" xfId="235"/>
    <cellStyle name="Encabezado 4 3" xfId="236"/>
    <cellStyle name="Encabezado 4 4" xfId="237"/>
    <cellStyle name="Encabezado 4 5" xfId="238"/>
    <cellStyle name="Encabezado 4 6" xfId="239"/>
    <cellStyle name="Encabezado 4 7" xfId="240"/>
    <cellStyle name="Encabezado 4 8" xfId="241"/>
    <cellStyle name="Encabezado 4 9" xfId="242"/>
    <cellStyle name="Énfasis1 10" xfId="243"/>
    <cellStyle name="Énfasis1 2" xfId="244"/>
    <cellStyle name="Énfasis1 3" xfId="245"/>
    <cellStyle name="Énfasis1 4" xfId="246"/>
    <cellStyle name="Énfasis1 5" xfId="247"/>
    <cellStyle name="Énfasis1 6" xfId="248"/>
    <cellStyle name="Énfasis1 7" xfId="249"/>
    <cellStyle name="Énfasis1 8" xfId="250"/>
    <cellStyle name="Énfasis1 9" xfId="251"/>
    <cellStyle name="Énfasis2 10" xfId="252"/>
    <cellStyle name="Énfasis2 2" xfId="253"/>
    <cellStyle name="Énfasis2 3" xfId="254"/>
    <cellStyle name="Énfasis2 4" xfId="255"/>
    <cellStyle name="Énfasis2 5" xfId="256"/>
    <cellStyle name="Énfasis2 6" xfId="257"/>
    <cellStyle name="Énfasis2 7" xfId="258"/>
    <cellStyle name="Énfasis2 8" xfId="259"/>
    <cellStyle name="Énfasis2 9" xfId="260"/>
    <cellStyle name="Énfasis3 10" xfId="261"/>
    <cellStyle name="Énfasis3 2" xfId="262"/>
    <cellStyle name="Énfasis3 3" xfId="263"/>
    <cellStyle name="Énfasis3 4" xfId="264"/>
    <cellStyle name="Énfasis3 5" xfId="265"/>
    <cellStyle name="Énfasis3 6" xfId="266"/>
    <cellStyle name="Énfasis3 7" xfId="267"/>
    <cellStyle name="Énfasis3 8" xfId="268"/>
    <cellStyle name="Énfasis3 9" xfId="269"/>
    <cellStyle name="Énfasis4 10" xfId="270"/>
    <cellStyle name="Énfasis4 2" xfId="271"/>
    <cellStyle name="Énfasis4 3" xfId="272"/>
    <cellStyle name="Énfasis4 4" xfId="273"/>
    <cellStyle name="Énfasis4 5" xfId="274"/>
    <cellStyle name="Énfasis4 6" xfId="275"/>
    <cellStyle name="Énfasis4 7" xfId="276"/>
    <cellStyle name="Énfasis4 8" xfId="277"/>
    <cellStyle name="Énfasis4 9" xfId="278"/>
    <cellStyle name="Énfasis5 10" xfId="279"/>
    <cellStyle name="Énfasis5 2" xfId="280"/>
    <cellStyle name="Énfasis5 3" xfId="281"/>
    <cellStyle name="Énfasis5 4" xfId="282"/>
    <cellStyle name="Énfasis5 5" xfId="283"/>
    <cellStyle name="Énfasis5 6" xfId="284"/>
    <cellStyle name="Énfasis5 7" xfId="285"/>
    <cellStyle name="Énfasis5 8" xfId="286"/>
    <cellStyle name="Énfasis5 9" xfId="287"/>
    <cellStyle name="Énfasis6 10" xfId="288"/>
    <cellStyle name="Énfasis6 2" xfId="289"/>
    <cellStyle name="Énfasis6 3" xfId="290"/>
    <cellStyle name="Énfasis6 4" xfId="291"/>
    <cellStyle name="Énfasis6 5" xfId="292"/>
    <cellStyle name="Énfasis6 6" xfId="293"/>
    <cellStyle name="Énfasis6 7" xfId="294"/>
    <cellStyle name="Énfasis6 8" xfId="295"/>
    <cellStyle name="Énfasis6 9" xfId="296"/>
    <cellStyle name="Entrada 10" xfId="297"/>
    <cellStyle name="Entrada 2" xfId="298"/>
    <cellStyle name="Entrada 3" xfId="299"/>
    <cellStyle name="Entrada 4" xfId="300"/>
    <cellStyle name="Entrada 5" xfId="301"/>
    <cellStyle name="Entrada 6" xfId="302"/>
    <cellStyle name="Entrada 7" xfId="303"/>
    <cellStyle name="Entrada 8" xfId="304"/>
    <cellStyle name="Entrada 9" xfId="305"/>
    <cellStyle name="Euro" xfId="306"/>
    <cellStyle name="Euro 2" xfId="307"/>
    <cellStyle name="Euro 3" xfId="308"/>
    <cellStyle name="Euro 4" xfId="309"/>
    <cellStyle name="Explanatory Text" xfId="310"/>
    <cellStyle name="Good" xfId="311"/>
    <cellStyle name="Heading 1" xfId="312"/>
    <cellStyle name="Heading 2" xfId="313"/>
    <cellStyle name="Heading 3" xfId="314"/>
    <cellStyle name="Heading 4" xfId="315"/>
    <cellStyle name="Incorrecto 10" xfId="316"/>
    <cellStyle name="Incorrecto 2" xfId="317"/>
    <cellStyle name="Incorrecto 3" xfId="318"/>
    <cellStyle name="Incorrecto 4" xfId="319"/>
    <cellStyle name="Incorrecto 5" xfId="320"/>
    <cellStyle name="Incorrecto 6" xfId="321"/>
    <cellStyle name="Incorrecto 7" xfId="322"/>
    <cellStyle name="Incorrecto 8" xfId="323"/>
    <cellStyle name="Incorrecto 9" xfId="324"/>
    <cellStyle name="Input" xfId="325"/>
    <cellStyle name="Linked Cell" xfId="326"/>
    <cellStyle name="Millares" xfId="1" builtinId="3"/>
    <cellStyle name="Millares 10" xfId="327"/>
    <cellStyle name="Millares 11" xfId="328"/>
    <cellStyle name="Millares 15" xfId="329"/>
    <cellStyle name="Millares 16" xfId="330"/>
    <cellStyle name="Millares 17" xfId="331"/>
    <cellStyle name="Millares 18" xfId="332"/>
    <cellStyle name="Millares 19" xfId="333"/>
    <cellStyle name="Millares 2" xfId="334"/>
    <cellStyle name="Millares 2 10" xfId="335"/>
    <cellStyle name="Millares 2 11" xfId="336"/>
    <cellStyle name="Millares 2 12" xfId="337"/>
    <cellStyle name="Millares 2 13" xfId="338"/>
    <cellStyle name="Millares 2 14" xfId="339"/>
    <cellStyle name="Millares 2 15" xfId="340"/>
    <cellStyle name="Millares 2 16" xfId="341"/>
    <cellStyle name="Millares 2 17" xfId="342"/>
    <cellStyle name="Millares 2 18" xfId="343"/>
    <cellStyle name="Millares 2 19" xfId="344"/>
    <cellStyle name="Millares 2 2" xfId="345"/>
    <cellStyle name="Millares 2 2 2" xfId="346"/>
    <cellStyle name="Millares 2 2 2 2" xfId="347"/>
    <cellStyle name="Millares 2 2 3" xfId="348"/>
    <cellStyle name="Millares 2 2 4" xfId="349"/>
    <cellStyle name="Millares 2 2 5" xfId="350"/>
    <cellStyle name="Millares 2 20" xfId="351"/>
    <cellStyle name="Millares 2 21" xfId="352"/>
    <cellStyle name="Millares 2 22" xfId="353"/>
    <cellStyle name="Millares 2 23" xfId="354"/>
    <cellStyle name="Millares 2 24" xfId="355"/>
    <cellStyle name="Millares 2 25" xfId="356"/>
    <cellStyle name="Millares 2 26" xfId="357"/>
    <cellStyle name="Millares 2 27" xfId="358"/>
    <cellStyle name="Millares 2 28" xfId="359"/>
    <cellStyle name="Millares 2 29" xfId="360"/>
    <cellStyle name="Millares 2 3" xfId="361"/>
    <cellStyle name="Millares 2 3 2" xfId="362"/>
    <cellStyle name="Millares 2 3 2 2" xfId="363"/>
    <cellStyle name="Millares 2 3 2 3" xfId="364"/>
    <cellStyle name="Millares 2 3 3" xfId="365"/>
    <cellStyle name="Millares 2 3 4" xfId="366"/>
    <cellStyle name="Millares 2 30" xfId="367"/>
    <cellStyle name="Millares 2 4" xfId="368"/>
    <cellStyle name="Millares 2 4 2" xfId="369"/>
    <cellStyle name="Millares 2 4 3" xfId="370"/>
    <cellStyle name="Millares 2 5" xfId="371"/>
    <cellStyle name="Millares 2 5 2" xfId="372"/>
    <cellStyle name="Millares 2 5 3" xfId="373"/>
    <cellStyle name="Millares 2 6" xfId="374"/>
    <cellStyle name="Millares 2 7" xfId="375"/>
    <cellStyle name="Millares 2 7 2" xfId="376"/>
    <cellStyle name="Millares 2 7 3" xfId="377"/>
    <cellStyle name="Millares 2 8" xfId="378"/>
    <cellStyle name="Millares 2 9" xfId="379"/>
    <cellStyle name="Millares 21" xfId="380"/>
    <cellStyle name="Millares 3" xfId="381"/>
    <cellStyle name="Millares 3 2" xfId="382"/>
    <cellStyle name="Millares 3 3" xfId="383"/>
    <cellStyle name="Millares 3 4" xfId="384"/>
    <cellStyle name="Millares 4" xfId="385"/>
    <cellStyle name="Millares 4 2" xfId="386"/>
    <cellStyle name="Millares 4 3" xfId="387"/>
    <cellStyle name="Millares 4 4" xfId="388"/>
    <cellStyle name="Millares 5 2" xfId="389"/>
    <cellStyle name="Millares 5 3" xfId="390"/>
    <cellStyle name="Millares 6 2" xfId="391"/>
    <cellStyle name="Millares 6 3" xfId="392"/>
    <cellStyle name="Millares 7 2" xfId="393"/>
    <cellStyle name="Millares 7 3" xfId="394"/>
    <cellStyle name="Millares 8 2" xfId="395"/>
    <cellStyle name="Millares 8 3" xfId="396"/>
    <cellStyle name="Moneda" xfId="573" builtinId="4"/>
    <cellStyle name="Moneda 10" xfId="397"/>
    <cellStyle name="Moneda 11" xfId="398"/>
    <cellStyle name="Moneda 15" xfId="399"/>
    <cellStyle name="Moneda 2" xfId="400"/>
    <cellStyle name="Moneda 2 10" xfId="401"/>
    <cellStyle name="Moneda 2 2" xfId="402"/>
    <cellStyle name="Moneda 2 3" xfId="403"/>
    <cellStyle name="Moneda 2 4" xfId="404"/>
    <cellStyle name="Moneda 2 5" xfId="405"/>
    <cellStyle name="Moneda 2 6" xfId="406"/>
    <cellStyle name="Moneda 2 7" xfId="407"/>
    <cellStyle name="Moneda 2 8" xfId="408"/>
    <cellStyle name="Moneda 2 9" xfId="409"/>
    <cellStyle name="Moneda 3" xfId="410"/>
    <cellStyle name="Moneda 3 2" xfId="411"/>
    <cellStyle name="Moneda 3 3" xfId="412"/>
    <cellStyle name="Moneda 3 4" xfId="413"/>
    <cellStyle name="Moneda 4" xfId="7"/>
    <cellStyle name="Moneda 4 2" xfId="414"/>
    <cellStyle name="Moneda 4 3" xfId="415"/>
    <cellStyle name="Moneda 5" xfId="416"/>
    <cellStyle name="Normal" xfId="0" builtinId="0"/>
    <cellStyle name="Normal 10" xfId="417"/>
    <cellStyle name="Normal 2" xfId="2"/>
    <cellStyle name="Normal 2 10" xfId="418"/>
    <cellStyle name="Normal 2 11" xfId="419"/>
    <cellStyle name="Normal 2 12" xfId="420"/>
    <cellStyle name="Normal 2 13" xfId="421"/>
    <cellStyle name="Normal 2 14" xfId="422"/>
    <cellStyle name="Normal 2 15" xfId="423"/>
    <cellStyle name="Normal 2 16" xfId="424"/>
    <cellStyle name="Normal 2 17" xfId="425"/>
    <cellStyle name="Normal 2 2" xfId="426"/>
    <cellStyle name="Normal 2 2 2" xfId="427"/>
    <cellStyle name="Normal 2 2 2 2" xfId="428"/>
    <cellStyle name="Normal 2 2 2 3" xfId="429"/>
    <cellStyle name="Normal 2 2 3" xfId="430"/>
    <cellStyle name="Normal 2 2 4" xfId="431"/>
    <cellStyle name="Normal 2 3" xfId="432"/>
    <cellStyle name="Normal 2 4" xfId="433"/>
    <cellStyle name="Normal 2 5" xfId="434"/>
    <cellStyle name="Normal 2 6" xfId="435"/>
    <cellStyle name="Normal 2 7" xfId="436"/>
    <cellStyle name="Normal 2 7 2" xfId="437"/>
    <cellStyle name="Normal 2 7 3" xfId="438"/>
    <cellStyle name="Normal 2 8" xfId="439"/>
    <cellStyle name="Normal 2 9" xfId="440"/>
    <cellStyle name="Normal 2_BASE APU'S" xfId="441"/>
    <cellStyle name="Normal 3" xfId="442"/>
    <cellStyle name="Normal 3 10" xfId="5"/>
    <cellStyle name="Normal 3 11" xfId="443"/>
    <cellStyle name="Normal 3 12" xfId="444"/>
    <cellStyle name="Normal 3 13" xfId="445"/>
    <cellStyle name="Normal 3 14" xfId="446"/>
    <cellStyle name="Normal 3 15" xfId="447"/>
    <cellStyle name="Normal 3 16" xfId="448"/>
    <cellStyle name="Normal 3 17" xfId="449"/>
    <cellStyle name="Normal 3 18" xfId="450"/>
    <cellStyle name="Normal 3 19" xfId="451"/>
    <cellStyle name="Normal 3 2" xfId="452"/>
    <cellStyle name="Normal 3 20" xfId="453"/>
    <cellStyle name="Normal 3 21" xfId="454"/>
    <cellStyle name="Normal 3 22" xfId="455"/>
    <cellStyle name="Normal 3 23" xfId="456"/>
    <cellStyle name="Normal 3 24" xfId="457"/>
    <cellStyle name="Normal 3 25" xfId="458"/>
    <cellStyle name="Normal 3 26" xfId="459"/>
    <cellStyle name="Normal 3 27" xfId="460"/>
    <cellStyle name="Normal 3 28" xfId="461"/>
    <cellStyle name="Normal 3 29" xfId="462"/>
    <cellStyle name="Normal 3 3" xfId="463"/>
    <cellStyle name="Normal 3 30" xfId="464"/>
    <cellStyle name="Normal 3 4" xfId="465"/>
    <cellStyle name="Normal 3 5" xfId="466"/>
    <cellStyle name="Normal 3 6" xfId="467"/>
    <cellStyle name="Normal 3 7" xfId="468"/>
    <cellStyle name="Normal 3 8" xfId="469"/>
    <cellStyle name="Normal 3 9" xfId="470"/>
    <cellStyle name="Normal 3_PPTOs ACU SINAI + precios" xfId="471"/>
    <cellStyle name="Normal 4" xfId="472"/>
    <cellStyle name="Normal 8" xfId="473"/>
    <cellStyle name="Normal_acueducto LRC Y DIVINO NIÑO" xfId="8"/>
    <cellStyle name="Normal_FUNDADORES 3" xfId="4"/>
    <cellStyle name="Normal_HOJA DE DISEÑO" xfId="6"/>
    <cellStyle name="Notas 10" xfId="474"/>
    <cellStyle name="Notas 2" xfId="475"/>
    <cellStyle name="Notas 3" xfId="476"/>
    <cellStyle name="Notas 4" xfId="477"/>
    <cellStyle name="Notas 5" xfId="478"/>
    <cellStyle name="Notas 6" xfId="479"/>
    <cellStyle name="Notas 7" xfId="480"/>
    <cellStyle name="Notas 8" xfId="481"/>
    <cellStyle name="Notas 9" xfId="482"/>
    <cellStyle name="Note" xfId="483"/>
    <cellStyle name="Output" xfId="484"/>
    <cellStyle name="Porcentaje 2" xfId="485"/>
    <cellStyle name="Porcentaje 3" xfId="486"/>
    <cellStyle name="Porcentual 10" xfId="487"/>
    <cellStyle name="Porcentual 2" xfId="3"/>
    <cellStyle name="Porcentual 2 2" xfId="488"/>
    <cellStyle name="Porcentual 2 3" xfId="489"/>
    <cellStyle name="Porcentual 2 4" xfId="490"/>
    <cellStyle name="Porcentual 3" xfId="491"/>
    <cellStyle name="Porcentual 3 10" xfId="492"/>
    <cellStyle name="Porcentual 3 11" xfId="493"/>
    <cellStyle name="Porcentual 3 12" xfId="494"/>
    <cellStyle name="Porcentual 3 13" xfId="495"/>
    <cellStyle name="Porcentual 3 14" xfId="496"/>
    <cellStyle name="Porcentual 3 15" xfId="497"/>
    <cellStyle name="Porcentual 3 16" xfId="498"/>
    <cellStyle name="Porcentual 3 17" xfId="499"/>
    <cellStyle name="Porcentual 3 2" xfId="500"/>
    <cellStyle name="Porcentual 3 3" xfId="501"/>
    <cellStyle name="Porcentual 3 4" xfId="502"/>
    <cellStyle name="Porcentual 3 5" xfId="503"/>
    <cellStyle name="Porcentual 3 6" xfId="504"/>
    <cellStyle name="Porcentual 3 7" xfId="505"/>
    <cellStyle name="Porcentual 3 8" xfId="506"/>
    <cellStyle name="Porcentual 3 9" xfId="507"/>
    <cellStyle name="Salida 10" xfId="508"/>
    <cellStyle name="Salida 2" xfId="509"/>
    <cellStyle name="Salida 3" xfId="510"/>
    <cellStyle name="Salida 4" xfId="511"/>
    <cellStyle name="Salida 5" xfId="512"/>
    <cellStyle name="Salida 6" xfId="513"/>
    <cellStyle name="Salida 7" xfId="514"/>
    <cellStyle name="Salida 8" xfId="515"/>
    <cellStyle name="Salida 9" xfId="516"/>
    <cellStyle name="Texto de advertencia 10" xfId="517"/>
    <cellStyle name="Texto de advertencia 2" xfId="518"/>
    <cellStyle name="Texto de advertencia 3" xfId="519"/>
    <cellStyle name="Texto de advertencia 4" xfId="520"/>
    <cellStyle name="Texto de advertencia 5" xfId="521"/>
    <cellStyle name="Texto de advertencia 6" xfId="522"/>
    <cellStyle name="Texto de advertencia 7" xfId="523"/>
    <cellStyle name="Texto de advertencia 8" xfId="524"/>
    <cellStyle name="Texto de advertencia 9" xfId="525"/>
    <cellStyle name="Texto explicativo 10" xfId="526"/>
    <cellStyle name="Texto explicativo 2" xfId="527"/>
    <cellStyle name="Texto explicativo 3" xfId="528"/>
    <cellStyle name="Texto explicativo 4" xfId="529"/>
    <cellStyle name="Texto explicativo 5" xfId="530"/>
    <cellStyle name="Texto explicativo 6" xfId="531"/>
    <cellStyle name="Texto explicativo 7" xfId="532"/>
    <cellStyle name="Texto explicativo 8" xfId="533"/>
    <cellStyle name="Texto explicativo 9" xfId="534"/>
    <cellStyle name="Title" xfId="535"/>
    <cellStyle name="Título 1 10" xfId="536"/>
    <cellStyle name="Título 1 2" xfId="537"/>
    <cellStyle name="Título 1 3" xfId="538"/>
    <cellStyle name="Título 1 4" xfId="539"/>
    <cellStyle name="Título 1 5" xfId="540"/>
    <cellStyle name="Título 1 6" xfId="541"/>
    <cellStyle name="Título 1 7" xfId="542"/>
    <cellStyle name="Título 1 8" xfId="543"/>
    <cellStyle name="Título 1 9" xfId="544"/>
    <cellStyle name="Título 10" xfId="545"/>
    <cellStyle name="Título 11" xfId="546"/>
    <cellStyle name="Título 12" xfId="547"/>
    <cellStyle name="Título 2 10" xfId="548"/>
    <cellStyle name="Título 2 2" xfId="549"/>
    <cellStyle name="Título 2 3" xfId="550"/>
    <cellStyle name="Título 2 4" xfId="551"/>
    <cellStyle name="Título 2 5" xfId="552"/>
    <cellStyle name="Título 2 6" xfId="553"/>
    <cellStyle name="Título 2 7" xfId="554"/>
    <cellStyle name="Título 2 8" xfId="555"/>
    <cellStyle name="Título 2 9" xfId="556"/>
    <cellStyle name="Título 3 10" xfId="557"/>
    <cellStyle name="Título 3 2" xfId="558"/>
    <cellStyle name="Título 3 3" xfId="559"/>
    <cellStyle name="Título 3 4" xfId="560"/>
    <cellStyle name="Título 3 5" xfId="561"/>
    <cellStyle name="Título 3 6" xfId="562"/>
    <cellStyle name="Título 3 7" xfId="563"/>
    <cellStyle name="Título 3 8" xfId="564"/>
    <cellStyle name="Título 3 9" xfId="565"/>
    <cellStyle name="Título 4" xfId="566"/>
    <cellStyle name="Título 5" xfId="567"/>
    <cellStyle name="Título 6" xfId="568"/>
    <cellStyle name="Título 7" xfId="569"/>
    <cellStyle name="Título 8" xfId="570"/>
    <cellStyle name="Título 9" xfId="571"/>
    <cellStyle name="Warning Text" xfId="572"/>
  </cellStyles>
  <dxfs count="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Users\GUSTAVO%20RAMBAUTH\ADESA\A&#209;O%202009\COLECTOR%20SINCELEJITO\Otros\Mis%20Apus\Partidimetro%20Actualizado%20ADESA%20(01-09-200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Users\Users\javier.tamara\Documents\+%20BackupGustavo\PROYECTOS%202013\04.%20CAS-134-04-13_ADUCC-SAN%20JORGE\CAS-134-18-12_EXCAV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AVACION"/>
    </sheetNames>
    <sheetDataSet>
      <sheetData sheetId="0">
        <row r="64">
          <cell r="H64">
            <v>12462.9999396</v>
          </cell>
        </row>
        <row r="65">
          <cell r="H65">
            <v>2268.4464516000003</v>
          </cell>
        </row>
        <row r="66">
          <cell r="H66">
            <v>1098.6056088</v>
          </cell>
        </row>
        <row r="67">
          <cell r="H67">
            <v>1193.22</v>
          </cell>
        </row>
        <row r="68">
          <cell r="H68">
            <v>5552.4504000000015</v>
          </cell>
        </row>
        <row r="69">
          <cell r="H69">
            <v>5393.2282931196714</v>
          </cell>
        </row>
        <row r="70">
          <cell r="H70">
            <v>10277.601599999998</v>
          </cell>
        </row>
        <row r="132">
          <cell r="H132">
            <v>4208.2043157000007</v>
          </cell>
        </row>
        <row r="133">
          <cell r="H133">
            <v>765.95411970000009</v>
          </cell>
        </row>
        <row r="135">
          <cell r="H135">
            <v>424.21500000000003</v>
          </cell>
        </row>
        <row r="138">
          <cell r="H138">
            <v>3359.7828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showGridLines="0" tabSelected="1" view="pageBreakPreview" zoomScaleSheetLayoutView="100" workbookViewId="0">
      <selection activeCell="B5" sqref="B5"/>
    </sheetView>
  </sheetViews>
  <sheetFormatPr baseColWidth="10" defaultColWidth="10" defaultRowHeight="11.25" x14ac:dyDescent="0.15"/>
  <cols>
    <col min="1" max="1" width="5.125" style="20" customWidth="1"/>
    <col min="2" max="2" width="45" style="20" customWidth="1"/>
    <col min="3" max="3" width="5.125" style="90" customWidth="1"/>
    <col min="4" max="4" width="9.125" style="91" customWidth="1"/>
    <col min="5" max="5" width="13.25" style="20" customWidth="1"/>
    <col min="6" max="6" width="15.625" style="92" customWidth="1"/>
    <col min="7" max="7" width="13.375" style="20" hidden="1" customWidth="1"/>
    <col min="8" max="8" width="34.375" style="20" hidden="1" customWidth="1"/>
    <col min="9" max="9" width="12.5" style="20" hidden="1" customWidth="1"/>
    <col min="10" max="16" width="0" style="20" hidden="1" customWidth="1"/>
    <col min="17" max="17" width="50.625" style="20" hidden="1" customWidth="1"/>
    <col min="18" max="16384" width="10" style="20"/>
  </cols>
  <sheetData>
    <row r="1" spans="1:10" s="7" customFormat="1" ht="30" customHeight="1" x14ac:dyDescent="0.15">
      <c r="A1" s="4" t="s">
        <v>115</v>
      </c>
      <c r="B1" s="5"/>
      <c r="C1" s="5"/>
      <c r="D1" s="5"/>
      <c r="E1" s="5"/>
      <c r="F1" s="6"/>
    </row>
    <row r="2" spans="1:10" s="13" customFormat="1" ht="18" customHeight="1" x14ac:dyDescent="0.15">
      <c r="A2" s="8" t="s">
        <v>113</v>
      </c>
      <c r="B2" s="9"/>
      <c r="C2" s="9"/>
      <c r="D2" s="9"/>
      <c r="E2" s="9"/>
      <c r="F2" s="9"/>
      <c r="G2" s="10"/>
      <c r="H2" s="11"/>
      <c r="I2" s="12"/>
    </row>
    <row r="3" spans="1:10" s="15" customFormat="1" ht="5.0999999999999996" customHeight="1" x14ac:dyDescent="0.15">
      <c r="A3" s="14"/>
      <c r="B3" s="14"/>
      <c r="C3" s="14"/>
      <c r="D3" s="14"/>
      <c r="E3" s="14"/>
      <c r="F3" s="14"/>
      <c r="H3" s="16"/>
      <c r="I3" s="17"/>
    </row>
    <row r="4" spans="1:10" ht="30" customHeight="1" x14ac:dyDescent="0.15">
      <c r="A4" s="18" t="s">
        <v>6</v>
      </c>
      <c r="B4" s="19" t="s">
        <v>7</v>
      </c>
      <c r="C4" s="19"/>
      <c r="D4" s="19"/>
      <c r="E4" s="19"/>
      <c r="F4" s="19"/>
      <c r="H4" s="21"/>
      <c r="I4" s="17"/>
    </row>
    <row r="5" spans="1:10" s="15" customFormat="1" ht="5.0999999999999996" customHeight="1" x14ac:dyDescent="0.15">
      <c r="A5" s="22"/>
      <c r="B5" s="22"/>
      <c r="C5" s="22"/>
      <c r="D5" s="23"/>
      <c r="E5" s="22"/>
      <c r="F5" s="22"/>
      <c r="H5" s="16"/>
      <c r="I5" s="17"/>
    </row>
    <row r="6" spans="1:10" s="15" customFormat="1" ht="22.5" x14ac:dyDescent="0.15">
      <c r="A6" s="24" t="s">
        <v>0</v>
      </c>
      <c r="B6" s="25" t="s">
        <v>1</v>
      </c>
      <c r="C6" s="25" t="s">
        <v>2</v>
      </c>
      <c r="D6" s="26" t="s">
        <v>3</v>
      </c>
      <c r="E6" s="25" t="s">
        <v>4</v>
      </c>
      <c r="F6" s="27" t="s">
        <v>5</v>
      </c>
      <c r="H6" s="16"/>
      <c r="I6" s="12"/>
    </row>
    <row r="7" spans="1:10" ht="12.75" x14ac:dyDescent="0.15">
      <c r="A7" s="28">
        <v>1</v>
      </c>
      <c r="B7" s="29" t="s">
        <v>8</v>
      </c>
      <c r="C7" s="30" t="s">
        <v>9</v>
      </c>
      <c r="D7" s="31"/>
      <c r="E7" s="32" t="s">
        <v>9</v>
      </c>
      <c r="F7" s="33">
        <f>SUM(F8)</f>
        <v>0</v>
      </c>
      <c r="H7" s="21"/>
      <c r="I7" s="17"/>
    </row>
    <row r="8" spans="1:10" x14ac:dyDescent="0.15">
      <c r="A8" s="34">
        <v>1.01</v>
      </c>
      <c r="B8" s="35" t="s">
        <v>10</v>
      </c>
      <c r="C8" s="36" t="s">
        <v>11</v>
      </c>
      <c r="D8" s="37">
        <v>9273</v>
      </c>
      <c r="E8" s="95"/>
      <c r="F8" s="38">
        <f>ROUND(D8*E8,2)</f>
        <v>0</v>
      </c>
    </row>
    <row r="9" spans="1:10" s="15" customFormat="1" ht="5.0999999999999996" customHeight="1" thickBot="1" x14ac:dyDescent="0.2">
      <c r="A9" s="22"/>
      <c r="B9" s="22"/>
      <c r="C9" s="22"/>
      <c r="D9" s="23"/>
      <c r="E9" s="95"/>
      <c r="F9" s="22"/>
    </row>
    <row r="10" spans="1:10" ht="13.5" thickTop="1" thickBot="1" x14ac:dyDescent="0.2">
      <c r="A10" s="28">
        <v>2</v>
      </c>
      <c r="B10" s="29" t="s">
        <v>12</v>
      </c>
      <c r="C10" s="30" t="s">
        <v>9</v>
      </c>
      <c r="D10" s="31"/>
      <c r="E10" s="95"/>
      <c r="F10" s="33">
        <f>+SUM(F11:F25)</f>
        <v>0</v>
      </c>
      <c r="H10" s="39" t="s">
        <v>13</v>
      </c>
      <c r="I10" s="40">
        <v>32</v>
      </c>
      <c r="J10" s="41" t="s">
        <v>14</v>
      </c>
    </row>
    <row r="11" spans="1:10" ht="13.5" thickTop="1" x14ac:dyDescent="0.15">
      <c r="A11" s="34">
        <v>2.0099999999999998</v>
      </c>
      <c r="B11" s="42" t="s">
        <v>15</v>
      </c>
      <c r="C11" s="36" t="s">
        <v>16</v>
      </c>
      <c r="D11" s="37">
        <v>11941</v>
      </c>
      <c r="E11" s="95"/>
      <c r="F11" s="38">
        <f>ROUND(D11*E11,0)</f>
        <v>0</v>
      </c>
      <c r="G11" s="43"/>
      <c r="H11" s="44" t="s">
        <v>17</v>
      </c>
      <c r="I11" s="45">
        <f>[2]EXCAVACION!$H$64</f>
        <v>12462.9999396</v>
      </c>
      <c r="J11" s="20" t="s">
        <v>18</v>
      </c>
    </row>
    <row r="12" spans="1:10" ht="22.5" x14ac:dyDescent="0.15">
      <c r="A12" s="34">
        <v>2.0199999999999996</v>
      </c>
      <c r="B12" s="42" t="s">
        <v>19</v>
      </c>
      <c r="C12" s="36" t="s">
        <v>16</v>
      </c>
      <c r="D12" s="37">
        <v>10614</v>
      </c>
      <c r="E12" s="95"/>
      <c r="F12" s="38">
        <f>ROUND(D12*E12,0)</f>
        <v>0</v>
      </c>
      <c r="G12" s="43"/>
      <c r="H12" s="46" t="s">
        <v>20</v>
      </c>
      <c r="I12" s="47">
        <f>[2]EXCAVACION!$H$65</f>
        <v>2268.4464516000003</v>
      </c>
      <c r="J12" s="20" t="s">
        <v>18</v>
      </c>
    </row>
    <row r="13" spans="1:10" ht="12.75" x14ac:dyDescent="0.15">
      <c r="A13" s="34">
        <v>2.0299999999999998</v>
      </c>
      <c r="B13" s="42" t="s">
        <v>21</v>
      </c>
      <c r="C13" s="36" t="s">
        <v>16</v>
      </c>
      <c r="D13" s="37">
        <v>3980</v>
      </c>
      <c r="E13" s="95"/>
      <c r="F13" s="38">
        <f>ROUND(D13*E13,0)</f>
        <v>0</v>
      </c>
      <c r="G13" s="43"/>
      <c r="H13" s="46" t="s">
        <v>22</v>
      </c>
      <c r="I13" s="47">
        <f>[2]EXCAVACION!$H$66</f>
        <v>1098.6056088</v>
      </c>
      <c r="J13" s="20" t="s">
        <v>18</v>
      </c>
    </row>
    <row r="14" spans="1:10" ht="12.75" x14ac:dyDescent="0.15">
      <c r="A14" s="34">
        <v>2.04</v>
      </c>
      <c r="B14" s="42" t="s">
        <v>109</v>
      </c>
      <c r="C14" s="36" t="s">
        <v>16</v>
      </c>
      <c r="D14" s="37">
        <v>59</v>
      </c>
      <c r="E14" s="95"/>
      <c r="F14" s="38">
        <f t="shared" ref="F14:F24" si="0">ROUND(D14*E14,0)</f>
        <v>0</v>
      </c>
      <c r="G14" s="43"/>
      <c r="H14" s="48"/>
      <c r="I14" s="47"/>
    </row>
    <row r="15" spans="1:10" ht="22.5" x14ac:dyDescent="0.15">
      <c r="A15" s="34">
        <v>2.0499999999999998</v>
      </c>
      <c r="B15" s="42" t="s">
        <v>110</v>
      </c>
      <c r="C15" s="36" t="s">
        <v>16</v>
      </c>
      <c r="D15" s="37">
        <v>53</v>
      </c>
      <c r="E15" s="95"/>
      <c r="F15" s="38">
        <f t="shared" si="0"/>
        <v>0</v>
      </c>
      <c r="G15" s="43"/>
      <c r="H15" s="48"/>
      <c r="I15" s="47"/>
    </row>
    <row r="16" spans="1:10" ht="12.75" x14ac:dyDescent="0.15">
      <c r="A16" s="34">
        <v>2.06</v>
      </c>
      <c r="B16" s="42" t="s">
        <v>111</v>
      </c>
      <c r="C16" s="36" t="s">
        <v>16</v>
      </c>
      <c r="D16" s="37">
        <v>20</v>
      </c>
      <c r="E16" s="95"/>
      <c r="F16" s="38">
        <f t="shared" si="0"/>
        <v>0</v>
      </c>
      <c r="G16" s="43"/>
      <c r="H16" s="48"/>
      <c r="I16" s="47"/>
    </row>
    <row r="17" spans="1:10" ht="12.75" x14ac:dyDescent="0.15">
      <c r="A17" s="34">
        <v>2.0699999999999998</v>
      </c>
      <c r="B17" s="42" t="s">
        <v>23</v>
      </c>
      <c r="C17" s="36" t="s">
        <v>16</v>
      </c>
      <c r="D17" s="37">
        <v>7961</v>
      </c>
      <c r="E17" s="95"/>
      <c r="F17" s="38">
        <f t="shared" si="0"/>
        <v>0</v>
      </c>
      <c r="G17" s="43"/>
      <c r="H17" s="48"/>
      <c r="I17" s="47"/>
    </row>
    <row r="18" spans="1:10" ht="22.5" x14ac:dyDescent="0.15">
      <c r="A18" s="34">
        <v>2.08</v>
      </c>
      <c r="B18" s="42" t="s">
        <v>24</v>
      </c>
      <c r="C18" s="36" t="s">
        <v>16</v>
      </c>
      <c r="D18" s="37">
        <v>7076</v>
      </c>
      <c r="E18" s="95"/>
      <c r="F18" s="38">
        <f t="shared" si="0"/>
        <v>0</v>
      </c>
      <c r="G18" s="43"/>
      <c r="H18" s="48"/>
      <c r="I18" s="47"/>
    </row>
    <row r="19" spans="1:10" ht="12.75" x14ac:dyDescent="0.15">
      <c r="A19" s="34">
        <v>2.09</v>
      </c>
      <c r="B19" s="42" t="s">
        <v>25</v>
      </c>
      <c r="C19" s="36" t="s">
        <v>16</v>
      </c>
      <c r="D19" s="37">
        <v>2654</v>
      </c>
      <c r="E19" s="95"/>
      <c r="F19" s="38">
        <f t="shared" si="0"/>
        <v>0</v>
      </c>
      <c r="G19" s="43">
        <f>+D11+D12+D13+D20+D21+D22</f>
        <v>26623</v>
      </c>
      <c r="H19" s="48"/>
      <c r="I19" s="47"/>
    </row>
    <row r="20" spans="1:10" ht="24" customHeight="1" x14ac:dyDescent="0.15">
      <c r="A20" s="49">
        <v>2.1</v>
      </c>
      <c r="B20" s="42" t="s">
        <v>26</v>
      </c>
      <c r="C20" s="36" t="s">
        <v>16</v>
      </c>
      <c r="D20" s="37">
        <v>40</v>
      </c>
      <c r="E20" s="95"/>
      <c r="F20" s="38">
        <f t="shared" si="0"/>
        <v>0</v>
      </c>
      <c r="G20" s="43" t="e">
        <f>+D14+D15+D16+#REF!+#REF!+#REF!</f>
        <v>#REF!</v>
      </c>
      <c r="H20" s="48"/>
      <c r="I20" s="47"/>
    </row>
    <row r="21" spans="1:10" ht="22.5" x14ac:dyDescent="0.15">
      <c r="A21" s="34">
        <v>2.11</v>
      </c>
      <c r="B21" s="42" t="s">
        <v>27</v>
      </c>
      <c r="C21" s="36" t="s">
        <v>16</v>
      </c>
      <c r="D21" s="37">
        <v>35</v>
      </c>
      <c r="E21" s="95"/>
      <c r="F21" s="38">
        <f t="shared" si="0"/>
        <v>0</v>
      </c>
      <c r="G21" s="43" t="e">
        <f>+D17+D18+D19+#REF!+#REF!+#REF!</f>
        <v>#REF!</v>
      </c>
      <c r="H21" s="48"/>
      <c r="I21" s="47"/>
    </row>
    <row r="22" spans="1:10" ht="25.5" customHeight="1" x14ac:dyDescent="0.15">
      <c r="A22" s="49">
        <v>2.12</v>
      </c>
      <c r="B22" s="42" t="s">
        <v>28</v>
      </c>
      <c r="C22" s="36" t="s">
        <v>16</v>
      </c>
      <c r="D22" s="37">
        <v>13</v>
      </c>
      <c r="E22" s="95"/>
      <c r="F22" s="38">
        <f t="shared" si="0"/>
        <v>0</v>
      </c>
      <c r="G22" s="43"/>
      <c r="H22" s="48"/>
      <c r="I22" s="47"/>
    </row>
    <row r="23" spans="1:10" ht="25.5" customHeight="1" x14ac:dyDescent="0.15">
      <c r="A23" s="34">
        <v>2.13</v>
      </c>
      <c r="B23" s="42" t="s">
        <v>29</v>
      </c>
      <c r="C23" s="36" t="s">
        <v>16</v>
      </c>
      <c r="D23" s="37">
        <v>840</v>
      </c>
      <c r="E23" s="95"/>
      <c r="F23" s="38">
        <f t="shared" si="0"/>
        <v>0</v>
      </c>
      <c r="G23" s="50"/>
      <c r="H23" s="48"/>
      <c r="I23" s="47"/>
    </row>
    <row r="24" spans="1:10" ht="24.75" customHeight="1" x14ac:dyDescent="0.15">
      <c r="A24" s="49">
        <v>2.14</v>
      </c>
      <c r="B24" s="42" t="s">
        <v>30</v>
      </c>
      <c r="C24" s="36" t="s">
        <v>31</v>
      </c>
      <c r="D24" s="37">
        <v>860</v>
      </c>
      <c r="E24" s="95"/>
      <c r="F24" s="38">
        <f t="shared" si="0"/>
        <v>0</v>
      </c>
      <c r="G24" s="51"/>
      <c r="H24" s="48"/>
      <c r="I24" s="47"/>
    </row>
    <row r="25" spans="1:10" ht="12.75" customHeight="1" x14ac:dyDescent="0.15">
      <c r="A25" s="34">
        <v>2.15</v>
      </c>
      <c r="B25" s="42" t="s">
        <v>32</v>
      </c>
      <c r="C25" s="36" t="s">
        <v>16</v>
      </c>
      <c r="D25" s="37">
        <v>17757</v>
      </c>
      <c r="E25" s="95"/>
      <c r="F25" s="38">
        <f>ROUND(D25*E25,0)</f>
        <v>0</v>
      </c>
      <c r="G25" s="43"/>
      <c r="H25" s="52" t="s">
        <v>33</v>
      </c>
      <c r="I25" s="47">
        <f>[2]EXCAVACION!$H$67</f>
        <v>1193.22</v>
      </c>
    </row>
    <row r="26" spans="1:10" s="15" customFormat="1" ht="5.0999999999999996" customHeight="1" x14ac:dyDescent="0.15">
      <c r="A26" s="22"/>
      <c r="B26" s="22"/>
      <c r="C26" s="22"/>
      <c r="D26" s="23"/>
      <c r="E26" s="95"/>
      <c r="F26" s="22"/>
      <c r="G26" s="53"/>
      <c r="H26" s="52" t="s">
        <v>34</v>
      </c>
      <c r="I26" s="47">
        <f>[2]EXCAVACION!$H$68</f>
        <v>5552.4504000000015</v>
      </c>
      <c r="J26" s="15" t="s">
        <v>18</v>
      </c>
    </row>
    <row r="27" spans="1:10" ht="15" customHeight="1" x14ac:dyDescent="0.15">
      <c r="A27" s="28">
        <v>3</v>
      </c>
      <c r="B27" s="29" t="s">
        <v>35</v>
      </c>
      <c r="C27" s="30" t="s">
        <v>9</v>
      </c>
      <c r="D27" s="31"/>
      <c r="E27" s="95"/>
      <c r="F27" s="33">
        <f>+SUM(F28:F31)</f>
        <v>0</v>
      </c>
      <c r="G27" s="54"/>
      <c r="H27" s="52" t="s">
        <v>36</v>
      </c>
      <c r="I27" s="47">
        <f>[2]EXCAVACION!$H$69</f>
        <v>5393.2282931196714</v>
      </c>
      <c r="J27" s="20" t="s">
        <v>18</v>
      </c>
    </row>
    <row r="28" spans="1:10" ht="13.5" thickBot="1" x14ac:dyDescent="0.2">
      <c r="A28" s="34">
        <v>3.01</v>
      </c>
      <c r="B28" s="42" t="s">
        <v>37</v>
      </c>
      <c r="C28" s="36" t="s">
        <v>16</v>
      </c>
      <c r="D28" s="37">
        <v>26990</v>
      </c>
      <c r="E28" s="95"/>
      <c r="F28" s="38">
        <f>ROUND(D28*E28,0)</f>
        <v>0</v>
      </c>
      <c r="G28" s="43"/>
      <c r="H28" s="52" t="s">
        <v>38</v>
      </c>
      <c r="I28" s="55">
        <f>[2]EXCAVACION!$H$70</f>
        <v>10277.601599999998</v>
      </c>
      <c r="J28" s="20" t="s">
        <v>18</v>
      </c>
    </row>
    <row r="29" spans="1:10" ht="23.25" thickTop="1" x14ac:dyDescent="0.15">
      <c r="A29" s="34">
        <v>3.0199999999999996</v>
      </c>
      <c r="B29" s="42" t="s">
        <v>39</v>
      </c>
      <c r="C29" s="36" t="s">
        <v>16</v>
      </c>
      <c r="D29" s="37">
        <v>11842</v>
      </c>
      <c r="E29" s="95"/>
      <c r="F29" s="38">
        <f>ROUND(D29*E29,0)</f>
        <v>0</v>
      </c>
      <c r="G29" s="43"/>
    </row>
    <row r="30" spans="1:10" x14ac:dyDescent="0.15">
      <c r="A30" s="34">
        <v>3.0299999999999994</v>
      </c>
      <c r="B30" s="42" t="s">
        <v>40</v>
      </c>
      <c r="C30" s="36" t="s">
        <v>16</v>
      </c>
      <c r="D30" s="37">
        <v>1911</v>
      </c>
      <c r="E30" s="95"/>
      <c r="F30" s="38">
        <f>ROUND(D30*E30,0)</f>
        <v>0</v>
      </c>
      <c r="G30" s="43"/>
      <c r="H30" s="56"/>
    </row>
    <row r="31" spans="1:10" ht="21.75" customHeight="1" x14ac:dyDescent="0.15">
      <c r="A31" s="34">
        <v>3.04</v>
      </c>
      <c r="B31" s="42" t="s">
        <v>41</v>
      </c>
      <c r="C31" s="36" t="s">
        <v>11</v>
      </c>
      <c r="D31" s="37">
        <v>5450</v>
      </c>
      <c r="E31" s="95"/>
      <c r="F31" s="38">
        <f>ROUND(D31*E31,0)</f>
        <v>0</v>
      </c>
      <c r="G31" s="43"/>
      <c r="H31" s="56"/>
    </row>
    <row r="32" spans="1:10" s="15" customFormat="1" ht="5.0999999999999996" customHeight="1" x14ac:dyDescent="0.15">
      <c r="A32" s="22"/>
      <c r="B32" s="22"/>
      <c r="C32" s="22"/>
      <c r="D32" s="23"/>
      <c r="E32" s="22"/>
      <c r="F32" s="22"/>
      <c r="G32" s="53"/>
    </row>
    <row r="33" spans="1:10" s="15" customFormat="1" x14ac:dyDescent="0.15">
      <c r="A33" s="57">
        <v>4</v>
      </c>
      <c r="B33" s="58" t="s">
        <v>42</v>
      </c>
      <c r="C33" s="58"/>
      <c r="D33" s="58"/>
      <c r="E33" s="58"/>
      <c r="F33" s="33">
        <f>ROUND(SUM(F34:F34),0)</f>
        <v>0</v>
      </c>
    </row>
    <row r="34" spans="1:10" s="15" customFormat="1" ht="32.25" customHeight="1" x14ac:dyDescent="0.15">
      <c r="A34" s="34">
        <v>4.01</v>
      </c>
      <c r="B34" s="42" t="s">
        <v>112</v>
      </c>
      <c r="C34" s="59" t="s">
        <v>2</v>
      </c>
      <c r="D34" s="37">
        <v>2</v>
      </c>
      <c r="E34" s="95"/>
      <c r="F34" s="38">
        <f>ROUND(D34*E34,0)</f>
        <v>0</v>
      </c>
    </row>
    <row r="35" spans="1:10" s="15" customFormat="1" ht="5.0999999999999996" customHeight="1" thickBot="1" x14ac:dyDescent="0.2">
      <c r="A35" s="22"/>
      <c r="B35" s="22"/>
      <c r="C35" s="22"/>
      <c r="D35" s="23"/>
      <c r="E35" s="96"/>
      <c r="F35" s="22"/>
    </row>
    <row r="36" spans="1:10" s="60" customFormat="1" ht="13.5" thickTop="1" thickBot="1" x14ac:dyDescent="0.2">
      <c r="A36" s="28">
        <v>5</v>
      </c>
      <c r="B36" s="29" t="s">
        <v>43</v>
      </c>
      <c r="C36" s="30" t="s">
        <v>9</v>
      </c>
      <c r="D36" s="31"/>
      <c r="E36" s="97"/>
      <c r="F36" s="33">
        <f>+SUM(F37:F41)</f>
        <v>0</v>
      </c>
      <c r="H36" s="39" t="s">
        <v>13</v>
      </c>
      <c r="I36" s="40">
        <v>28</v>
      </c>
      <c r="J36" s="41" t="s">
        <v>14</v>
      </c>
    </row>
    <row r="37" spans="1:10" ht="23.25" thickTop="1" x14ac:dyDescent="0.15">
      <c r="A37" s="34">
        <v>5.01</v>
      </c>
      <c r="B37" s="42" t="s">
        <v>44</v>
      </c>
      <c r="C37" s="36" t="s">
        <v>16</v>
      </c>
      <c r="D37" s="37">
        <v>108</v>
      </c>
      <c r="E37" s="95"/>
      <c r="F37" s="38">
        <f>ROUND(D37*E37,0)</f>
        <v>0</v>
      </c>
      <c r="H37" s="44" t="s">
        <v>17</v>
      </c>
      <c r="I37" s="45">
        <f>[2]EXCAVACION!$H$132</f>
        <v>4208.2043157000007</v>
      </c>
      <c r="J37" s="20" t="s">
        <v>18</v>
      </c>
    </row>
    <row r="38" spans="1:10" ht="22.5" x14ac:dyDescent="0.15">
      <c r="A38" s="34">
        <v>5.0199999999999996</v>
      </c>
      <c r="B38" s="42" t="s">
        <v>45</v>
      </c>
      <c r="C38" s="36" t="s">
        <v>2</v>
      </c>
      <c r="D38" s="37">
        <v>2</v>
      </c>
      <c r="E38" s="95"/>
      <c r="F38" s="38">
        <f>ROUND(D38*E38,0)</f>
        <v>0</v>
      </c>
      <c r="H38" s="46" t="s">
        <v>20</v>
      </c>
      <c r="I38" s="47">
        <f>[2]EXCAVACION!$H$133</f>
        <v>765.95411970000009</v>
      </c>
      <c r="J38" s="20" t="s">
        <v>18</v>
      </c>
    </row>
    <row r="39" spans="1:10" ht="30.95" customHeight="1" x14ac:dyDescent="0.15">
      <c r="A39" s="34">
        <v>5.04</v>
      </c>
      <c r="B39" s="42" t="s">
        <v>46</v>
      </c>
      <c r="C39" s="36" t="s">
        <v>2</v>
      </c>
      <c r="D39" s="37">
        <v>2</v>
      </c>
      <c r="E39" s="95"/>
      <c r="F39" s="38">
        <f>ROUND(D39*E39,0)</f>
        <v>0</v>
      </c>
      <c r="H39" s="52" t="s">
        <v>33</v>
      </c>
      <c r="I39" s="47">
        <f>[2]EXCAVACION!$H$135</f>
        <v>424.21500000000003</v>
      </c>
      <c r="J39" s="20" t="s">
        <v>18</v>
      </c>
    </row>
    <row r="40" spans="1:10" ht="30.95" customHeight="1" x14ac:dyDescent="0.15">
      <c r="A40" s="34">
        <v>5.0599999999999996</v>
      </c>
      <c r="B40" s="42" t="s">
        <v>47</v>
      </c>
      <c r="C40" s="36" t="s">
        <v>2</v>
      </c>
      <c r="D40" s="37">
        <v>1</v>
      </c>
      <c r="E40" s="95"/>
      <c r="F40" s="38">
        <f>ROUND(D40*E40,0)</f>
        <v>0</v>
      </c>
      <c r="H40" s="52" t="s">
        <v>38</v>
      </c>
      <c r="I40" s="47">
        <f>[2]EXCAVACION!$H$138</f>
        <v>3359.7828</v>
      </c>
      <c r="J40" s="20" t="s">
        <v>18</v>
      </c>
    </row>
    <row r="41" spans="1:10" ht="30.95" customHeight="1" x14ac:dyDescent="0.15">
      <c r="A41" s="34">
        <v>5.07</v>
      </c>
      <c r="B41" s="42" t="s">
        <v>48</v>
      </c>
      <c r="C41" s="36" t="s">
        <v>2</v>
      </c>
      <c r="D41" s="37">
        <v>12</v>
      </c>
      <c r="E41" s="95"/>
      <c r="F41" s="38">
        <f>ROUND(D41*E41,0)</f>
        <v>0</v>
      </c>
    </row>
    <row r="42" spans="1:10" s="15" customFormat="1" ht="5.0999999999999996" customHeight="1" x14ac:dyDescent="0.15">
      <c r="A42" s="22"/>
      <c r="B42" s="22"/>
      <c r="C42" s="22"/>
      <c r="D42" s="23"/>
      <c r="E42" s="96"/>
      <c r="F42" s="22"/>
    </row>
    <row r="43" spans="1:10" s="60" customFormat="1" x14ac:dyDescent="0.15">
      <c r="A43" s="28">
        <v>6</v>
      </c>
      <c r="B43" s="29" t="s">
        <v>49</v>
      </c>
      <c r="C43" s="30" t="s">
        <v>9</v>
      </c>
      <c r="D43" s="31"/>
      <c r="E43" s="97"/>
      <c r="F43" s="33">
        <f>+ROUND(SUM(F44:F52),0)</f>
        <v>0</v>
      </c>
    </row>
    <row r="44" spans="1:10" ht="41.25" customHeight="1" x14ac:dyDescent="0.15">
      <c r="A44" s="34">
        <v>6.01</v>
      </c>
      <c r="B44" s="42" t="s">
        <v>50</v>
      </c>
      <c r="C44" s="36" t="s">
        <v>11</v>
      </c>
      <c r="D44" s="37">
        <v>6514</v>
      </c>
      <c r="E44" s="95"/>
      <c r="F44" s="38">
        <f t="shared" ref="F44:F52" si="1">ROUND(D44*E44,0)</f>
        <v>0</v>
      </c>
    </row>
    <row r="45" spans="1:10" ht="31.5" customHeight="1" x14ac:dyDescent="0.15">
      <c r="A45" s="34">
        <v>6.02</v>
      </c>
      <c r="B45" s="42" t="s">
        <v>51</v>
      </c>
      <c r="C45" s="36" t="s">
        <v>11</v>
      </c>
      <c r="D45" s="37">
        <v>2671</v>
      </c>
      <c r="E45" s="95"/>
      <c r="F45" s="38">
        <f t="shared" si="1"/>
        <v>0</v>
      </c>
    </row>
    <row r="46" spans="1:10" ht="31.5" customHeight="1" x14ac:dyDescent="0.15">
      <c r="A46" s="34">
        <v>6.03</v>
      </c>
      <c r="B46" s="42" t="s">
        <v>52</v>
      </c>
      <c r="C46" s="36" t="s">
        <v>11</v>
      </c>
      <c r="D46" s="37">
        <v>75</v>
      </c>
      <c r="E46" s="95"/>
      <c r="F46" s="38">
        <f t="shared" si="1"/>
        <v>0</v>
      </c>
    </row>
    <row r="47" spans="1:10" ht="22.5" x14ac:dyDescent="0.15">
      <c r="A47" s="34">
        <v>6.04</v>
      </c>
      <c r="B47" s="42" t="s">
        <v>53</v>
      </c>
      <c r="C47" s="36" t="s">
        <v>2</v>
      </c>
      <c r="D47" s="37">
        <v>40</v>
      </c>
      <c r="E47" s="95"/>
      <c r="F47" s="38">
        <f t="shared" si="1"/>
        <v>0</v>
      </c>
      <c r="G47" s="20">
        <v>11</v>
      </c>
    </row>
    <row r="48" spans="1:10" ht="22.5" x14ac:dyDescent="0.15">
      <c r="A48" s="34">
        <v>6.05</v>
      </c>
      <c r="B48" s="42" t="s">
        <v>54</v>
      </c>
      <c r="C48" s="36" t="s">
        <v>2</v>
      </c>
      <c r="D48" s="37">
        <v>18</v>
      </c>
      <c r="E48" s="95"/>
      <c r="F48" s="38">
        <f t="shared" si="1"/>
        <v>0</v>
      </c>
    </row>
    <row r="49" spans="1:9" ht="33.75" x14ac:dyDescent="0.15">
      <c r="A49" s="34">
        <v>6.06</v>
      </c>
      <c r="B49" s="42" t="s">
        <v>55</v>
      </c>
      <c r="C49" s="36" t="s">
        <v>2</v>
      </c>
      <c r="D49" s="37">
        <v>1</v>
      </c>
      <c r="E49" s="95"/>
      <c r="F49" s="38">
        <f t="shared" si="1"/>
        <v>0</v>
      </c>
    </row>
    <row r="50" spans="1:9" ht="33" customHeight="1" x14ac:dyDescent="0.15">
      <c r="A50" s="34">
        <v>6.07</v>
      </c>
      <c r="B50" s="42" t="s">
        <v>56</v>
      </c>
      <c r="C50" s="36" t="s">
        <v>11</v>
      </c>
      <c r="D50" s="37">
        <v>20</v>
      </c>
      <c r="E50" s="95"/>
      <c r="F50" s="38">
        <f t="shared" si="1"/>
        <v>0</v>
      </c>
    </row>
    <row r="51" spans="1:9" ht="18.95" customHeight="1" x14ac:dyDescent="0.15">
      <c r="A51" s="34">
        <v>6.08</v>
      </c>
      <c r="B51" s="42" t="s">
        <v>57</v>
      </c>
      <c r="C51" s="36" t="s">
        <v>2</v>
      </c>
      <c r="D51" s="37">
        <v>1</v>
      </c>
      <c r="E51" s="95"/>
      <c r="F51" s="38">
        <f t="shared" si="1"/>
        <v>0</v>
      </c>
    </row>
    <row r="52" spans="1:9" ht="33.75" x14ac:dyDescent="0.15">
      <c r="A52" s="34">
        <v>6.09</v>
      </c>
      <c r="B52" s="42" t="s">
        <v>58</v>
      </c>
      <c r="C52" s="36" t="s">
        <v>2</v>
      </c>
      <c r="D52" s="37">
        <v>1</v>
      </c>
      <c r="E52" s="95"/>
      <c r="F52" s="38">
        <f t="shared" si="1"/>
        <v>0</v>
      </c>
    </row>
    <row r="53" spans="1:9" s="15" customFormat="1" ht="5.0999999999999996" customHeight="1" x14ac:dyDescent="0.15">
      <c r="A53" s="14"/>
      <c r="B53" s="14"/>
      <c r="C53" s="14"/>
      <c r="D53" s="14"/>
      <c r="E53" s="14"/>
      <c r="F53" s="14"/>
    </row>
    <row r="54" spans="1:9" x14ac:dyDescent="0.15">
      <c r="A54" s="61" t="s">
        <v>59</v>
      </c>
      <c r="B54" s="61"/>
      <c r="C54" s="61"/>
      <c r="D54" s="61"/>
      <c r="E54" s="61"/>
      <c r="F54" s="62">
        <f>ROUND((F7+F10+F27+F33+F36+F43),0)</f>
        <v>0</v>
      </c>
    </row>
    <row r="55" spans="1:9" x14ac:dyDescent="0.15">
      <c r="A55" s="63" t="s">
        <v>60</v>
      </c>
      <c r="B55" s="63"/>
      <c r="C55" s="63"/>
      <c r="D55" s="63"/>
      <c r="E55" s="3"/>
      <c r="F55" s="62">
        <f>ROUND(E55*$F$54,0)</f>
        <v>0</v>
      </c>
    </row>
    <row r="56" spans="1:9" x14ac:dyDescent="0.15">
      <c r="A56" s="63" t="s">
        <v>61</v>
      </c>
      <c r="B56" s="63"/>
      <c r="C56" s="63"/>
      <c r="D56" s="63"/>
      <c r="E56" s="3"/>
      <c r="F56" s="62">
        <f>ROUND(E56*$F$54,0)</f>
        <v>0</v>
      </c>
    </row>
    <row r="57" spans="1:9" s="64" customFormat="1" x14ac:dyDescent="0.2">
      <c r="A57" s="63" t="s">
        <v>62</v>
      </c>
      <c r="B57" s="63"/>
      <c r="C57" s="63"/>
      <c r="D57" s="63"/>
      <c r="E57" s="3"/>
      <c r="F57" s="62">
        <f>ROUND(E57*$F$54,0)</f>
        <v>0</v>
      </c>
    </row>
    <row r="58" spans="1:9" s="64" customFormat="1" ht="12.75" customHeight="1" x14ac:dyDescent="0.2">
      <c r="A58" s="65" t="s">
        <v>116</v>
      </c>
      <c r="B58" s="66"/>
      <c r="C58" s="66"/>
      <c r="D58" s="67"/>
      <c r="E58" s="3"/>
      <c r="F58" s="62">
        <f>+ROUND(F57*E58,0)</f>
        <v>0</v>
      </c>
    </row>
    <row r="59" spans="1:9" s="64" customFormat="1" ht="20.25" customHeight="1" x14ac:dyDescent="0.2">
      <c r="A59" s="68" t="s">
        <v>63</v>
      </c>
      <c r="B59" s="68"/>
      <c r="C59" s="68"/>
      <c r="D59" s="68"/>
      <c r="E59" s="68"/>
      <c r="F59" s="69">
        <f>+F54+F55+F56+F57+F58</f>
        <v>0</v>
      </c>
    </row>
    <row r="60" spans="1:9" s="64" customFormat="1" ht="20.25" customHeight="1" x14ac:dyDescent="0.2">
      <c r="A60" s="70"/>
      <c r="B60" s="71"/>
      <c r="C60" s="71"/>
      <c r="D60" s="71"/>
      <c r="E60" s="71"/>
      <c r="F60" s="72"/>
    </row>
    <row r="61" spans="1:9" s="64" customFormat="1" ht="27" customHeight="1" x14ac:dyDescent="0.2">
      <c r="A61" s="73" t="s">
        <v>64</v>
      </c>
      <c r="B61" s="74" t="s">
        <v>65</v>
      </c>
      <c r="C61" s="74"/>
      <c r="D61" s="74"/>
      <c r="E61" s="74"/>
      <c r="F61" s="74"/>
    </row>
    <row r="62" spans="1:9" s="15" customFormat="1" ht="5.0999999999999996" customHeight="1" x14ac:dyDescent="0.15">
      <c r="A62" s="14"/>
      <c r="B62" s="14"/>
      <c r="C62" s="14"/>
      <c r="D62" s="14"/>
      <c r="E62" s="14"/>
      <c r="F62" s="14"/>
    </row>
    <row r="63" spans="1:9" s="15" customFormat="1" ht="22.5" x14ac:dyDescent="0.15">
      <c r="A63" s="75" t="s">
        <v>0</v>
      </c>
      <c r="B63" s="76" t="s">
        <v>1</v>
      </c>
      <c r="C63" s="76" t="s">
        <v>2</v>
      </c>
      <c r="D63" s="77" t="s">
        <v>3</v>
      </c>
      <c r="E63" s="76" t="s">
        <v>4</v>
      </c>
      <c r="F63" s="78" t="s">
        <v>5</v>
      </c>
      <c r="H63" s="16"/>
      <c r="I63" s="12"/>
    </row>
    <row r="64" spans="1:9" s="15" customFormat="1" x14ac:dyDescent="0.15">
      <c r="A64" s="59">
        <v>1</v>
      </c>
      <c r="B64" s="79" t="s">
        <v>66</v>
      </c>
      <c r="C64" s="59" t="s">
        <v>11</v>
      </c>
      <c r="D64" s="80">
        <v>6514</v>
      </c>
      <c r="E64" s="2"/>
      <c r="F64" s="38">
        <f t="shared" ref="F64:F104" si="2">ROUND(D64*E64,0)</f>
        <v>0</v>
      </c>
      <c r="G64" s="81"/>
    </row>
    <row r="65" spans="1:7" s="15" customFormat="1" x14ac:dyDescent="0.15">
      <c r="A65" s="59">
        <v>2</v>
      </c>
      <c r="B65" s="79" t="s">
        <v>67</v>
      </c>
      <c r="C65" s="59" t="s">
        <v>11</v>
      </c>
      <c r="D65" s="80">
        <v>2671</v>
      </c>
      <c r="E65" s="2"/>
      <c r="F65" s="38">
        <f t="shared" si="2"/>
        <v>0</v>
      </c>
      <c r="G65" s="81"/>
    </row>
    <row r="66" spans="1:7" s="15" customFormat="1" x14ac:dyDescent="0.15">
      <c r="A66" s="59">
        <v>3</v>
      </c>
      <c r="B66" s="79" t="s">
        <v>68</v>
      </c>
      <c r="C66" s="59" t="s">
        <v>11</v>
      </c>
      <c r="D66" s="80">
        <v>75</v>
      </c>
      <c r="E66" s="2"/>
      <c r="F66" s="38">
        <f t="shared" si="2"/>
        <v>0</v>
      </c>
      <c r="G66" s="81"/>
    </row>
    <row r="67" spans="1:7" s="15" customFormat="1" x14ac:dyDescent="0.15">
      <c r="A67" s="59">
        <v>4</v>
      </c>
      <c r="B67" s="79" t="s">
        <v>69</v>
      </c>
      <c r="C67" s="59" t="s">
        <v>2</v>
      </c>
      <c r="D67" s="80">
        <v>1</v>
      </c>
      <c r="E67" s="2"/>
      <c r="F67" s="38">
        <f t="shared" si="2"/>
        <v>0</v>
      </c>
      <c r="G67" s="81"/>
    </row>
    <row r="68" spans="1:7" s="15" customFormat="1" x14ac:dyDescent="0.15">
      <c r="A68" s="59">
        <v>5</v>
      </c>
      <c r="B68" s="79" t="s">
        <v>70</v>
      </c>
      <c r="C68" s="59" t="s">
        <v>2</v>
      </c>
      <c r="D68" s="80">
        <v>9</v>
      </c>
      <c r="E68" s="2"/>
      <c r="F68" s="38">
        <f t="shared" si="2"/>
        <v>0</v>
      </c>
      <c r="G68" s="81"/>
    </row>
    <row r="69" spans="1:7" s="15" customFormat="1" x14ac:dyDescent="0.15">
      <c r="A69" s="59">
        <v>6</v>
      </c>
      <c r="B69" s="79" t="s">
        <v>71</v>
      </c>
      <c r="C69" s="59" t="s">
        <v>2</v>
      </c>
      <c r="D69" s="80">
        <v>5</v>
      </c>
      <c r="E69" s="2"/>
      <c r="F69" s="38">
        <f t="shared" si="2"/>
        <v>0</v>
      </c>
      <c r="G69" s="82">
        <v>19</v>
      </c>
    </row>
    <row r="70" spans="1:7" s="15" customFormat="1" x14ac:dyDescent="0.15">
      <c r="A70" s="59">
        <v>7</v>
      </c>
      <c r="B70" s="79" t="s">
        <v>72</v>
      </c>
      <c r="C70" s="59" t="s">
        <v>2</v>
      </c>
      <c r="D70" s="80">
        <v>1</v>
      </c>
      <c r="E70" s="2"/>
      <c r="F70" s="38">
        <f t="shared" si="2"/>
        <v>0</v>
      </c>
      <c r="G70" s="81"/>
    </row>
    <row r="71" spans="1:7" s="15" customFormat="1" x14ac:dyDescent="0.15">
      <c r="A71" s="59">
        <v>8</v>
      </c>
      <c r="B71" s="79" t="s">
        <v>73</v>
      </c>
      <c r="C71" s="59" t="s">
        <v>2</v>
      </c>
      <c r="D71" s="80">
        <v>35</v>
      </c>
      <c r="E71" s="2"/>
      <c r="F71" s="38">
        <f t="shared" si="2"/>
        <v>0</v>
      </c>
      <c r="G71" s="81"/>
    </row>
    <row r="72" spans="1:7" s="15" customFormat="1" x14ac:dyDescent="0.15">
      <c r="A72" s="59">
        <v>9</v>
      </c>
      <c r="B72" s="79" t="s">
        <v>74</v>
      </c>
      <c r="C72" s="59" t="s">
        <v>2</v>
      </c>
      <c r="D72" s="80">
        <v>8</v>
      </c>
      <c r="E72" s="2"/>
      <c r="F72" s="38">
        <f t="shared" si="2"/>
        <v>0</v>
      </c>
      <c r="G72" s="81"/>
    </row>
    <row r="73" spans="1:7" s="15" customFormat="1" x14ac:dyDescent="0.15">
      <c r="A73" s="59">
        <v>10</v>
      </c>
      <c r="B73" s="79" t="s">
        <v>75</v>
      </c>
      <c r="C73" s="59" t="s">
        <v>2</v>
      </c>
      <c r="D73" s="80">
        <v>11</v>
      </c>
      <c r="E73" s="2"/>
      <c r="F73" s="38">
        <f t="shared" si="2"/>
        <v>0</v>
      </c>
      <c r="G73" s="81"/>
    </row>
    <row r="74" spans="1:7" s="15" customFormat="1" ht="22.5" x14ac:dyDescent="0.15">
      <c r="A74" s="59">
        <v>11</v>
      </c>
      <c r="B74" s="83" t="s">
        <v>76</v>
      </c>
      <c r="C74" s="59" t="s">
        <v>2</v>
      </c>
      <c r="D74" s="80">
        <v>6</v>
      </c>
      <c r="E74" s="2"/>
      <c r="F74" s="38">
        <f t="shared" si="2"/>
        <v>0</v>
      </c>
      <c r="G74" s="82">
        <v>9</v>
      </c>
    </row>
    <row r="75" spans="1:7" s="15" customFormat="1" ht="22.5" x14ac:dyDescent="0.15">
      <c r="A75" s="59">
        <v>12</v>
      </c>
      <c r="B75" s="83" t="s">
        <v>77</v>
      </c>
      <c r="C75" s="59" t="s">
        <v>2</v>
      </c>
      <c r="D75" s="80">
        <v>18</v>
      </c>
      <c r="E75" s="2"/>
      <c r="F75" s="38">
        <f t="shared" si="2"/>
        <v>0</v>
      </c>
      <c r="G75" s="82">
        <v>9</v>
      </c>
    </row>
    <row r="76" spans="1:7" s="15" customFormat="1" ht="22.5" x14ac:dyDescent="0.15">
      <c r="A76" s="59">
        <v>13</v>
      </c>
      <c r="B76" s="83" t="s">
        <v>78</v>
      </c>
      <c r="C76" s="59" t="s">
        <v>2</v>
      </c>
      <c r="D76" s="80">
        <v>36</v>
      </c>
      <c r="E76" s="2"/>
      <c r="F76" s="84">
        <f t="shared" si="2"/>
        <v>0</v>
      </c>
      <c r="G76" s="82"/>
    </row>
    <row r="77" spans="1:7" s="15" customFormat="1" x14ac:dyDescent="0.15">
      <c r="A77" s="59">
        <v>14</v>
      </c>
      <c r="B77" s="79" t="s">
        <v>79</v>
      </c>
      <c r="C77" s="59" t="s">
        <v>2</v>
      </c>
      <c r="D77" s="80">
        <v>1</v>
      </c>
      <c r="E77" s="2"/>
      <c r="F77" s="38">
        <f t="shared" si="2"/>
        <v>0</v>
      </c>
      <c r="G77" s="82"/>
    </row>
    <row r="78" spans="1:7" s="15" customFormat="1" x14ac:dyDescent="0.15">
      <c r="A78" s="59">
        <v>15</v>
      </c>
      <c r="B78" s="79" t="s">
        <v>80</v>
      </c>
      <c r="C78" s="59" t="s">
        <v>2</v>
      </c>
      <c r="D78" s="80">
        <v>2</v>
      </c>
      <c r="E78" s="2"/>
      <c r="F78" s="38">
        <f t="shared" si="2"/>
        <v>0</v>
      </c>
      <c r="G78" s="82"/>
    </row>
    <row r="79" spans="1:7" s="15" customFormat="1" x14ac:dyDescent="0.15">
      <c r="A79" s="59">
        <v>16</v>
      </c>
      <c r="B79" s="79" t="s">
        <v>81</v>
      </c>
      <c r="C79" s="59" t="s">
        <v>2</v>
      </c>
      <c r="D79" s="80">
        <v>1</v>
      </c>
      <c r="E79" s="2"/>
      <c r="F79" s="38">
        <f t="shared" si="2"/>
        <v>0</v>
      </c>
      <c r="G79" s="82"/>
    </row>
    <row r="80" spans="1:7" s="15" customFormat="1" x14ac:dyDescent="0.15">
      <c r="A80" s="59">
        <v>17</v>
      </c>
      <c r="B80" s="79" t="s">
        <v>82</v>
      </c>
      <c r="C80" s="59" t="s">
        <v>2</v>
      </c>
      <c r="D80" s="80">
        <v>1</v>
      </c>
      <c r="E80" s="2"/>
      <c r="F80" s="38">
        <f t="shared" si="2"/>
        <v>0</v>
      </c>
      <c r="G80" s="82"/>
    </row>
    <row r="81" spans="1:7" s="15" customFormat="1" x14ac:dyDescent="0.15">
      <c r="A81" s="59">
        <v>18</v>
      </c>
      <c r="B81" s="79" t="s">
        <v>83</v>
      </c>
      <c r="C81" s="59" t="s">
        <v>2</v>
      </c>
      <c r="D81" s="80">
        <v>1</v>
      </c>
      <c r="E81" s="2"/>
      <c r="F81" s="38">
        <f t="shared" si="2"/>
        <v>0</v>
      </c>
      <c r="G81" s="82"/>
    </row>
    <row r="82" spans="1:7" s="15" customFormat="1" x14ac:dyDescent="0.15">
      <c r="A82" s="59">
        <v>19</v>
      </c>
      <c r="B82" s="79" t="s">
        <v>84</v>
      </c>
      <c r="C82" s="59" t="s">
        <v>2</v>
      </c>
      <c r="D82" s="80">
        <v>1</v>
      </c>
      <c r="E82" s="2"/>
      <c r="F82" s="38">
        <f t="shared" si="2"/>
        <v>0</v>
      </c>
      <c r="G82" s="82"/>
    </row>
    <row r="83" spans="1:7" s="15" customFormat="1" x14ac:dyDescent="0.15">
      <c r="A83" s="59">
        <v>20</v>
      </c>
      <c r="B83" s="79" t="s">
        <v>85</v>
      </c>
      <c r="C83" s="59" t="s">
        <v>2</v>
      </c>
      <c r="D83" s="80">
        <v>1</v>
      </c>
      <c r="E83" s="2"/>
      <c r="F83" s="38">
        <f t="shared" si="2"/>
        <v>0</v>
      </c>
      <c r="G83" s="82">
        <v>81</v>
      </c>
    </row>
    <row r="84" spans="1:7" s="15" customFormat="1" x14ac:dyDescent="0.15">
      <c r="A84" s="59">
        <v>21</v>
      </c>
      <c r="B84" s="79" t="s">
        <v>86</v>
      </c>
      <c r="C84" s="59" t="s">
        <v>2</v>
      </c>
      <c r="D84" s="80">
        <v>1</v>
      </c>
      <c r="E84" s="2"/>
      <c r="F84" s="38">
        <f t="shared" si="2"/>
        <v>0</v>
      </c>
      <c r="G84" s="82"/>
    </row>
    <row r="85" spans="1:7" s="15" customFormat="1" x14ac:dyDescent="0.15">
      <c r="A85" s="59">
        <v>22</v>
      </c>
      <c r="B85" s="79" t="s">
        <v>87</v>
      </c>
      <c r="C85" s="59" t="s">
        <v>2</v>
      </c>
      <c r="D85" s="80">
        <v>1</v>
      </c>
      <c r="E85" s="2"/>
      <c r="F85" s="38">
        <f t="shared" si="2"/>
        <v>0</v>
      </c>
      <c r="G85" s="82"/>
    </row>
    <row r="86" spans="1:7" s="15" customFormat="1" ht="14.25" customHeight="1" x14ac:dyDescent="0.15">
      <c r="A86" s="59">
        <v>23</v>
      </c>
      <c r="B86" s="79" t="s">
        <v>88</v>
      </c>
      <c r="C86" s="59" t="s">
        <v>2</v>
      </c>
      <c r="D86" s="80">
        <v>1</v>
      </c>
      <c r="E86" s="2"/>
      <c r="F86" s="38">
        <f t="shared" si="2"/>
        <v>0</v>
      </c>
      <c r="G86" s="81"/>
    </row>
    <row r="87" spans="1:7" s="15" customFormat="1" ht="14.25" customHeight="1" x14ac:dyDescent="0.15">
      <c r="A87" s="59">
        <v>24</v>
      </c>
      <c r="B87" s="79" t="s">
        <v>89</v>
      </c>
      <c r="C87" s="59" t="s">
        <v>2</v>
      </c>
      <c r="D87" s="80">
        <v>1</v>
      </c>
      <c r="E87" s="2"/>
      <c r="F87" s="38">
        <f t="shared" si="2"/>
        <v>0</v>
      </c>
      <c r="G87" s="81"/>
    </row>
    <row r="88" spans="1:7" s="15" customFormat="1" ht="14.25" customHeight="1" x14ac:dyDescent="0.15">
      <c r="A88" s="59">
        <v>25</v>
      </c>
      <c r="B88" s="79" t="s">
        <v>90</v>
      </c>
      <c r="C88" s="59" t="s">
        <v>2</v>
      </c>
      <c r="D88" s="80">
        <v>2</v>
      </c>
      <c r="E88" s="2"/>
      <c r="F88" s="38">
        <f t="shared" si="2"/>
        <v>0</v>
      </c>
      <c r="G88" s="81"/>
    </row>
    <row r="89" spans="1:7" s="15" customFormat="1" ht="14.25" customHeight="1" x14ac:dyDescent="0.15">
      <c r="A89" s="59">
        <v>26</v>
      </c>
      <c r="B89" s="79" t="s">
        <v>91</v>
      </c>
      <c r="C89" s="59" t="s">
        <v>2</v>
      </c>
      <c r="D89" s="80">
        <v>1</v>
      </c>
      <c r="E89" s="2"/>
      <c r="F89" s="38">
        <f t="shared" si="2"/>
        <v>0</v>
      </c>
      <c r="G89" s="81"/>
    </row>
    <row r="90" spans="1:7" s="15" customFormat="1" ht="14.25" customHeight="1" x14ac:dyDescent="0.15">
      <c r="A90" s="59">
        <v>27</v>
      </c>
      <c r="B90" s="79" t="s">
        <v>92</v>
      </c>
      <c r="C90" s="59" t="s">
        <v>2</v>
      </c>
      <c r="D90" s="80">
        <v>6</v>
      </c>
      <c r="E90" s="2"/>
      <c r="F90" s="38">
        <f t="shared" si="2"/>
        <v>0</v>
      </c>
      <c r="G90" s="81"/>
    </row>
    <row r="91" spans="1:7" s="15" customFormat="1" ht="14.25" customHeight="1" x14ac:dyDescent="0.15">
      <c r="A91" s="59">
        <v>28</v>
      </c>
      <c r="B91" s="79" t="s">
        <v>93</v>
      </c>
      <c r="C91" s="59" t="s">
        <v>2</v>
      </c>
      <c r="D91" s="80">
        <v>6</v>
      </c>
      <c r="E91" s="2"/>
      <c r="F91" s="38">
        <f t="shared" si="2"/>
        <v>0</v>
      </c>
      <c r="G91" s="81"/>
    </row>
    <row r="92" spans="1:7" s="15" customFormat="1" ht="14.25" customHeight="1" x14ac:dyDescent="0.15">
      <c r="A92" s="59">
        <v>29</v>
      </c>
      <c r="B92" s="79" t="s">
        <v>94</v>
      </c>
      <c r="C92" s="59" t="s">
        <v>2</v>
      </c>
      <c r="D92" s="80">
        <v>6</v>
      </c>
      <c r="E92" s="2"/>
      <c r="F92" s="38">
        <f t="shared" si="2"/>
        <v>0</v>
      </c>
      <c r="G92" s="81"/>
    </row>
    <row r="93" spans="1:7" s="15" customFormat="1" ht="14.25" customHeight="1" x14ac:dyDescent="0.15">
      <c r="A93" s="59">
        <v>30</v>
      </c>
      <c r="B93" s="79" t="s">
        <v>95</v>
      </c>
      <c r="C93" s="59" t="s">
        <v>2</v>
      </c>
      <c r="D93" s="80">
        <v>1</v>
      </c>
      <c r="E93" s="2"/>
      <c r="F93" s="38">
        <f t="shared" si="2"/>
        <v>0</v>
      </c>
      <c r="G93" s="82">
        <v>24</v>
      </c>
    </row>
    <row r="94" spans="1:7" s="15" customFormat="1" ht="14.25" customHeight="1" x14ac:dyDescent="0.15">
      <c r="A94" s="59">
        <v>31</v>
      </c>
      <c r="B94" s="79" t="s">
        <v>96</v>
      </c>
      <c r="C94" s="59" t="s">
        <v>2</v>
      </c>
      <c r="D94" s="80">
        <v>4</v>
      </c>
      <c r="E94" s="2"/>
      <c r="F94" s="38">
        <f t="shared" si="2"/>
        <v>0</v>
      </c>
      <c r="G94" s="81"/>
    </row>
    <row r="95" spans="1:7" s="15" customFormat="1" ht="14.25" customHeight="1" x14ac:dyDescent="0.15">
      <c r="A95" s="59">
        <v>32</v>
      </c>
      <c r="B95" s="79" t="s">
        <v>97</v>
      </c>
      <c r="C95" s="59" t="s">
        <v>2</v>
      </c>
      <c r="D95" s="80">
        <v>8</v>
      </c>
      <c r="E95" s="2"/>
      <c r="F95" s="38">
        <f t="shared" si="2"/>
        <v>0</v>
      </c>
      <c r="G95" s="81"/>
    </row>
    <row r="96" spans="1:7" s="15" customFormat="1" ht="15" customHeight="1" x14ac:dyDescent="0.15">
      <c r="A96" s="59">
        <v>33</v>
      </c>
      <c r="B96" s="79" t="s">
        <v>98</v>
      </c>
      <c r="C96" s="59" t="s">
        <v>2</v>
      </c>
      <c r="D96" s="80">
        <v>2</v>
      </c>
      <c r="E96" s="2"/>
      <c r="F96" s="38">
        <f t="shared" si="2"/>
        <v>0</v>
      </c>
      <c r="G96" s="82">
        <v>2</v>
      </c>
    </row>
    <row r="97" spans="1:9" s="15" customFormat="1" ht="15" customHeight="1" x14ac:dyDescent="0.15">
      <c r="A97" s="59">
        <v>34</v>
      </c>
      <c r="B97" s="79" t="s">
        <v>99</v>
      </c>
      <c r="C97" s="59" t="s">
        <v>2</v>
      </c>
      <c r="D97" s="80">
        <v>2</v>
      </c>
      <c r="E97" s="2"/>
      <c r="F97" s="38">
        <f t="shared" si="2"/>
        <v>0</v>
      </c>
      <c r="G97" s="82">
        <v>4</v>
      </c>
    </row>
    <row r="98" spans="1:9" s="15" customFormat="1" ht="15" customHeight="1" x14ac:dyDescent="0.15">
      <c r="A98" s="59">
        <v>35</v>
      </c>
      <c r="B98" s="79" t="s">
        <v>100</v>
      </c>
      <c r="C98" s="59" t="s">
        <v>2</v>
      </c>
      <c r="D98" s="80">
        <v>5</v>
      </c>
      <c r="E98" s="2"/>
      <c r="F98" s="38">
        <f t="shared" si="2"/>
        <v>0</v>
      </c>
      <c r="G98" s="82">
        <v>2</v>
      </c>
    </row>
    <row r="99" spans="1:9" s="15" customFormat="1" ht="15" customHeight="1" x14ac:dyDescent="0.15">
      <c r="A99" s="59">
        <v>36</v>
      </c>
      <c r="B99" s="79" t="s">
        <v>101</v>
      </c>
      <c r="C99" s="59" t="s">
        <v>2</v>
      </c>
      <c r="D99" s="80">
        <v>3</v>
      </c>
      <c r="E99" s="2"/>
      <c r="F99" s="38">
        <f t="shared" si="2"/>
        <v>0</v>
      </c>
      <c r="G99" s="81"/>
    </row>
    <row r="100" spans="1:9" s="15" customFormat="1" ht="15" customHeight="1" x14ac:dyDescent="0.15">
      <c r="A100" s="59">
        <v>37</v>
      </c>
      <c r="B100" s="79" t="s">
        <v>102</v>
      </c>
      <c r="C100" s="59" t="s">
        <v>2</v>
      </c>
      <c r="D100" s="80">
        <v>6</v>
      </c>
      <c r="E100" s="2"/>
      <c r="F100" s="38">
        <f t="shared" si="2"/>
        <v>0</v>
      </c>
      <c r="G100" s="81"/>
    </row>
    <row r="101" spans="1:9" s="15" customFormat="1" ht="15" customHeight="1" x14ac:dyDescent="0.15">
      <c r="A101" s="59">
        <v>38</v>
      </c>
      <c r="B101" s="79" t="s">
        <v>103</v>
      </c>
      <c r="C101" s="59" t="s">
        <v>2</v>
      </c>
      <c r="D101" s="80">
        <v>3</v>
      </c>
      <c r="E101" s="2"/>
      <c r="F101" s="38">
        <f t="shared" si="2"/>
        <v>0</v>
      </c>
      <c r="G101" s="81"/>
    </row>
    <row r="102" spans="1:9" s="15" customFormat="1" ht="15" customHeight="1" x14ac:dyDescent="0.2">
      <c r="A102" s="59">
        <v>39</v>
      </c>
      <c r="B102" s="85" t="s">
        <v>104</v>
      </c>
      <c r="C102" s="59" t="s">
        <v>2</v>
      </c>
      <c r="D102" s="80">
        <v>6</v>
      </c>
      <c r="E102" s="2"/>
      <c r="F102" s="38">
        <f t="shared" si="2"/>
        <v>0</v>
      </c>
      <c r="G102" s="81"/>
    </row>
    <row r="103" spans="1:9" s="15" customFormat="1" ht="22.5" x14ac:dyDescent="0.2">
      <c r="A103" s="59">
        <v>40</v>
      </c>
      <c r="B103" s="86" t="s">
        <v>105</v>
      </c>
      <c r="C103" s="59" t="s">
        <v>2</v>
      </c>
      <c r="D103" s="80">
        <v>1</v>
      </c>
      <c r="E103" s="2"/>
      <c r="F103" s="38">
        <f t="shared" si="2"/>
        <v>0</v>
      </c>
      <c r="G103" s="82">
        <v>12</v>
      </c>
    </row>
    <row r="104" spans="1:9" s="15" customFormat="1" ht="15" customHeight="1" x14ac:dyDescent="0.15">
      <c r="A104" s="59">
        <v>41</v>
      </c>
      <c r="B104" s="79" t="s">
        <v>106</v>
      </c>
      <c r="C104" s="59" t="s">
        <v>2</v>
      </c>
      <c r="D104" s="80">
        <v>1</v>
      </c>
      <c r="E104" s="2"/>
      <c r="F104" s="38">
        <f t="shared" si="2"/>
        <v>0</v>
      </c>
      <c r="G104" s="81"/>
    </row>
    <row r="105" spans="1:9" s="15" customFormat="1" ht="5.0999999999999996" customHeight="1" x14ac:dyDescent="0.15">
      <c r="A105" s="14"/>
      <c r="B105" s="14"/>
      <c r="C105" s="14"/>
      <c r="D105" s="14"/>
      <c r="E105" s="14"/>
      <c r="F105" s="14"/>
    </row>
    <row r="106" spans="1:9" s="64" customFormat="1" ht="15" customHeight="1" x14ac:dyDescent="0.2">
      <c r="A106" s="87" t="s">
        <v>107</v>
      </c>
      <c r="B106" s="87"/>
      <c r="C106" s="87"/>
      <c r="D106" s="87"/>
      <c r="E106" s="87"/>
      <c r="F106" s="84">
        <f>ROUND(SUM(F64:F104),0)</f>
        <v>0</v>
      </c>
    </row>
    <row r="107" spans="1:9" s="64" customFormat="1" ht="12.75" customHeight="1" x14ac:dyDescent="0.2">
      <c r="A107" s="61" t="s">
        <v>60</v>
      </c>
      <c r="B107" s="61"/>
      <c r="C107" s="61"/>
      <c r="D107" s="61"/>
      <c r="E107" s="1"/>
      <c r="F107" s="84">
        <f>ROUND(E107*F106,0)</f>
        <v>0</v>
      </c>
    </row>
    <row r="108" spans="1:9" s="64" customFormat="1" ht="22.5" customHeight="1" x14ac:dyDescent="0.2">
      <c r="A108" s="88" t="s">
        <v>108</v>
      </c>
      <c r="B108" s="88"/>
      <c r="C108" s="88"/>
      <c r="D108" s="88"/>
      <c r="E108" s="88"/>
      <c r="F108" s="89">
        <f>+F106+F107</f>
        <v>0</v>
      </c>
    </row>
    <row r="109" spans="1:9" s="15" customFormat="1" ht="5.0999999999999996" customHeight="1" x14ac:dyDescent="0.15">
      <c r="A109" s="14"/>
      <c r="B109" s="14"/>
      <c r="C109" s="14"/>
      <c r="D109" s="14"/>
      <c r="E109" s="14"/>
      <c r="F109" s="14"/>
    </row>
    <row r="110" spans="1:9" s="64" customFormat="1" ht="30.75" customHeight="1" x14ac:dyDescent="0.2">
      <c r="A110" s="88" t="s">
        <v>114</v>
      </c>
      <c r="B110" s="88"/>
      <c r="C110" s="88"/>
      <c r="D110" s="88"/>
      <c r="E110" s="88"/>
      <c r="F110" s="89">
        <f>ROUND((F108+F59),0)</f>
        <v>0</v>
      </c>
    </row>
    <row r="111" spans="1:9" x14ac:dyDescent="0.15">
      <c r="G111" s="92"/>
      <c r="H111" s="93"/>
      <c r="I111" s="92"/>
    </row>
    <row r="112" spans="1:9" ht="36" customHeight="1" x14ac:dyDescent="0.15">
      <c r="G112" s="94"/>
    </row>
  </sheetData>
  <sheetProtection password="DF72" sheet="1" objects="1" scenarios="1"/>
  <mergeCells count="21">
    <mergeCell ref="A58:D58"/>
    <mergeCell ref="A107:D107"/>
    <mergeCell ref="A108:E108"/>
    <mergeCell ref="A109:F109"/>
    <mergeCell ref="A110:E110"/>
    <mergeCell ref="A1:F1"/>
    <mergeCell ref="A60:F60"/>
    <mergeCell ref="A3:F3"/>
    <mergeCell ref="A2:F2"/>
    <mergeCell ref="A106:E106"/>
    <mergeCell ref="B4:F4"/>
    <mergeCell ref="B33:E33"/>
    <mergeCell ref="A53:F53"/>
    <mergeCell ref="A54:E54"/>
    <mergeCell ref="A55:D55"/>
    <mergeCell ref="A56:D56"/>
    <mergeCell ref="A57:D57"/>
    <mergeCell ref="A59:E59"/>
    <mergeCell ref="B61:F61"/>
    <mergeCell ref="A62:F62"/>
    <mergeCell ref="A105:F105"/>
  </mergeCells>
  <conditionalFormatting sqref="B7:B8 B10 B27 B34 B31 B36:B41 B43:B52">
    <cfRule type="expression" dxfId="34" priority="25" stopIfTrue="1">
      <formula>LEN(#REF!)=3</formula>
    </cfRule>
  </conditionalFormatting>
  <conditionalFormatting sqref="C7:C8 C27 C10 C43:C45 C31 C36:C41">
    <cfRule type="expression" dxfId="33" priority="26" stopIfTrue="1">
      <formula>LEN(#REF!)=7</formula>
    </cfRule>
  </conditionalFormatting>
  <conditionalFormatting sqref="G28:G31 G11:G25">
    <cfRule type="expression" dxfId="32" priority="27" stopIfTrue="1">
      <formula>LEN(C11)=7</formula>
    </cfRule>
  </conditionalFormatting>
  <conditionalFormatting sqref="E43:E45 E41 E36 E34 E7:E31">
    <cfRule type="expression" dxfId="0" priority="28" stopIfTrue="1">
      <formula>LEN(#REF!)=7</formula>
    </cfRule>
  </conditionalFormatting>
  <conditionalFormatting sqref="F7:F8 F43 F36 F27:F30 F10:F13 F25">
    <cfRule type="expression" dxfId="31" priority="30" stopIfTrue="1">
      <formula>LEN(#REF!)=3</formula>
    </cfRule>
    <cfRule type="expression" dxfId="30" priority="31" stopIfTrue="1">
      <formula>"LARGO(B12)=7"</formula>
    </cfRule>
    <cfRule type="expression" dxfId="29" priority="32" stopIfTrue="1">
      <formula>#REF!=0</formula>
    </cfRule>
  </conditionalFormatting>
  <conditionalFormatting sqref="A7:A8 A27 A31 A36:A41 A34 A10:A25 A43:A52">
    <cfRule type="expression" dxfId="28" priority="33" stopIfTrue="1">
      <formula>LEN(#REF!)=3</formula>
    </cfRule>
    <cfRule type="expression" dxfId="27" priority="34" stopIfTrue="1">
      <formula>LEN(#REF!)=7</formula>
    </cfRule>
    <cfRule type="expression" dxfId="26" priority="35" stopIfTrue="1">
      <formula>#REF!=""</formula>
    </cfRule>
  </conditionalFormatting>
  <conditionalFormatting sqref="B11:B13">
    <cfRule type="expression" dxfId="25" priority="21" stopIfTrue="1">
      <formula>LEN(#REF!)=3</formula>
    </cfRule>
  </conditionalFormatting>
  <conditionalFormatting sqref="C11:C23">
    <cfRule type="expression" dxfId="24" priority="22" stopIfTrue="1">
      <formula>LEN(#REF!)=7</formula>
    </cfRule>
  </conditionalFormatting>
  <conditionalFormatting sqref="D27 D43:D46 D10:D23 D31 D36:D41 D34 D49:D52 D7:D8">
    <cfRule type="expression" dxfId="23" priority="23" stopIfTrue="1">
      <formula>LEN(#REF!)=7</formula>
    </cfRule>
  </conditionalFormatting>
  <conditionalFormatting sqref="B14:B16">
    <cfRule type="expression" dxfId="21" priority="20" stopIfTrue="1">
      <formula>LEN(#REF!)=3</formula>
    </cfRule>
  </conditionalFormatting>
  <conditionalFormatting sqref="B17:B19">
    <cfRule type="expression" dxfId="20" priority="19" stopIfTrue="1">
      <formula>LEN(#REF!)=3</formula>
    </cfRule>
  </conditionalFormatting>
  <conditionalFormatting sqref="B20:B23">
    <cfRule type="expression" dxfId="19" priority="18" stopIfTrue="1">
      <formula>LEN(#REF!)=3</formula>
    </cfRule>
  </conditionalFormatting>
  <conditionalFormatting sqref="B25">
    <cfRule type="expression" dxfId="18" priority="14" stopIfTrue="1">
      <formula>LEN(#REF!)=3</formula>
    </cfRule>
  </conditionalFormatting>
  <conditionalFormatting sqref="C25">
    <cfRule type="expression" dxfId="17" priority="15" stopIfTrue="1">
      <formula>LEN(#REF!)=7</formula>
    </cfRule>
  </conditionalFormatting>
  <conditionalFormatting sqref="D25">
    <cfRule type="expression" dxfId="16" priority="16" stopIfTrue="1">
      <formula>LEN(#REF!)=7</formula>
    </cfRule>
  </conditionalFormatting>
  <conditionalFormatting sqref="B28:B30">
    <cfRule type="expression" dxfId="14" priority="7" stopIfTrue="1">
      <formula>LEN(#REF!)=3</formula>
    </cfRule>
  </conditionalFormatting>
  <conditionalFormatting sqref="C28:C30">
    <cfRule type="expression" dxfId="13" priority="8" stopIfTrue="1">
      <formula>LEN(#REF!)=7</formula>
    </cfRule>
  </conditionalFormatting>
  <conditionalFormatting sqref="D28:D30">
    <cfRule type="expression" dxfId="12" priority="9" stopIfTrue="1">
      <formula>LEN(#REF!)=7</formula>
    </cfRule>
  </conditionalFormatting>
  <conditionalFormatting sqref="A28:A30">
    <cfRule type="expression" dxfId="10" priority="11" stopIfTrue="1">
      <formula>LEN(#REF!)=3</formula>
    </cfRule>
    <cfRule type="expression" dxfId="9" priority="12" stopIfTrue="1">
      <formula>LEN(#REF!)=7</formula>
    </cfRule>
    <cfRule type="expression" dxfId="8" priority="13" stopIfTrue="1">
      <formula>#REF!=""</formula>
    </cfRule>
  </conditionalFormatting>
  <conditionalFormatting sqref="C24">
    <cfRule type="expression" dxfId="7" priority="4" stopIfTrue="1">
      <formula>LEN(#REF!)=7</formula>
    </cfRule>
  </conditionalFormatting>
  <conditionalFormatting sqref="D24">
    <cfRule type="expression" dxfId="6" priority="5" stopIfTrue="1">
      <formula>LEN(#REF!)=7</formula>
    </cfRule>
  </conditionalFormatting>
  <conditionalFormatting sqref="B24">
    <cfRule type="expression" dxfId="4" priority="3" stopIfTrue="1">
      <formula>LEN(#REF!)=3</formula>
    </cfRule>
  </conditionalFormatting>
  <conditionalFormatting sqref="D47">
    <cfRule type="expression" dxfId="3" priority="2" stopIfTrue="1">
      <formula>LEN(#REF!)=7</formula>
    </cfRule>
  </conditionalFormatting>
  <conditionalFormatting sqref="D48">
    <cfRule type="expression" dxfId="2" priority="1" stopIfTrue="1">
      <formula>LEN(#REF!)=7</formula>
    </cfRule>
  </conditionalFormatting>
  <printOptions horizontalCentered="1"/>
  <pageMargins left="0.19685039370078741" right="0.19685039370078741" top="0.70866141732283472" bottom="0.98425196850393704" header="0" footer="0.59055118110236227"/>
  <pageSetup scale="61" orientation="portrait" r:id="rId1"/>
  <headerFooter alignWithMargins="0">
    <oddFooter>&amp;LIng. Miguel Hernández
Gerente Técnico
Elaboró:Ing. Victor Perez Montes&amp;RAprobó: Ing. Domingo Fabio de Leon
Secretario de Desarrollo y Obras Públicas</oddFooter>
  </headerFooter>
  <rowBreaks count="2" manualBreakCount="2">
    <brk id="32" max="20" man="1"/>
    <brk id="60" max="20" man="1"/>
  </rowBreaks>
  <ignoredErrors>
    <ignoredError sqref="F106:F108 F110 F54:F55 F56:F59 F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DV6</dc:creator>
  <cp:lastModifiedBy>DIANA PATRICIA LOPEZ ESTUPIÑAN</cp:lastModifiedBy>
  <dcterms:created xsi:type="dcterms:W3CDTF">2015-02-06T18:42:12Z</dcterms:created>
  <dcterms:modified xsi:type="dcterms:W3CDTF">2015-04-10T16:44:47Z</dcterms:modified>
</cp:coreProperties>
</file>