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ndeterco-my.sharepoint.com/personal/alozada_findeter_gov_co/Documents/Documents/TORRE PROVIDENCIA/PRECONTRACTUAL/OBRA/"/>
    </mc:Choice>
  </mc:AlternateContent>
  <xr:revisionPtr revIDLastSave="79" documentId="8_{E1E44BD8-7CCF-46D4-8BB1-E339D168BF83}" xr6:coauthVersionLast="47" xr6:coauthVersionMax="47" xr10:uidLastSave="{68B23AE9-FDAF-499D-87DE-5454BDD23E56}"/>
  <bookViews>
    <workbookView xWindow="-120" yWindow="-120" windowWidth="20730" windowHeight="11040" tabRatio="651" xr2:uid="{00000000-000D-0000-FFFF-FFFF00000000}"/>
  </bookViews>
  <sheets>
    <sheet name="TORRE" sheetId="2" r:id="rId1"/>
  </sheets>
  <definedNames>
    <definedName name="_xlnm.Print_Area" localSheetId="0">TORRE!$B$2:$G$35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L37" i="2"/>
  <c r="L38" i="2" s="1"/>
  <c r="L39" i="2"/>
  <c r="J14" i="2"/>
  <c r="J16" i="2"/>
  <c r="J13" i="2"/>
  <c r="J12" i="2" l="1"/>
  <c r="J18" i="2" s="1"/>
  <c r="J22" i="2" s="1"/>
  <c r="F11" i="2"/>
  <c r="L12" i="2" s="1"/>
  <c r="L18" i="2" s="1"/>
  <c r="L42" i="2" l="1"/>
  <c r="L40" i="2"/>
  <c r="M7" i="2" l="1"/>
  <c r="M8" i="2" s="1"/>
  <c r="N6" i="2" l="1"/>
</calcChain>
</file>

<file path=xl/sharedStrings.xml><?xml version="1.0" encoding="utf-8"?>
<sst xmlns="http://schemas.openxmlformats.org/spreadsheetml/2006/main" count="41" uniqueCount="39">
  <si>
    <t>DESCRIPCIÓN</t>
  </si>
  <si>
    <t>VALOR TOTAL</t>
  </si>
  <si>
    <t>ÍTEM</t>
  </si>
  <si>
    <t>A</t>
  </si>
  <si>
    <t>B</t>
  </si>
  <si>
    <t>Administración</t>
  </si>
  <si>
    <t xml:space="preserve">Imprevistos </t>
  </si>
  <si>
    <t>Utilidad</t>
  </si>
  <si>
    <t>UND</t>
  </si>
  <si>
    <t>3. VALOR TOTAL OFERTA (1+2)</t>
  </si>
  <si>
    <t>Representante Legal</t>
  </si>
  <si>
    <t xml:space="preserve">Proponente: </t>
  </si>
  <si>
    <t>2. ETAPA 2.  EJECUCIÓN DE OBRA </t>
  </si>
  <si>
    <t>1. ETAPA 1.  EJECUCIÓN DE  ESTUDIOS Y DISEÑOS</t>
  </si>
  <si>
    <t>CANT</t>
  </si>
  <si>
    <t>VR UNITARIO</t>
  </si>
  <si>
    <t>PRESUPUESTO
REVISION, AJUSTE Y COMPLEMENTACION DE LOS ESTUDIOS Y DISEÑOS Y EJECUCIÓN DE LAS OBRAS DE LA NUEVA TORRE DE CONTROL Y OBRAS CONEXAS DEL AEROPUERTO EL EMBRUJO DE LA ISLA DE PROVIDENCIA, EN EL ARCHIPIELAGO DE SAN ANDRÉS, PROVIDENCIA Y SANTA CATALINA”</t>
  </si>
  <si>
    <t>REVISION, AJUSTE Y COMPLEMENTACION DE LOS ESTUDIOS Y DISEÑOS PARA LAS OBRAS DE LA NUEVA TORRE DE CONTROL Y OBRAS CONEXAS DEL AEROPUERTO EL EMBRUJO DE LA ISLA DE PROVIDENCIA, EN EL ARCHIPIELAGO DE SAN ANDRÉS, PROVIDENCIA Y SANTA CATALINA”</t>
  </si>
  <si>
    <t>TOTAL DISP PROYECTOS</t>
  </si>
  <si>
    <t>ETP 1 OBRA</t>
  </si>
  <si>
    <t>ETP 1 INTV</t>
  </si>
  <si>
    <t>ETP 2 INTV</t>
  </si>
  <si>
    <t>CI</t>
  </si>
  <si>
    <t>C</t>
  </si>
  <si>
    <t>D</t>
  </si>
  <si>
    <t>ADMINISTRACION TRANSPORTE (AFECTA VALOR TRANSPORTE)</t>
  </si>
  <si>
    <t>VALOR COSTOS INDIRECTOS (AFECTA COSTO DIRECTO)          AIU</t>
  </si>
  <si>
    <t>COSTO TOTAL OBRA  (A+B+C+D)</t>
  </si>
  <si>
    <t>VALOR TOTAL ETAPA DE ESTUDIOS Y DISEÑOS</t>
  </si>
  <si>
    <r>
      <t xml:space="preserve">VALOR DIRECTO OBRA - </t>
    </r>
    <r>
      <rPr>
        <b/>
        <sz val="11"/>
        <color rgb="FFFF0000"/>
        <rFont val="Arial Narrow"/>
        <family val="2"/>
      </rPr>
      <t>NO MODIFICABLE</t>
    </r>
  </si>
  <si>
    <r>
      <t xml:space="preserve">VALOR TRANSPORTES (VALOR REMBOLSABLE) - </t>
    </r>
    <r>
      <rPr>
        <b/>
        <sz val="11"/>
        <color rgb="FFFF0000"/>
        <rFont val="Arial Narrow"/>
        <family val="2"/>
      </rPr>
      <t>NO MODIFICABLE</t>
    </r>
  </si>
  <si>
    <t>El VALOR TOTAL DE LA OFERTA no puede superar el PRESUPUESTO ESTIMADO TOTAL</t>
  </si>
  <si>
    <t>Llenar unicamente los recuadros amarillos</t>
  </si>
  <si>
    <t>Nota 1: Todos los valores contenidos en la oferta económica (valor unitario, valor de ítem, valor de etapa o fase, valor del AIU, valor total, valores resultantes de las operaciones aritméticas a que haya lugar, etc.) deberán estar ajustado al peso.
En caso que cualquier valor de la oferta económica (valor unitario, valor de ítem, valor de etapa o fase, valor del AIU,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</t>
  </si>
  <si>
    <t>Nota 2: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</t>
  </si>
  <si>
    <t>Nota 3: La Entidad realizará la verificación y corrección de todas las operaciones aritméticas a que haya lugar en la propuesta económica. El resultado de todas las operaciones aritméticas se redondeará al peso en el momento de la evaluación económica.</t>
  </si>
  <si>
    <t>Nota 4: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más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</t>
  </si>
  <si>
    <t>Nota 5: En el evento que la propuesta económica no contenga el precio o se haya diligenciado en cero o con algún símbolo, la propuesta será rechazada.</t>
  </si>
  <si>
    <t>Nota 6: Tope máximo del A.I.U.: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</si>
</sst>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/>
    <xf numFmtId="4" fontId="0" fillId="0" borderId="0" xfId="0" applyNumberFormat="1"/>
    <xf numFmtId="44" fontId="0" fillId="0" borderId="0" xfId="7" applyFont="1"/>
    <xf numFmtId="9" fontId="7" fillId="0" borderId="0" xfId="8" applyFont="1"/>
    <xf numFmtId="44" fontId="7" fillId="0" borderId="0" xfId="7" applyFont="1"/>
    <xf numFmtId="44" fontId="7" fillId="0" borderId="0" xfId="0" applyNumberFormat="1" applyFont="1"/>
    <xf numFmtId="44" fontId="0" fillId="0" borderId="0" xfId="0" applyNumberFormat="1"/>
    <xf numFmtId="0" fontId="4" fillId="0" borderId="4" xfId="0" applyFont="1" applyBorder="1" applyAlignment="1">
      <alignment horizontal="right" vertical="center" wrapText="1"/>
    </xf>
    <xf numFmtId="10" fontId="4" fillId="6" borderId="8" xfId="0" applyNumberFormat="1" applyFont="1" applyFill="1" applyBorder="1" applyAlignment="1">
      <alignment horizontal="center" vertical="center" wrapText="1"/>
    </xf>
    <xf numFmtId="10" fontId="4" fillId="6" borderId="9" xfId="0" applyNumberFormat="1" applyFont="1" applyFill="1" applyBorder="1" applyAlignment="1">
      <alignment horizontal="center" vertical="center" wrapText="1"/>
    </xf>
    <xf numFmtId="10" fontId="4" fillId="6" borderId="6" xfId="0" applyNumberFormat="1" applyFont="1" applyFill="1" applyBorder="1" applyAlignment="1">
      <alignment horizontal="center" vertical="center" wrapText="1"/>
    </xf>
    <xf numFmtId="10" fontId="4" fillId="6" borderId="10" xfId="0" applyNumberFormat="1" applyFont="1" applyFill="1" applyBorder="1" applyAlignment="1">
      <alignment horizontal="center" vertical="center" wrapText="1"/>
    </xf>
    <xf numFmtId="10" fontId="2" fillId="5" borderId="6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23" xfId="0" applyFont="1" applyBorder="1"/>
    <xf numFmtId="0" fontId="7" fillId="0" borderId="0" xfId="0" applyFont="1" applyBorder="1"/>
    <xf numFmtId="0" fontId="7" fillId="0" borderId="24" xfId="0" applyFont="1" applyBorder="1"/>
    <xf numFmtId="0" fontId="7" fillId="0" borderId="25" xfId="0" applyFont="1" applyBorder="1"/>
    <xf numFmtId="4" fontId="7" fillId="0" borderId="24" xfId="0" applyNumberFormat="1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3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0" fontId="7" fillId="0" borderId="24" xfId="0" applyFont="1" applyBorder="1" applyAlignment="1">
      <alignment horizontal="justify"/>
    </xf>
    <xf numFmtId="0" fontId="7" fillId="0" borderId="1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3" borderId="20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0" fillId="3" borderId="2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2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2" fillId="4" borderId="18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6" borderId="21" xfId="6" applyNumberFormat="1" applyFont="1" applyFill="1" applyBorder="1" applyAlignment="1">
      <alignment horizontal="right" vertical="center" wrapText="1"/>
    </xf>
    <xf numFmtId="43" fontId="2" fillId="5" borderId="21" xfId="9" applyFont="1" applyFill="1" applyBorder="1" applyAlignment="1">
      <alignment horizontal="right" vertical="center" wrapText="1"/>
    </xf>
    <xf numFmtId="0" fontId="10" fillId="6" borderId="21" xfId="7" applyNumberFormat="1" applyFont="1" applyFill="1" applyBorder="1" applyAlignment="1">
      <alignment horizontal="right" vertical="center" wrapText="1"/>
    </xf>
    <xf numFmtId="43" fontId="2" fillId="6" borderId="19" xfId="9" applyFont="1" applyFill="1" applyBorder="1" applyAlignment="1">
      <alignment horizontal="right" vertical="center" wrapText="1"/>
    </xf>
    <xf numFmtId="43" fontId="4" fillId="6" borderId="19" xfId="9" applyFont="1" applyFill="1" applyBorder="1" applyAlignment="1">
      <alignment horizontal="right" vertical="center" wrapText="1"/>
    </xf>
    <xf numFmtId="43" fontId="2" fillId="6" borderId="21" xfId="9" applyFont="1" applyFill="1" applyBorder="1" applyAlignment="1">
      <alignment horizontal="right" vertical="center" wrapText="1"/>
    </xf>
    <xf numFmtId="43" fontId="3" fillId="6" borderId="21" xfId="9" applyFont="1" applyFill="1" applyBorder="1" applyAlignment="1">
      <alignment horizontal="right" vertical="center"/>
    </xf>
  </cellXfs>
  <cellStyles count="10">
    <cellStyle name="Hipervínculo" xfId="1" builtinId="8" hidden="1"/>
    <cellStyle name="Hipervínculo visitado" xfId="2" builtinId="9" hidden="1"/>
    <cellStyle name="Millares" xfId="9" builtinId="3"/>
    <cellStyle name="Millares 10" xfId="5" xr:uid="{00000000-0005-0000-0000-000003000000}"/>
    <cellStyle name="Moneda" xfId="7" builtinId="4"/>
    <cellStyle name="Moneda [0]" xfId="6" builtinId="7"/>
    <cellStyle name="Moneda 11" xfId="4" xr:uid="{00000000-0005-0000-0000-000005000000}"/>
    <cellStyle name="Normal" xfId="0" builtinId="0"/>
    <cellStyle name="Normal 2" xfId="3" xr:uid="{00000000-0005-0000-0000-000007000000}"/>
    <cellStyle name="Porcentaje" xfId="8" builtinId="5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B1:N53"/>
  <sheetViews>
    <sheetView tabSelected="1" view="pageBreakPreview" topLeftCell="A25" zoomScaleNormal="90" zoomScaleSheetLayoutView="100" workbookViewId="0">
      <selection activeCell="B20" sqref="B20:G27"/>
    </sheetView>
  </sheetViews>
  <sheetFormatPr baseColWidth="10" defaultRowHeight="16.5" x14ac:dyDescent="0.3"/>
  <cols>
    <col min="1" max="1" width="2.85546875" customWidth="1"/>
    <col min="2" max="2" width="11.42578125" style="2"/>
    <col min="3" max="3" width="30" style="2" customWidth="1"/>
    <col min="4" max="4" width="14.42578125" style="2" customWidth="1"/>
    <col min="5" max="5" width="20.5703125" style="2" customWidth="1"/>
    <col min="6" max="6" width="21.5703125" style="2" customWidth="1"/>
    <col min="7" max="7" width="23.140625" style="2" customWidth="1"/>
    <col min="8" max="8" width="2.85546875" style="2" customWidth="1"/>
    <col min="9" max="9" width="7" style="2" hidden="1" customWidth="1"/>
    <col min="10" max="10" width="21.7109375" style="2" hidden="1" customWidth="1"/>
    <col min="11" max="11" width="11.42578125" hidden="1" customWidth="1"/>
    <col min="12" max="12" width="22.140625" hidden="1" customWidth="1"/>
    <col min="13" max="13" width="23.5703125" hidden="1" customWidth="1"/>
    <col min="14" max="14" width="11.42578125" hidden="1" customWidth="1"/>
    <col min="15" max="15" width="0" hidden="1" customWidth="1"/>
  </cols>
  <sheetData>
    <row r="1" spans="2:14" ht="5.25" customHeight="1" thickBot="1" x14ac:dyDescent="0.35"/>
    <row r="2" spans="2:14" ht="72" customHeight="1" x14ac:dyDescent="0.3">
      <c r="B2" s="37" t="s">
        <v>16</v>
      </c>
      <c r="C2" s="38"/>
      <c r="D2" s="38"/>
      <c r="E2" s="38"/>
      <c r="F2" s="38"/>
      <c r="G2" s="39"/>
    </row>
    <row r="3" spans="2:14" s="1" customFormat="1" ht="21.75" customHeight="1" x14ac:dyDescent="0.3">
      <c r="B3" s="34"/>
      <c r="C3" s="35"/>
      <c r="D3" s="35"/>
      <c r="E3" s="35"/>
      <c r="F3" s="35"/>
      <c r="G3" s="36"/>
      <c r="H3" s="2"/>
      <c r="I3" s="2"/>
      <c r="J3" s="2"/>
    </row>
    <row r="4" spans="2:14" ht="21.75" customHeight="1" x14ac:dyDescent="0.3">
      <c r="B4" s="47" t="s">
        <v>13</v>
      </c>
      <c r="C4" s="48"/>
      <c r="D4" s="48"/>
      <c r="E4" s="48"/>
      <c r="F4" s="48"/>
      <c r="G4" s="49"/>
    </row>
    <row r="5" spans="2:14" ht="21.75" customHeight="1" x14ac:dyDescent="0.3">
      <c r="B5" s="34" t="s">
        <v>0</v>
      </c>
      <c r="C5" s="35"/>
      <c r="D5" s="35"/>
      <c r="E5" s="35"/>
      <c r="F5" s="35"/>
      <c r="G5" s="17" t="s">
        <v>1</v>
      </c>
    </row>
    <row r="6" spans="2:14" s="1" customFormat="1" ht="21.75" customHeight="1" x14ac:dyDescent="0.3">
      <c r="B6" s="40" t="s">
        <v>28</v>
      </c>
      <c r="C6" s="41"/>
      <c r="D6" s="41"/>
      <c r="E6" s="41"/>
      <c r="F6" s="41"/>
      <c r="G6" s="71"/>
      <c r="H6" s="2"/>
      <c r="I6" s="2"/>
      <c r="J6" s="2"/>
      <c r="N6" s="1" t="e">
        <f>+G6/G18</f>
        <v>#DIV/0!</v>
      </c>
    </row>
    <row r="7" spans="2:14" s="1" customFormat="1" ht="70.5" customHeight="1" x14ac:dyDescent="0.3">
      <c r="B7" s="44" t="s">
        <v>17</v>
      </c>
      <c r="C7" s="45"/>
      <c r="D7" s="45"/>
      <c r="E7" s="45"/>
      <c r="F7" s="46"/>
      <c r="G7" s="69"/>
      <c r="H7" s="2"/>
      <c r="I7" s="2"/>
      <c r="J7" s="8">
        <v>311000000</v>
      </c>
      <c r="M7" s="5">
        <f>+G18-17400000000</f>
        <v>-17400000000</v>
      </c>
    </row>
    <row r="8" spans="2:14" ht="21.75" customHeight="1" x14ac:dyDescent="0.3">
      <c r="B8" s="47" t="s">
        <v>12</v>
      </c>
      <c r="C8" s="50"/>
      <c r="D8" s="50"/>
      <c r="E8" s="50"/>
      <c r="F8" s="50"/>
      <c r="G8" s="51"/>
      <c r="J8" s="8"/>
      <c r="M8" s="5">
        <f>+G7-M7</f>
        <v>17400000000</v>
      </c>
    </row>
    <row r="9" spans="2:14" ht="21.75" customHeight="1" x14ac:dyDescent="0.3">
      <c r="B9" s="18" t="s">
        <v>2</v>
      </c>
      <c r="C9" s="3" t="s">
        <v>0</v>
      </c>
      <c r="D9" s="3" t="s">
        <v>8</v>
      </c>
      <c r="E9" s="3" t="s">
        <v>14</v>
      </c>
      <c r="F9" s="3" t="s">
        <v>15</v>
      </c>
      <c r="G9" s="19" t="s">
        <v>1</v>
      </c>
      <c r="J9" s="8"/>
    </row>
    <row r="10" spans="2:14" s="1" customFormat="1" ht="21.75" customHeight="1" thickBot="1" x14ac:dyDescent="0.35">
      <c r="B10" s="20" t="s">
        <v>3</v>
      </c>
      <c r="C10" s="42" t="s">
        <v>29</v>
      </c>
      <c r="D10" s="43"/>
      <c r="E10" s="43"/>
      <c r="F10" s="43"/>
      <c r="G10" s="70">
        <v>9165000000</v>
      </c>
      <c r="H10" s="2"/>
      <c r="J10" s="6">
        <v>9850532847</v>
      </c>
      <c r="L10" s="6">
        <v>9165000000</v>
      </c>
    </row>
    <row r="11" spans="2:14" s="1" customFormat="1" ht="21.75" customHeight="1" thickBot="1" x14ac:dyDescent="0.35">
      <c r="B11" s="20" t="s">
        <v>4</v>
      </c>
      <c r="C11" s="42" t="s">
        <v>26</v>
      </c>
      <c r="D11" s="43"/>
      <c r="E11" s="43"/>
      <c r="F11" s="16">
        <f>SUM(F12:F14)</f>
        <v>0</v>
      </c>
      <c r="G11" s="72"/>
      <c r="H11" s="2"/>
      <c r="J11" s="6"/>
      <c r="L11" s="6" t="e">
        <f>+#REF!*0.05</f>
        <v>#REF!</v>
      </c>
    </row>
    <row r="12" spans="2:14" ht="21.75" customHeight="1" x14ac:dyDescent="0.3">
      <c r="B12" s="21"/>
      <c r="C12" s="52" t="s">
        <v>5</v>
      </c>
      <c r="D12" s="53"/>
      <c r="E12" s="11"/>
      <c r="F12" s="15"/>
      <c r="G12" s="73"/>
      <c r="J12" s="8">
        <f>+J13+J14+J16</f>
        <v>3644697153.3899999</v>
      </c>
      <c r="L12" s="6">
        <f>+L10*F11</f>
        <v>0</v>
      </c>
    </row>
    <row r="13" spans="2:14" ht="21.75" customHeight="1" x14ac:dyDescent="0.3">
      <c r="B13" s="21"/>
      <c r="C13" s="52" t="s">
        <v>6</v>
      </c>
      <c r="D13" s="53"/>
      <c r="E13" s="11"/>
      <c r="F13" s="12"/>
      <c r="G13" s="73"/>
      <c r="I13" s="7">
        <v>0.32</v>
      </c>
      <c r="J13" s="8">
        <f>+$J$10*I13</f>
        <v>3152170511.04</v>
      </c>
    </row>
    <row r="14" spans="2:14" ht="21.75" customHeight="1" thickBot="1" x14ac:dyDescent="0.35">
      <c r="B14" s="21"/>
      <c r="C14" s="52" t="s">
        <v>7</v>
      </c>
      <c r="D14" s="53"/>
      <c r="E14" s="11"/>
      <c r="F14" s="13"/>
      <c r="G14" s="73"/>
      <c r="I14" s="7">
        <v>0.01</v>
      </c>
      <c r="J14" s="8">
        <f t="shared" ref="J14:J16" si="0">+$J$10*I14</f>
        <v>98505328.469999999</v>
      </c>
    </row>
    <row r="15" spans="2:14" s="1" customFormat="1" ht="21.75" customHeight="1" thickBot="1" x14ac:dyDescent="0.35">
      <c r="B15" s="20" t="s">
        <v>23</v>
      </c>
      <c r="C15" s="42" t="s">
        <v>30</v>
      </c>
      <c r="D15" s="43"/>
      <c r="E15" s="43"/>
      <c r="F15" s="59"/>
      <c r="G15" s="70">
        <v>1000000000</v>
      </c>
      <c r="H15" s="2"/>
      <c r="I15" s="7"/>
      <c r="J15" s="8"/>
    </row>
    <row r="16" spans="2:14" ht="21.75" customHeight="1" thickBot="1" x14ac:dyDescent="0.35">
      <c r="B16" s="20" t="s">
        <v>24</v>
      </c>
      <c r="C16" s="42" t="s">
        <v>25</v>
      </c>
      <c r="D16" s="43"/>
      <c r="E16" s="43"/>
      <c r="F16" s="14"/>
      <c r="G16" s="72"/>
      <c r="I16" s="7">
        <v>0.04</v>
      </c>
      <c r="J16" s="8">
        <f t="shared" si="0"/>
        <v>394021313.88</v>
      </c>
      <c r="L16" s="5"/>
    </row>
    <row r="17" spans="2:13" s="1" customFormat="1" ht="21.75" customHeight="1" x14ac:dyDescent="0.3">
      <c r="B17" s="56" t="s">
        <v>27</v>
      </c>
      <c r="C17" s="57"/>
      <c r="D17" s="57"/>
      <c r="E17" s="57"/>
      <c r="F17" s="58"/>
      <c r="G17" s="74"/>
      <c r="H17" s="2"/>
      <c r="I17" s="7"/>
      <c r="J17" s="8"/>
      <c r="L17" s="5"/>
    </row>
    <row r="18" spans="2:13" s="1" customFormat="1" ht="21.75" customHeight="1" x14ac:dyDescent="0.3">
      <c r="B18" s="54" t="s">
        <v>9</v>
      </c>
      <c r="C18" s="55"/>
      <c r="D18" s="55"/>
      <c r="E18" s="55"/>
      <c r="F18" s="55"/>
      <c r="G18" s="75"/>
      <c r="H18" s="2"/>
      <c r="I18" s="2"/>
      <c r="J18" s="9">
        <f>+J10+J12</f>
        <v>13495230000.389999</v>
      </c>
      <c r="L18" s="10" t="e">
        <f>+L12+L11+#REF!+L10</f>
        <v>#REF!</v>
      </c>
    </row>
    <row r="19" spans="2:13" s="1" customFormat="1" ht="21.75" customHeight="1" thickBot="1" x14ac:dyDescent="0.35">
      <c r="B19" s="66"/>
      <c r="C19" s="67"/>
      <c r="D19" s="67"/>
      <c r="E19" s="67"/>
      <c r="F19" s="67"/>
      <c r="G19" s="68"/>
      <c r="H19" s="2"/>
      <c r="I19" s="2"/>
      <c r="J19" s="9"/>
      <c r="L19" s="10"/>
    </row>
    <row r="20" spans="2:13" s="1" customFormat="1" ht="21.75" customHeight="1" x14ac:dyDescent="0.3">
      <c r="B20" s="60" t="s">
        <v>32</v>
      </c>
      <c r="C20" s="61"/>
      <c r="D20" s="61"/>
      <c r="E20" s="61"/>
      <c r="F20" s="61"/>
      <c r="G20" s="62"/>
      <c r="H20" s="2"/>
      <c r="I20" s="2"/>
      <c r="J20" s="9"/>
      <c r="L20" s="10"/>
    </row>
    <row r="21" spans="2:13" s="1" customFormat="1" ht="21.75" customHeight="1" x14ac:dyDescent="0.3">
      <c r="B21" s="63" t="s">
        <v>31</v>
      </c>
      <c r="C21" s="64"/>
      <c r="D21" s="64"/>
      <c r="E21" s="64"/>
      <c r="F21" s="64"/>
      <c r="G21" s="65"/>
      <c r="H21" s="2"/>
      <c r="I21" s="2"/>
      <c r="J21" s="9"/>
      <c r="L21" s="10"/>
    </row>
    <row r="22" spans="2:13" ht="118.5" customHeight="1" x14ac:dyDescent="0.3">
      <c r="B22" s="33" t="s">
        <v>33</v>
      </c>
      <c r="C22" s="33"/>
      <c r="D22" s="33"/>
      <c r="E22" s="33"/>
      <c r="F22" s="33"/>
      <c r="G22" s="33"/>
      <c r="J22" s="9">
        <f>+J18+J7</f>
        <v>13806230000.389999</v>
      </c>
    </row>
    <row r="23" spans="2:13" s="1" customFormat="1" ht="74.25" customHeight="1" x14ac:dyDescent="0.3">
      <c r="B23" s="33" t="s">
        <v>34</v>
      </c>
      <c r="C23" s="33"/>
      <c r="D23" s="33"/>
      <c r="E23" s="33"/>
      <c r="F23" s="33"/>
      <c r="G23" s="33"/>
      <c r="H23" s="2"/>
      <c r="I23" s="2"/>
      <c r="J23" s="9"/>
    </row>
    <row r="24" spans="2:13" s="1" customFormat="1" ht="37.5" customHeight="1" x14ac:dyDescent="0.3">
      <c r="B24" s="33" t="s">
        <v>35</v>
      </c>
      <c r="C24" s="33"/>
      <c r="D24" s="33"/>
      <c r="E24" s="33"/>
      <c r="F24" s="33"/>
      <c r="G24" s="33"/>
      <c r="H24" s="2"/>
      <c r="I24" s="2"/>
      <c r="J24" s="9"/>
    </row>
    <row r="25" spans="2:13" s="1" customFormat="1" ht="120.75" customHeight="1" x14ac:dyDescent="0.3">
      <c r="B25" s="33" t="s">
        <v>36</v>
      </c>
      <c r="C25" s="33"/>
      <c r="D25" s="33"/>
      <c r="E25" s="33"/>
      <c r="F25" s="33"/>
      <c r="G25" s="33"/>
      <c r="H25" s="2"/>
      <c r="I25" s="2"/>
      <c r="J25" s="9"/>
    </row>
    <row r="26" spans="2:13" s="1" customFormat="1" ht="36" customHeight="1" x14ac:dyDescent="0.3">
      <c r="B26" s="33" t="s">
        <v>37</v>
      </c>
      <c r="C26" s="33"/>
      <c r="D26" s="33"/>
      <c r="E26" s="33"/>
      <c r="F26" s="33"/>
      <c r="G26" s="33"/>
      <c r="H26" s="2"/>
      <c r="I26" s="2"/>
      <c r="J26" s="9"/>
    </row>
    <row r="27" spans="2:13" s="1" customFormat="1" ht="36" customHeight="1" x14ac:dyDescent="0.3">
      <c r="B27" s="33" t="s">
        <v>38</v>
      </c>
      <c r="C27" s="33"/>
      <c r="D27" s="33"/>
      <c r="E27" s="33"/>
      <c r="F27" s="33"/>
      <c r="G27" s="33"/>
      <c r="H27" s="2"/>
      <c r="I27" s="2"/>
      <c r="J27" s="9"/>
    </row>
    <row r="28" spans="2:13" s="1" customFormat="1" ht="21.75" customHeight="1" x14ac:dyDescent="0.3">
      <c r="B28" s="30"/>
      <c r="C28" s="31"/>
      <c r="D28" s="31"/>
      <c r="E28" s="31"/>
      <c r="F28" s="31"/>
      <c r="G28" s="32"/>
      <c r="H28" s="2"/>
      <c r="I28" s="2"/>
      <c r="J28" s="9"/>
    </row>
    <row r="29" spans="2:13" s="1" customFormat="1" ht="21.75" customHeight="1" x14ac:dyDescent="0.3">
      <c r="B29" s="30"/>
      <c r="C29" s="31"/>
      <c r="D29" s="31"/>
      <c r="E29" s="31"/>
      <c r="F29" s="31"/>
      <c r="G29" s="32"/>
      <c r="H29" s="2"/>
      <c r="I29" s="2"/>
      <c r="J29" s="9"/>
    </row>
    <row r="30" spans="2:13" s="1" customFormat="1" ht="21.75" customHeight="1" x14ac:dyDescent="0.3">
      <c r="B30" s="30"/>
      <c r="C30" s="31"/>
      <c r="D30" s="31"/>
      <c r="E30" s="31"/>
      <c r="F30" s="31"/>
      <c r="G30" s="32"/>
      <c r="H30" s="2"/>
      <c r="I30" s="2"/>
      <c r="J30" s="9"/>
    </row>
    <row r="31" spans="2:13" x14ac:dyDescent="0.3">
      <c r="B31" s="25"/>
      <c r="C31" s="4"/>
      <c r="D31" s="23"/>
      <c r="E31" s="23"/>
      <c r="F31" s="23"/>
      <c r="G31" s="26"/>
    </row>
    <row r="32" spans="2:13" s="1" customFormat="1" x14ac:dyDescent="0.3">
      <c r="B32" s="22" t="s">
        <v>10</v>
      </c>
      <c r="C32" s="23"/>
      <c r="D32" s="23"/>
      <c r="E32" s="23"/>
      <c r="F32" s="23"/>
      <c r="G32" s="24"/>
      <c r="H32" s="2"/>
      <c r="I32" s="2"/>
      <c r="J32" s="2"/>
      <c r="L32" s="6">
        <v>16109165921</v>
      </c>
      <c r="M32" s="1" t="s">
        <v>22</v>
      </c>
    </row>
    <row r="33" spans="2:13" s="1" customFormat="1" x14ac:dyDescent="0.3">
      <c r="B33" s="22"/>
      <c r="C33" s="23"/>
      <c r="D33" s="23"/>
      <c r="E33" s="23"/>
      <c r="F33" s="23"/>
      <c r="G33" s="24"/>
      <c r="H33" s="2"/>
      <c r="I33" s="2"/>
      <c r="J33" s="2"/>
      <c r="L33" s="6">
        <v>14879993339</v>
      </c>
      <c r="M33" s="1" t="s">
        <v>18</v>
      </c>
    </row>
    <row r="34" spans="2:13" s="1" customFormat="1" x14ac:dyDescent="0.3">
      <c r="B34" s="22" t="s">
        <v>11</v>
      </c>
      <c r="C34" s="23"/>
      <c r="D34" s="23"/>
      <c r="E34" s="23"/>
      <c r="F34" s="23"/>
      <c r="G34" s="24"/>
      <c r="H34" s="2"/>
      <c r="I34" s="2"/>
      <c r="J34" s="2"/>
      <c r="L34" s="6">
        <v>247752690</v>
      </c>
      <c r="M34" s="1" t="s">
        <v>19</v>
      </c>
    </row>
    <row r="35" spans="2:13" s="1" customFormat="1" ht="17.25" thickBot="1" x14ac:dyDescent="0.35">
      <c r="B35" s="27"/>
      <c r="C35" s="28"/>
      <c r="D35" s="28"/>
      <c r="E35" s="28"/>
      <c r="F35" s="28"/>
      <c r="G35" s="29"/>
      <c r="H35" s="2"/>
      <c r="I35" s="2"/>
      <c r="J35" s="2"/>
      <c r="L35" s="6">
        <v>148633650</v>
      </c>
      <c r="M35" s="1" t="s">
        <v>20</v>
      </c>
    </row>
    <row r="36" spans="2:13" s="1" customFormat="1" x14ac:dyDescent="0.3">
      <c r="B36" s="2"/>
      <c r="C36" s="2"/>
      <c r="D36" s="2"/>
      <c r="E36" s="2"/>
      <c r="F36" s="2"/>
      <c r="G36" s="2"/>
      <c r="H36" s="2"/>
      <c r="I36" s="2"/>
      <c r="J36" s="2"/>
      <c r="L36" s="6">
        <v>981125710</v>
      </c>
      <c r="M36" s="1" t="s">
        <v>21</v>
      </c>
    </row>
    <row r="37" spans="2:13" s="1" customFormat="1" x14ac:dyDescent="0.3">
      <c r="B37" s="2"/>
      <c r="C37" s="2"/>
      <c r="D37" s="2"/>
      <c r="E37" s="2"/>
      <c r="F37" s="2"/>
      <c r="G37" s="2"/>
      <c r="H37" s="2"/>
      <c r="I37" s="2"/>
      <c r="J37" s="2"/>
      <c r="L37" s="6">
        <f>+L33-L34-L35-L36</f>
        <v>13502481289</v>
      </c>
    </row>
    <row r="38" spans="2:13" s="1" customFormat="1" x14ac:dyDescent="0.3">
      <c r="B38" s="2"/>
      <c r="C38" s="2"/>
      <c r="D38" s="2"/>
      <c r="E38" s="2"/>
      <c r="F38" s="2"/>
      <c r="G38" s="2"/>
      <c r="H38" s="2"/>
      <c r="I38" s="2"/>
      <c r="J38" s="2"/>
      <c r="L38" s="6">
        <f>+L37/1.37</f>
        <v>9855825758.3941593</v>
      </c>
    </row>
    <row r="39" spans="2:13" s="1" customFormat="1" x14ac:dyDescent="0.3">
      <c r="B39" s="2"/>
      <c r="C39" s="2"/>
      <c r="D39" s="2"/>
      <c r="E39" s="2"/>
      <c r="F39" s="2"/>
      <c r="G39" s="2"/>
      <c r="H39" s="2"/>
      <c r="I39" s="2"/>
      <c r="J39" s="2"/>
      <c r="L39" s="6">
        <f>+L36+L35+L34</f>
        <v>1377512050</v>
      </c>
    </row>
    <row r="40" spans="2:13" s="1" customFormat="1" x14ac:dyDescent="0.3">
      <c r="B40" s="2"/>
      <c r="C40" s="2"/>
      <c r="D40" s="2"/>
      <c r="E40" s="2"/>
      <c r="F40" s="2"/>
      <c r="G40" s="2"/>
      <c r="H40" s="2"/>
      <c r="I40" s="2"/>
      <c r="J40" s="2"/>
      <c r="L40" s="6">
        <f>+L33-L34-L35-L36-G17</f>
        <v>13502481289</v>
      </c>
    </row>
    <row r="41" spans="2:13" s="1" customFormat="1" x14ac:dyDescent="0.3">
      <c r="B41" s="2"/>
      <c r="C41" s="2"/>
      <c r="D41" s="2"/>
      <c r="E41" s="2"/>
      <c r="F41" s="2"/>
      <c r="G41" s="2"/>
      <c r="H41" s="2"/>
      <c r="I41" s="2"/>
      <c r="J41" s="2"/>
      <c r="L41" s="6"/>
    </row>
    <row r="42" spans="2:13" s="1" customFormat="1" x14ac:dyDescent="0.3">
      <c r="B42" s="2"/>
      <c r="C42" s="2"/>
      <c r="D42" s="2"/>
      <c r="E42" s="2"/>
      <c r="F42" s="2"/>
      <c r="G42" s="2"/>
      <c r="H42" s="2"/>
      <c r="I42" s="2"/>
      <c r="J42" s="2"/>
      <c r="L42" s="6">
        <f>+G18+L36+L35</f>
        <v>1129759360</v>
      </c>
    </row>
    <row r="43" spans="2:13" s="1" customFormat="1" x14ac:dyDescent="0.3">
      <c r="B43" s="2"/>
      <c r="C43" s="2"/>
      <c r="D43" s="2"/>
      <c r="E43" s="2"/>
      <c r="F43" s="2"/>
      <c r="G43" s="2"/>
      <c r="H43" s="2"/>
      <c r="I43" s="2"/>
      <c r="J43" s="2"/>
      <c r="L43" s="6"/>
    </row>
    <row r="44" spans="2:13" s="1" customFormat="1" x14ac:dyDescent="0.3">
      <c r="B44" s="2"/>
      <c r="C44" s="2"/>
      <c r="D44" s="2"/>
      <c r="E44" s="2"/>
      <c r="F44" s="2"/>
      <c r="G44" s="2"/>
      <c r="H44" s="2"/>
      <c r="I44" s="2"/>
      <c r="J44" s="2"/>
      <c r="L44" s="6"/>
    </row>
    <row r="45" spans="2:13" s="1" customFormat="1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2:13" s="1" customFormat="1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2:13" s="1" customFormat="1" x14ac:dyDescent="0.3">
      <c r="B47" s="2"/>
      <c r="C47" s="2"/>
      <c r="D47" s="2"/>
      <c r="E47" s="2"/>
      <c r="F47" s="2"/>
      <c r="G47" s="2"/>
      <c r="H47" s="2"/>
      <c r="I47" s="2"/>
      <c r="J47" s="2"/>
    </row>
    <row r="48" spans="2:13" s="1" customFormat="1" x14ac:dyDescent="0.3">
      <c r="B48" s="2"/>
      <c r="C48" s="2"/>
      <c r="D48" s="2"/>
      <c r="E48" s="2"/>
      <c r="F48" s="2"/>
      <c r="G48" s="2"/>
      <c r="H48" s="2"/>
      <c r="I48" s="2"/>
      <c r="J48" s="2"/>
    </row>
    <row r="49" spans="2:10" s="1" customFormat="1" x14ac:dyDescent="0.3">
      <c r="B49" s="2"/>
      <c r="C49" s="2"/>
      <c r="D49" s="2"/>
      <c r="E49" s="2"/>
      <c r="F49" s="2"/>
      <c r="G49" s="2"/>
      <c r="H49" s="2"/>
      <c r="I49" s="2"/>
      <c r="J49" s="2"/>
    </row>
    <row r="50" spans="2:10" s="1" customFormat="1" x14ac:dyDescent="0.3">
      <c r="B50" s="2"/>
      <c r="C50" s="2"/>
      <c r="D50" s="2"/>
      <c r="E50" s="2"/>
      <c r="F50" s="2"/>
      <c r="G50" s="2"/>
      <c r="H50" s="2"/>
      <c r="I50" s="2"/>
      <c r="J50" s="2"/>
    </row>
    <row r="51" spans="2:10" s="1" customFormat="1" x14ac:dyDescent="0.3">
      <c r="B51" s="2"/>
      <c r="C51" s="2"/>
      <c r="D51" s="2"/>
      <c r="E51" s="2"/>
      <c r="F51" s="2"/>
      <c r="G51" s="2"/>
      <c r="H51" s="2"/>
      <c r="I51" s="2"/>
      <c r="J51" s="2"/>
    </row>
    <row r="52" spans="2:10" s="1" customFormat="1" x14ac:dyDescent="0.3">
      <c r="B52" s="2"/>
      <c r="C52" s="2"/>
      <c r="D52" s="2"/>
      <c r="E52" s="2"/>
      <c r="F52" s="2"/>
      <c r="G52" s="2"/>
      <c r="H52" s="2"/>
      <c r="I52" s="2"/>
      <c r="J52" s="2"/>
    </row>
    <row r="53" spans="2:10" s="1" customFormat="1" x14ac:dyDescent="0.3">
      <c r="B53" s="2"/>
      <c r="C53" s="2"/>
      <c r="D53" s="2"/>
      <c r="E53" s="2"/>
      <c r="F53" s="2"/>
      <c r="G53" s="2"/>
      <c r="H53" s="2"/>
      <c r="I53" s="2"/>
      <c r="J53" s="2"/>
    </row>
  </sheetData>
  <mergeCells count="25">
    <mergeCell ref="B20:G20"/>
    <mergeCell ref="B21:G21"/>
    <mergeCell ref="B19:G19"/>
    <mergeCell ref="C16:E16"/>
    <mergeCell ref="C11:E11"/>
    <mergeCell ref="C14:D14"/>
    <mergeCell ref="B18:F18"/>
    <mergeCell ref="B17:F17"/>
    <mergeCell ref="C13:D13"/>
    <mergeCell ref="C12:D12"/>
    <mergeCell ref="C15:F15"/>
    <mergeCell ref="B3:G3"/>
    <mergeCell ref="B2:G2"/>
    <mergeCell ref="B6:F6"/>
    <mergeCell ref="C10:F10"/>
    <mergeCell ref="B7:F7"/>
    <mergeCell ref="B4:G4"/>
    <mergeCell ref="B8:G8"/>
    <mergeCell ref="B5:F5"/>
    <mergeCell ref="B27:G27"/>
    <mergeCell ref="B22:G22"/>
    <mergeCell ref="B23:G23"/>
    <mergeCell ref="B24:G24"/>
    <mergeCell ref="B25:G25"/>
    <mergeCell ref="B26:G26"/>
  </mergeCells>
  <pageMargins left="0.7" right="0.7" top="0.75" bottom="0.75" header="0.3" footer="0.3"/>
  <pageSetup scale="63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TORRE</vt:lpstr>
      <vt:lpstr>TORRE!Área_de_impresión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Andres Lozada Herrera</cp:lastModifiedBy>
  <cp:lastPrinted>2018-03-26T14:48:26Z</cp:lastPrinted>
  <dcterms:created xsi:type="dcterms:W3CDTF">2015-04-29T19:59:23Z</dcterms:created>
  <dcterms:modified xsi:type="dcterms:W3CDTF">2022-07-12T20:27:37Z</dcterms:modified>
</cp:coreProperties>
</file>