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2"/>
  <workbookPr defaultThemeVersion="124226"/>
  <mc:AlternateContent xmlns:mc="http://schemas.openxmlformats.org/markup-compatibility/2006">
    <mc:Choice Requires="x15">
      <x15ac:absPath xmlns:x15ac="http://schemas.microsoft.com/office/spreadsheetml/2010/11/ac" url="/Users/danielaealvearp/Desktop/VICETECNICA /"/>
    </mc:Choice>
  </mc:AlternateContent>
  <xr:revisionPtr revIDLastSave="0" documentId="8_{E6B58682-82B6-394F-B5C7-753E699EBCAF}" xr6:coauthVersionLast="47" xr6:coauthVersionMax="47" xr10:uidLastSave="{00000000-0000-0000-0000-000000000000}"/>
  <bookViews>
    <workbookView xWindow="0" yWindow="460" windowWidth="21840" windowHeight="13140" activeTab="2" xr2:uid="{00000000-000D-0000-FFFF-FFFF00000000}"/>
  </bookViews>
  <sheets>
    <sheet name="Instrucciones" sheetId="9" state="hidden" r:id="rId1"/>
    <sheet name="LISTA DE PROCESOS" sheetId="10" state="hidden" r:id="rId2"/>
    <sheet name="Formato Matriz" sheetId="7" r:id="rId3"/>
    <sheet name="Hoja1" sheetId="11" r:id="rId4"/>
    <sheet name="RIESGO DEL PROYECTO" sheetId="6" state="hidden" r:id="rId5"/>
    <sheet name="Prob. e Impacto" sheetId="5" state="hidden" r:id="rId6"/>
  </sheets>
  <definedNames>
    <definedName name="_xlnm._FilterDatabase" localSheetId="2" hidden="1">'Formato Matriz'!$B$6:$T$44</definedName>
    <definedName name="_xlnm.Print_Area" localSheetId="2">'Formato Matriz'!$A$1:$Q$53</definedName>
    <definedName name="_xlnm.Print_Area" localSheetId="5">'Prob. e Impacto'!$A$1:$K$18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6" i="7" l="1"/>
  <c r="N36" i="7"/>
  <c r="P36" i="7" s="1"/>
  <c r="M36" i="7"/>
  <c r="O42" i="7" l="1"/>
  <c r="N42" i="7"/>
  <c r="P42" i="7" s="1"/>
  <c r="M42" i="7"/>
  <c r="O27" i="7" l="1"/>
  <c r="N27" i="7"/>
  <c r="P27" i="7" s="1"/>
  <c r="M27" i="7"/>
  <c r="O26" i="7" l="1"/>
  <c r="N26" i="7"/>
  <c r="P26" i="7" s="1"/>
  <c r="M26" i="7"/>
  <c r="O20" i="7"/>
  <c r="N20" i="7"/>
  <c r="P20" i="7" s="1"/>
  <c r="M20" i="7"/>
  <c r="M16" i="7" l="1"/>
  <c r="N16" i="7"/>
  <c r="P16" i="7" s="1"/>
  <c r="O16" i="7"/>
  <c r="O46" i="7" l="1"/>
  <c r="N46" i="7"/>
  <c r="P46" i="7" s="1"/>
  <c r="M46" i="7"/>
  <c r="O45" i="7"/>
  <c r="N45" i="7"/>
  <c r="P45" i="7" s="1"/>
  <c r="M45" i="7"/>
  <c r="N7" i="7" l="1"/>
  <c r="P7" i="7" s="1"/>
  <c r="O33" i="7" l="1"/>
  <c r="N33" i="7"/>
  <c r="P33" i="7" s="1"/>
  <c r="M33" i="7"/>
  <c r="O40" i="7"/>
  <c r="N40" i="7"/>
  <c r="P40" i="7" s="1"/>
  <c r="M40" i="7"/>
  <c r="N24" i="7" l="1"/>
  <c r="T5" i="7" l="1"/>
  <c r="M13" i="7"/>
  <c r="N13" i="7"/>
  <c r="P13" i="7" s="1"/>
  <c r="O13" i="7"/>
  <c r="M14" i="7"/>
  <c r="N14" i="7"/>
  <c r="P14" i="7" s="1"/>
  <c r="O14" i="7"/>
  <c r="M15" i="7"/>
  <c r="N15" i="7"/>
  <c r="P15" i="7" s="1"/>
  <c r="O15" i="7"/>
  <c r="M17" i="7"/>
  <c r="N17" i="7"/>
  <c r="P17" i="7" s="1"/>
  <c r="O17" i="7"/>
  <c r="M18" i="7"/>
  <c r="N18" i="7"/>
  <c r="P18" i="7" s="1"/>
  <c r="O18" i="7"/>
  <c r="M19" i="7"/>
  <c r="N19" i="7"/>
  <c r="P19" i="7" s="1"/>
  <c r="O19" i="7"/>
  <c r="M21" i="7"/>
  <c r="N21" i="7"/>
  <c r="P21" i="7" s="1"/>
  <c r="O21" i="7"/>
  <c r="M22" i="7"/>
  <c r="N22" i="7"/>
  <c r="P22" i="7" s="1"/>
  <c r="O22" i="7"/>
  <c r="M23" i="7"/>
  <c r="N23" i="7"/>
  <c r="P23" i="7" s="1"/>
  <c r="O23" i="7"/>
  <c r="M24" i="7"/>
  <c r="P24" i="7"/>
  <c r="O24" i="7"/>
  <c r="M25" i="7"/>
  <c r="N25" i="7"/>
  <c r="P25" i="7" s="1"/>
  <c r="O25" i="7"/>
  <c r="M28" i="7"/>
  <c r="N28" i="7"/>
  <c r="P28" i="7" s="1"/>
  <c r="O28" i="7"/>
  <c r="M29" i="7"/>
  <c r="N29" i="7"/>
  <c r="P29" i="7" s="1"/>
  <c r="O29" i="7"/>
  <c r="M30" i="7"/>
  <c r="N30" i="7"/>
  <c r="P30" i="7" s="1"/>
  <c r="O30" i="7"/>
  <c r="M31" i="7"/>
  <c r="N31" i="7"/>
  <c r="P31" i="7" s="1"/>
  <c r="O31" i="7"/>
  <c r="M32" i="7"/>
  <c r="N32" i="7"/>
  <c r="P32" i="7" s="1"/>
  <c r="O32" i="7"/>
  <c r="M34" i="7"/>
  <c r="N34" i="7"/>
  <c r="P34" i="7" s="1"/>
  <c r="O34" i="7"/>
  <c r="M35" i="7"/>
  <c r="N35" i="7"/>
  <c r="P35" i="7" s="1"/>
  <c r="O35" i="7"/>
  <c r="M37" i="7"/>
  <c r="N37" i="7"/>
  <c r="P37" i="7" s="1"/>
  <c r="O37" i="7"/>
  <c r="M38" i="7"/>
  <c r="N38" i="7"/>
  <c r="P38" i="7" s="1"/>
  <c r="O38" i="7"/>
  <c r="M39" i="7"/>
  <c r="N39" i="7"/>
  <c r="P39" i="7" s="1"/>
  <c r="O39" i="7"/>
  <c r="M41" i="7"/>
  <c r="N41" i="7"/>
  <c r="P41" i="7" s="1"/>
  <c r="O41" i="7"/>
  <c r="M43" i="7"/>
  <c r="N43" i="7"/>
  <c r="P43" i="7" s="1"/>
  <c r="O43" i="7"/>
  <c r="M44" i="7"/>
  <c r="N44" i="7"/>
  <c r="P44" i="7" s="1"/>
  <c r="O44" i="7"/>
  <c r="N11" i="7"/>
  <c r="P11" i="7" s="1"/>
  <c r="O11" i="7"/>
  <c r="M11" i="7"/>
  <c r="M12" i="7"/>
  <c r="M8" i="7"/>
  <c r="M9" i="7"/>
  <c r="M10" i="7"/>
  <c r="M7" i="7"/>
  <c r="O7" i="7"/>
  <c r="T3" i="7" l="1"/>
  <c r="T12" i="7"/>
  <c r="T6" i="7" l="1"/>
  <c r="N8" i="7"/>
  <c r="O8" i="7"/>
  <c r="O9" i="7"/>
  <c r="O10" i="7"/>
  <c r="O12" i="7"/>
  <c r="T4" i="7" l="1"/>
  <c r="P8" i="7"/>
  <c r="N12" i="7"/>
  <c r="N10" i="7"/>
  <c r="N9" i="7"/>
  <c r="P9" i="7" l="1"/>
  <c r="P10" i="7"/>
  <c r="P12" i="7"/>
  <c r="D3" i="6"/>
  <c r="F3" i="6"/>
  <c r="D5" i="6"/>
  <c r="D7" i="6"/>
  <c r="F6" i="6"/>
  <c r="G6" i="6"/>
  <c r="E7" i="6"/>
  <c r="F5" i="6"/>
  <c r="E4" i="6"/>
  <c r="D4" i="6"/>
  <c r="H3" i="6"/>
  <c r="G3" i="6"/>
  <c r="E5" i="6"/>
  <c r="H5" i="6"/>
  <c r="G5" i="6"/>
  <c r="G4" i="6"/>
  <c r="H7" i="6"/>
  <c r="H4" i="6"/>
  <c r="H6" i="6"/>
  <c r="F7" i="6"/>
  <c r="F4" i="6"/>
  <c r="E6" i="6"/>
  <c r="D6" i="6"/>
  <c r="E3" i="6"/>
  <c r="G7" i="6"/>
</calcChain>
</file>

<file path=xl/sharedStrings.xml><?xml version="1.0" encoding="utf-8"?>
<sst xmlns="http://schemas.openxmlformats.org/spreadsheetml/2006/main" count="328" uniqueCount="224">
  <si>
    <t>Contratista</t>
  </si>
  <si>
    <t>IMPACTO</t>
  </si>
  <si>
    <t>Impacto</t>
  </si>
  <si>
    <t>No.</t>
  </si>
  <si>
    <t>CALIFICACIÓN</t>
  </si>
  <si>
    <t>DESCRIPCIÓN</t>
  </si>
  <si>
    <t>DEFINICIÓN</t>
  </si>
  <si>
    <t>RARO</t>
  </si>
  <si>
    <t>No se espera que ocurra en este proyecto</t>
  </si>
  <si>
    <t>IMPROBABLE</t>
  </si>
  <si>
    <t>Baja probabilidad pero puede ocurrir durante el proyecto</t>
  </si>
  <si>
    <t>POSIBLE</t>
  </si>
  <si>
    <t>Es posible que ocurra durante el proyecto.</t>
  </si>
  <si>
    <t>PROBABLE</t>
  </si>
  <si>
    <t>Probablemente ocurrirá una vez en algún momento durante el proyecto.</t>
  </si>
  <si>
    <t>CERTEZA</t>
  </si>
  <si>
    <t>DESCRIPTOR</t>
  </si>
  <si>
    <t xml:space="preserve">ALCANCE </t>
  </si>
  <si>
    <t>CALIDAD</t>
  </si>
  <si>
    <t xml:space="preserve">
REPUTACIONAL
</t>
  </si>
  <si>
    <t>LEGAL</t>
  </si>
  <si>
    <t>INSIGNIFICANTE</t>
  </si>
  <si>
    <t>Incremento  &lt; 5%</t>
  </si>
  <si>
    <t>Retraso  &lt;5%
95%&lt;SPI&lt;100%</t>
  </si>
  <si>
    <t>No es perceptible o importante</t>
  </si>
  <si>
    <t>Disminución de la calidad apenas perceptible</t>
  </si>
  <si>
    <t>MENOR</t>
  </si>
  <si>
    <t xml:space="preserve">Incremento &gt;5,1% &lt;10%
</t>
  </si>
  <si>
    <t>Retraso &gt;5% &lt;10%
90&lt;SPI&lt;95%</t>
  </si>
  <si>
    <t>El proyecto sigue a pesar de</t>
  </si>
  <si>
    <t>Disminución de la calidad mínima, no afecta en forma significativa los resultados del proyecto</t>
  </si>
  <si>
    <t>MODERADO</t>
  </si>
  <si>
    <t xml:space="preserve">Incremento del  &gt;10,1% -  &lt;15% 
</t>
  </si>
  <si>
    <t>Retraso del  &gt;10% -  &lt;15% 
85&lt;SPI&lt;90</t>
  </si>
  <si>
    <t xml:space="preserve">El proyecto se afecta </t>
  </si>
  <si>
    <t>La reducción de  la calidad requiere la aprobación del cliente</t>
  </si>
  <si>
    <r>
      <rPr>
        <b/>
        <sz val="10"/>
        <rFont val="Calibri"/>
        <family val="2"/>
        <scheme val="minor"/>
      </rPr>
      <t>Publicidad Negativa</t>
    </r>
    <r>
      <rPr>
        <sz val="10"/>
        <rFont val="Calibri"/>
        <family val="2"/>
        <scheme val="minor"/>
      </rPr>
      <t xml:space="preserve">
* Afecta medianamente la imagen de la Entidad ante las partes interesadas a nivel Regional
* Posibilidad de perdida de algunos clientes
* Incremento significativo del volumen de quejas.</t>
    </r>
  </si>
  <si>
    <t>* Saciones por parte de los Entes de control
* Acciones judiciales por parte de terceros</t>
  </si>
  <si>
    <t>MAYOR</t>
  </si>
  <si>
    <t xml:space="preserve">Incremento &gt;15,1% - &lt;20%
</t>
  </si>
  <si>
    <t>Retraso &gt;15% - &lt;20%
85%&lt;SPI=&lt;80%</t>
  </si>
  <si>
    <t>No se cumple con los entregables</t>
  </si>
  <si>
    <t>Reducción de la calidad inaceptable para el cliente</t>
  </si>
  <si>
    <t>CATASTROFICO</t>
  </si>
  <si>
    <t xml:space="preserve">Incremento &gt;20%
</t>
  </si>
  <si>
    <t>Retraso &gt;20%
SPI&lt;80%</t>
  </si>
  <si>
    <t>Compromete la continuidad del proyecto</t>
  </si>
  <si>
    <t>El entregable terminado es inaceptable para el cliente</t>
  </si>
  <si>
    <r>
      <rPr>
        <b/>
        <sz val="10"/>
        <rFont val="Calibri"/>
        <family val="2"/>
        <scheme val="minor"/>
      </rPr>
      <t>Desprestigio</t>
    </r>
    <r>
      <rPr>
        <sz val="10"/>
        <rFont val="Calibri"/>
        <family val="2"/>
        <scheme val="minor"/>
      </rPr>
      <t xml:space="preserve">
* Afecta gravemente la imagen de la Entidad ante las partes interesadas a nivel Nacional e Internacional.
* Imposibilidad de conseguir nuevos clientes.</t>
    </r>
  </si>
  <si>
    <t>* La entidad será intervenida por parte de la SFC
* Se declara el siniestro del proyecto</t>
  </si>
  <si>
    <t>MAPA DE RIESGOS - COLORIMETRÍA</t>
  </si>
  <si>
    <t>PROBABILIDAD</t>
  </si>
  <si>
    <t>Inusual</t>
  </si>
  <si>
    <t>menor igual a 1</t>
  </si>
  <si>
    <t>Bajo</t>
  </si>
  <si>
    <t>2 y 3</t>
  </si>
  <si>
    <t>Medio</t>
  </si>
  <si>
    <t>4 y 8</t>
  </si>
  <si>
    <t>Alto</t>
  </si>
  <si>
    <t>9 a 16</t>
  </si>
  <si>
    <t>Extremo</t>
  </si>
  <si>
    <t>17 a 25</t>
  </si>
  <si>
    <t>SPI: Indicador de desempeño del cronograma</t>
  </si>
  <si>
    <t>Responsable</t>
  </si>
  <si>
    <t>Nivel de Riesgo</t>
  </si>
  <si>
    <t xml:space="preserve">Alcance </t>
  </si>
  <si>
    <t>Calidad</t>
  </si>
  <si>
    <t>Reputacional</t>
  </si>
  <si>
    <t>Legal</t>
  </si>
  <si>
    <t>Retraso en el inicio del contrato debido a la falta de cumplimiento de los requisitos previos a la firma del acta de inicio.</t>
  </si>
  <si>
    <t>COSTO DEL PROYECTO</t>
  </si>
  <si>
    <t>TIEMPO DEL PROYECTO</t>
  </si>
  <si>
    <t>Costo del contrato</t>
  </si>
  <si>
    <t>Tiempo del contrato</t>
  </si>
  <si>
    <r>
      <rPr>
        <b/>
        <sz val="10"/>
        <rFont val="Calibri"/>
        <family val="2"/>
        <scheme val="minor"/>
      </rPr>
      <t>Comentarios al interior del Gremio</t>
    </r>
    <r>
      <rPr>
        <sz val="10"/>
        <rFont val="Calibri"/>
        <family val="2"/>
        <scheme val="minor"/>
      </rPr>
      <t xml:space="preserve">
Afecta en menor grado la imagen de la Entidad ante las partes interesadas.</t>
    </r>
  </si>
  <si>
    <r>
      <rPr>
        <b/>
        <sz val="10"/>
        <rFont val="Calibri"/>
        <family val="2"/>
        <scheme val="minor"/>
      </rPr>
      <t>Comentarios al interior de la Entidad</t>
    </r>
    <r>
      <rPr>
        <sz val="10"/>
        <rFont val="Calibri"/>
        <family val="2"/>
        <scheme val="minor"/>
      </rPr>
      <t xml:space="preserve">
No afecta la imagen de la entidad ante las partes interesadas externas.</t>
    </r>
  </si>
  <si>
    <t>*Glosa o llamado de atención por parte de entes de control externos</t>
  </si>
  <si>
    <t>Muy alta probabilidad de ocurrencia durante el proyecto y/o ha ocurrido varias veces en proyectos similares.</t>
  </si>
  <si>
    <r>
      <rPr>
        <b/>
        <sz val="10"/>
        <rFont val="Calibri"/>
        <family val="2"/>
        <scheme val="minor"/>
      </rPr>
      <t>Mala Imagen</t>
    </r>
    <r>
      <rPr>
        <sz val="10"/>
        <rFont val="Calibri"/>
        <family val="2"/>
        <scheme val="minor"/>
      </rPr>
      <t xml:space="preserve">
* Afecta altamente la imagen de la Entidad ante las partes interesadas a nivel nacional
* Posibilidad de perdida masiva de clientes.</t>
    </r>
  </si>
  <si>
    <t>*Multa pecuniaria a favor del Tesoro
*Nacional u otros terceros.</t>
  </si>
  <si>
    <t>CRITERIOS DE PROBABILIDAD</t>
  </si>
  <si>
    <t>CRITERIOS DE IMPACTO</t>
  </si>
  <si>
    <t>Sobrecostos en la ejecución del contrato debido al alza inesperada de insumos no regulados.</t>
  </si>
  <si>
    <t>Pérdida de la información física o electrónica debido a errores humanos, almacenamiento inadecuado o fallas en los sistemas de información.</t>
  </si>
  <si>
    <t>Riesgo/Causa</t>
  </si>
  <si>
    <t xml:space="preserve">Dificultades, parálisis o imposibilidad en la ejecución del contrato debido a grupos al margen de la ley. </t>
  </si>
  <si>
    <t>Deficiencias en la elaboración de la propuesta a Findeter debido a desconocimiento de las condiciones reales y actuales del mercado o falta de experticia.</t>
  </si>
  <si>
    <t>1. En la pestaña "Formato Matriz" diligencie la columna "Riesgo/Causa". Utilice la base de riesgos en la pestaña "Riesgos" para identificar los riesgos que aplican.</t>
  </si>
  <si>
    <t>INSTRUCCIONES</t>
  </si>
  <si>
    <t>2. Teniendo en cuenta la información en la pestaña "Prob. E Impacto", valore los riesgos que identificó.</t>
  </si>
  <si>
    <t>Afectación a los derechos humanos del personal del contratista/interventor debido a deficiencias en sus políticas y procesos de contratación.</t>
  </si>
  <si>
    <t>RIESGOS ASOCIADOS A LA INFORMACIÓN</t>
  </si>
  <si>
    <t>RIESGOS AMBIENTALES</t>
  </si>
  <si>
    <t>RIESGOS ASOCIADOS CON TERCEROS</t>
  </si>
  <si>
    <t>RIESGOS LABORALES</t>
  </si>
  <si>
    <t>RIESGOS FINANCIEROS</t>
  </si>
  <si>
    <t>Sobrecostos en la ejecución del contrato debido a la estimación errada de los costos inherentes a la ejecución del mismo.</t>
  </si>
  <si>
    <t>RIESGOS DE MANO DE OBRA, MATERIALES Y EQUIPOS</t>
  </si>
  <si>
    <t>RIESGOS DE CONTRATACIÓN</t>
  </si>
  <si>
    <t>RIESGOS ASOCIADOS A LOS ENTREGABLES</t>
  </si>
  <si>
    <t>Compartido</t>
  </si>
  <si>
    <t>Ausencia del personal del contratista debido al inoportuno pago de salarios, prestaciones sociales e indemnizaciones.</t>
  </si>
  <si>
    <t>Radicación incorrecta de las cuentas de cobro (correctamente diligenciadas, firmadas y a tiempo).</t>
  </si>
  <si>
    <t>Probabilidad</t>
  </si>
  <si>
    <t>RIESGO REGULATORIO Y POLITICO</t>
  </si>
  <si>
    <t>P</t>
  </si>
  <si>
    <t>I</t>
  </si>
  <si>
    <t>* Glosas de interventoria 
* Glosas  de Auditoría interna y/o  Revisoría fiscal</t>
  </si>
  <si>
    <t>Reproceso en las convocatorias debido a que la convocatoria resulta desierta.</t>
  </si>
  <si>
    <t>Afectación a la ejecución del contrato debido a la existencia de características o condiciones del terreno adversas.</t>
  </si>
  <si>
    <t>Afectación a la ejecución del contrato debido a retrasos en las autorizaciones requeridas por parte de un tercero.</t>
  </si>
  <si>
    <t>Afectación a la ejecución del contrato debido a falta de Coordinación Interinstitucional.</t>
  </si>
  <si>
    <t>Afectación a la ejecución del contrato debido a la falta de disponibilidad de equipo técnico calificado en el momento de inicio del mismo.</t>
  </si>
  <si>
    <t>Afectación a la ejecución del contrato debido a escasez de materiales y equipos requeridos.</t>
  </si>
  <si>
    <t>Afectación a la ejecución del contrato debido a insolvencia económica del contratista/interventor.</t>
  </si>
  <si>
    <t>Afectación a la ejecución del contrato debido a retrasos en la gestión administrativa a cargo de la Fiducia.</t>
  </si>
  <si>
    <t>Afectación a la ejecución del contrato debido a entregables insuficientes, defectuosos, y/o incompletos según el alcance y las especificaciones técnicas establecidas.</t>
  </si>
  <si>
    <t>Afectación a la ejecución del contrato debido a dificultad en el acceso a las fuentes de información.</t>
  </si>
  <si>
    <t>Modificaciones de algunos de los productos a entregar y/o modificaciones de algunos de los alcances del contrato sin aprobación de la supervisión/interventoría.</t>
  </si>
  <si>
    <t>LAS CELDAS QUE ENCUENTRE EN ESTE COLOR, SON CELDAS A DILIGENCIAR</t>
  </si>
  <si>
    <t>3. Si considera que uno de los riesgos expuestos en la hoja "Formato Matriz" no aplica al proyecto, elimine la fila que lo contiene.</t>
  </si>
  <si>
    <t>4. Si considera que hace falta algún riesgo diferente a los expuestos en la tabla, puede incluirlo y realizar la valoración. Extienda las celdas que estan formuladas.</t>
  </si>
  <si>
    <t>Raro</t>
  </si>
  <si>
    <t>Improbable</t>
  </si>
  <si>
    <t>Posible</t>
  </si>
  <si>
    <t>Probable</t>
  </si>
  <si>
    <t>Certeza</t>
  </si>
  <si>
    <t>PROCESO INVOLUCRADO</t>
  </si>
  <si>
    <t>PARTICIPA EN EL PROYECTO</t>
  </si>
  <si>
    <t>N</t>
  </si>
  <si>
    <t>SI</t>
  </si>
  <si>
    <t>NO</t>
  </si>
  <si>
    <t>Indique en esta lista cuales procesos se veran involucrados en la realización de su proyecto</t>
  </si>
  <si>
    <t>Direccionamiento y Planeación</t>
  </si>
  <si>
    <t>Estrategia Financiera</t>
  </si>
  <si>
    <t>Gestión de Riesgos</t>
  </si>
  <si>
    <t>Control de Gestión Interinstitucional</t>
  </si>
  <si>
    <t>Gestión Comercial</t>
  </si>
  <si>
    <t>Gestión de Operaciones Activas</t>
  </si>
  <si>
    <t>Gestión de Operaciones Pasivas</t>
  </si>
  <si>
    <t>Asesoría al Desarrollo Territorial Integrado</t>
  </si>
  <si>
    <t>Inicio</t>
  </si>
  <si>
    <t>Planeación</t>
  </si>
  <si>
    <t>Ejecución</t>
  </si>
  <si>
    <t>Cierre</t>
  </si>
  <si>
    <t>Monitoreo y Control</t>
  </si>
  <si>
    <t>Gestión de Tecnología</t>
  </si>
  <si>
    <t>Gestión Jurídica</t>
  </si>
  <si>
    <t>Gestión Contractual</t>
  </si>
  <si>
    <t>Gestión de Cartera</t>
  </si>
  <si>
    <t>Gestión Administrativa</t>
  </si>
  <si>
    <t>Gestión de Talento Humano</t>
  </si>
  <si>
    <t>Operaciones Financieras</t>
  </si>
  <si>
    <t>Gestión de Contabilidad</t>
  </si>
  <si>
    <t>Gestión de Mejoramiento Continuo</t>
  </si>
  <si>
    <t>5. En la pestaña "Lista de Procesos" por favor indique los procesos que serán usados para desarrollar el proyecto.</t>
  </si>
  <si>
    <t>Afectación a la ejecución del contrato debido daños o fallos en los equipos o instalaciones necesarias en la ejecución del contrato</t>
  </si>
  <si>
    <t>Pérdida de personal calificado o experimentado debido a muerte, accidente, rotación constante o retiro del mismo.</t>
  </si>
  <si>
    <t>Afectación en la ejecución del contrato debido a errores o fallas en las metodologías adoptadas por el contratistas.</t>
  </si>
  <si>
    <t>Contratante</t>
  </si>
  <si>
    <t>Mitigantes Sugeridos</t>
  </si>
  <si>
    <t>Tanto la Entidad como el contratista deberán informarse sobre las anomalias en el orden público que puedan afectar el cumplimiento del contrato.</t>
  </si>
  <si>
    <t>Análisis del sector y estudio de mercado por parte de la entidad contratante.</t>
  </si>
  <si>
    <t>Seguimiento en materia climática y ambiental a la ejecución del contrato y emisión de alertas tempranas.</t>
  </si>
  <si>
    <t>Afectación a la ejecución del contrato debido a cambios tecnológicos en los equipos requeridos para la ejecución del mismo.</t>
  </si>
  <si>
    <t>Realizar pruebas y ensayos pertinentes de la efectividad de las metodologías propuestas.</t>
  </si>
  <si>
    <t>Verificar el cumplimiento de los requisitos establecidos, previo a la entrega de los productos.</t>
  </si>
  <si>
    <t>Asumir los sobrecostos derivados de la materialización de este riesgo.</t>
  </si>
  <si>
    <t>Verificar el cumplimiento a lo estipulado en el Manual Operativo previo a la radicación de las cuentas de cobro.</t>
  </si>
  <si>
    <t xml:space="preserve">El contratista deberá detentar una capacidad financiera suficiente para ejecutar el objeto contractual, lo cual es verificado en la oferta presentada, y así mismo deberá estructurar un plan financiero que permita cumplir con el objeto y las obligaciones pactadas. </t>
  </si>
  <si>
    <t xml:space="preserve">El contratista deberá contemplar planes de contingencia y continuidad del negocio frente a estas situaciones. </t>
  </si>
  <si>
    <t>El contratista deberá presentar al momento de radicar su respectiva factura o cuenta de cobro, soportes de pagos de salarios y prestaciones sociales.</t>
  </si>
  <si>
    <t xml:space="preserve">La contratante deberá cumplir, de conformidad con las directrices internas, con los tiempos de respuestas contemplados en el marco de sus trámites administrativos. </t>
  </si>
  <si>
    <t xml:space="preserve">El contratista deberá contemplar dentro de su modelo de negocio y cronograma de ejecución contractual situacione relacionadas con este riesgo. </t>
  </si>
  <si>
    <t>Instalación de mesas de trabajo entre el contratista y el contratante, en las cuales se revisen este tipo de situaciones.</t>
  </si>
  <si>
    <t xml:space="preserve">Deberá implementar controles y inventarios y back ups de la información originada en el marco de la ejecución del objeto contractual.  </t>
  </si>
  <si>
    <t>Deberá ceñirse a la normatividad legal Colombiana en material laboral, así mismo el contratista deberá presentar, al momento de radicar su respectiva factura o cuenta de cobro, soportes de pagos de salarios y prestaciones sociales.</t>
  </si>
  <si>
    <t xml:space="preserve">El contratista implementará diferentes mecanismos de búsqueda de información que permitan obtener los datos necesarios para la ejecución del objeto contractual. </t>
  </si>
  <si>
    <t xml:space="preserve">Estructurar la oferta de conformidad el estado y la condiciones del mercado y con su capacidad técnica, económica y jurídica. </t>
  </si>
  <si>
    <t>Evaluación Probabilidad Inherente</t>
  </si>
  <si>
    <t>Evaluación Impacto Inherente</t>
  </si>
  <si>
    <t>Evaluación Probabilidad Residual</t>
  </si>
  <si>
    <t>Evaluación Impacto Residual</t>
  </si>
  <si>
    <t>Deberá asumir el costo por entrega de productos que presenten deficiencias o fallas.</t>
  </si>
  <si>
    <r>
      <t xml:space="preserve">1. La matriz de riesgos contractuales hace parte integral de los términos de referencia y por lo tanto del contrato que se suscriba. Éste es resultado de un ejercicio de identificación, valoración y distribución de dichos riesgos.
2. Los proponentes declaran que para la preparación y presentación de su oferta conocieron, aceptaron, valoraron e incluyeron los riesgos contractuales contenidos en la matriz.
3.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
4. En el elemento de la asignación de riesgos, al indicar a una de las partes contractuales se entiende que ésta asume el 100% del riesgo.
5.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
6.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CONSULTOR en dicha etapa.
</t>
    </r>
    <r>
      <rPr>
        <sz val="11"/>
        <color rgb="FFFF0000"/>
        <rFont val="Calibri"/>
        <family val="2"/>
        <scheme val="minor"/>
      </rPr>
      <t>7. Los mitigantes sugeridos al Contratista corresponden a tratamientos idicativos o sugeridos, sin prejuicio de que el Contratista pueda definir unos de mejor cobertura frente a la gestión de la probabilidad o impacto de los riesgos identificados.</t>
    </r>
    <r>
      <rPr>
        <sz val="11"/>
        <color theme="1"/>
        <rFont val="Calibri"/>
        <family val="2"/>
        <scheme val="minor"/>
      </rPr>
      <t xml:space="preserve">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t>
    </r>
  </si>
  <si>
    <t>Ausencia de permisos, licencias y/o autorizaciones requeridas o que surjan dentro de la ejecución del contrato.</t>
  </si>
  <si>
    <t>Afectacion de la calidad de los productos o retraso  en la ejecucion del contrato debido a variación de los precios de los servicios a ofertar..</t>
  </si>
  <si>
    <t xml:space="preserve">Dificultad de acceso y/o transporte de las personas o los bienes requeridos para el cumplimiento del objeto contractual </t>
  </si>
  <si>
    <t>Afectación a la ejecución del contrato debido a factores naturales (condiciones climáticas de la zona).</t>
  </si>
  <si>
    <t>Instalación de mesas de trabajo entre el contratista y el contratante, en las cuales se revisen este tipo de situaciones y el plan de manejo a tener en cuenta dentro de la ejecución del proyecto.</t>
  </si>
  <si>
    <t xml:space="preserve">El contratista deberá contemplar planes de contingencia y continuidad del negocio que controlen la posibilidad de que este riesgo se materialice. </t>
  </si>
  <si>
    <t>RIESGOS DE LA EJECUCIÓN</t>
  </si>
  <si>
    <t>Suspensión de la ejecución del plazo contractual por causas internas o externas al contrato.</t>
  </si>
  <si>
    <t>El contratista deberá contemplar la posible ocurrencia del riesgo en la configuración de su modelo económico</t>
  </si>
  <si>
    <t>Terminación anormal o anticipada del contrato por causas no imputables al contratante</t>
  </si>
  <si>
    <t>contratista</t>
  </si>
  <si>
    <t>Afectación a la ejecución del contrato debido a alteraciones o factores de orden público (paros, huelgas, oposición de la comunidad ).</t>
  </si>
  <si>
    <t>Seguimiento en materia  ambiental a la ejecución del contrato y emisión de alertas tempranas.</t>
  </si>
  <si>
    <t>Terremotos, huracanes, tornados, volcanes, inundaciones fluviales, deslizamientos exorbitantes, vientos exorbitantes, incendios no provocados y/o demás fuerzas de la naturaleza que afecten los bienes, equipos, maquinaria, personal, insumos, materiales, etc. De propiedad del contratista.</t>
  </si>
  <si>
    <t>Falta de disponibilidad de predios y servidumbres debido a la deficiencia en la verificación o legalización de la titularidad de los predios y servidumbres.</t>
  </si>
  <si>
    <t>Falta de apropiación por parte del Gobierno Departamental debido a la priorización de otros proyectos.</t>
  </si>
  <si>
    <t>Afectaciones en la ejecución del contrato debido a cambios de Gobierno o Administradores en el Ente Territorial donde se ejecutará el proyecto</t>
  </si>
  <si>
    <t>Afectación a la ejecución del contrato debido a declaratorias de estado de emergencia de cualquier indole en el territorio nacional</t>
  </si>
  <si>
    <t>Se deberá adoptar las medidas contractules necesarias para ajustar la ejecución del contrato a la situación y los hechos que generaron la necesidad de modificación de las condiciones inicialmente pactadas.</t>
  </si>
  <si>
    <t xml:space="preserve">Afectación a la ejecución del contrato por el impacto económico en los precios unitarios debido a la  variación de la TRM o aspectos macroeconómicos </t>
  </si>
  <si>
    <t>El contratista deberá ener en cuenta dichas variacionnes y variables en la estructuración del modelo económico del negocio</t>
  </si>
  <si>
    <t>1. La matriz de riesgos contractuales hace parte integral de los términos de referencia y por lo tanto del contrato que se suscriba. Éste es resultado de un ejercicio de identificación, valoración y distribución de dichos riesgos.</t>
  </si>
  <si>
    <t>2. Los proponentes declaran que para la preparación y presentación de su oferta conocieron, aceptaron, valoraron e incluyeron los riesgos contractuales contenidos en la matriz.</t>
  </si>
  <si>
    <t>3. La matriz de riesgos incluye controles sugeridos para que el oferente ejecute. Estos controles pueden ser mejorados por el oferente toda vez que tiene la capacidad para hacerlo.</t>
  </si>
  <si>
    <t>4.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t>
  </si>
  <si>
    <t>5. En el elemento de la asignación de riesgos, al indicar a una de las partes contractuales se entiende que ésta asume el 100% del riesgo.</t>
  </si>
  <si>
    <t>6.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t>
  </si>
  <si>
    <t>7.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CONTRATISTA en dicha etapa.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 
*Control sugerido: es el control mínimo que se sugiere al contratista para gestionar el riesgo asociado.</t>
  </si>
  <si>
    <t xml:space="preserve">Posibilidad que durante la ejecución del contrato, el personal del contratista este expuesto a riesgos biológicos y  presenten sintomas de enfermedades altamente contagiosas y que afecten y deterioren la Salud del Personal. </t>
  </si>
  <si>
    <t>La aplicación preventiva de las medidas y protocolos de bioseguridad  establecidas por las Autoridades de Salud en Colombia y sus respectivos Protocolos, distanciamiento social y control de accesos de personal interno y ajeno a la obra, garantizando  el cumplimiento de las normas que se expidan en relacion con la matería. Informar de inmediato las novedades de salud.</t>
  </si>
  <si>
    <t>compartido</t>
  </si>
  <si>
    <t>Deberá sumir el costo de los mayores tiempos ocasionados por estas demoras.</t>
  </si>
  <si>
    <t>Deberá asumir el costo de los mayores tiempos ocasionados por estas demoras.</t>
  </si>
  <si>
    <t>El contratista contemplará, al momento de presentar la oferta, la totalidad de los requisitos previos a  la suscripción el acta de inicio.
Las partes deberán tener en cuenta los términos contractuales para la entrega y  aprobación de los requisitos previos a la suscripción del acta de inicio.</t>
  </si>
  <si>
    <t>Deberá contemplar dentro de su metodologia y plan te trabajo y de acuerdo al territorio en el cual se llevará a cabo la Consultoría, la materialización de este riesgo, sin que su constancia impida la implementación de mesas de trabajo entre el contratista y la contratante con el fin de implemetar acciones que permitan superar la situación.</t>
  </si>
  <si>
    <t>Solicitud de pago de  prebendas  para permitir el desarrollo del contrato debido a presencia de grupos al margen de la ley en la zona.</t>
  </si>
  <si>
    <t>Afectacion a la ejecución del contrato por normas, disposiciones o directrices que adopte la administración durante la ejecución del mismo y que sean aplicables con excepcion de las normas tributarias.</t>
  </si>
  <si>
    <t>El contratista debe mantenerse actualizado frente a los cambios normativos, disposiciones o directrices que se presenten. Al respecto se resalta que dichos cambios se contemplan periodos de transición lo cual permitirá que el contratista tome las medidas pertinentes.</t>
  </si>
  <si>
    <t xml:space="preserve">Anexo No. 1 Matriz de Riesgo
OBJETO:LA EJECUCIÓN CONDICIONAL EN FASES DE LA ACTUALIZACIÓN Y COMPLEMENTACIÓN DE LOS ESTUDIOS Y DISEÑOS  Y LA EJECUCIÓN DE LAS OBRAS PARA LA TERMINACIÓN DEL PLAN MAESTRO DE ACUEDUCTO DE PROVIDENCIA Y SANTA CATALINA ISLAS.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</si>
</sst>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
  </numFmts>
  <fonts count="15" x14ac:knownFonts="1">
    <font>
      <sz val="11"/>
      <color theme="1"/>
      <name val="Calibri"/>
      <family val="2"/>
      <scheme val="minor"/>
    </font>
    <font>
      <sz val="11"/>
      <color theme="1"/>
      <name val="Calibri"/>
      <family val="2"/>
      <scheme val="minor"/>
    </font>
    <font>
      <sz val="10"/>
      <name val="Arial"/>
      <family val="2"/>
    </font>
    <font>
      <sz val="11"/>
      <color rgb="FF000000"/>
      <name val="Calibri"/>
      <family val="2"/>
      <charset val="204"/>
    </font>
    <font>
      <sz val="10"/>
      <color theme="1"/>
      <name val="Calibri"/>
      <family val="2"/>
      <scheme val="minor"/>
    </font>
    <font>
      <b/>
      <sz val="10"/>
      <color theme="0"/>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FF0000"/>
      <name val="Calibri"/>
      <family val="2"/>
      <scheme val="minor"/>
    </font>
    <font>
      <b/>
      <sz val="11"/>
      <color theme="0"/>
      <name val="Calibri"/>
      <family val="2"/>
      <scheme val="minor"/>
    </font>
    <font>
      <b/>
      <sz val="14"/>
      <name val="Calibri"/>
      <family val="2"/>
      <scheme val="minor"/>
    </font>
    <font>
      <b/>
      <sz val="11"/>
      <name val="Calibri"/>
      <family val="2"/>
      <scheme val="minor"/>
    </font>
    <font>
      <sz val="10"/>
      <color theme="0"/>
      <name val="Calibri"/>
      <family val="2"/>
      <scheme val="minor"/>
    </font>
    <font>
      <sz val="11"/>
      <color rgb="FFFF0000"/>
      <name val="Calibri"/>
      <family val="2"/>
      <scheme val="minor"/>
    </font>
  </fonts>
  <fills count="1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92D05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0"/>
    <xf numFmtId="9" fontId="1" fillId="0" borderId="0" applyFont="0" applyFill="0" applyBorder="0" applyAlignment="0" applyProtection="0"/>
  </cellStyleXfs>
  <cellXfs count="154">
    <xf numFmtId="0" fontId="0" fillId="0" borderId="0" xfId="0"/>
    <xf numFmtId="0" fontId="4" fillId="0" borderId="0" xfId="0" applyFont="1" applyAlignment="1">
      <alignment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center" vertical="center"/>
    </xf>
    <xf numFmtId="0" fontId="6" fillId="5" borderId="1" xfId="0" applyFont="1" applyFill="1" applyBorder="1" applyAlignment="1">
      <alignment horizontal="center" vertical="center"/>
    </xf>
    <xf numFmtId="0" fontId="6" fillId="6" borderId="0" xfId="0" applyFont="1" applyFill="1" applyAlignment="1">
      <alignment horizontal="center" vertical="center"/>
    </xf>
    <xf numFmtId="0" fontId="6" fillId="7"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9" borderId="1" xfId="0" applyFont="1" applyFill="1" applyBorder="1" applyAlignment="1">
      <alignment horizontal="center" vertical="center"/>
    </xf>
    <xf numFmtId="0" fontId="4" fillId="0" borderId="0" xfId="0" applyFont="1"/>
    <xf numFmtId="0" fontId="6" fillId="0" borderId="0" xfId="0" applyFont="1"/>
    <xf numFmtId="0" fontId="8" fillId="0" borderId="0" xfId="0" applyFont="1"/>
    <xf numFmtId="0" fontId="9" fillId="0" borderId="0" xfId="0" applyFont="1"/>
    <xf numFmtId="0" fontId="6" fillId="0" borderId="0" xfId="0" applyFont="1" applyBorder="1" applyAlignment="1">
      <alignment horizontal="center" vertical="center" wrapText="1"/>
    </xf>
    <xf numFmtId="0" fontId="6" fillId="0" borderId="1" xfId="0" applyFont="1" applyBorder="1" applyAlignment="1">
      <alignment horizontal="center" vertical="center"/>
    </xf>
    <xf numFmtId="0" fontId="4" fillId="0" borderId="2" xfId="0" applyFont="1" applyBorder="1" applyAlignment="1">
      <alignment horizontal="left" vertical="center" wrapText="1"/>
    </xf>
    <xf numFmtId="0" fontId="8" fillId="0" borderId="1" xfId="0" applyFont="1" applyBorder="1" applyAlignment="1">
      <alignment horizontal="left" vertical="center" wrapText="1" readingOrder="1"/>
    </xf>
    <xf numFmtId="0" fontId="8" fillId="0" borderId="1" xfId="0" applyFont="1" applyFill="1" applyBorder="1" applyAlignment="1">
      <alignment vertical="center" wrapText="1"/>
    </xf>
    <xf numFmtId="0" fontId="4" fillId="0" borderId="0" xfId="0" applyFont="1" applyBorder="1" applyAlignment="1">
      <alignment horizontal="center" vertical="center" wrapText="1"/>
    </xf>
    <xf numFmtId="0" fontId="6" fillId="0" borderId="0" xfId="0" applyFont="1" applyAlignment="1">
      <alignment horizontal="center" vertical="center" wrapText="1"/>
    </xf>
    <xf numFmtId="0" fontId="4" fillId="3" borderId="0" xfId="0" applyFont="1" applyFill="1" applyAlignment="1">
      <alignment vertical="center" wrapText="1"/>
    </xf>
    <xf numFmtId="0" fontId="6" fillId="10" borderId="0" xfId="0" applyFont="1" applyFill="1" applyAlignment="1">
      <alignment horizontal="center" vertical="center" wrapText="1"/>
    </xf>
    <xf numFmtId="0" fontId="6" fillId="3" borderId="0" xfId="0" applyFont="1" applyFill="1" applyAlignment="1">
      <alignment horizontal="center" vertical="center" wrapText="1"/>
    </xf>
    <xf numFmtId="0" fontId="4" fillId="10" borderId="0" xfId="0" applyFont="1" applyFill="1" applyAlignment="1">
      <alignment vertical="center" wrapText="1"/>
    </xf>
    <xf numFmtId="0" fontId="4" fillId="0" borderId="0" xfId="0" applyFont="1" applyAlignment="1">
      <alignment vertical="center"/>
    </xf>
    <xf numFmtId="9" fontId="4" fillId="3" borderId="0" xfId="4" applyFont="1" applyFill="1" applyAlignment="1">
      <alignment vertical="center" wrapText="1"/>
    </xf>
    <xf numFmtId="0" fontId="4" fillId="0"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0" xfId="0" applyFont="1" applyBorder="1" applyAlignment="1">
      <alignment horizontal="center" vertical="center"/>
    </xf>
    <xf numFmtId="0" fontId="4" fillId="0" borderId="0" xfId="0" applyFont="1" applyBorder="1" applyAlignment="1">
      <alignment horizontal="left" vertical="center" wrapText="1"/>
    </xf>
    <xf numFmtId="0" fontId="8" fillId="0" borderId="0" xfId="0" applyFont="1" applyBorder="1" applyAlignment="1">
      <alignment horizontal="left" vertical="center" wrapText="1" readingOrder="1"/>
    </xf>
    <xf numFmtId="0" fontId="8" fillId="0" borderId="0" xfId="0" applyFont="1" applyFill="1" applyBorder="1" applyAlignment="1">
      <alignment vertical="center" wrapText="1"/>
    </xf>
    <xf numFmtId="0" fontId="4" fillId="0" borderId="0" xfId="0" applyFont="1" applyBorder="1" applyAlignment="1">
      <alignment horizontal="left" vertical="center"/>
    </xf>
    <xf numFmtId="0" fontId="6" fillId="6" borderId="1" xfId="0" applyFont="1" applyFill="1" applyBorder="1" applyAlignment="1">
      <alignment horizontal="center" vertical="center"/>
    </xf>
    <xf numFmtId="0" fontId="6" fillId="2" borderId="1" xfId="0" applyFont="1" applyFill="1" applyBorder="1" applyAlignment="1">
      <alignment horizontal="center" vertical="center"/>
    </xf>
    <xf numFmtId="0" fontId="0" fillId="11" borderId="0" xfId="0" applyFill="1"/>
    <xf numFmtId="0" fontId="6" fillId="2" borderId="12" xfId="0" applyFont="1" applyFill="1" applyBorder="1" applyAlignment="1">
      <alignment horizontal="center" vertical="center" wrapText="1"/>
    </xf>
    <xf numFmtId="0" fontId="4" fillId="0" borderId="1" xfId="0" applyFont="1" applyBorder="1" applyAlignment="1">
      <alignment horizontal="center" vertical="center" wrapText="1"/>
    </xf>
    <xf numFmtId="164" fontId="4" fillId="0" borderId="0" xfId="0" applyNumberFormat="1" applyFont="1"/>
    <xf numFmtId="164" fontId="4" fillId="0" borderId="0" xfId="4" applyNumberFormat="1" applyFont="1"/>
    <xf numFmtId="164" fontId="9" fillId="0" borderId="0" xfId="4" applyNumberFormat="1" applyFont="1"/>
    <xf numFmtId="0" fontId="4" fillId="0" borderId="0" xfId="0" applyFont="1" applyAlignment="1">
      <alignment horizontal="center" vertical="center"/>
    </xf>
    <xf numFmtId="0" fontId="4" fillId="0" borderId="0" xfId="0" applyFont="1" applyBorder="1" applyAlignment="1">
      <alignment vertical="center" wrapText="1"/>
    </xf>
    <xf numFmtId="0" fontId="11" fillId="7" borderId="1"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6" fillId="11" borderId="1" xfId="0" applyFont="1" applyFill="1" applyBorder="1" applyAlignment="1">
      <alignment vertical="center" wrapText="1"/>
    </xf>
    <xf numFmtId="0" fontId="10" fillId="4" borderId="12" xfId="0" applyFont="1" applyFill="1" applyBorder="1" applyAlignment="1">
      <alignment horizontal="center" vertical="center"/>
    </xf>
    <xf numFmtId="0" fontId="0" fillId="0" borderId="16" xfId="0" applyFill="1" applyBorder="1"/>
    <xf numFmtId="0" fontId="0" fillId="0" borderId="15" xfId="0" applyFill="1" applyBorder="1"/>
    <xf numFmtId="0" fontId="5" fillId="4" borderId="1" xfId="0" applyFont="1" applyFill="1" applyBorder="1" applyAlignment="1">
      <alignment vertical="center" wrapText="1"/>
    </xf>
    <xf numFmtId="0" fontId="0" fillId="0" borderId="1" xfId="0" applyBorder="1"/>
    <xf numFmtId="0" fontId="12" fillId="12" borderId="0" xfId="0" applyFont="1" applyFill="1"/>
    <xf numFmtId="0" fontId="8" fillId="12" borderId="1" xfId="0" applyFont="1" applyFill="1" applyBorder="1" applyAlignment="1">
      <alignment horizontal="center" vertical="center" wrapText="1"/>
    </xf>
    <xf numFmtId="0" fontId="12" fillId="12" borderId="1" xfId="0" applyFont="1" applyFill="1" applyBorder="1" applyAlignment="1">
      <alignment horizontal="center"/>
    </xf>
    <xf numFmtId="0" fontId="0" fillId="0" borderId="1" xfId="0" applyFill="1" applyBorder="1"/>
    <xf numFmtId="0" fontId="0" fillId="0" borderId="1" xfId="0" applyBorder="1" applyAlignment="1">
      <alignment horizontal="left"/>
    </xf>
    <xf numFmtId="0" fontId="6" fillId="0" borderId="1" xfId="0" applyFont="1" applyBorder="1" applyAlignment="1">
      <alignment horizontal="center" vertical="center" wrapText="1"/>
    </xf>
    <xf numFmtId="0" fontId="7" fillId="0" borderId="0" xfId="0" applyFont="1" applyBorder="1" applyAlignment="1">
      <alignment horizontal="center" vertical="center" wrapText="1"/>
    </xf>
    <xf numFmtId="0" fontId="4" fillId="13" borderId="1" xfId="0" applyFont="1" applyFill="1" applyBorder="1" applyAlignment="1">
      <alignment horizontal="left" vertical="center" wrapText="1"/>
    </xf>
    <xf numFmtId="0" fontId="13" fillId="0" borderId="0" xfId="0" applyFont="1" applyAlignment="1">
      <alignment vertical="center"/>
    </xf>
    <xf numFmtId="0" fontId="4" fillId="14" borderId="0" xfId="0" applyFont="1" applyFill="1" applyAlignment="1">
      <alignment vertical="center"/>
    </xf>
    <xf numFmtId="0" fontId="8" fillId="0" borderId="1" xfId="0" applyFont="1" applyFill="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8" fillId="1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0" borderId="0" xfId="0" applyFont="1" applyAlignment="1">
      <alignment vertical="center"/>
    </xf>
    <xf numFmtId="0" fontId="8" fillId="0" borderId="1" xfId="0" applyFont="1" applyBorder="1" applyAlignment="1">
      <alignment horizontal="center" vertical="center" wrapText="1"/>
    </xf>
    <xf numFmtId="0" fontId="8" fillId="3" borderId="1" xfId="0" applyFont="1" applyFill="1" applyBorder="1" applyAlignment="1">
      <alignment horizontal="center" vertical="center" wrapText="1"/>
    </xf>
    <xf numFmtId="0" fontId="8" fillId="0" borderId="0" xfId="0" applyFont="1" applyFill="1" applyAlignment="1">
      <alignment vertical="center"/>
    </xf>
    <xf numFmtId="0" fontId="7" fillId="0"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4" fillId="3" borderId="1" xfId="0" applyFont="1" applyFill="1" applyBorder="1" applyAlignment="1">
      <alignment horizontal="center" vertical="center" wrapText="1"/>
    </xf>
    <xf numFmtId="0" fontId="4" fillId="0" borderId="0" xfId="0" applyFont="1" applyAlignment="1">
      <alignment horizontal="justify" vertical="center"/>
    </xf>
    <xf numFmtId="0" fontId="8" fillId="0" borderId="1" xfId="0" applyFont="1" applyFill="1" applyBorder="1" applyAlignment="1">
      <alignment horizontal="justify" vertical="center" wrapText="1"/>
    </xf>
    <xf numFmtId="0" fontId="8" fillId="0" borderId="1" xfId="0" applyFont="1" applyBorder="1" applyAlignment="1">
      <alignment horizontal="justify" vertical="center" wrapText="1"/>
    </xf>
    <xf numFmtId="0" fontId="4" fillId="0" borderId="1" xfId="0" applyFont="1" applyFill="1" applyBorder="1" applyAlignment="1">
      <alignment horizontal="justify" vertical="center" wrapText="1"/>
    </xf>
    <xf numFmtId="0" fontId="4" fillId="0" borderId="1" xfId="0" applyFont="1" applyBorder="1" applyAlignment="1">
      <alignment horizontal="justify" vertical="center" wrapText="1"/>
    </xf>
    <xf numFmtId="0" fontId="4" fillId="13" borderId="1" xfId="0" applyFont="1" applyFill="1" applyBorder="1" applyAlignment="1">
      <alignment horizontal="justify" vertical="center" wrapText="1"/>
    </xf>
    <xf numFmtId="0" fontId="0" fillId="0" borderId="14" xfId="0" applyFont="1" applyBorder="1" applyAlignment="1">
      <alignment horizontal="left" vertical="center" wrapText="1"/>
    </xf>
    <xf numFmtId="0" fontId="0" fillId="0" borderId="15" xfId="0" applyFont="1" applyBorder="1" applyAlignment="1">
      <alignment horizontal="left" vertical="center" wrapText="1"/>
    </xf>
    <xf numFmtId="0" fontId="0" fillId="0" borderId="16" xfId="0" applyFont="1" applyBorder="1" applyAlignment="1">
      <alignment horizontal="left"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4" fillId="0" borderId="0" xfId="0" applyFont="1" applyAlignment="1">
      <alignment horizontal="justify" vertic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5" fillId="4" borderId="12"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4" fillId="0" borderId="13" xfId="0" applyFont="1" applyBorder="1" applyAlignment="1">
      <alignment horizontal="left" vertical="center" wrapText="1"/>
    </xf>
    <xf numFmtId="0" fontId="4" fillId="0" borderId="5" xfId="0" applyFont="1" applyBorder="1" applyAlignment="1">
      <alignment horizontal="left" vertical="center" wrapText="1"/>
    </xf>
    <xf numFmtId="0" fontId="5" fillId="4" borderId="8"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4" fillId="3" borderId="12"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0" borderId="12" xfId="0" applyFont="1" applyBorder="1" applyAlignment="1">
      <alignment horizontal="left"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3" xfId="0" applyFont="1" applyBorder="1" applyAlignment="1">
      <alignment horizontal="center" vertical="center" wrapText="1"/>
    </xf>
    <xf numFmtId="0" fontId="4" fillId="3" borderId="13"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7" fillId="0" borderId="1" xfId="0" applyFont="1" applyBorder="1" applyAlignment="1">
      <alignment horizontal="center" vertical="center" wrapText="1"/>
    </xf>
    <xf numFmtId="0" fontId="4" fillId="0" borderId="1" xfId="0" applyFont="1" applyBorder="1" applyAlignment="1">
      <alignment horizontal="left" vertical="center" wrapText="1"/>
    </xf>
    <xf numFmtId="0" fontId="6" fillId="11" borderId="12" xfId="0" applyFont="1" applyFill="1" applyBorder="1" applyAlignment="1">
      <alignment horizontal="center" vertical="center" wrapText="1"/>
    </xf>
    <xf numFmtId="0" fontId="6" fillId="11" borderId="1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11" borderId="6"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9"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10" borderId="0" xfId="0" applyFont="1" applyFill="1" applyAlignment="1">
      <alignment horizontal="center" vertical="center" textRotation="90" wrapText="1"/>
    </xf>
    <xf numFmtId="0" fontId="6" fillId="10" borderId="0" xfId="0" applyFont="1" applyFill="1" applyAlignment="1">
      <alignment horizontal="center" vertical="center" wrapText="1"/>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6" fillId="2" borderId="1" xfId="0" applyFont="1" applyFill="1" applyBorder="1" applyAlignment="1">
      <alignment horizontal="center" vertical="center"/>
    </xf>
    <xf numFmtId="0" fontId="5" fillId="4" borderId="1" xfId="0" applyFont="1" applyFill="1" applyBorder="1" applyAlignment="1">
      <alignment horizontal="center" vertical="center"/>
    </xf>
  </cellXfs>
  <cellStyles count="5">
    <cellStyle name="Moneda 2" xfId="1" xr:uid="{00000000-0005-0000-0000-000000000000}"/>
    <cellStyle name="Normal" xfId="0" builtinId="0"/>
    <cellStyle name="Normal 2" xfId="2" xr:uid="{00000000-0005-0000-0000-000002000000}"/>
    <cellStyle name="Normal 3" xfId="3" xr:uid="{00000000-0005-0000-0000-000003000000}"/>
    <cellStyle name="Porcentaje" xfId="4" builtinId="5"/>
  </cellStyles>
  <dxfs count="45">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86159</xdr:colOff>
      <xdr:row>1</xdr:row>
      <xdr:rowOff>100599</xdr:rowOff>
    </xdr:from>
    <xdr:to>
      <xdr:col>2</xdr:col>
      <xdr:colOff>926041</xdr:colOff>
      <xdr:row>3</xdr:row>
      <xdr:rowOff>100854</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6306" y="324717"/>
          <a:ext cx="1187264" cy="40366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5"/>
  <sheetViews>
    <sheetView showGridLines="0" topLeftCell="C1" zoomScale="70" zoomScaleNormal="70" zoomScaleSheetLayoutView="85" zoomScalePageLayoutView="85" workbookViewId="0">
      <selection activeCell="D15" sqref="D15"/>
    </sheetView>
  </sheetViews>
  <sheetFormatPr baseColWidth="10" defaultColWidth="11.5" defaultRowHeight="15" x14ac:dyDescent="0.2"/>
  <cols>
    <col min="1" max="1" width="4.6640625" customWidth="1"/>
    <col min="2" max="2" width="163.1640625" customWidth="1"/>
    <col min="3" max="3" width="5" customWidth="1"/>
  </cols>
  <sheetData>
    <row r="1" spans="1:17" x14ac:dyDescent="0.2">
      <c r="A1" s="38"/>
      <c r="B1" s="58" t="s">
        <v>119</v>
      </c>
      <c r="C1" s="38"/>
    </row>
    <row r="2" spans="1:17" x14ac:dyDescent="0.2">
      <c r="A2" s="38"/>
      <c r="B2" s="53" t="s">
        <v>88</v>
      </c>
      <c r="C2" s="38"/>
    </row>
    <row r="3" spans="1:17" x14ac:dyDescent="0.2">
      <c r="A3" s="38"/>
      <c r="B3" s="55" t="s">
        <v>87</v>
      </c>
      <c r="C3" s="38"/>
    </row>
    <row r="4" spans="1:17" x14ac:dyDescent="0.2">
      <c r="A4" s="38"/>
      <c r="B4" s="55" t="s">
        <v>89</v>
      </c>
      <c r="C4" s="38"/>
    </row>
    <row r="5" spans="1:17" x14ac:dyDescent="0.2">
      <c r="A5" s="38"/>
      <c r="B5" s="55" t="s">
        <v>120</v>
      </c>
      <c r="C5" s="38"/>
    </row>
    <row r="6" spans="1:17" ht="16" thickBot="1" x14ac:dyDescent="0.25">
      <c r="B6" s="54" t="s">
        <v>121</v>
      </c>
    </row>
    <row r="7" spans="1:17" ht="16" thickBot="1" x14ac:dyDescent="0.25">
      <c r="B7" s="55" t="s">
        <v>155</v>
      </c>
    </row>
    <row r="8" spans="1:17" ht="15" customHeight="1" x14ac:dyDescent="0.2">
      <c r="B8" s="90" t="s">
        <v>184</v>
      </c>
      <c r="C8" s="45"/>
      <c r="D8" s="45"/>
      <c r="E8" s="45"/>
      <c r="F8" s="45"/>
      <c r="G8" s="45"/>
      <c r="H8" s="45"/>
      <c r="I8" s="45"/>
      <c r="J8" s="45"/>
      <c r="K8" s="45"/>
      <c r="L8" s="45"/>
      <c r="M8" s="45"/>
      <c r="N8" s="45"/>
      <c r="O8" s="45"/>
      <c r="P8" s="45"/>
      <c r="Q8" s="45"/>
    </row>
    <row r="9" spans="1:17" x14ac:dyDescent="0.2">
      <c r="B9" s="91"/>
    </row>
    <row r="10" spans="1:17" x14ac:dyDescent="0.2">
      <c r="B10" s="91"/>
    </row>
    <row r="11" spans="1:17" x14ac:dyDescent="0.2">
      <c r="B11" s="91"/>
    </row>
    <row r="12" spans="1:17" x14ac:dyDescent="0.2">
      <c r="B12" s="91"/>
    </row>
    <row r="13" spans="1:17" x14ac:dyDescent="0.2">
      <c r="B13" s="91"/>
    </row>
    <row r="14" spans="1:17" x14ac:dyDescent="0.2">
      <c r="B14" s="91"/>
    </row>
    <row r="15" spans="1:17" x14ac:dyDescent="0.2">
      <c r="B15" s="91"/>
    </row>
    <row r="16" spans="1:17" x14ac:dyDescent="0.2">
      <c r="B16" s="91"/>
    </row>
    <row r="17" spans="2:2" x14ac:dyDescent="0.2">
      <c r="B17" s="91"/>
    </row>
    <row r="18" spans="2:2" x14ac:dyDescent="0.2">
      <c r="B18" s="91"/>
    </row>
    <row r="19" spans="2:2" x14ac:dyDescent="0.2">
      <c r="B19" s="91"/>
    </row>
    <row r="20" spans="2:2" x14ac:dyDescent="0.2">
      <c r="B20" s="91"/>
    </row>
    <row r="21" spans="2:2" x14ac:dyDescent="0.2">
      <c r="B21" s="91"/>
    </row>
    <row r="22" spans="2:2" x14ac:dyDescent="0.2">
      <c r="B22" s="91"/>
    </row>
    <row r="23" spans="2:2" x14ac:dyDescent="0.2">
      <c r="B23" s="91"/>
    </row>
    <row r="24" spans="2:2" x14ac:dyDescent="0.2">
      <c r="B24" s="91"/>
    </row>
    <row r="25" spans="2:2" ht="16" thickBot="1" x14ac:dyDescent="0.25">
      <c r="B25" s="92"/>
    </row>
  </sheetData>
  <mergeCells count="1">
    <mergeCell ref="B8:B25"/>
  </mergeCells>
  <pageMargins left="0.7" right="0.7" top="0.75" bottom="0.75" header="0.3" footer="0.3"/>
  <pageSetup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3"/>
  <sheetViews>
    <sheetView zoomScale="115" zoomScaleNormal="115" workbookViewId="0">
      <pane xSplit="2" ySplit="1" topLeftCell="C2" activePane="bottomRight" state="frozen"/>
      <selection pane="topRight" activeCell="B1" sqref="B1"/>
      <selection pane="bottomLeft" activeCell="A2" sqref="A2"/>
      <selection pane="bottomRight" activeCell="F14" sqref="F14"/>
    </sheetView>
  </sheetViews>
  <sheetFormatPr baseColWidth="10" defaultRowHeight="15" x14ac:dyDescent="0.2"/>
  <cols>
    <col min="2" max="2" width="39" bestFit="1" customWidth="1"/>
    <col min="3" max="3" width="25.5" bestFit="1" customWidth="1"/>
  </cols>
  <sheetData>
    <row r="1" spans="1:8" ht="16" thickBot="1" x14ac:dyDescent="0.25">
      <c r="A1" s="56" t="s">
        <v>129</v>
      </c>
      <c r="B1" s="56" t="s">
        <v>127</v>
      </c>
      <c r="C1" s="56" t="s">
        <v>128</v>
      </c>
    </row>
    <row r="2" spans="1:8" x14ac:dyDescent="0.2">
      <c r="A2" s="57">
        <v>1</v>
      </c>
      <c r="B2" s="62" t="s">
        <v>133</v>
      </c>
      <c r="C2" s="60" t="s">
        <v>131</v>
      </c>
      <c r="E2" s="93" t="s">
        <v>132</v>
      </c>
      <c r="F2" s="94"/>
      <c r="G2" s="94"/>
      <c r="H2" s="95"/>
    </row>
    <row r="3" spans="1:8" x14ac:dyDescent="0.2">
      <c r="A3" s="57">
        <v>2</v>
      </c>
      <c r="B3" s="62" t="s">
        <v>134</v>
      </c>
      <c r="C3" s="60" t="s">
        <v>131</v>
      </c>
      <c r="E3" s="96"/>
      <c r="F3" s="97"/>
      <c r="G3" s="97"/>
      <c r="H3" s="98"/>
    </row>
    <row r="4" spans="1:8" x14ac:dyDescent="0.2">
      <c r="A4" s="57">
        <v>3</v>
      </c>
      <c r="B4" s="62" t="s">
        <v>135</v>
      </c>
      <c r="C4" s="60" t="s">
        <v>131</v>
      </c>
      <c r="E4" s="96"/>
      <c r="F4" s="97"/>
      <c r="G4" s="97"/>
      <c r="H4" s="98"/>
    </row>
    <row r="5" spans="1:8" x14ac:dyDescent="0.2">
      <c r="A5" s="57">
        <v>4</v>
      </c>
      <c r="B5" s="62" t="s">
        <v>136</v>
      </c>
      <c r="C5" s="60" t="s">
        <v>131</v>
      </c>
      <c r="E5" s="96"/>
      <c r="F5" s="97"/>
      <c r="G5" s="97"/>
      <c r="H5" s="98"/>
    </row>
    <row r="6" spans="1:8" x14ac:dyDescent="0.2">
      <c r="A6" s="57">
        <v>5</v>
      </c>
      <c r="B6" s="62" t="s">
        <v>137</v>
      </c>
      <c r="C6" s="60" t="s">
        <v>131</v>
      </c>
      <c r="E6" s="96"/>
      <c r="F6" s="97"/>
      <c r="G6" s="97"/>
      <c r="H6" s="98"/>
    </row>
    <row r="7" spans="1:8" ht="16" thickBot="1" x14ac:dyDescent="0.25">
      <c r="A7" s="57">
        <v>6</v>
      </c>
      <c r="B7" s="62" t="s">
        <v>138</v>
      </c>
      <c r="C7" s="60" t="s">
        <v>131</v>
      </c>
      <c r="E7" s="99"/>
      <c r="F7" s="100"/>
      <c r="G7" s="100"/>
      <c r="H7" s="101"/>
    </row>
    <row r="8" spans="1:8" x14ac:dyDescent="0.2">
      <c r="A8" s="57">
        <v>7</v>
      </c>
      <c r="B8" s="62" t="s">
        <v>139</v>
      </c>
      <c r="C8" s="60" t="s">
        <v>131</v>
      </c>
    </row>
    <row r="9" spans="1:8" x14ac:dyDescent="0.2">
      <c r="A9" s="57">
        <v>8</v>
      </c>
      <c r="B9" s="62" t="s">
        <v>140</v>
      </c>
      <c r="C9" s="60"/>
    </row>
    <row r="10" spans="1:8" x14ac:dyDescent="0.2">
      <c r="A10" s="57">
        <v>9</v>
      </c>
      <c r="B10" s="62" t="s">
        <v>141</v>
      </c>
      <c r="C10" s="60" t="s">
        <v>130</v>
      </c>
    </row>
    <row r="11" spans="1:8" x14ac:dyDescent="0.2">
      <c r="A11" s="57">
        <v>10</v>
      </c>
      <c r="B11" s="62" t="s">
        <v>142</v>
      </c>
      <c r="C11" s="60" t="s">
        <v>130</v>
      </c>
    </row>
    <row r="12" spans="1:8" x14ac:dyDescent="0.2">
      <c r="A12" s="57">
        <v>11</v>
      </c>
      <c r="B12" s="62" t="s">
        <v>143</v>
      </c>
      <c r="C12" s="60" t="s">
        <v>130</v>
      </c>
    </row>
    <row r="13" spans="1:8" x14ac:dyDescent="0.2">
      <c r="A13" s="57">
        <v>12</v>
      </c>
      <c r="B13" s="62" t="s">
        <v>144</v>
      </c>
      <c r="C13" s="60" t="s">
        <v>130</v>
      </c>
    </row>
    <row r="14" spans="1:8" x14ac:dyDescent="0.2">
      <c r="A14" s="57">
        <v>13</v>
      </c>
      <c r="B14" s="62" t="s">
        <v>145</v>
      </c>
      <c r="C14" s="60" t="s">
        <v>130</v>
      </c>
    </row>
    <row r="15" spans="1:8" x14ac:dyDescent="0.2">
      <c r="A15" s="57">
        <v>14</v>
      </c>
      <c r="B15" s="62" t="s">
        <v>146</v>
      </c>
      <c r="C15" s="60" t="s">
        <v>131</v>
      </c>
    </row>
    <row r="16" spans="1:8" x14ac:dyDescent="0.2">
      <c r="A16" s="57">
        <v>15</v>
      </c>
      <c r="B16" s="62" t="s">
        <v>147</v>
      </c>
      <c r="C16" s="60" t="s">
        <v>131</v>
      </c>
    </row>
    <row r="17" spans="1:3" x14ac:dyDescent="0.2">
      <c r="A17" s="57">
        <v>16</v>
      </c>
      <c r="B17" s="62" t="s">
        <v>148</v>
      </c>
      <c r="C17" s="60" t="s">
        <v>130</v>
      </c>
    </row>
    <row r="18" spans="1:3" x14ac:dyDescent="0.2">
      <c r="A18" s="57">
        <v>17</v>
      </c>
      <c r="B18" s="62" t="s">
        <v>149</v>
      </c>
      <c r="C18" s="60" t="s">
        <v>131</v>
      </c>
    </row>
    <row r="19" spans="1:3" x14ac:dyDescent="0.2">
      <c r="A19" s="57">
        <v>18</v>
      </c>
      <c r="B19" s="62" t="s">
        <v>150</v>
      </c>
      <c r="C19" s="60" t="s">
        <v>131</v>
      </c>
    </row>
    <row r="20" spans="1:3" x14ac:dyDescent="0.2">
      <c r="A20" s="57">
        <v>19</v>
      </c>
      <c r="B20" s="62" t="s">
        <v>151</v>
      </c>
      <c r="C20" s="60" t="s">
        <v>131</v>
      </c>
    </row>
    <row r="21" spans="1:3" x14ac:dyDescent="0.2">
      <c r="A21" s="57">
        <v>20</v>
      </c>
      <c r="B21" s="62" t="s">
        <v>152</v>
      </c>
      <c r="C21" s="60" t="s">
        <v>131</v>
      </c>
    </row>
    <row r="22" spans="1:3" x14ac:dyDescent="0.2">
      <c r="A22" s="57">
        <v>21</v>
      </c>
      <c r="B22" s="62" t="s">
        <v>153</v>
      </c>
      <c r="C22" s="60" t="s">
        <v>131</v>
      </c>
    </row>
    <row r="23" spans="1:3" x14ac:dyDescent="0.2">
      <c r="A23" s="61">
        <v>22</v>
      </c>
      <c r="B23" s="62" t="s">
        <v>154</v>
      </c>
      <c r="C23" s="60" t="s">
        <v>131</v>
      </c>
    </row>
  </sheetData>
  <mergeCells count="1">
    <mergeCell ref="E2:H7"/>
  </mergeCells>
  <dataValidations count="1">
    <dataValidation type="list" allowBlank="1" showInputMessage="1" showErrorMessage="1" sqref="C2:C23" xr:uid="{00000000-0002-0000-0100-000000000000}">
      <formula1>"SI,NO"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53"/>
  <sheetViews>
    <sheetView showGridLines="0" tabSelected="1" view="pageBreakPreview" topLeftCell="B1" zoomScale="85" zoomScaleNormal="85" zoomScaleSheetLayoutView="85" zoomScalePageLayoutView="85" workbookViewId="0">
      <pane ySplit="6" topLeftCell="A7" activePane="bottomLeft" state="frozen"/>
      <selection activeCell="B1" sqref="B1"/>
      <selection pane="bottomLeft" activeCell="F27" sqref="F27"/>
    </sheetView>
  </sheetViews>
  <sheetFormatPr baseColWidth="10" defaultColWidth="11.5" defaultRowHeight="14" x14ac:dyDescent="0.2"/>
  <cols>
    <col min="1" max="1" width="4.1640625" style="25" hidden="1" customWidth="1"/>
    <col min="2" max="2" width="5.33203125" style="25" customWidth="1"/>
    <col min="3" max="3" width="14.5" style="25" customWidth="1"/>
    <col min="4" max="4" width="44.5" style="84" customWidth="1"/>
    <col min="5" max="5" width="17" style="25" customWidth="1"/>
    <col min="6" max="11" width="15.5" style="25" customWidth="1"/>
    <col min="12" max="12" width="11" style="25" bestFit="1" customWidth="1"/>
    <col min="13" max="13" width="7.6640625" style="44" customWidth="1"/>
    <col min="14" max="14" width="15.1640625" style="25" customWidth="1"/>
    <col min="15" max="15" width="4.33203125" style="44" customWidth="1"/>
    <col min="16" max="16" width="11.5" style="25" customWidth="1"/>
    <col min="17" max="17" width="41.33203125" style="25" customWidth="1"/>
    <col min="18" max="18" width="4.1640625" style="25" customWidth="1"/>
    <col min="19" max="19" width="30.5" style="25" customWidth="1"/>
    <col min="20" max="16384" width="11.5" style="25"/>
  </cols>
  <sheetData>
    <row r="1" spans="2:20" ht="17.25" customHeight="1" x14ac:dyDescent="0.2"/>
    <row r="2" spans="2:20" ht="15.75" customHeight="1" x14ac:dyDescent="0.2">
      <c r="B2" s="129"/>
      <c r="C2" s="130"/>
      <c r="D2" s="122" t="s">
        <v>223</v>
      </c>
      <c r="E2" s="122"/>
      <c r="F2" s="122"/>
      <c r="G2" s="122"/>
      <c r="H2" s="122"/>
      <c r="I2" s="122"/>
      <c r="J2" s="122"/>
      <c r="K2" s="122"/>
      <c r="L2" s="122"/>
      <c r="M2" s="122"/>
      <c r="N2" s="122"/>
      <c r="O2" s="122"/>
      <c r="P2" s="122"/>
      <c r="Q2" s="64"/>
    </row>
    <row r="3" spans="2:20" ht="15.75" customHeight="1" x14ac:dyDescent="0.2">
      <c r="B3" s="131"/>
      <c r="C3" s="132"/>
      <c r="D3" s="122"/>
      <c r="E3" s="122"/>
      <c r="F3" s="122"/>
      <c r="G3" s="122"/>
      <c r="H3" s="122"/>
      <c r="I3" s="122"/>
      <c r="J3" s="122"/>
      <c r="K3" s="122"/>
      <c r="L3" s="122"/>
      <c r="M3" s="122"/>
      <c r="N3" s="122"/>
      <c r="O3" s="122"/>
      <c r="P3" s="122"/>
      <c r="Q3" s="64"/>
      <c r="S3" s="52" t="s">
        <v>179</v>
      </c>
      <c r="T3" s="4">
        <f>INT(AVERAGE(M7:M101))</f>
        <v>3</v>
      </c>
    </row>
    <row r="4" spans="2:20" ht="15.75" customHeight="1" x14ac:dyDescent="0.2">
      <c r="B4" s="133"/>
      <c r="C4" s="134"/>
      <c r="D4" s="122"/>
      <c r="E4" s="122"/>
      <c r="F4" s="122"/>
      <c r="G4" s="122"/>
      <c r="H4" s="122"/>
      <c r="I4" s="122"/>
      <c r="J4" s="122"/>
      <c r="K4" s="122"/>
      <c r="L4" s="122"/>
      <c r="M4" s="122"/>
      <c r="N4" s="122"/>
      <c r="O4" s="122"/>
      <c r="P4" s="122"/>
      <c r="Q4" s="81"/>
      <c r="S4" s="52" t="s">
        <v>180</v>
      </c>
      <c r="T4" s="4">
        <f>INT(AVERAGE(O7:O101))</f>
        <v>2</v>
      </c>
    </row>
    <row r="5" spans="2:20" ht="12.75" customHeight="1" x14ac:dyDescent="0.2">
      <c r="B5" s="124" t="s">
        <v>3</v>
      </c>
      <c r="C5" s="135" t="s">
        <v>84</v>
      </c>
      <c r="D5" s="136"/>
      <c r="E5" s="124" t="s">
        <v>63</v>
      </c>
      <c r="F5" s="126" t="s">
        <v>2</v>
      </c>
      <c r="G5" s="127"/>
      <c r="H5" s="127"/>
      <c r="I5" s="127"/>
      <c r="J5" s="127"/>
      <c r="K5" s="128"/>
      <c r="L5" s="107" t="s">
        <v>103</v>
      </c>
      <c r="M5" s="107" t="s">
        <v>105</v>
      </c>
      <c r="N5" s="107" t="s">
        <v>2</v>
      </c>
      <c r="O5" s="107" t="s">
        <v>106</v>
      </c>
      <c r="P5" s="107" t="s">
        <v>64</v>
      </c>
      <c r="Q5" s="111" t="s">
        <v>160</v>
      </c>
      <c r="S5" s="52" t="s">
        <v>181</v>
      </c>
      <c r="T5" s="4" t="e">
        <f>+INT(AVERAGE(#REF!))</f>
        <v>#REF!</v>
      </c>
    </row>
    <row r="6" spans="2:20" ht="15" x14ac:dyDescent="0.2">
      <c r="B6" s="125"/>
      <c r="C6" s="137"/>
      <c r="D6" s="138"/>
      <c r="E6" s="125"/>
      <c r="F6" s="39" t="s">
        <v>72</v>
      </c>
      <c r="G6" s="39" t="s">
        <v>73</v>
      </c>
      <c r="H6" s="39" t="s">
        <v>65</v>
      </c>
      <c r="I6" s="39" t="s">
        <v>66</v>
      </c>
      <c r="J6" s="39" t="s">
        <v>67</v>
      </c>
      <c r="K6" s="39" t="s">
        <v>68</v>
      </c>
      <c r="L6" s="112"/>
      <c r="M6" s="108"/>
      <c r="N6" s="112"/>
      <c r="O6" s="108"/>
      <c r="P6" s="112"/>
      <c r="Q6" s="111"/>
      <c r="S6" s="52" t="s">
        <v>182</v>
      </c>
      <c r="T6" s="4" t="e">
        <f>+INT(AVERAGE(#REF!))</f>
        <v>#REF!</v>
      </c>
    </row>
    <row r="7" spans="2:20" ht="72.75" customHeight="1" x14ac:dyDescent="0.2">
      <c r="B7" s="27">
        <v>1</v>
      </c>
      <c r="C7" s="109" t="s">
        <v>98</v>
      </c>
      <c r="D7" s="85" t="s">
        <v>86</v>
      </c>
      <c r="E7" s="68" t="s">
        <v>0</v>
      </c>
      <c r="F7" s="59">
        <v>1</v>
      </c>
      <c r="G7" s="59">
        <v>1</v>
      </c>
      <c r="H7" s="59">
        <v>1</v>
      </c>
      <c r="I7" s="59">
        <v>3</v>
      </c>
      <c r="J7" s="59">
        <v>2</v>
      </c>
      <c r="K7" s="59">
        <v>2</v>
      </c>
      <c r="L7" s="59" t="s">
        <v>123</v>
      </c>
      <c r="M7" s="40">
        <f t="shared" ref="M7:M12" si="0">IF(L7="Raro",1,IF(L7="Improbable",2,IF(L7="Posible",3,IF(L7="Probable",4,IF(L7="Certeza","5")))))</f>
        <v>2</v>
      </c>
      <c r="N7" s="40" t="str">
        <f>IF(MAX(F7:K7)=1,"Insignificante",IF(MAX(F7:K7)=2,"Menor",IF(MAX(F7:K7)=3,"Moderado",IF(MAX(F7:K7)=4,"Mayor",IF(MAX(F7:K7)=5,"Catastrofico","0")))))</f>
        <v>Moderado</v>
      </c>
      <c r="O7" s="40">
        <f>MAX(F7:K7)</f>
        <v>3</v>
      </c>
      <c r="P7" s="63" t="str">
        <f>IF(AND(L7="Raro",N7="Insignificante"),"Inusual",IF(AND(L7="Raro",N7="Menor"),"Bajo",IF(AND(L7="Raro",N7="Moderado"),"Medio",IF(AND(L7="Raro",N7="Mayor"),"Medio",IF(AND(L7="Raro",N7="Catastrofico"),"Alto",IF(AND(L7="Improbable",N7="Insignificante"),"Bajo",IF(AND(L7="Improbable",N7="Menor"),"Bajo",IF(AND(L7="Improbable",N7="Moderado"),"Medio",IF(AND(L7="Improbable",N7="Mayor"),"Alto",IF(AND(L7="Improbable",N7="Catastrofico"),"Alto",IF(AND(L7="Posible",N7="Insignificante"),"Bajo",IF(AND(L7="Posible",N7="Menor"),"Bajo",IF(AND(L7="Posible",N7="Moderado"),"Medio",IF(AND(L7="Posible",N7="Mayor"),"Alto",IF(AND(L7="Posible",N7="Catastrofico"),"Extremo",IF(AND(L7="Probable",N7="Insignificante"),"Medio",IF(AND(L7="Probable",N7="Menor"),"Medio",IF(AND(L7="Probable",N7="Moderado"),"Alto",IF(AND(L7="Probable",N7="Mayor"),"Extremo",IF(AND(L7="Probable",N7="Catastrofico"),"Extremo",IF(AND(L7="Certeza",N7="Insignificante"),"Medio",IF(AND(L7="Certeza",N7="Menor"),"Alto",IF(AND(L7="Certeza",N7="Moderado"),"Alto",IF(AND(L7="Certeza",N7="Mayor"),"Extremo",IF(AND(L7="Certeza",N7="Catastrofico"),"Extremo",0)))))))))))))))))))))))))</f>
        <v>Medio</v>
      </c>
      <c r="Q7" s="3" t="s">
        <v>178</v>
      </c>
      <c r="S7" s="66"/>
      <c r="T7" s="66"/>
    </row>
    <row r="8" spans="2:20" ht="36" customHeight="1" x14ac:dyDescent="0.2">
      <c r="B8" s="27">
        <v>2</v>
      </c>
      <c r="C8" s="109"/>
      <c r="D8" s="85" t="s">
        <v>108</v>
      </c>
      <c r="E8" s="68" t="s">
        <v>159</v>
      </c>
      <c r="F8" s="59">
        <v>1</v>
      </c>
      <c r="G8" s="59">
        <v>1</v>
      </c>
      <c r="H8" s="59">
        <v>1</v>
      </c>
      <c r="I8" s="59">
        <v>1</v>
      </c>
      <c r="J8" s="59">
        <v>2</v>
      </c>
      <c r="K8" s="59">
        <v>1</v>
      </c>
      <c r="L8" s="59" t="s">
        <v>124</v>
      </c>
      <c r="M8" s="40">
        <f t="shared" si="0"/>
        <v>3</v>
      </c>
      <c r="N8" s="40" t="str">
        <f t="shared" ref="N8:N12" si="1">IF(MAX(F8:K8)=1,"Insignificante",IF(MAX(F8:K8)=2,"Menor",IF(MAX(F8:K8)=3,"Moderado",IF(MAX(F8:K8)=4,"Mayor",IF(MAX(F8:K8)=5,"Catastrofico","0")))))</f>
        <v>Menor</v>
      </c>
      <c r="O8" s="40">
        <f>MAX(F8:K8)</f>
        <v>2</v>
      </c>
      <c r="P8" s="63" t="str">
        <f>IF(AND(L8="Raro",N8="Insignificante"),"Inusual",IF(AND(L8="Raro",N8="Menor"),"Bajo",IF(AND(L8="Raro",N8="Moderado"),"Medio",IF(AND(L8="Raro",N8="Mayor"),"Medio",IF(AND(L8="Raro",N8="Catastrofico"),"Alto",IF(AND(L8="Improbable",N8="Insignificante"),"Bajo",IF(AND(L8="Improbable",N8="Menor"),"Bajo",IF(AND(L8="Improbable",N8="Moderado"),"Medio",IF(AND(L8="Improbable",N8="Mayor"),"Alto",IF(AND(L8="Improbable",N8="Catastrofico"),"Alto",IF(AND(L8="Posible",N8="Insignificante"),"Bajo",IF(AND(L8="Posible",N8="Menor"),"Bajo",IF(AND(L8="Posible",N8="Moderado"),"Medio",IF(AND(L8="Posible",N8="Mayor"),"Alto",IF(AND(L8="Posible",N8="Catastrofico"),"Extremo",IF(AND(L8="Probable",N8="Insignificante"),"Medio",IF(AND(L8="Probable",N8="Menor"),"Medio",IF(AND(L8="Probable",N8="Moderado"),"Alto",IF(AND(L8="Probable",N8="Mayor"),"Extremo",IF(AND(L8="Probable",N8="Catastrofico"),"Extremo",IF(AND(L8="Certeza",N8="Insignificante"),"Medio",IF(AND(L8="Certeza",N8="Menor"),"Alto",IF(AND(L8="Certeza",N8="Moderado"),"Alto",IF(AND(L8="Certeza",N8="Mayor"),"Extremo",IF(AND(L8="Certeza",N8="Catastrofico"),"Extremo",0)))))))))))))))))))))))))</f>
        <v>Bajo</v>
      </c>
      <c r="Q8" s="3" t="s">
        <v>162</v>
      </c>
      <c r="S8" s="66">
        <v>3</v>
      </c>
      <c r="T8" s="66" t="s">
        <v>124</v>
      </c>
    </row>
    <row r="9" spans="2:20" ht="90" x14ac:dyDescent="0.2">
      <c r="B9" s="27">
        <v>3</v>
      </c>
      <c r="C9" s="110"/>
      <c r="D9" s="85" t="s">
        <v>69</v>
      </c>
      <c r="E9" s="68" t="s">
        <v>215</v>
      </c>
      <c r="F9" s="59">
        <v>1</v>
      </c>
      <c r="G9" s="59">
        <v>1</v>
      </c>
      <c r="H9" s="59">
        <v>1</v>
      </c>
      <c r="I9" s="59">
        <v>3</v>
      </c>
      <c r="J9" s="59">
        <v>2</v>
      </c>
      <c r="K9" s="59">
        <v>2</v>
      </c>
      <c r="L9" s="59" t="s">
        <v>124</v>
      </c>
      <c r="M9" s="40">
        <f t="shared" si="0"/>
        <v>3</v>
      </c>
      <c r="N9" s="40" t="str">
        <f t="shared" si="1"/>
        <v>Moderado</v>
      </c>
      <c r="O9" s="40">
        <f t="shared" ref="O9:O12" si="2">MAX(F9:K9)</f>
        <v>3</v>
      </c>
      <c r="P9" s="63" t="str">
        <f t="shared" ref="P9:P12" si="3">IF(AND(L9="Raro",N9="Insignificante"),"Inusual",IF(AND(L9="Raro",N9="Menor"),"Bajo",IF(AND(L9="Raro",N9="Moderado"),"Medio",IF(AND(L9="Raro",N9="Mayor"),"Medio",IF(AND(L9="Raro",N9="Catastrofico"),"Alto",IF(AND(L9="Improbable",N9="Insignificante"),"Bajo",IF(AND(L9="Improbable",N9="Menor"),"Bajo",IF(AND(L9="Improbable",N9="Moderado"),"Medio",IF(AND(L9="Improbable",N9="Mayor"),"Alto",IF(AND(L9="Improbable",N9="Catastrofico"),"Alto",IF(AND(L9="Posible",N9="Insignificante"),"Bajo",IF(AND(L9="Posible",N9="Menor"),"Bajo",IF(AND(L9="Posible",N9="Moderado"),"Medio",IF(AND(L9="Posible",N9="Mayor"),"Alto",IF(AND(L9="Posible",N9="Catastrofico"),"Extremo",IF(AND(L9="Probable",N9="Insignificante"),"Medio",IF(AND(L9="Probable",N9="Menor"),"Medio",IF(AND(L9="Probable",N9="Moderado"),"Alto",IF(AND(L9="Probable",N9="Mayor"),"Extremo",IF(AND(L9="Probable",N9="Catastrofico"),"Extremo",IF(AND(L9="Certeza",N9="Insignificante"),"Medio",IF(AND(L9="Certeza",N9="Menor"),"Alto",IF(AND(L9="Certeza",N9="Moderado"),"Alto",IF(AND(L9="Certeza",N9="Mayor"),"Extremo",IF(AND(L9="Certeza",N9="Catastrofico"),"Extremo",0)))))))))))))))))))))))))</f>
        <v>Medio</v>
      </c>
      <c r="Q9" s="3" t="s">
        <v>218</v>
      </c>
      <c r="S9" s="66">
        <v>4</v>
      </c>
      <c r="T9" s="66" t="s">
        <v>125</v>
      </c>
    </row>
    <row r="10" spans="2:20" ht="45" x14ac:dyDescent="0.2">
      <c r="B10" s="27">
        <v>4</v>
      </c>
      <c r="C10" s="123" t="s">
        <v>99</v>
      </c>
      <c r="D10" s="85" t="s">
        <v>118</v>
      </c>
      <c r="E10" s="68" t="s">
        <v>0</v>
      </c>
      <c r="F10" s="59">
        <v>3</v>
      </c>
      <c r="G10" s="59">
        <v>3</v>
      </c>
      <c r="H10" s="59">
        <v>3</v>
      </c>
      <c r="I10" s="59">
        <v>3</v>
      </c>
      <c r="J10" s="59">
        <v>3</v>
      </c>
      <c r="K10" s="59">
        <v>3</v>
      </c>
      <c r="L10" s="59" t="s">
        <v>124</v>
      </c>
      <c r="M10" s="40">
        <f t="shared" si="0"/>
        <v>3</v>
      </c>
      <c r="N10" s="40" t="str">
        <f t="shared" si="1"/>
        <v>Moderado</v>
      </c>
      <c r="O10" s="40">
        <f t="shared" si="2"/>
        <v>3</v>
      </c>
      <c r="P10" s="63" t="str">
        <f t="shared" si="3"/>
        <v>Medio</v>
      </c>
      <c r="Q10" s="3" t="s">
        <v>183</v>
      </c>
      <c r="S10" s="66">
        <v>5</v>
      </c>
      <c r="T10" s="66" t="s">
        <v>126</v>
      </c>
    </row>
    <row r="11" spans="2:20" ht="30" x14ac:dyDescent="0.2">
      <c r="B11" s="27">
        <v>5</v>
      </c>
      <c r="C11" s="123"/>
      <c r="D11" s="85" t="s">
        <v>158</v>
      </c>
      <c r="E11" s="68" t="s">
        <v>0</v>
      </c>
      <c r="F11" s="59">
        <v>3</v>
      </c>
      <c r="G11" s="59">
        <v>2</v>
      </c>
      <c r="H11" s="59">
        <v>2</v>
      </c>
      <c r="I11" s="59">
        <v>2</v>
      </c>
      <c r="J11" s="59">
        <v>2</v>
      </c>
      <c r="K11" s="59">
        <v>2</v>
      </c>
      <c r="L11" s="59" t="s">
        <v>124</v>
      </c>
      <c r="M11" s="40">
        <f t="shared" si="0"/>
        <v>3</v>
      </c>
      <c r="N11" s="40" t="str">
        <f t="shared" si="1"/>
        <v>Moderado</v>
      </c>
      <c r="O11" s="40">
        <f t="shared" si="2"/>
        <v>3</v>
      </c>
      <c r="P11" s="63" t="str">
        <f t="shared" si="3"/>
        <v>Medio</v>
      </c>
      <c r="Q11" s="3" t="s">
        <v>165</v>
      </c>
      <c r="S11" s="66"/>
      <c r="T11" s="66"/>
    </row>
    <row r="12" spans="2:20" ht="56.25" customHeight="1" x14ac:dyDescent="0.2">
      <c r="B12" s="27">
        <v>6</v>
      </c>
      <c r="C12" s="123"/>
      <c r="D12" s="85" t="s">
        <v>116</v>
      </c>
      <c r="E12" s="68" t="s">
        <v>0</v>
      </c>
      <c r="F12" s="59">
        <v>3</v>
      </c>
      <c r="G12" s="59">
        <v>3</v>
      </c>
      <c r="H12" s="59">
        <v>3</v>
      </c>
      <c r="I12" s="59">
        <v>3</v>
      </c>
      <c r="J12" s="59">
        <v>3</v>
      </c>
      <c r="K12" s="59">
        <v>3</v>
      </c>
      <c r="L12" s="59" t="s">
        <v>124</v>
      </c>
      <c r="M12" s="40">
        <f t="shared" si="0"/>
        <v>3</v>
      </c>
      <c r="N12" s="40" t="str">
        <f t="shared" si="1"/>
        <v>Moderado</v>
      </c>
      <c r="O12" s="40">
        <f t="shared" si="2"/>
        <v>3</v>
      </c>
      <c r="P12" s="63" t="str">
        <f t="shared" si="3"/>
        <v>Medio</v>
      </c>
      <c r="Q12" s="3" t="s">
        <v>166</v>
      </c>
      <c r="S12" s="66"/>
      <c r="T12" s="66" t="e">
        <f ca="1">VLOOKUP(RANDBETWEEN(1,5),$S$7:$T$10,2,FALSE)</f>
        <v>#N/A</v>
      </c>
    </row>
    <row r="13" spans="2:20" ht="80" customHeight="1" x14ac:dyDescent="0.2">
      <c r="B13" s="27">
        <v>7</v>
      </c>
      <c r="C13" s="117" t="s">
        <v>91</v>
      </c>
      <c r="D13" s="85" t="s">
        <v>117</v>
      </c>
      <c r="E13" s="68" t="s">
        <v>0</v>
      </c>
      <c r="F13" s="59">
        <v>1</v>
      </c>
      <c r="G13" s="59">
        <v>3</v>
      </c>
      <c r="H13" s="59">
        <v>3</v>
      </c>
      <c r="I13" s="59">
        <v>1</v>
      </c>
      <c r="J13" s="59">
        <v>3</v>
      </c>
      <c r="K13" s="59">
        <v>1</v>
      </c>
      <c r="L13" s="59" t="s">
        <v>125</v>
      </c>
      <c r="M13" s="40">
        <f t="shared" ref="M13:M46" si="4">IF(L13="Raro",1,IF(L13="Improbable",2,IF(L13="Posible",3,IF(L13="Probable",4,IF(L13="Certeza","5")))))</f>
        <v>4</v>
      </c>
      <c r="N13" s="40" t="str">
        <f t="shared" ref="N13:N46" si="5">IF(MAX(F13:K13)=1,"Insignificante",IF(MAX(F13:K13)=2,"Menor",IF(MAX(F13:K13)=3,"Moderado",IF(MAX(F13:K13)=4,"Mayor",IF(MAX(F13:K13)=5,"Catastrofico","0")))))</f>
        <v>Moderado</v>
      </c>
      <c r="O13" s="40">
        <f t="shared" ref="O13:O46" si="6">MAX(F13:K13)</f>
        <v>3</v>
      </c>
      <c r="P13" s="63" t="str">
        <f t="shared" ref="P13:P46" si="7">IF(AND(L13="Raro",N13="Insignificante"),"Inusual",IF(AND(L13="Raro",N13="Menor"),"Bajo",IF(AND(L13="Raro",N13="Moderado"),"Medio",IF(AND(L13="Raro",N13="Mayor"),"Medio",IF(AND(L13="Raro",N13="Catastrofico"),"Alto",IF(AND(L13="Improbable",N13="Insignificante"),"Bajo",IF(AND(L13="Improbable",N13="Menor"),"Bajo",IF(AND(L13="Improbable",N13="Moderado"),"Medio",IF(AND(L13="Improbable",N13="Mayor"),"Alto",IF(AND(L13="Improbable",N13="Catastrofico"),"Alto",IF(AND(L13="Posible",N13="Insignificante"),"Bajo",IF(AND(L13="Posible",N13="Menor"),"Bajo",IF(AND(L13="Posible",N13="Moderado"),"Medio",IF(AND(L13="Posible",N13="Mayor"),"Alto",IF(AND(L13="Posible",N13="Catastrofico"),"Extremo",IF(AND(L13="Probable",N13="Insignificante"),"Medio",IF(AND(L13="Probable",N13="Menor"),"Medio",IF(AND(L13="Probable",N13="Moderado"),"Alto",IF(AND(L13="Probable",N13="Mayor"),"Extremo",IF(AND(L13="Probable",N13="Catastrofico"),"Extremo",IF(AND(L13="Certeza",N13="Insignificante"),"Medio",IF(AND(L13="Certeza",N13="Menor"),"Alto",IF(AND(L13="Certeza",N13="Moderado"),"Alto",IF(AND(L13="Certeza",N13="Mayor"),"Extremo",IF(AND(L13="Certeza",N13="Catastrofico"),"Extremo",0)))))))))))))))))))))))))</f>
        <v>Alto</v>
      </c>
      <c r="Q13" s="3" t="s">
        <v>177</v>
      </c>
    </row>
    <row r="14" spans="2:20" ht="49.5" customHeight="1" x14ac:dyDescent="0.2">
      <c r="B14" s="27">
        <v>8</v>
      </c>
      <c r="C14" s="118"/>
      <c r="D14" s="85" t="s">
        <v>83</v>
      </c>
      <c r="E14" s="68" t="s">
        <v>0</v>
      </c>
      <c r="F14" s="59">
        <v>1</v>
      </c>
      <c r="G14" s="59">
        <v>1</v>
      </c>
      <c r="H14" s="59">
        <v>1</v>
      </c>
      <c r="I14" s="59">
        <v>2</v>
      </c>
      <c r="J14" s="59">
        <v>2</v>
      </c>
      <c r="K14" s="59">
        <v>1</v>
      </c>
      <c r="L14" s="59" t="s">
        <v>124</v>
      </c>
      <c r="M14" s="40">
        <f t="shared" si="4"/>
        <v>3</v>
      </c>
      <c r="N14" s="40" t="str">
        <f t="shared" si="5"/>
        <v>Menor</v>
      </c>
      <c r="O14" s="40">
        <f t="shared" si="6"/>
        <v>2</v>
      </c>
      <c r="P14" s="63" t="str">
        <f t="shared" si="7"/>
        <v>Bajo</v>
      </c>
      <c r="Q14" s="3" t="s">
        <v>175</v>
      </c>
    </row>
    <row r="15" spans="2:20" ht="30" x14ac:dyDescent="0.2">
      <c r="B15" s="27">
        <v>9</v>
      </c>
      <c r="C15" s="105" t="s">
        <v>92</v>
      </c>
      <c r="D15" s="85" t="s">
        <v>188</v>
      </c>
      <c r="E15" s="68" t="s">
        <v>0</v>
      </c>
      <c r="F15" s="59">
        <v>3</v>
      </c>
      <c r="G15" s="59">
        <v>3</v>
      </c>
      <c r="H15" s="59">
        <v>2</v>
      </c>
      <c r="I15" s="59">
        <v>3</v>
      </c>
      <c r="J15" s="59">
        <v>1</v>
      </c>
      <c r="K15" s="59">
        <v>1</v>
      </c>
      <c r="L15" s="59" t="s">
        <v>125</v>
      </c>
      <c r="M15" s="40">
        <f t="shared" si="4"/>
        <v>4</v>
      </c>
      <c r="N15" s="40" t="str">
        <f t="shared" si="5"/>
        <v>Moderado</v>
      </c>
      <c r="O15" s="40">
        <f t="shared" si="6"/>
        <v>3</v>
      </c>
      <c r="P15" s="63" t="str">
        <f t="shared" si="7"/>
        <v>Alto</v>
      </c>
      <c r="Q15" s="3" t="s">
        <v>163</v>
      </c>
    </row>
    <row r="16" spans="2:20" ht="81.75" customHeight="1" x14ac:dyDescent="0.2">
      <c r="B16" s="27">
        <v>10</v>
      </c>
      <c r="C16" s="119"/>
      <c r="D16" s="85" t="s">
        <v>198</v>
      </c>
      <c r="E16" s="74" t="s">
        <v>0</v>
      </c>
      <c r="F16" s="71">
        <v>2</v>
      </c>
      <c r="G16" s="71">
        <v>3</v>
      </c>
      <c r="H16" s="71">
        <v>2</v>
      </c>
      <c r="I16" s="71">
        <v>2</v>
      </c>
      <c r="J16" s="71">
        <v>1</v>
      </c>
      <c r="K16" s="71">
        <v>1</v>
      </c>
      <c r="L16" s="71" t="s">
        <v>125</v>
      </c>
      <c r="M16" s="70">
        <f t="shared" ref="M16" si="8">IF(L16="Raro",1,IF(L16="Improbable",2,IF(L16="Posible",3,IF(L16="Probable",4,IF(L16="Certeza","5")))))</f>
        <v>4</v>
      </c>
      <c r="N16" s="70" t="str">
        <f t="shared" ref="N16" si="9">IF(MAX(F16:K16)=1,"Insignificante",IF(MAX(F16:K16)=2,"Menor",IF(MAX(F16:K16)=3,"Moderado",IF(MAX(F16:K16)=4,"Mayor",IF(MAX(F16:K16)=5,"Catastrofico","0")))))</f>
        <v>Moderado</v>
      </c>
      <c r="O16" s="70">
        <f t="shared" ref="O16" si="10">MAX(F16:K16)</f>
        <v>3</v>
      </c>
      <c r="P16" s="72" t="str">
        <f t="shared" ref="P16" si="11">IF(AND(L16="Raro",N16="Insignificante"),"Inusual",IF(AND(L16="Raro",N16="Menor"),"Bajo",IF(AND(L16="Raro",N16="Moderado"),"Medio",IF(AND(L16="Raro",N16="Mayor"),"Medio",IF(AND(L16="Raro",N16="Catastrofico"),"Alto",IF(AND(L16="Improbable",N16="Insignificante"),"Bajo",IF(AND(L16="Improbable",N16="Menor"),"Bajo",IF(AND(L16="Improbable",N16="Moderado"),"Medio",IF(AND(L16="Improbable",N16="Mayor"),"Alto",IF(AND(L16="Improbable",N16="Catastrofico"),"Alto",IF(AND(L16="Posible",N16="Insignificante"),"Bajo",IF(AND(L16="Posible",N16="Menor"),"Bajo",IF(AND(L16="Posible",N16="Moderado"),"Medio",IF(AND(L16="Posible",N16="Mayor"),"Alto",IF(AND(L16="Posible",N16="Catastrofico"),"Extremo",IF(AND(L16="Probable",N16="Insignificante"),"Medio",IF(AND(L16="Probable",N16="Menor"),"Medio",IF(AND(L16="Probable",N16="Moderado"),"Alto",IF(AND(L16="Probable",N16="Mayor"),"Extremo",IF(AND(L16="Probable",N16="Catastrofico"),"Extremo",IF(AND(L16="Certeza",N16="Insignificante"),"Medio",IF(AND(L16="Certeza",N16="Menor"),"Alto",IF(AND(L16="Certeza",N16="Moderado"),"Alto",IF(AND(L16="Certeza",N16="Mayor"),"Extremo",IF(AND(L16="Certeza",N16="Catastrofico"),"Extremo",0)))))))))))))))))))))))))</f>
        <v>Alto</v>
      </c>
      <c r="Q16" s="3" t="s">
        <v>197</v>
      </c>
    </row>
    <row r="17" spans="1:18" ht="69.75" customHeight="1" x14ac:dyDescent="0.2">
      <c r="B17" s="27">
        <v>11</v>
      </c>
      <c r="C17" s="106"/>
      <c r="D17" s="85" t="s">
        <v>109</v>
      </c>
      <c r="E17" s="68" t="s">
        <v>0</v>
      </c>
      <c r="F17" s="59">
        <v>3</v>
      </c>
      <c r="G17" s="59">
        <v>3</v>
      </c>
      <c r="H17" s="59">
        <v>2</v>
      </c>
      <c r="I17" s="59">
        <v>3</v>
      </c>
      <c r="J17" s="59">
        <v>1</v>
      </c>
      <c r="K17" s="59">
        <v>1</v>
      </c>
      <c r="L17" s="59" t="s">
        <v>125</v>
      </c>
      <c r="M17" s="40">
        <f t="shared" si="4"/>
        <v>4</v>
      </c>
      <c r="N17" s="40" t="str">
        <f t="shared" si="5"/>
        <v>Moderado</v>
      </c>
      <c r="O17" s="40">
        <f t="shared" si="6"/>
        <v>3</v>
      </c>
      <c r="P17" s="63" t="str">
        <f t="shared" si="7"/>
        <v>Alto</v>
      </c>
      <c r="Q17" s="3" t="s">
        <v>189</v>
      </c>
    </row>
    <row r="18" spans="1:18" ht="75" customHeight="1" x14ac:dyDescent="0.2">
      <c r="B18" s="27">
        <v>12</v>
      </c>
      <c r="C18" s="120" t="s">
        <v>93</v>
      </c>
      <c r="D18" s="85" t="s">
        <v>185</v>
      </c>
      <c r="E18" s="68" t="s">
        <v>0</v>
      </c>
      <c r="F18" s="59">
        <v>3</v>
      </c>
      <c r="G18" s="59">
        <v>4</v>
      </c>
      <c r="H18" s="59">
        <v>3</v>
      </c>
      <c r="I18" s="59">
        <v>3</v>
      </c>
      <c r="J18" s="59">
        <v>2</v>
      </c>
      <c r="K18" s="59">
        <v>2</v>
      </c>
      <c r="L18" s="59" t="s">
        <v>125</v>
      </c>
      <c r="M18" s="40">
        <f t="shared" si="4"/>
        <v>4</v>
      </c>
      <c r="N18" s="40" t="str">
        <f t="shared" si="5"/>
        <v>Mayor</v>
      </c>
      <c r="O18" s="40">
        <f t="shared" si="6"/>
        <v>4</v>
      </c>
      <c r="P18" s="63" t="str">
        <f t="shared" si="7"/>
        <v>Extremo</v>
      </c>
      <c r="Q18" s="3" t="s">
        <v>216</v>
      </c>
    </row>
    <row r="19" spans="1:18" ht="66" customHeight="1" x14ac:dyDescent="0.2">
      <c r="A19" s="67"/>
      <c r="B19" s="27">
        <v>13</v>
      </c>
      <c r="C19" s="120"/>
      <c r="D19" s="85" t="s">
        <v>196</v>
      </c>
      <c r="E19" s="68" t="s">
        <v>0</v>
      </c>
      <c r="F19" s="59">
        <v>4</v>
      </c>
      <c r="G19" s="59">
        <v>4</v>
      </c>
      <c r="H19" s="59">
        <v>1</v>
      </c>
      <c r="I19" s="59">
        <v>1</v>
      </c>
      <c r="J19" s="59">
        <v>1</v>
      </c>
      <c r="K19" s="59">
        <v>1</v>
      </c>
      <c r="L19" s="59" t="s">
        <v>124</v>
      </c>
      <c r="M19" s="40">
        <f t="shared" si="4"/>
        <v>3</v>
      </c>
      <c r="N19" s="40" t="str">
        <f t="shared" si="5"/>
        <v>Mayor</v>
      </c>
      <c r="O19" s="40">
        <f t="shared" si="6"/>
        <v>4</v>
      </c>
      <c r="P19" s="63" t="str">
        <f t="shared" si="7"/>
        <v>Alto</v>
      </c>
      <c r="Q19" s="3" t="s">
        <v>161</v>
      </c>
    </row>
    <row r="20" spans="1:18" s="76" customFormat="1" ht="46.5" customHeight="1" x14ac:dyDescent="0.2">
      <c r="B20" s="27">
        <v>14</v>
      </c>
      <c r="C20" s="120"/>
      <c r="D20" s="85" t="s">
        <v>199</v>
      </c>
      <c r="E20" s="78" t="s">
        <v>0</v>
      </c>
      <c r="F20" s="71">
        <v>3</v>
      </c>
      <c r="G20" s="71">
        <v>4</v>
      </c>
      <c r="H20" s="71">
        <v>2</v>
      </c>
      <c r="I20" s="71">
        <v>2</v>
      </c>
      <c r="J20" s="71">
        <v>2</v>
      </c>
      <c r="K20" s="71">
        <v>1</v>
      </c>
      <c r="L20" s="71" t="s">
        <v>125</v>
      </c>
      <c r="M20" s="77">
        <f t="shared" si="4"/>
        <v>4</v>
      </c>
      <c r="N20" s="77" t="str">
        <f t="shared" si="5"/>
        <v>Mayor</v>
      </c>
      <c r="O20" s="77">
        <f t="shared" si="6"/>
        <v>4</v>
      </c>
      <c r="P20" s="75" t="str">
        <f t="shared" si="7"/>
        <v>Extremo</v>
      </c>
      <c r="Q20" s="73" t="s">
        <v>216</v>
      </c>
      <c r="R20" s="73"/>
    </row>
    <row r="21" spans="1:18" ht="41.25" customHeight="1" x14ac:dyDescent="0.2">
      <c r="B21" s="27">
        <v>15</v>
      </c>
      <c r="C21" s="120"/>
      <c r="D21" s="85" t="s">
        <v>110</v>
      </c>
      <c r="E21" s="68" t="s">
        <v>0</v>
      </c>
      <c r="F21" s="59">
        <v>3</v>
      </c>
      <c r="G21" s="59">
        <v>4</v>
      </c>
      <c r="H21" s="59">
        <v>2</v>
      </c>
      <c r="I21" s="59">
        <v>1</v>
      </c>
      <c r="J21" s="59">
        <v>1</v>
      </c>
      <c r="K21" s="59">
        <v>1</v>
      </c>
      <c r="L21" s="59" t="s">
        <v>125</v>
      </c>
      <c r="M21" s="40">
        <f t="shared" si="4"/>
        <v>4</v>
      </c>
      <c r="N21" s="40" t="str">
        <f t="shared" si="5"/>
        <v>Mayor</v>
      </c>
      <c r="O21" s="40">
        <f t="shared" si="6"/>
        <v>4</v>
      </c>
      <c r="P21" s="63" t="str">
        <f t="shared" si="7"/>
        <v>Extremo</v>
      </c>
      <c r="Q21" s="65" t="s">
        <v>217</v>
      </c>
    </row>
    <row r="22" spans="1:18" ht="123" customHeight="1" x14ac:dyDescent="0.2">
      <c r="B22" s="27">
        <v>16</v>
      </c>
      <c r="C22" s="120"/>
      <c r="D22" s="85" t="s">
        <v>85</v>
      </c>
      <c r="E22" s="68" t="s">
        <v>215</v>
      </c>
      <c r="F22" s="59">
        <v>2</v>
      </c>
      <c r="G22" s="59">
        <v>3</v>
      </c>
      <c r="H22" s="59">
        <v>1</v>
      </c>
      <c r="I22" s="59">
        <v>1</v>
      </c>
      <c r="J22" s="59">
        <v>1</v>
      </c>
      <c r="K22" s="59">
        <v>3</v>
      </c>
      <c r="L22" s="59" t="s">
        <v>124</v>
      </c>
      <c r="M22" s="40">
        <f t="shared" si="4"/>
        <v>3</v>
      </c>
      <c r="N22" s="40" t="str">
        <f t="shared" si="5"/>
        <v>Moderado</v>
      </c>
      <c r="O22" s="40">
        <f t="shared" si="6"/>
        <v>3</v>
      </c>
      <c r="P22" s="63" t="str">
        <f t="shared" si="7"/>
        <v>Medio</v>
      </c>
      <c r="Q22" s="89" t="s">
        <v>219</v>
      </c>
    </row>
    <row r="23" spans="1:18" ht="114" customHeight="1" x14ac:dyDescent="0.2">
      <c r="B23" s="27">
        <v>17</v>
      </c>
      <c r="C23" s="121"/>
      <c r="D23" s="85" t="s">
        <v>220</v>
      </c>
      <c r="E23" s="68" t="s">
        <v>0</v>
      </c>
      <c r="F23" s="59">
        <v>3</v>
      </c>
      <c r="G23" s="59">
        <v>3</v>
      </c>
      <c r="H23" s="59">
        <v>1</v>
      </c>
      <c r="I23" s="59">
        <v>1</v>
      </c>
      <c r="J23" s="59">
        <v>1</v>
      </c>
      <c r="K23" s="59">
        <v>1</v>
      </c>
      <c r="L23" s="59" t="s">
        <v>124</v>
      </c>
      <c r="M23" s="40">
        <f t="shared" si="4"/>
        <v>3</v>
      </c>
      <c r="N23" s="40" t="str">
        <f t="shared" si="5"/>
        <v>Moderado</v>
      </c>
      <c r="O23" s="40">
        <f t="shared" si="6"/>
        <v>3</v>
      </c>
      <c r="P23" s="63" t="str">
        <f t="shared" si="7"/>
        <v>Medio</v>
      </c>
      <c r="Q23" s="87" t="s">
        <v>219</v>
      </c>
    </row>
    <row r="24" spans="1:18" ht="83.25" customHeight="1" x14ac:dyDescent="0.2">
      <c r="B24" s="27">
        <v>18</v>
      </c>
      <c r="C24" s="116" t="s">
        <v>104</v>
      </c>
      <c r="D24" s="85" t="s">
        <v>221</v>
      </c>
      <c r="E24" s="68" t="s">
        <v>0</v>
      </c>
      <c r="F24" s="59">
        <v>1</v>
      </c>
      <c r="G24" s="59">
        <v>1</v>
      </c>
      <c r="H24" s="59">
        <v>1</v>
      </c>
      <c r="I24" s="59">
        <v>1</v>
      </c>
      <c r="J24" s="59">
        <v>1</v>
      </c>
      <c r="K24" s="59">
        <v>1</v>
      </c>
      <c r="L24" s="59" t="s">
        <v>122</v>
      </c>
      <c r="M24" s="40">
        <f t="shared" si="4"/>
        <v>1</v>
      </c>
      <c r="N24" s="40" t="str">
        <f>IF(MAX(F24:K24)=1,"Insignificante",IF(MAX(F24:K24)=2,"Menor",IF(MAX(F24:K24)=3,"Moderado",IF(MAX(F24:K24)=4,"Mayor",IF(MAX(F24:K24)=5,"Catastrofico","0")))))</f>
        <v>Insignificante</v>
      </c>
      <c r="O24" s="40">
        <f t="shared" si="6"/>
        <v>1</v>
      </c>
      <c r="P24" s="63" t="str">
        <f t="shared" si="7"/>
        <v>Inusual</v>
      </c>
      <c r="Q24" s="3" t="s">
        <v>222</v>
      </c>
    </row>
    <row r="25" spans="1:18" ht="66" customHeight="1" x14ac:dyDescent="0.2">
      <c r="B25" s="27">
        <v>19</v>
      </c>
      <c r="C25" s="109"/>
      <c r="D25" s="85" t="s">
        <v>200</v>
      </c>
      <c r="E25" s="78" t="s">
        <v>100</v>
      </c>
      <c r="F25" s="59">
        <v>3</v>
      </c>
      <c r="G25" s="59">
        <v>3</v>
      </c>
      <c r="H25" s="59">
        <v>3</v>
      </c>
      <c r="I25" s="59">
        <v>1</v>
      </c>
      <c r="J25" s="59">
        <v>3</v>
      </c>
      <c r="K25" s="59">
        <v>3</v>
      </c>
      <c r="L25" s="59" t="s">
        <v>124</v>
      </c>
      <c r="M25" s="40">
        <f t="shared" si="4"/>
        <v>3</v>
      </c>
      <c r="N25" s="40" t="str">
        <f t="shared" si="5"/>
        <v>Moderado</v>
      </c>
      <c r="O25" s="40">
        <f t="shared" si="6"/>
        <v>3</v>
      </c>
      <c r="P25" s="63" t="str">
        <f t="shared" si="7"/>
        <v>Medio</v>
      </c>
      <c r="Q25" s="65" t="s">
        <v>173</v>
      </c>
    </row>
    <row r="26" spans="1:18" s="79" customFormat="1" ht="54.75" customHeight="1" x14ac:dyDescent="0.2">
      <c r="B26" s="27">
        <v>20</v>
      </c>
      <c r="C26" s="109"/>
      <c r="D26" s="85" t="s">
        <v>201</v>
      </c>
      <c r="E26" s="74" t="s">
        <v>100</v>
      </c>
      <c r="F26" s="71">
        <v>1</v>
      </c>
      <c r="G26" s="71">
        <v>3</v>
      </c>
      <c r="H26" s="71">
        <v>2</v>
      </c>
      <c r="I26" s="71">
        <v>1</v>
      </c>
      <c r="J26" s="71">
        <v>1</v>
      </c>
      <c r="K26" s="71">
        <v>1</v>
      </c>
      <c r="L26" s="71" t="s">
        <v>124</v>
      </c>
      <c r="M26" s="74">
        <f t="shared" si="4"/>
        <v>3</v>
      </c>
      <c r="N26" s="74" t="str">
        <f t="shared" si="5"/>
        <v>Moderado</v>
      </c>
      <c r="O26" s="74">
        <f t="shared" si="6"/>
        <v>3</v>
      </c>
      <c r="P26" s="80" t="str">
        <f t="shared" si="7"/>
        <v>Medio</v>
      </c>
      <c r="Q26" s="73" t="s">
        <v>173</v>
      </c>
      <c r="R26" s="73"/>
    </row>
    <row r="27" spans="1:18" ht="71.25" customHeight="1" x14ac:dyDescent="0.2">
      <c r="B27" s="27">
        <v>21</v>
      </c>
      <c r="C27" s="109"/>
      <c r="D27" s="85" t="s">
        <v>202</v>
      </c>
      <c r="E27" s="74" t="s">
        <v>215</v>
      </c>
      <c r="F27" s="71">
        <v>3</v>
      </c>
      <c r="G27" s="71">
        <v>3</v>
      </c>
      <c r="H27" s="71">
        <v>3</v>
      </c>
      <c r="I27" s="71">
        <v>1</v>
      </c>
      <c r="J27" s="71">
        <v>1</v>
      </c>
      <c r="K27" s="71">
        <v>2</v>
      </c>
      <c r="L27" s="71" t="s">
        <v>125</v>
      </c>
      <c r="M27" s="70">
        <f t="shared" si="4"/>
        <v>4</v>
      </c>
      <c r="N27" s="70" t="str">
        <f t="shared" si="5"/>
        <v>Moderado</v>
      </c>
      <c r="O27" s="70">
        <f t="shared" si="6"/>
        <v>3</v>
      </c>
      <c r="P27" s="72" t="str">
        <f t="shared" si="7"/>
        <v>Alto</v>
      </c>
      <c r="Q27" s="65" t="s">
        <v>203</v>
      </c>
    </row>
    <row r="28" spans="1:18" ht="45" x14ac:dyDescent="0.2">
      <c r="B28" s="27">
        <v>22</v>
      </c>
      <c r="C28" s="110"/>
      <c r="D28" s="85" t="s">
        <v>111</v>
      </c>
      <c r="E28" s="68" t="s">
        <v>0</v>
      </c>
      <c r="F28" s="59">
        <v>1</v>
      </c>
      <c r="G28" s="59">
        <v>3</v>
      </c>
      <c r="H28" s="59">
        <v>2</v>
      </c>
      <c r="I28" s="59">
        <v>1</v>
      </c>
      <c r="J28" s="59">
        <v>3</v>
      </c>
      <c r="K28" s="59">
        <v>2</v>
      </c>
      <c r="L28" s="59" t="s">
        <v>124</v>
      </c>
      <c r="M28" s="40">
        <f t="shared" si="4"/>
        <v>3</v>
      </c>
      <c r="N28" s="40" t="str">
        <f t="shared" si="5"/>
        <v>Moderado</v>
      </c>
      <c r="O28" s="40">
        <f t="shared" si="6"/>
        <v>3</v>
      </c>
      <c r="P28" s="63" t="str">
        <f t="shared" si="7"/>
        <v>Medio</v>
      </c>
      <c r="Q28" s="3" t="s">
        <v>174</v>
      </c>
    </row>
    <row r="29" spans="1:18" ht="57" customHeight="1" x14ac:dyDescent="0.2">
      <c r="B29" s="27">
        <v>23</v>
      </c>
      <c r="C29" s="116" t="s">
        <v>97</v>
      </c>
      <c r="D29" s="85" t="s">
        <v>112</v>
      </c>
      <c r="E29" s="68" t="s">
        <v>0</v>
      </c>
      <c r="F29" s="59">
        <v>2</v>
      </c>
      <c r="G29" s="59">
        <v>3</v>
      </c>
      <c r="H29" s="59">
        <v>1</v>
      </c>
      <c r="I29" s="59">
        <v>3</v>
      </c>
      <c r="J29" s="59">
        <v>1</v>
      </c>
      <c r="K29" s="59">
        <v>2</v>
      </c>
      <c r="L29" s="59" t="s">
        <v>125</v>
      </c>
      <c r="M29" s="40">
        <f t="shared" si="4"/>
        <v>4</v>
      </c>
      <c r="N29" s="40" t="str">
        <f t="shared" si="5"/>
        <v>Moderado</v>
      </c>
      <c r="O29" s="40">
        <f t="shared" si="6"/>
        <v>3</v>
      </c>
      <c r="P29" s="63" t="str">
        <f t="shared" si="7"/>
        <v>Alto</v>
      </c>
      <c r="Q29" s="3" t="s">
        <v>190</v>
      </c>
    </row>
    <row r="30" spans="1:18" ht="59.25" customHeight="1" x14ac:dyDescent="0.2">
      <c r="B30" s="27">
        <v>24</v>
      </c>
      <c r="C30" s="109"/>
      <c r="D30" s="85" t="s">
        <v>164</v>
      </c>
      <c r="E30" s="68" t="s">
        <v>0</v>
      </c>
      <c r="F30" s="59">
        <v>2</v>
      </c>
      <c r="G30" s="59">
        <v>1</v>
      </c>
      <c r="H30" s="59">
        <v>1</v>
      </c>
      <c r="I30" s="59">
        <v>2</v>
      </c>
      <c r="J30" s="59">
        <v>1</v>
      </c>
      <c r="K30" s="59">
        <v>1</v>
      </c>
      <c r="L30" s="59" t="s">
        <v>122</v>
      </c>
      <c r="M30" s="40">
        <f t="shared" si="4"/>
        <v>1</v>
      </c>
      <c r="N30" s="40" t="str">
        <f t="shared" si="5"/>
        <v>Menor</v>
      </c>
      <c r="O30" s="40">
        <f t="shared" si="6"/>
        <v>2</v>
      </c>
      <c r="P30" s="63" t="str">
        <f t="shared" si="7"/>
        <v>Bajo</v>
      </c>
      <c r="Q30" s="3" t="s">
        <v>190</v>
      </c>
    </row>
    <row r="31" spans="1:18" ht="62.25" customHeight="1" x14ac:dyDescent="0.2">
      <c r="B31" s="27">
        <v>25</v>
      </c>
      <c r="C31" s="109"/>
      <c r="D31" s="85" t="s">
        <v>156</v>
      </c>
      <c r="E31" s="68" t="s">
        <v>0</v>
      </c>
      <c r="F31" s="59">
        <v>1</v>
      </c>
      <c r="G31" s="59">
        <v>3</v>
      </c>
      <c r="H31" s="59">
        <v>1</v>
      </c>
      <c r="I31" s="59">
        <v>1</v>
      </c>
      <c r="J31" s="59">
        <v>1</v>
      </c>
      <c r="K31" s="59">
        <v>1</v>
      </c>
      <c r="L31" s="59" t="s">
        <v>125</v>
      </c>
      <c r="M31" s="40">
        <f t="shared" si="4"/>
        <v>4</v>
      </c>
      <c r="N31" s="40" t="str">
        <f t="shared" si="5"/>
        <v>Moderado</v>
      </c>
      <c r="O31" s="40">
        <f t="shared" si="6"/>
        <v>3</v>
      </c>
      <c r="P31" s="63" t="str">
        <f t="shared" si="7"/>
        <v>Alto</v>
      </c>
      <c r="Q31" s="3" t="s">
        <v>190</v>
      </c>
    </row>
    <row r="32" spans="1:18" ht="63.75" customHeight="1" x14ac:dyDescent="0.2">
      <c r="B32" s="27">
        <v>26</v>
      </c>
      <c r="C32" s="109"/>
      <c r="D32" s="85" t="s">
        <v>157</v>
      </c>
      <c r="E32" s="68" t="s">
        <v>0</v>
      </c>
      <c r="F32" s="59">
        <v>1</v>
      </c>
      <c r="G32" s="59">
        <v>2</v>
      </c>
      <c r="H32" s="59">
        <v>2</v>
      </c>
      <c r="I32" s="59">
        <v>2</v>
      </c>
      <c r="J32" s="59">
        <v>1</v>
      </c>
      <c r="K32" s="59">
        <v>1</v>
      </c>
      <c r="L32" s="59" t="s">
        <v>124</v>
      </c>
      <c r="M32" s="40">
        <f t="shared" si="4"/>
        <v>3</v>
      </c>
      <c r="N32" s="40" t="str">
        <f t="shared" si="5"/>
        <v>Menor</v>
      </c>
      <c r="O32" s="40">
        <f t="shared" si="6"/>
        <v>2</v>
      </c>
      <c r="P32" s="63" t="str">
        <f t="shared" si="7"/>
        <v>Bajo</v>
      </c>
      <c r="Q32" s="3" t="s">
        <v>190</v>
      </c>
    </row>
    <row r="33" spans="2:18" ht="60" customHeight="1" x14ac:dyDescent="0.2">
      <c r="B33" s="27">
        <v>27</v>
      </c>
      <c r="C33" s="109"/>
      <c r="D33" s="85" t="s">
        <v>187</v>
      </c>
      <c r="E33" s="68" t="s">
        <v>0</v>
      </c>
      <c r="F33" s="59">
        <v>2</v>
      </c>
      <c r="G33" s="59">
        <v>2</v>
      </c>
      <c r="H33" s="59">
        <v>1</v>
      </c>
      <c r="I33" s="59">
        <v>2</v>
      </c>
      <c r="J33" s="59">
        <v>1</v>
      </c>
      <c r="K33" s="59">
        <v>1</v>
      </c>
      <c r="L33" s="59" t="s">
        <v>124</v>
      </c>
      <c r="M33" s="40">
        <f t="shared" ref="M33" si="12">IF(L33="Raro",1,IF(L33="Improbable",2,IF(L33="Posible",3,IF(L33="Probable",4,IF(L33="Certeza","5")))))</f>
        <v>3</v>
      </c>
      <c r="N33" s="40" t="str">
        <f t="shared" ref="N33" si="13">IF(MAX(F33:K33)=1,"Insignificante",IF(MAX(F33:K33)=2,"Menor",IF(MAX(F33:K33)=3,"Moderado",IF(MAX(F33:K33)=4,"Mayor",IF(MAX(F33:K33)=5,"Catastrofico","0")))))</f>
        <v>Menor</v>
      </c>
      <c r="O33" s="40">
        <f t="shared" ref="O33" si="14">MAX(F33:K33)</f>
        <v>2</v>
      </c>
      <c r="P33" s="63" t="str">
        <f t="shared" ref="P33" si="15">IF(AND(L33="Raro",N33="Insignificante"),"Inusual",IF(AND(L33="Raro",N33="Menor"),"Bajo",IF(AND(L33="Raro",N33="Moderado"),"Medio",IF(AND(L33="Raro",N33="Mayor"),"Medio",IF(AND(L33="Raro",N33="Catastrofico"),"Alto",IF(AND(L33="Improbable",N33="Insignificante"),"Bajo",IF(AND(L33="Improbable",N33="Menor"),"Bajo",IF(AND(L33="Improbable",N33="Moderado"),"Medio",IF(AND(L33="Improbable",N33="Mayor"),"Alto",IF(AND(L33="Improbable",N33="Catastrofico"),"Alto",IF(AND(L33="Posible",N33="Insignificante"),"Bajo",IF(AND(L33="Posible",N33="Menor"),"Bajo",IF(AND(L33="Posible",N33="Moderado"),"Medio",IF(AND(L33="Posible",N33="Mayor"),"Alto",IF(AND(L33="Posible",N33="Catastrofico"),"Extremo",IF(AND(L33="Probable",N33="Insignificante"),"Medio",IF(AND(L33="Probable",N33="Menor"),"Medio",IF(AND(L33="Probable",N33="Moderado"),"Alto",IF(AND(L33="Probable",N33="Mayor"),"Extremo",IF(AND(L33="Probable",N33="Catastrofico"),"Extremo",IF(AND(L33="Certeza",N33="Insignificante"),"Medio",IF(AND(L33="Certeza",N33="Menor"),"Alto",IF(AND(L33="Certeza",N33="Moderado"),"Alto",IF(AND(L33="Certeza",N33="Mayor"),"Extremo",IF(AND(L33="Certeza",N33="Catastrofico"),"Extremo",0)))))))))))))))))))))))))</f>
        <v>Bajo</v>
      </c>
      <c r="Q33" s="3" t="s">
        <v>190</v>
      </c>
    </row>
    <row r="34" spans="2:18" ht="59.25" customHeight="1" x14ac:dyDescent="0.2">
      <c r="B34" s="27">
        <v>28</v>
      </c>
      <c r="C34" s="109"/>
      <c r="D34" s="85" t="s">
        <v>113</v>
      </c>
      <c r="E34" s="68" t="s">
        <v>0</v>
      </c>
      <c r="F34" s="59">
        <v>2</v>
      </c>
      <c r="G34" s="59">
        <v>2</v>
      </c>
      <c r="H34" s="59">
        <v>1</v>
      </c>
      <c r="I34" s="59">
        <v>2</v>
      </c>
      <c r="J34" s="59">
        <v>1</v>
      </c>
      <c r="K34" s="59">
        <v>1</v>
      </c>
      <c r="L34" s="59" t="s">
        <v>125</v>
      </c>
      <c r="M34" s="40">
        <f t="shared" si="4"/>
        <v>4</v>
      </c>
      <c r="N34" s="40" t="str">
        <f t="shared" si="5"/>
        <v>Menor</v>
      </c>
      <c r="O34" s="40">
        <f t="shared" si="6"/>
        <v>2</v>
      </c>
      <c r="P34" s="63" t="str">
        <f t="shared" si="7"/>
        <v>Medio</v>
      </c>
      <c r="Q34" s="3" t="s">
        <v>190</v>
      </c>
    </row>
    <row r="35" spans="2:18" ht="84" customHeight="1" x14ac:dyDescent="0.2">
      <c r="B35" s="27">
        <v>29</v>
      </c>
      <c r="C35" s="113" t="s">
        <v>94</v>
      </c>
      <c r="D35" s="85" t="s">
        <v>90</v>
      </c>
      <c r="E35" s="68" t="s">
        <v>0</v>
      </c>
      <c r="F35" s="59">
        <v>1</v>
      </c>
      <c r="G35" s="59">
        <v>1</v>
      </c>
      <c r="H35" s="59">
        <v>1</v>
      </c>
      <c r="I35" s="59">
        <v>2</v>
      </c>
      <c r="J35" s="59">
        <v>1</v>
      </c>
      <c r="K35" s="59">
        <v>3</v>
      </c>
      <c r="L35" s="59" t="s">
        <v>124</v>
      </c>
      <c r="M35" s="40">
        <f t="shared" si="4"/>
        <v>3</v>
      </c>
      <c r="N35" s="40" t="str">
        <f t="shared" si="5"/>
        <v>Moderado</v>
      </c>
      <c r="O35" s="40">
        <f t="shared" si="6"/>
        <v>3</v>
      </c>
      <c r="P35" s="63" t="str">
        <f t="shared" si="7"/>
        <v>Medio</v>
      </c>
      <c r="Q35" s="65" t="s">
        <v>176</v>
      </c>
    </row>
    <row r="36" spans="2:18" ht="110.25" customHeight="1" x14ac:dyDescent="0.2">
      <c r="B36" s="27">
        <v>30</v>
      </c>
      <c r="C36" s="114"/>
      <c r="D36" s="86" t="s">
        <v>213</v>
      </c>
      <c r="E36" s="77" t="s">
        <v>0</v>
      </c>
      <c r="F36" s="71">
        <v>1</v>
      </c>
      <c r="G36" s="71">
        <v>2</v>
      </c>
      <c r="H36" s="71">
        <v>1</v>
      </c>
      <c r="I36" s="71">
        <v>1</v>
      </c>
      <c r="J36" s="71">
        <v>1</v>
      </c>
      <c r="K36" s="71">
        <v>1</v>
      </c>
      <c r="L36" s="71" t="s">
        <v>125</v>
      </c>
      <c r="M36" s="70">
        <f t="shared" si="4"/>
        <v>4</v>
      </c>
      <c r="N36" s="70" t="str">
        <f t="shared" si="5"/>
        <v>Menor</v>
      </c>
      <c r="O36" s="70">
        <f t="shared" si="6"/>
        <v>2</v>
      </c>
      <c r="P36" s="72" t="str">
        <f t="shared" si="7"/>
        <v>Medio</v>
      </c>
      <c r="Q36" s="65" t="s">
        <v>214</v>
      </c>
    </row>
    <row r="37" spans="2:18" ht="57" customHeight="1" x14ac:dyDescent="0.2">
      <c r="B37" s="27">
        <v>31</v>
      </c>
      <c r="C37" s="115"/>
      <c r="D37" s="85" t="s">
        <v>101</v>
      </c>
      <c r="E37" s="68" t="s">
        <v>0</v>
      </c>
      <c r="F37" s="59">
        <v>1</v>
      </c>
      <c r="G37" s="59">
        <v>1</v>
      </c>
      <c r="H37" s="59">
        <v>1</v>
      </c>
      <c r="I37" s="59">
        <v>3</v>
      </c>
      <c r="J37" s="59">
        <v>1</v>
      </c>
      <c r="K37" s="59">
        <v>2</v>
      </c>
      <c r="L37" s="59" t="s">
        <v>124</v>
      </c>
      <c r="M37" s="40">
        <f t="shared" si="4"/>
        <v>3</v>
      </c>
      <c r="N37" s="40" t="str">
        <f t="shared" si="5"/>
        <v>Moderado</v>
      </c>
      <c r="O37" s="40">
        <f t="shared" si="6"/>
        <v>3</v>
      </c>
      <c r="P37" s="63" t="str">
        <f t="shared" si="7"/>
        <v>Medio</v>
      </c>
      <c r="Q37" s="65" t="s">
        <v>171</v>
      </c>
    </row>
    <row r="38" spans="2:18" ht="48.75" customHeight="1" x14ac:dyDescent="0.2">
      <c r="B38" s="27">
        <v>32</v>
      </c>
      <c r="C38" s="113" t="s">
        <v>95</v>
      </c>
      <c r="D38" s="85" t="s">
        <v>96</v>
      </c>
      <c r="E38" s="68" t="s">
        <v>0</v>
      </c>
      <c r="F38" s="59">
        <v>3</v>
      </c>
      <c r="G38" s="59">
        <v>4</v>
      </c>
      <c r="H38" s="59">
        <v>3</v>
      </c>
      <c r="I38" s="59">
        <v>1</v>
      </c>
      <c r="J38" s="59">
        <v>2</v>
      </c>
      <c r="K38" s="59">
        <v>2</v>
      </c>
      <c r="L38" s="59" t="s">
        <v>124</v>
      </c>
      <c r="M38" s="40">
        <f t="shared" si="4"/>
        <v>3</v>
      </c>
      <c r="N38" s="40" t="str">
        <f t="shared" si="5"/>
        <v>Mayor</v>
      </c>
      <c r="O38" s="40">
        <f t="shared" si="6"/>
        <v>4</v>
      </c>
      <c r="P38" s="63" t="str">
        <f t="shared" si="7"/>
        <v>Alto</v>
      </c>
      <c r="Q38" s="3" t="s">
        <v>167</v>
      </c>
    </row>
    <row r="39" spans="2:18" ht="57.75" customHeight="1" x14ac:dyDescent="0.2">
      <c r="B39" s="27">
        <v>33</v>
      </c>
      <c r="C39" s="114"/>
      <c r="D39" s="85" t="s">
        <v>82</v>
      </c>
      <c r="E39" s="68" t="s">
        <v>0</v>
      </c>
      <c r="F39" s="59">
        <v>3</v>
      </c>
      <c r="G39" s="59">
        <v>3</v>
      </c>
      <c r="H39" s="59">
        <v>1</v>
      </c>
      <c r="I39" s="59">
        <v>1</v>
      </c>
      <c r="J39" s="59">
        <v>1</v>
      </c>
      <c r="K39" s="59">
        <v>2</v>
      </c>
      <c r="L39" s="59" t="s">
        <v>124</v>
      </c>
      <c r="M39" s="40">
        <f t="shared" si="4"/>
        <v>3</v>
      </c>
      <c r="N39" s="40" t="str">
        <f t="shared" si="5"/>
        <v>Moderado</v>
      </c>
      <c r="O39" s="40">
        <f t="shared" si="6"/>
        <v>3</v>
      </c>
      <c r="P39" s="63" t="str">
        <f t="shared" si="7"/>
        <v>Medio</v>
      </c>
      <c r="Q39" s="65" t="s">
        <v>170</v>
      </c>
    </row>
    <row r="40" spans="2:18" ht="61.5" customHeight="1" x14ac:dyDescent="0.2">
      <c r="B40" s="27">
        <v>34</v>
      </c>
      <c r="C40" s="114"/>
      <c r="D40" s="85" t="s">
        <v>186</v>
      </c>
      <c r="E40" s="68" t="s">
        <v>0</v>
      </c>
      <c r="F40" s="59">
        <v>3</v>
      </c>
      <c r="G40" s="59">
        <v>1</v>
      </c>
      <c r="H40" s="59">
        <v>1</v>
      </c>
      <c r="I40" s="59">
        <v>1</v>
      </c>
      <c r="J40" s="59">
        <v>1</v>
      </c>
      <c r="K40" s="59">
        <v>2</v>
      </c>
      <c r="L40" s="59" t="s">
        <v>124</v>
      </c>
      <c r="M40" s="40">
        <f t="shared" ref="M40" si="16">IF(L40="Raro",1,IF(L40="Improbable",2,IF(L40="Posible",3,IF(L40="Probable",4,IF(L40="Certeza","5")))))</f>
        <v>3</v>
      </c>
      <c r="N40" s="40" t="str">
        <f t="shared" ref="N40" si="17">IF(MAX(F40:K40)=1,"Insignificante",IF(MAX(F40:K40)=2,"Menor",IF(MAX(F40:K40)=3,"Moderado",IF(MAX(F40:K40)=4,"Mayor",IF(MAX(F40:K40)=5,"Catastrofico","0")))))</f>
        <v>Moderado</v>
      </c>
      <c r="O40" s="40">
        <f t="shared" ref="O40" si="18">MAX(F40:K40)</f>
        <v>3</v>
      </c>
      <c r="P40" s="63" t="str">
        <f t="shared" ref="P40" si="19">IF(AND(L40="Raro",N40="Insignificante"),"Inusual",IF(AND(L40="Raro",N40="Menor"),"Bajo",IF(AND(L40="Raro",N40="Moderado"),"Medio",IF(AND(L40="Raro",N40="Mayor"),"Medio",IF(AND(L40="Raro",N40="Catastrofico"),"Alto",IF(AND(L40="Improbable",N40="Insignificante"),"Bajo",IF(AND(L40="Improbable",N40="Menor"),"Bajo",IF(AND(L40="Improbable",N40="Moderado"),"Medio",IF(AND(L40="Improbable",N40="Mayor"),"Alto",IF(AND(L40="Improbable",N40="Catastrofico"),"Alto",IF(AND(L40="Posible",N40="Insignificante"),"Bajo",IF(AND(L40="Posible",N40="Menor"),"Bajo",IF(AND(L40="Posible",N40="Moderado"),"Medio",IF(AND(L40="Posible",N40="Mayor"),"Alto",IF(AND(L40="Posible",N40="Catastrofico"),"Extremo",IF(AND(L40="Probable",N40="Insignificante"),"Medio",IF(AND(L40="Probable",N40="Menor"),"Medio",IF(AND(L40="Probable",N40="Moderado"),"Alto",IF(AND(L40="Probable",N40="Mayor"),"Extremo",IF(AND(L40="Probable",N40="Catastrofico"),"Extremo",IF(AND(L40="Certeza",N40="Insignificante"),"Medio",IF(AND(L40="Certeza",N40="Menor"),"Alto",IF(AND(L40="Certeza",N40="Moderado"),"Alto",IF(AND(L40="Certeza",N40="Mayor"),"Extremo",IF(AND(L40="Certeza",N40="Catastrofico"),"Extremo",0)))))))))))))))))))))))))</f>
        <v>Medio</v>
      </c>
      <c r="Q40" s="65" t="s">
        <v>170</v>
      </c>
    </row>
    <row r="41" spans="2:18" ht="48" customHeight="1" x14ac:dyDescent="0.2">
      <c r="B41" s="27">
        <v>35</v>
      </c>
      <c r="C41" s="114"/>
      <c r="D41" s="87" t="s">
        <v>102</v>
      </c>
      <c r="E41" s="27" t="s">
        <v>0</v>
      </c>
      <c r="F41" s="59">
        <v>1</v>
      </c>
      <c r="G41" s="59">
        <v>1</v>
      </c>
      <c r="H41" s="59">
        <v>1</v>
      </c>
      <c r="I41" s="59">
        <v>1</v>
      </c>
      <c r="J41" s="59">
        <v>1</v>
      </c>
      <c r="K41" s="59">
        <v>1</v>
      </c>
      <c r="L41" s="59" t="s">
        <v>125</v>
      </c>
      <c r="M41" s="40">
        <f t="shared" si="4"/>
        <v>4</v>
      </c>
      <c r="N41" s="40" t="str">
        <f t="shared" si="5"/>
        <v>Insignificante</v>
      </c>
      <c r="O41" s="40">
        <f t="shared" si="6"/>
        <v>1</v>
      </c>
      <c r="P41" s="63" t="str">
        <f t="shared" si="7"/>
        <v>Medio</v>
      </c>
      <c r="Q41" s="3" t="s">
        <v>168</v>
      </c>
    </row>
    <row r="42" spans="2:18" ht="58.5" customHeight="1" x14ac:dyDescent="0.2">
      <c r="B42" s="27">
        <v>36</v>
      </c>
      <c r="C42" s="114"/>
      <c r="D42" s="88" t="s">
        <v>204</v>
      </c>
      <c r="E42" s="83" t="s">
        <v>0</v>
      </c>
      <c r="F42" s="71">
        <v>3</v>
      </c>
      <c r="G42" s="71">
        <v>2</v>
      </c>
      <c r="H42" s="71">
        <v>1</v>
      </c>
      <c r="I42" s="71">
        <v>2</v>
      </c>
      <c r="J42" s="71">
        <v>1</v>
      </c>
      <c r="K42" s="71">
        <v>1</v>
      </c>
      <c r="L42" s="71" t="s">
        <v>124</v>
      </c>
      <c r="M42" s="70">
        <f t="shared" si="4"/>
        <v>3</v>
      </c>
      <c r="N42" s="70" t="str">
        <f t="shared" si="5"/>
        <v>Moderado</v>
      </c>
      <c r="O42" s="70">
        <f t="shared" si="6"/>
        <v>3</v>
      </c>
      <c r="P42" s="72" t="str">
        <f t="shared" si="7"/>
        <v>Medio</v>
      </c>
      <c r="Q42" s="82" t="s">
        <v>205</v>
      </c>
      <c r="R42" s="82"/>
    </row>
    <row r="43" spans="2:18" ht="87" customHeight="1" x14ac:dyDescent="0.2">
      <c r="B43" s="27">
        <v>37</v>
      </c>
      <c r="C43" s="114"/>
      <c r="D43" s="87" t="s">
        <v>114</v>
      </c>
      <c r="E43" s="27" t="s">
        <v>0</v>
      </c>
      <c r="F43" s="59">
        <v>4</v>
      </c>
      <c r="G43" s="59">
        <v>4</v>
      </c>
      <c r="H43" s="59">
        <v>2</v>
      </c>
      <c r="I43" s="59">
        <v>2</v>
      </c>
      <c r="J43" s="59">
        <v>2</v>
      </c>
      <c r="K43" s="59">
        <v>3</v>
      </c>
      <c r="L43" s="59" t="s">
        <v>124</v>
      </c>
      <c r="M43" s="40">
        <f t="shared" si="4"/>
        <v>3</v>
      </c>
      <c r="N43" s="40" t="str">
        <f t="shared" si="5"/>
        <v>Mayor</v>
      </c>
      <c r="O43" s="40">
        <f t="shared" si="6"/>
        <v>4</v>
      </c>
      <c r="P43" s="63" t="str">
        <f t="shared" si="7"/>
        <v>Alto</v>
      </c>
      <c r="Q43" s="65" t="s">
        <v>169</v>
      </c>
    </row>
    <row r="44" spans="2:18" ht="58.5" customHeight="1" x14ac:dyDescent="0.2">
      <c r="B44" s="27">
        <v>38</v>
      </c>
      <c r="C44" s="115"/>
      <c r="D44" s="87" t="s">
        <v>115</v>
      </c>
      <c r="E44" s="27" t="s">
        <v>159</v>
      </c>
      <c r="F44" s="59">
        <v>1</v>
      </c>
      <c r="G44" s="59">
        <v>3</v>
      </c>
      <c r="H44" s="59">
        <v>1</v>
      </c>
      <c r="I44" s="59">
        <v>1</v>
      </c>
      <c r="J44" s="59">
        <v>3</v>
      </c>
      <c r="K44" s="59">
        <v>2</v>
      </c>
      <c r="L44" s="59" t="s">
        <v>124</v>
      </c>
      <c r="M44" s="40">
        <f t="shared" si="4"/>
        <v>3</v>
      </c>
      <c r="N44" s="40" t="str">
        <f t="shared" si="5"/>
        <v>Moderado</v>
      </c>
      <c r="O44" s="40">
        <f t="shared" si="6"/>
        <v>3</v>
      </c>
      <c r="P44" s="63" t="str">
        <f t="shared" si="7"/>
        <v>Medio</v>
      </c>
      <c r="Q44" s="65" t="s">
        <v>172</v>
      </c>
    </row>
    <row r="45" spans="2:18" ht="47.25" customHeight="1" x14ac:dyDescent="0.2">
      <c r="B45" s="27">
        <v>39</v>
      </c>
      <c r="C45" s="105" t="s">
        <v>191</v>
      </c>
      <c r="D45" s="88" t="s">
        <v>192</v>
      </c>
      <c r="E45" s="70" t="s">
        <v>0</v>
      </c>
      <c r="F45" s="59">
        <v>2</v>
      </c>
      <c r="G45" s="59">
        <v>2</v>
      </c>
      <c r="H45" s="59">
        <v>1</v>
      </c>
      <c r="I45" s="59">
        <v>1</v>
      </c>
      <c r="J45" s="59">
        <v>2</v>
      </c>
      <c r="K45" s="59">
        <v>3</v>
      </c>
      <c r="L45" s="59" t="s">
        <v>125</v>
      </c>
      <c r="M45" s="40">
        <f t="shared" si="4"/>
        <v>4</v>
      </c>
      <c r="N45" s="40" t="str">
        <f t="shared" si="5"/>
        <v>Moderado</v>
      </c>
      <c r="O45" s="40">
        <f t="shared" si="6"/>
        <v>3</v>
      </c>
      <c r="P45" s="63" t="str">
        <f t="shared" si="7"/>
        <v>Alto</v>
      </c>
      <c r="Q45" s="69" t="s">
        <v>193</v>
      </c>
    </row>
    <row r="46" spans="2:18" ht="44.25" customHeight="1" x14ac:dyDescent="0.2">
      <c r="B46" s="27">
        <v>40</v>
      </c>
      <c r="C46" s="106"/>
      <c r="D46" s="88" t="s">
        <v>194</v>
      </c>
      <c r="E46" s="70" t="s">
        <v>195</v>
      </c>
      <c r="F46" s="59">
        <v>1</v>
      </c>
      <c r="G46" s="59">
        <v>3</v>
      </c>
      <c r="H46" s="59">
        <v>3</v>
      </c>
      <c r="I46" s="59">
        <v>1</v>
      </c>
      <c r="J46" s="59">
        <v>3</v>
      </c>
      <c r="K46" s="59">
        <v>3</v>
      </c>
      <c r="L46" s="59" t="s">
        <v>124</v>
      </c>
      <c r="M46" s="40">
        <f t="shared" si="4"/>
        <v>3</v>
      </c>
      <c r="N46" s="40" t="str">
        <f t="shared" si="5"/>
        <v>Moderado</v>
      </c>
      <c r="O46" s="40">
        <f t="shared" si="6"/>
        <v>3</v>
      </c>
      <c r="P46" s="63" t="str">
        <f t="shared" si="7"/>
        <v>Medio</v>
      </c>
      <c r="Q46" s="69" t="s">
        <v>193</v>
      </c>
    </row>
    <row r="47" spans="2:18" x14ac:dyDescent="0.2">
      <c r="B47" s="104" t="s">
        <v>206</v>
      </c>
      <c r="C47" s="104"/>
      <c r="D47" s="104"/>
      <c r="E47" s="104"/>
      <c r="F47" s="104"/>
      <c r="G47" s="104"/>
      <c r="H47" s="104"/>
      <c r="I47" s="104"/>
      <c r="J47" s="104"/>
      <c r="K47" s="104"/>
      <c r="L47" s="104"/>
      <c r="M47" s="104"/>
      <c r="N47" s="104"/>
      <c r="O47" s="104"/>
      <c r="P47" s="104"/>
      <c r="Q47" s="104"/>
    </row>
    <row r="48" spans="2:18" ht="18.75" customHeight="1" x14ac:dyDescent="0.2">
      <c r="B48" s="104" t="s">
        <v>207</v>
      </c>
      <c r="C48" s="104"/>
      <c r="D48" s="104"/>
      <c r="E48" s="104"/>
      <c r="F48" s="104"/>
      <c r="G48" s="104"/>
      <c r="H48" s="104"/>
      <c r="I48" s="104"/>
      <c r="J48" s="104"/>
      <c r="K48" s="104"/>
      <c r="L48" s="104"/>
      <c r="M48" s="104"/>
      <c r="N48" s="104"/>
      <c r="O48" s="104"/>
      <c r="P48" s="104"/>
      <c r="Q48" s="104"/>
    </row>
    <row r="49" spans="2:17" ht="13.5" customHeight="1" x14ac:dyDescent="0.2">
      <c r="B49" s="104" t="s">
        <v>208</v>
      </c>
      <c r="C49" s="104"/>
      <c r="D49" s="104"/>
      <c r="E49" s="104"/>
      <c r="F49" s="104"/>
      <c r="G49" s="104"/>
      <c r="H49" s="104"/>
      <c r="I49" s="104"/>
      <c r="J49" s="104"/>
      <c r="K49" s="104"/>
      <c r="L49" s="104"/>
      <c r="M49" s="104"/>
      <c r="N49" s="104"/>
      <c r="O49" s="104"/>
      <c r="P49" s="104"/>
      <c r="Q49" s="104"/>
    </row>
    <row r="50" spans="2:17" ht="28.5" customHeight="1" x14ac:dyDescent="0.2">
      <c r="B50" s="104" t="s">
        <v>209</v>
      </c>
      <c r="C50" s="104"/>
      <c r="D50" s="104"/>
      <c r="E50" s="104"/>
      <c r="F50" s="104"/>
      <c r="G50" s="104"/>
      <c r="H50" s="104"/>
      <c r="I50" s="104"/>
      <c r="J50" s="104"/>
      <c r="K50" s="104"/>
      <c r="L50" s="104"/>
      <c r="M50" s="104"/>
      <c r="N50" s="104"/>
      <c r="O50" s="104"/>
      <c r="P50" s="104"/>
      <c r="Q50" s="104"/>
    </row>
    <row r="51" spans="2:17" ht="18" customHeight="1" x14ac:dyDescent="0.2">
      <c r="B51" s="104" t="s">
        <v>210</v>
      </c>
      <c r="C51" s="104"/>
      <c r="D51" s="104"/>
      <c r="E51" s="104"/>
      <c r="F51" s="104"/>
      <c r="G51" s="104"/>
      <c r="H51" s="104"/>
      <c r="I51" s="104"/>
      <c r="J51" s="104"/>
      <c r="K51" s="104"/>
      <c r="L51" s="104"/>
      <c r="M51" s="104"/>
      <c r="N51" s="104"/>
      <c r="O51" s="104"/>
      <c r="P51" s="104"/>
      <c r="Q51" s="104"/>
    </row>
    <row r="52" spans="2:17" ht="35" customHeight="1" x14ac:dyDescent="0.2">
      <c r="B52" s="102" t="s">
        <v>211</v>
      </c>
      <c r="C52" s="102"/>
      <c r="D52" s="102"/>
      <c r="E52" s="102"/>
      <c r="F52" s="102"/>
      <c r="G52" s="102"/>
      <c r="H52" s="102"/>
      <c r="I52" s="102"/>
      <c r="J52" s="102"/>
      <c r="K52" s="102"/>
      <c r="L52" s="102"/>
      <c r="M52" s="102"/>
      <c r="N52" s="102"/>
      <c r="O52" s="102"/>
      <c r="P52" s="102"/>
      <c r="Q52" s="102"/>
    </row>
    <row r="53" spans="2:17" ht="96.75" customHeight="1" x14ac:dyDescent="0.2">
      <c r="B53" s="103" t="s">
        <v>212</v>
      </c>
      <c r="C53" s="103"/>
      <c r="D53" s="103"/>
      <c r="E53" s="103"/>
      <c r="F53" s="103"/>
      <c r="G53" s="103"/>
      <c r="H53" s="103"/>
      <c r="I53" s="103"/>
      <c r="J53" s="103"/>
      <c r="K53" s="103"/>
      <c r="L53" s="103"/>
      <c r="M53" s="103"/>
      <c r="N53" s="103"/>
      <c r="O53" s="103"/>
      <c r="P53" s="103"/>
      <c r="Q53" s="103"/>
    </row>
  </sheetData>
  <autoFilter ref="B6:T44" xr:uid="{00000000-0009-0000-0000-000002000000}">
    <filterColumn colId="1" showButton="0"/>
  </autoFilter>
  <mergeCells count="29">
    <mergeCell ref="D2:P4"/>
    <mergeCell ref="C10:C12"/>
    <mergeCell ref="E5:E6"/>
    <mergeCell ref="F5:K5"/>
    <mergeCell ref="L5:L6"/>
    <mergeCell ref="B2:C4"/>
    <mergeCell ref="B5:B6"/>
    <mergeCell ref="C5:D6"/>
    <mergeCell ref="M5:M6"/>
    <mergeCell ref="C45:C46"/>
    <mergeCell ref="O5:O6"/>
    <mergeCell ref="C7:C9"/>
    <mergeCell ref="Q5:Q6"/>
    <mergeCell ref="N5:N6"/>
    <mergeCell ref="C38:C44"/>
    <mergeCell ref="C24:C28"/>
    <mergeCell ref="C29:C34"/>
    <mergeCell ref="C35:C37"/>
    <mergeCell ref="C13:C14"/>
    <mergeCell ref="P5:P6"/>
    <mergeCell ref="C15:C17"/>
    <mergeCell ref="C18:C23"/>
    <mergeCell ref="B52:Q52"/>
    <mergeCell ref="B53:Q53"/>
    <mergeCell ref="B47:Q47"/>
    <mergeCell ref="B48:Q48"/>
    <mergeCell ref="B49:Q49"/>
    <mergeCell ref="B50:Q50"/>
    <mergeCell ref="B51:Q51"/>
  </mergeCells>
  <conditionalFormatting sqref="M41 O41:P41 O34:P35 M34:M35 M7:M19 O7:P19 M28:M32 O28:P32 O43:P44 M43:M44 M37:M39 O37:P39 M21:M25 O21:P25">
    <cfRule type="containsText" dxfId="44" priority="250" operator="containsText" text="Inusual">
      <formula>NOT(ISERROR(SEARCH("Inusual",M7)))</formula>
    </cfRule>
  </conditionalFormatting>
  <conditionalFormatting sqref="M41 O41:P41 O34:P35 M34:M35 M7:M19 O7:P19 M28:M32 O28:P32 O43:P44 M43:M44 M37:M39 O37:P39 M21:M25 O21:P25">
    <cfRule type="containsText" dxfId="43" priority="249" operator="containsText" text="Bajo">
      <formula>NOT(ISERROR(SEARCH("Bajo",M7)))</formula>
    </cfRule>
  </conditionalFormatting>
  <conditionalFormatting sqref="M41 O41:P41 O34:P35 M34:M35 M7:M19 O7:P19 M28:M32 O28:P32 O43:P44 M43:M44 M37:M39 O37:P39 M21:M25 O21:P25">
    <cfRule type="containsText" dxfId="42" priority="248" operator="containsText" text="Medio">
      <formula>NOT(ISERROR(SEARCH("Medio",M7)))</formula>
    </cfRule>
  </conditionalFormatting>
  <conditionalFormatting sqref="M41 O41:P41 O34:P35 M34:M35 M7:M19 O7:P19 M28:M32 O28:P32 O43:P44 M43:M44 M37:M39 O37:P39 M21:M25 O21:P25">
    <cfRule type="containsText" dxfId="41" priority="247" operator="containsText" text="Alto">
      <formula>NOT(ISERROR(SEARCH("Alto",M7)))</formula>
    </cfRule>
  </conditionalFormatting>
  <conditionalFormatting sqref="M41 O41:P41 O34:P35 M34:M35 M7:M19 O7:P19 M28:M32 O28:P32 O43:P44 M43:M44 M37:M39 O37:P39 M21:M25 O21:P25">
    <cfRule type="containsText" dxfId="40" priority="246" operator="containsText" text="Extremo">
      <formula>NOT(ISERROR(SEARCH("Extremo",M7)))</formula>
    </cfRule>
  </conditionalFormatting>
  <conditionalFormatting sqref="O40:P40 M40">
    <cfRule type="containsText" dxfId="39" priority="150" operator="containsText" text="Inusual">
      <formula>NOT(ISERROR(SEARCH("Inusual",M40)))</formula>
    </cfRule>
  </conditionalFormatting>
  <conditionalFormatting sqref="O40:P40 M40">
    <cfRule type="containsText" dxfId="38" priority="149" operator="containsText" text="Bajo">
      <formula>NOT(ISERROR(SEARCH("Bajo",M40)))</formula>
    </cfRule>
  </conditionalFormatting>
  <conditionalFormatting sqref="O40:P40 M40">
    <cfRule type="containsText" dxfId="37" priority="148" operator="containsText" text="Medio">
      <formula>NOT(ISERROR(SEARCH("Medio",M40)))</formula>
    </cfRule>
  </conditionalFormatting>
  <conditionalFormatting sqref="O40:P40 M40">
    <cfRule type="containsText" dxfId="36" priority="147" operator="containsText" text="Alto">
      <formula>NOT(ISERROR(SEARCH("Alto",M40)))</formula>
    </cfRule>
  </conditionalFormatting>
  <conditionalFormatting sqref="O40:P40 M40">
    <cfRule type="containsText" dxfId="35" priority="146" operator="containsText" text="Extremo">
      <formula>NOT(ISERROR(SEARCH("Extremo",M40)))</formula>
    </cfRule>
  </conditionalFormatting>
  <conditionalFormatting sqref="O33:P33 M33">
    <cfRule type="containsText" dxfId="34" priority="105" operator="containsText" text="Inusual">
      <formula>NOT(ISERROR(SEARCH("Inusual",M33)))</formula>
    </cfRule>
  </conditionalFormatting>
  <conditionalFormatting sqref="O33:P33 M33">
    <cfRule type="containsText" dxfId="33" priority="104" operator="containsText" text="Bajo">
      <formula>NOT(ISERROR(SEARCH("Bajo",M33)))</formula>
    </cfRule>
  </conditionalFormatting>
  <conditionalFormatting sqref="O33:P33 M33">
    <cfRule type="containsText" dxfId="32" priority="103" operator="containsText" text="Medio">
      <formula>NOT(ISERROR(SEARCH("Medio",M33)))</formula>
    </cfRule>
  </conditionalFormatting>
  <conditionalFormatting sqref="O33:P33 M33">
    <cfRule type="containsText" dxfId="31" priority="102" operator="containsText" text="Alto">
      <formula>NOT(ISERROR(SEARCH("Alto",M33)))</formula>
    </cfRule>
  </conditionalFormatting>
  <conditionalFormatting sqref="O33:P33 M33">
    <cfRule type="containsText" dxfId="30" priority="101" operator="containsText" text="Extremo">
      <formula>NOT(ISERROR(SEARCH("Extremo",M33)))</formula>
    </cfRule>
  </conditionalFormatting>
  <conditionalFormatting sqref="M45:M46 O45:P46">
    <cfRule type="containsText" dxfId="29" priority="90" operator="containsText" text="Inusual">
      <formula>NOT(ISERROR(SEARCH("Inusual",M45)))</formula>
    </cfRule>
  </conditionalFormatting>
  <conditionalFormatting sqref="M45:M46 O45:P46">
    <cfRule type="containsText" dxfId="28" priority="89" operator="containsText" text="Bajo">
      <formula>NOT(ISERROR(SEARCH("Bajo",M45)))</formula>
    </cfRule>
  </conditionalFormatting>
  <conditionalFormatting sqref="M45:M46 O45:P46">
    <cfRule type="containsText" dxfId="27" priority="88" operator="containsText" text="Medio">
      <formula>NOT(ISERROR(SEARCH("Medio",M45)))</formula>
    </cfRule>
  </conditionalFormatting>
  <conditionalFormatting sqref="M45:M46 O45:P46">
    <cfRule type="containsText" dxfId="26" priority="87" operator="containsText" text="Alto">
      <formula>NOT(ISERROR(SEARCH("Alto",M45)))</formula>
    </cfRule>
  </conditionalFormatting>
  <conditionalFormatting sqref="M45:M46 O45:P46">
    <cfRule type="containsText" dxfId="25" priority="86" operator="containsText" text="Extremo">
      <formula>NOT(ISERROR(SEARCH("Extremo",M45)))</formula>
    </cfRule>
  </conditionalFormatting>
  <conditionalFormatting sqref="O20:P20 M20">
    <cfRule type="containsText" dxfId="24" priority="60" operator="containsText" text="Inusual">
      <formula>NOT(ISERROR(SEARCH("Inusual",M20)))</formula>
    </cfRule>
  </conditionalFormatting>
  <conditionalFormatting sqref="O20:P20 M20">
    <cfRule type="containsText" dxfId="23" priority="59" operator="containsText" text="Bajo">
      <formula>NOT(ISERROR(SEARCH("Bajo",M20)))</formula>
    </cfRule>
  </conditionalFormatting>
  <conditionalFormatting sqref="O20:P20 M20">
    <cfRule type="containsText" dxfId="22" priority="58" operator="containsText" text="Medio">
      <formula>NOT(ISERROR(SEARCH("Medio",M20)))</formula>
    </cfRule>
  </conditionalFormatting>
  <conditionalFormatting sqref="O20:P20 M20">
    <cfRule type="containsText" dxfId="21" priority="57" operator="containsText" text="Alto">
      <formula>NOT(ISERROR(SEARCH("Alto",M20)))</formula>
    </cfRule>
  </conditionalFormatting>
  <conditionalFormatting sqref="O20:P20 M20">
    <cfRule type="containsText" dxfId="20" priority="56" operator="containsText" text="Extremo">
      <formula>NOT(ISERROR(SEARCH("Extremo",M20)))</formula>
    </cfRule>
  </conditionalFormatting>
  <conditionalFormatting sqref="O26:P26 M26">
    <cfRule type="containsText" dxfId="19" priority="45" operator="containsText" text="Inusual">
      <formula>NOT(ISERROR(SEARCH("Inusual",M26)))</formula>
    </cfRule>
  </conditionalFormatting>
  <conditionalFormatting sqref="O26:P26 M26">
    <cfRule type="containsText" dxfId="18" priority="44" operator="containsText" text="Bajo">
      <formula>NOT(ISERROR(SEARCH("Bajo",M26)))</formula>
    </cfRule>
  </conditionalFormatting>
  <conditionalFormatting sqref="O26:P26 M26">
    <cfRule type="containsText" dxfId="17" priority="43" operator="containsText" text="Medio">
      <formula>NOT(ISERROR(SEARCH("Medio",M26)))</formula>
    </cfRule>
  </conditionalFormatting>
  <conditionalFormatting sqref="O26:P26 M26">
    <cfRule type="containsText" dxfId="16" priority="42" operator="containsText" text="Alto">
      <formula>NOT(ISERROR(SEARCH("Alto",M26)))</formula>
    </cfRule>
  </conditionalFormatting>
  <conditionalFormatting sqref="O26:P26 M26">
    <cfRule type="containsText" dxfId="15" priority="41" operator="containsText" text="Extremo">
      <formula>NOT(ISERROR(SEARCH("Extremo",M26)))</formula>
    </cfRule>
  </conditionalFormatting>
  <conditionalFormatting sqref="M27 O27:P27">
    <cfRule type="containsText" dxfId="14" priority="25" operator="containsText" text="Inusual">
      <formula>NOT(ISERROR(SEARCH("Inusual",M27)))</formula>
    </cfRule>
  </conditionalFormatting>
  <conditionalFormatting sqref="M27 O27:P27">
    <cfRule type="containsText" dxfId="13" priority="24" operator="containsText" text="Bajo">
      <formula>NOT(ISERROR(SEARCH("Bajo",M27)))</formula>
    </cfRule>
  </conditionalFormatting>
  <conditionalFormatting sqref="M27 O27:P27">
    <cfRule type="containsText" dxfId="12" priority="23" operator="containsText" text="Medio">
      <formula>NOT(ISERROR(SEARCH("Medio",M27)))</formula>
    </cfRule>
  </conditionalFormatting>
  <conditionalFormatting sqref="M27 O27:P27">
    <cfRule type="containsText" dxfId="11" priority="22" operator="containsText" text="Alto">
      <formula>NOT(ISERROR(SEARCH("Alto",M27)))</formula>
    </cfRule>
  </conditionalFormatting>
  <conditionalFormatting sqref="M27 O27:P27">
    <cfRule type="containsText" dxfId="10" priority="21" operator="containsText" text="Extremo">
      <formula>NOT(ISERROR(SEARCH("Extremo",M27)))</formula>
    </cfRule>
  </conditionalFormatting>
  <conditionalFormatting sqref="O42:P42 M42">
    <cfRule type="containsText" dxfId="9" priority="15" operator="containsText" text="Inusual">
      <formula>NOT(ISERROR(SEARCH("Inusual",M42)))</formula>
    </cfRule>
  </conditionalFormatting>
  <conditionalFormatting sqref="O42:P42 M42">
    <cfRule type="containsText" dxfId="8" priority="14" operator="containsText" text="Bajo">
      <formula>NOT(ISERROR(SEARCH("Bajo",M42)))</formula>
    </cfRule>
  </conditionalFormatting>
  <conditionalFormatting sqref="O42:P42 M42">
    <cfRule type="containsText" dxfId="7" priority="13" operator="containsText" text="Medio">
      <formula>NOT(ISERROR(SEARCH("Medio",M42)))</formula>
    </cfRule>
  </conditionalFormatting>
  <conditionalFormatting sqref="O42:P42 M42">
    <cfRule type="containsText" dxfId="6" priority="12" operator="containsText" text="Alto">
      <formula>NOT(ISERROR(SEARCH("Alto",M42)))</formula>
    </cfRule>
  </conditionalFormatting>
  <conditionalFormatting sqref="O42:P42 M42">
    <cfRule type="containsText" dxfId="5" priority="11" operator="containsText" text="Extremo">
      <formula>NOT(ISERROR(SEARCH("Extremo",M42)))</formula>
    </cfRule>
  </conditionalFormatting>
  <conditionalFormatting sqref="M36 O36:P36">
    <cfRule type="containsText" dxfId="4" priority="10" operator="containsText" text="Inusual">
      <formula>NOT(ISERROR(SEARCH("Inusual",M36)))</formula>
    </cfRule>
  </conditionalFormatting>
  <conditionalFormatting sqref="M36 O36:P36">
    <cfRule type="containsText" dxfId="3" priority="9" operator="containsText" text="Bajo">
      <formula>NOT(ISERROR(SEARCH("Bajo",M36)))</formula>
    </cfRule>
  </conditionalFormatting>
  <conditionalFormatting sqref="M36 O36:P36">
    <cfRule type="containsText" dxfId="2" priority="8" operator="containsText" text="Medio">
      <formula>NOT(ISERROR(SEARCH("Medio",M36)))</formula>
    </cfRule>
  </conditionalFormatting>
  <conditionalFormatting sqref="M36 O36:P36">
    <cfRule type="containsText" dxfId="1" priority="7" operator="containsText" text="Alto">
      <formula>NOT(ISERROR(SEARCH("Alto",M36)))</formula>
    </cfRule>
  </conditionalFormatting>
  <conditionalFormatting sqref="M36 O36:P36">
    <cfRule type="containsText" dxfId="0" priority="6" operator="containsText" text="Extremo">
      <formula>NOT(ISERROR(SEARCH("Extremo",M36)))</formula>
    </cfRule>
  </conditionalFormatting>
  <dataValidations count="2">
    <dataValidation type="list" allowBlank="1" showInputMessage="1" showErrorMessage="1" sqref="F7:K46" xr:uid="{00000000-0002-0000-0200-000000000000}">
      <formula1>"1,2,3,4,5"</formula1>
    </dataValidation>
    <dataValidation type="list" allowBlank="1" showInputMessage="1" showErrorMessage="1" sqref="L7:L46" xr:uid="{00000000-0002-0000-0200-000001000000}">
      <formula1>"Raro,Improbable,Posible,Probable,Certeza"</formula1>
    </dataValidation>
  </dataValidations>
  <printOptions horizontalCentered="1" verticalCentered="1"/>
  <pageMargins left="0.23622047244094491" right="0.23622047244094491" top="0.74803149606299213" bottom="0.74803149606299213" header="0.31496062992125984" footer="0.31496062992125984"/>
  <pageSetup scale="5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5"/>
  <sheetViews>
    <sheetView showGridLines="0" topLeftCell="A4" zoomScale="130" zoomScaleNormal="130" workbookViewId="0">
      <selection activeCell="E6" sqref="E6"/>
    </sheetView>
  </sheetViews>
  <sheetFormatPr baseColWidth="10" defaultColWidth="11.5" defaultRowHeight="12.75" customHeight="1" x14ac:dyDescent="0.2"/>
  <cols>
    <col min="1" max="1" width="6.33203125" style="10" customWidth="1"/>
    <col min="2" max="2" width="4.83203125" style="10" customWidth="1"/>
    <col min="3" max="3" width="5" style="10" customWidth="1"/>
    <col min="4" max="8" width="11.5" style="10" customWidth="1"/>
    <col min="9" max="16384" width="11.5" style="10"/>
  </cols>
  <sheetData>
    <row r="1" spans="1:8" ht="20.25" customHeight="1" x14ac:dyDescent="0.2">
      <c r="A1" s="1"/>
      <c r="B1" s="1"/>
      <c r="C1" s="20"/>
      <c r="D1" s="1"/>
      <c r="E1" s="1"/>
      <c r="F1" s="1"/>
      <c r="G1" s="1"/>
      <c r="H1" s="1"/>
    </row>
    <row r="2" spans="1:8" ht="12.75" customHeight="1" x14ac:dyDescent="0.2">
      <c r="A2" s="1"/>
      <c r="B2" s="139" t="s">
        <v>50</v>
      </c>
      <c r="C2" s="140"/>
      <c r="D2" s="140"/>
      <c r="E2" s="140"/>
      <c r="F2" s="140"/>
      <c r="G2" s="140"/>
      <c r="H2" s="141"/>
    </row>
    <row r="3" spans="1:8" ht="51" customHeight="1" x14ac:dyDescent="0.2">
      <c r="A3" s="1"/>
      <c r="B3" s="142" t="s">
        <v>51</v>
      </c>
      <c r="C3" s="22">
        <v>5</v>
      </c>
      <c r="D3" s="46" t="str">
        <f>IF(AND($C3='Formato Matriz'!$T$3,D$8='Formato Matriz'!$T$4),"PERFIL","")</f>
        <v/>
      </c>
      <c r="E3" s="47" t="str">
        <f>IF(AND($C3='Formato Matriz'!$T$3,E$8='Formato Matriz'!$T$4),"PERFIL","")</f>
        <v/>
      </c>
      <c r="F3" s="47" t="str">
        <f>IF(AND($C3='Formato Matriz'!$T$3,F$8='Formato Matriz'!$T$4),"PERFIL","")</f>
        <v/>
      </c>
      <c r="G3" s="48" t="str">
        <f>IF(AND($C3='Formato Matriz'!$T$3,G$8='Formato Matriz'!$T$4),"PERFIL","")</f>
        <v/>
      </c>
      <c r="H3" s="48" t="str">
        <f>IF(AND($C3='Formato Matriz'!$T$3,H$8='Formato Matriz'!$T$4),"PERFIL","")</f>
        <v/>
      </c>
    </row>
    <row r="4" spans="1:8" ht="51" customHeight="1" x14ac:dyDescent="0.2">
      <c r="A4" s="1"/>
      <c r="B4" s="142"/>
      <c r="C4" s="22">
        <v>4</v>
      </c>
      <c r="D4" s="46" t="str">
        <f>IF(AND($C4='Formato Matriz'!$T$3,D$8='Formato Matriz'!$T$4),"PERFIL","")</f>
        <v/>
      </c>
      <c r="E4" s="46" t="str">
        <f>IF(AND($C4='Formato Matriz'!$T$3,E$8='Formato Matriz'!$T$4),"PERFIL","")</f>
        <v/>
      </c>
      <c r="F4" s="47" t="str">
        <f>IF(AND($C4='Formato Matriz'!$T$3,F$8='Formato Matriz'!$T$4),"PERFIL","")</f>
        <v/>
      </c>
      <c r="G4" s="48" t="str">
        <f>IF(AND($C4='Formato Matriz'!$T$3,G$8='Formato Matriz'!$T$4),"PERFIL","")</f>
        <v/>
      </c>
      <c r="H4" s="48" t="str">
        <f>IF(AND($C4='Formato Matriz'!$T$3,H$8='Formato Matriz'!$T$4),"PERFIL","")</f>
        <v/>
      </c>
    </row>
    <row r="5" spans="1:8" ht="51" customHeight="1" x14ac:dyDescent="0.2">
      <c r="A5" s="1"/>
      <c r="B5" s="142"/>
      <c r="C5" s="22">
        <v>3</v>
      </c>
      <c r="D5" s="49" t="str">
        <f>IF(AND($C5='Formato Matriz'!$T$3,D$8='Formato Matriz'!$T$4),"PERFIL","")</f>
        <v/>
      </c>
      <c r="E5" s="49" t="str">
        <f>IF(AND($C5='Formato Matriz'!$T$3,E$8='Formato Matriz'!$T$4),"PERFIL","")</f>
        <v>PERFIL</v>
      </c>
      <c r="F5" s="46" t="str">
        <f>IF(AND($C5='Formato Matriz'!$T$3,F$8='Formato Matriz'!$T$4),"PERFIL","")</f>
        <v/>
      </c>
      <c r="G5" s="47" t="str">
        <f>IF(AND($C5='Formato Matriz'!$T$3,G$8='Formato Matriz'!$T$4),"PERFIL","")</f>
        <v/>
      </c>
      <c r="H5" s="50" t="str">
        <f>IF(AND($C5='Formato Matriz'!$T$3,H$8='Formato Matriz'!$T$4),"PERFIL","")</f>
        <v/>
      </c>
    </row>
    <row r="6" spans="1:8" ht="51" customHeight="1" x14ac:dyDescent="0.2">
      <c r="A6" s="1"/>
      <c r="B6" s="142"/>
      <c r="C6" s="22">
        <v>2</v>
      </c>
      <c r="D6" s="49" t="str">
        <f>IF(AND($C6='Formato Matriz'!$T$3,D$8='Formato Matriz'!$T$4),"PERFIL","")</f>
        <v/>
      </c>
      <c r="E6" s="49" t="str">
        <f>IF(AND($C6='Formato Matriz'!$T$3,E$8='Formato Matriz'!$T$4),"PERFIL","")</f>
        <v/>
      </c>
      <c r="F6" s="46" t="str">
        <f>IF(AND($C6='Formato Matriz'!$T$3,F$8='Formato Matriz'!$T$4),"PERFIL","")</f>
        <v/>
      </c>
      <c r="G6" s="47" t="str">
        <f>IF(AND($C6='Formato Matriz'!$T$3,G$8='Formato Matriz'!$T$4),"PERFIL","")</f>
        <v/>
      </c>
      <c r="H6" s="47" t="str">
        <f>IF(AND($C6='Formato Matriz'!$T$3,H$8='Formato Matriz'!$T$4),"PERFIL","")</f>
        <v/>
      </c>
    </row>
    <row r="7" spans="1:8" ht="51" customHeight="1" x14ac:dyDescent="0.2">
      <c r="A7" s="1"/>
      <c r="B7" s="142"/>
      <c r="C7" s="22">
        <v>1</v>
      </c>
      <c r="D7" s="51" t="str">
        <f>IF(AND($C7='Formato Matriz'!$T$3,D$8='Formato Matriz'!$T$4),"PERFIL","")</f>
        <v/>
      </c>
      <c r="E7" s="49" t="str">
        <f>IF(AND($C7='Formato Matriz'!$T$3,E$8='Formato Matriz'!$T$4),"PERFIL","")</f>
        <v/>
      </c>
      <c r="F7" s="46" t="str">
        <f>IF(AND($C7='Formato Matriz'!$T$3,F$8='Formato Matriz'!$T$4),"PERFIL","")</f>
        <v/>
      </c>
      <c r="G7" s="46" t="str">
        <f>IF(AND($C7='Formato Matriz'!$T$3,G$8='Formato Matriz'!$T$4),"PERFIL","")</f>
        <v/>
      </c>
      <c r="H7" s="47" t="str">
        <f>IF(AND($C7='Formato Matriz'!$T$3,H$8='Formato Matriz'!$T$4),"PERFIL","")</f>
        <v/>
      </c>
    </row>
    <row r="8" spans="1:8" ht="14" x14ac:dyDescent="0.2">
      <c r="A8" s="20"/>
      <c r="B8" s="22"/>
      <c r="C8" s="22"/>
      <c r="D8" s="22">
        <v>1</v>
      </c>
      <c r="E8" s="22">
        <v>2</v>
      </c>
      <c r="F8" s="22">
        <v>3</v>
      </c>
      <c r="G8" s="22">
        <v>4</v>
      </c>
      <c r="H8" s="22">
        <v>5</v>
      </c>
    </row>
    <row r="9" spans="1:8" ht="14" x14ac:dyDescent="0.2">
      <c r="A9" s="1"/>
      <c r="B9" s="24"/>
      <c r="C9" s="22"/>
      <c r="D9" s="143" t="s">
        <v>1</v>
      </c>
      <c r="E9" s="143"/>
      <c r="F9" s="143"/>
      <c r="G9" s="143"/>
      <c r="H9" s="143"/>
    </row>
    <row r="10" spans="1:8" ht="14" x14ac:dyDescent="0.2">
      <c r="A10" s="1"/>
      <c r="B10" s="21"/>
      <c r="C10" s="23"/>
      <c r="D10" s="21"/>
      <c r="E10" s="21"/>
      <c r="F10" s="21"/>
      <c r="G10" s="21"/>
      <c r="H10" s="21"/>
    </row>
    <row r="11" spans="1:8" ht="13.5" customHeight="1" x14ac:dyDescent="0.2">
      <c r="A11" s="1"/>
      <c r="B11" s="146"/>
      <c r="C11" s="146"/>
      <c r="D11" s="21" t="s">
        <v>52</v>
      </c>
      <c r="E11" s="25" t="s">
        <v>53</v>
      </c>
      <c r="F11" s="1"/>
      <c r="G11" s="1"/>
      <c r="H11" s="1"/>
    </row>
    <row r="12" spans="1:8" ht="13.5" customHeight="1" x14ac:dyDescent="0.2">
      <c r="A12" s="1"/>
      <c r="B12" s="147"/>
      <c r="C12" s="147"/>
      <c r="D12" s="21" t="s">
        <v>54</v>
      </c>
      <c r="E12" s="1" t="s">
        <v>55</v>
      </c>
      <c r="F12" s="1"/>
      <c r="G12" s="1"/>
      <c r="H12" s="1"/>
    </row>
    <row r="13" spans="1:8" ht="13.5" customHeight="1" x14ac:dyDescent="0.2">
      <c r="A13" s="1"/>
      <c r="B13" s="148"/>
      <c r="C13" s="148"/>
      <c r="D13" s="21" t="s">
        <v>56</v>
      </c>
      <c r="E13" s="1" t="s">
        <v>57</v>
      </c>
      <c r="F13" s="1"/>
      <c r="G13" s="1"/>
      <c r="H13" s="1"/>
    </row>
    <row r="14" spans="1:8" ht="13.5" customHeight="1" x14ac:dyDescent="0.2">
      <c r="A14" s="1"/>
      <c r="B14" s="144"/>
      <c r="C14" s="144"/>
      <c r="D14" s="26" t="s">
        <v>58</v>
      </c>
      <c r="E14" s="1" t="s">
        <v>59</v>
      </c>
      <c r="F14" s="1"/>
      <c r="G14" s="1"/>
      <c r="H14" s="1"/>
    </row>
    <row r="15" spans="1:8" ht="13.5" customHeight="1" x14ac:dyDescent="0.2">
      <c r="A15" s="1"/>
      <c r="B15" s="145"/>
      <c r="C15" s="145"/>
      <c r="D15" s="21" t="s">
        <v>60</v>
      </c>
      <c r="E15" s="1" t="s">
        <v>61</v>
      </c>
      <c r="F15" s="1"/>
      <c r="G15" s="1"/>
      <c r="H15" s="1"/>
    </row>
  </sheetData>
  <sheetProtection algorithmName="SHA-512" hashValue="+/CW5Ky5YkimiEqkHVZQNRPuNErnYMuKZb0jqdo7gFRfQZCnFKefvQfgqkt2jDrRmb591fPGGe/bN8NLkT/jcg==" saltValue="KsxWNe+bnAroe8Lzlqs+Xg==" spinCount="100000" sheet="1" objects="1" scenarios="1"/>
  <mergeCells count="8">
    <mergeCell ref="B2:H2"/>
    <mergeCell ref="B3:B7"/>
    <mergeCell ref="D9:H9"/>
    <mergeCell ref="B14:C14"/>
    <mergeCell ref="B15:C15"/>
    <mergeCell ref="B11:C11"/>
    <mergeCell ref="B12:C12"/>
    <mergeCell ref="B13:C1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J18"/>
  <sheetViews>
    <sheetView showGridLines="0" topLeftCell="B4" zoomScale="130" zoomScaleNormal="130" zoomScaleSheetLayoutView="85" zoomScalePageLayoutView="85" workbookViewId="0">
      <selection activeCell="D7" sqref="D7:G7"/>
    </sheetView>
  </sheetViews>
  <sheetFormatPr baseColWidth="10" defaultColWidth="11.5" defaultRowHeight="12.75" customHeight="1" x14ac:dyDescent="0.2"/>
  <cols>
    <col min="1" max="1" width="5.83203125" style="10" customWidth="1"/>
    <col min="2" max="2" width="13.5" style="10" bestFit="1" customWidth="1"/>
    <col min="3" max="3" width="20" style="10" customWidth="1"/>
    <col min="4" max="4" width="22.83203125" style="10" customWidth="1"/>
    <col min="5" max="5" width="22" style="11" customWidth="1"/>
    <col min="6" max="6" width="24.5" style="10" customWidth="1"/>
    <col min="7" max="7" width="23" style="12" customWidth="1"/>
    <col min="8" max="8" width="42.1640625" style="13" customWidth="1"/>
    <col min="9" max="9" width="29.5" style="10" customWidth="1"/>
    <col min="10" max="10" width="5.33203125" style="10" customWidth="1"/>
    <col min="11" max="16384" width="11.5" style="10"/>
  </cols>
  <sheetData>
    <row r="1" spans="2:10" ht="24.75" customHeight="1" x14ac:dyDescent="0.2"/>
    <row r="2" spans="2:10" ht="19.5" customHeight="1" x14ac:dyDescent="0.2">
      <c r="B2" s="153" t="s">
        <v>80</v>
      </c>
      <c r="C2" s="153"/>
      <c r="D2" s="153"/>
      <c r="E2" s="153"/>
      <c r="F2" s="153"/>
      <c r="G2" s="153"/>
      <c r="H2" s="10"/>
    </row>
    <row r="3" spans="2:10" ht="17.25" customHeight="1" x14ac:dyDescent="0.2">
      <c r="B3" s="37" t="s">
        <v>4</v>
      </c>
      <c r="C3" s="37" t="s">
        <v>5</v>
      </c>
      <c r="D3" s="152" t="s">
        <v>6</v>
      </c>
      <c r="E3" s="152"/>
      <c r="F3" s="152"/>
      <c r="G3" s="152"/>
      <c r="H3" s="10"/>
    </row>
    <row r="4" spans="2:10" ht="16.5" customHeight="1" x14ac:dyDescent="0.2">
      <c r="B4" s="4">
        <v>1</v>
      </c>
      <c r="C4" s="5" t="s">
        <v>7</v>
      </c>
      <c r="D4" s="123" t="s">
        <v>8</v>
      </c>
      <c r="E4" s="123"/>
      <c r="F4" s="123"/>
      <c r="G4" s="123"/>
      <c r="H4" s="10"/>
    </row>
    <row r="5" spans="2:10" ht="16.5" customHeight="1" x14ac:dyDescent="0.2">
      <c r="B5" s="4">
        <v>2</v>
      </c>
      <c r="C5" s="36" t="s">
        <v>9</v>
      </c>
      <c r="D5" s="123" t="s">
        <v>10</v>
      </c>
      <c r="E5" s="123"/>
      <c r="F5" s="123"/>
      <c r="G5" s="123"/>
      <c r="H5" s="41"/>
    </row>
    <row r="6" spans="2:10" ht="16.5" customHeight="1" x14ac:dyDescent="0.2">
      <c r="B6" s="4">
        <v>3</v>
      </c>
      <c r="C6" s="7" t="s">
        <v>11</v>
      </c>
      <c r="D6" s="123" t="s">
        <v>12</v>
      </c>
      <c r="E6" s="123"/>
      <c r="F6" s="123"/>
      <c r="G6" s="123"/>
      <c r="H6" s="41"/>
    </row>
    <row r="7" spans="2:10" ht="16.5" customHeight="1" x14ac:dyDescent="0.2">
      <c r="B7" s="4">
        <v>4</v>
      </c>
      <c r="C7" s="8" t="s">
        <v>13</v>
      </c>
      <c r="D7" s="123" t="s">
        <v>14</v>
      </c>
      <c r="E7" s="123"/>
      <c r="F7" s="123"/>
      <c r="G7" s="123"/>
      <c r="H7" s="42"/>
    </row>
    <row r="8" spans="2:10" ht="16.5" customHeight="1" x14ac:dyDescent="0.2">
      <c r="B8" s="4">
        <v>5</v>
      </c>
      <c r="C8" s="9" t="s">
        <v>15</v>
      </c>
      <c r="D8" s="123" t="s">
        <v>77</v>
      </c>
      <c r="E8" s="123"/>
      <c r="F8" s="123"/>
      <c r="G8" s="123"/>
      <c r="H8" s="42"/>
    </row>
    <row r="9" spans="2:10" ht="23.25" customHeight="1" x14ac:dyDescent="0.2">
      <c r="H9" s="43"/>
    </row>
    <row r="10" spans="2:10" ht="18" customHeight="1" x14ac:dyDescent="0.2">
      <c r="B10" s="149" t="s">
        <v>81</v>
      </c>
      <c r="C10" s="150"/>
      <c r="D10" s="150"/>
      <c r="E10" s="150"/>
      <c r="F10" s="150"/>
      <c r="G10" s="150"/>
      <c r="H10" s="150"/>
      <c r="I10" s="151"/>
    </row>
    <row r="11" spans="2:10" ht="17.25" customHeight="1" x14ac:dyDescent="0.2">
      <c r="B11" s="37" t="s">
        <v>4</v>
      </c>
      <c r="C11" s="37" t="s">
        <v>16</v>
      </c>
      <c r="D11" s="29" t="s">
        <v>70</v>
      </c>
      <c r="E11" s="29" t="s">
        <v>71</v>
      </c>
      <c r="F11" s="28" t="s">
        <v>17</v>
      </c>
      <c r="G11" s="30" t="s">
        <v>18</v>
      </c>
      <c r="H11" s="30" t="s">
        <v>19</v>
      </c>
      <c r="I11" s="29" t="s">
        <v>20</v>
      </c>
      <c r="J11" s="14"/>
    </row>
    <row r="12" spans="2:10" ht="45" x14ac:dyDescent="0.2">
      <c r="B12" s="15">
        <v>1</v>
      </c>
      <c r="C12" s="5" t="s">
        <v>21</v>
      </c>
      <c r="D12" s="2" t="s">
        <v>22</v>
      </c>
      <c r="E12" s="2" t="s">
        <v>23</v>
      </c>
      <c r="F12" s="16" t="s">
        <v>24</v>
      </c>
      <c r="G12" s="17" t="s">
        <v>25</v>
      </c>
      <c r="H12" s="18" t="s">
        <v>75</v>
      </c>
      <c r="I12" s="2" t="s">
        <v>107</v>
      </c>
      <c r="J12" s="19"/>
    </row>
    <row r="13" spans="2:10" ht="60" x14ac:dyDescent="0.2">
      <c r="B13" s="15">
        <v>2</v>
      </c>
      <c r="C13" s="6" t="s">
        <v>26</v>
      </c>
      <c r="D13" s="2" t="s">
        <v>27</v>
      </c>
      <c r="E13" s="2" t="s">
        <v>28</v>
      </c>
      <c r="F13" s="16" t="s">
        <v>29</v>
      </c>
      <c r="G13" s="17" t="s">
        <v>30</v>
      </c>
      <c r="H13" s="18" t="s">
        <v>74</v>
      </c>
      <c r="I13" s="2" t="s">
        <v>76</v>
      </c>
      <c r="J13" s="19"/>
    </row>
    <row r="14" spans="2:10" ht="75" x14ac:dyDescent="0.2">
      <c r="B14" s="15">
        <v>3</v>
      </c>
      <c r="C14" s="7" t="s">
        <v>31</v>
      </c>
      <c r="D14" s="2" t="s">
        <v>32</v>
      </c>
      <c r="E14" s="2" t="s">
        <v>33</v>
      </c>
      <c r="F14" s="16" t="s">
        <v>34</v>
      </c>
      <c r="G14" s="17" t="s">
        <v>35</v>
      </c>
      <c r="H14" s="18" t="s">
        <v>36</v>
      </c>
      <c r="I14" s="2" t="s">
        <v>37</v>
      </c>
      <c r="J14" s="19"/>
    </row>
    <row r="15" spans="2:10" ht="60" x14ac:dyDescent="0.2">
      <c r="B15" s="15">
        <v>4</v>
      </c>
      <c r="C15" s="8" t="s">
        <v>38</v>
      </c>
      <c r="D15" s="2" t="s">
        <v>39</v>
      </c>
      <c r="E15" s="2" t="s">
        <v>40</v>
      </c>
      <c r="F15" s="16" t="s">
        <v>41</v>
      </c>
      <c r="G15" s="17" t="s">
        <v>42</v>
      </c>
      <c r="H15" s="18" t="s">
        <v>78</v>
      </c>
      <c r="I15" s="2" t="s">
        <v>79</v>
      </c>
      <c r="J15" s="19"/>
    </row>
    <row r="16" spans="2:10" ht="60" x14ac:dyDescent="0.2">
      <c r="B16" s="15">
        <v>5</v>
      </c>
      <c r="C16" s="9" t="s">
        <v>43</v>
      </c>
      <c r="D16" s="2" t="s">
        <v>44</v>
      </c>
      <c r="E16" s="2" t="s">
        <v>45</v>
      </c>
      <c r="F16" s="16" t="s">
        <v>46</v>
      </c>
      <c r="G16" s="17" t="s">
        <v>47</v>
      </c>
      <c r="H16" s="18" t="s">
        <v>48</v>
      </c>
      <c r="I16" s="2" t="s">
        <v>49</v>
      </c>
      <c r="J16" s="19"/>
    </row>
    <row r="17" spans="2:10" ht="14" x14ac:dyDescent="0.2">
      <c r="B17" s="35" t="s">
        <v>62</v>
      </c>
      <c r="C17" s="32"/>
      <c r="D17" s="32"/>
      <c r="E17" s="32"/>
      <c r="F17" s="32"/>
      <c r="G17" s="33"/>
      <c r="H17" s="34"/>
      <c r="I17" s="32"/>
      <c r="J17" s="19"/>
    </row>
    <row r="18" spans="2:10" ht="14" x14ac:dyDescent="0.2">
      <c r="B18" s="31"/>
      <c r="D18" s="32"/>
      <c r="E18" s="32"/>
      <c r="F18" s="32"/>
      <c r="G18" s="33"/>
      <c r="H18" s="34"/>
      <c r="I18" s="32"/>
      <c r="J18" s="19"/>
    </row>
  </sheetData>
  <sheetProtection algorithmName="SHA-512" hashValue="v/w5TSew0RyL+K9vNYWkXitQoGWPJ9uaRZtE7HfiZwSoR1bXoNOOxeC7dnQnFuLcr9UantKKb4Ox8TSOd4Ty3Q==" saltValue="VWraNUQvEL6O/bxShiKAPw==" spinCount="100000" sheet="1" objects="1" scenarios="1"/>
  <mergeCells count="8">
    <mergeCell ref="B10:I10"/>
    <mergeCell ref="D7:G7"/>
    <mergeCell ref="D3:G3"/>
    <mergeCell ref="B2:G2"/>
    <mergeCell ref="D8:G8"/>
    <mergeCell ref="D4:G4"/>
    <mergeCell ref="D5:G5"/>
    <mergeCell ref="D6:G6"/>
  </mergeCells>
  <printOptions horizontalCentered="1" verticalCentered="1"/>
  <pageMargins left="0.70866141732283472" right="0.70866141732283472" top="0.74803149606299213" bottom="0.74803149606299213" header="0.31496062992125984" footer="0.31496062992125984"/>
  <pageSetup scale="57"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Instrucciones</vt:lpstr>
      <vt:lpstr>LISTA DE PROCESOS</vt:lpstr>
      <vt:lpstr>Formato Matriz</vt:lpstr>
      <vt:lpstr>Hoja1</vt:lpstr>
      <vt:lpstr>RIESGO DEL PROYECTO</vt:lpstr>
      <vt:lpstr>Prob. e Impacto</vt:lpstr>
      <vt:lpstr>'Formato Matriz'!Área_de_impresión</vt:lpstr>
      <vt:lpstr>'Prob. e Impacto'!Área_de_impresión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Santiago Carrillo</dc:creator>
  <cp:lastModifiedBy>Daniela Esther Alvear Petro</cp:lastModifiedBy>
  <cp:lastPrinted>2020-07-27T23:17:52Z</cp:lastPrinted>
  <dcterms:created xsi:type="dcterms:W3CDTF">2017-07-05T14:58:05Z</dcterms:created>
  <dcterms:modified xsi:type="dcterms:W3CDTF">2021-12-20T16:20:41Z</dcterms:modified>
</cp:coreProperties>
</file>