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1"/>
  <workbookPr/>
  <mc:AlternateContent xmlns:mc="http://schemas.openxmlformats.org/markup-compatibility/2006">
    <mc:Choice Requires="x15">
      <x15ac:absPath xmlns:x15ac="http://schemas.microsoft.com/office/spreadsheetml/2010/11/ac" url="/Users/carlosk/Desktop/LETICIA TERBY/K RESIDUAL TERBY/"/>
    </mc:Choice>
  </mc:AlternateContent>
  <xr:revisionPtr revIDLastSave="0" documentId="13_ncr:1_{D9D8A4D0-10AF-044B-847F-AFEAA8394FB3}" xr6:coauthVersionLast="47" xr6:coauthVersionMax="47" xr10:uidLastSave="{00000000-0000-0000-0000-000000000000}"/>
  <bookViews>
    <workbookView xWindow="0" yWindow="500" windowWidth="28800" windowHeight="16180" activeTab="2" xr2:uid="{00000000-000D-0000-FFFF-FFFF00000000}"/>
  </bookViews>
  <sheets>
    <sheet name="FORMATO 5A-1" sheetId="1" r:id="rId1"/>
    <sheet name="FORMATO 5B" sheetId="3" r:id="rId2"/>
    <sheet name="FORMATO 5C" sheetId="4" r:id="rId3"/>
  </sheets>
  <definedNames>
    <definedName name="AnticipoM1">#REF!</definedName>
    <definedName name="AnticipoM2">#REF!</definedName>
    <definedName name="AnticipoM3">#REF!</definedName>
    <definedName name="AnticipoM4">#REF!</definedName>
    <definedName name="_xlnm.Print_Area" localSheetId="0">'FORMATO 5A-1'!$A$1:$F$88</definedName>
    <definedName name="_xlnm.Print_Area" localSheetId="1">'FORMATO 5B'!$A$1:$F$23</definedName>
    <definedName name="_xlnm.Print_Area" localSheetId="2">'FORMATO 5C'!$A$1:$O$43</definedName>
    <definedName name="CapFinanciera1">#REF!</definedName>
    <definedName name="CapFinanciera2">#REF!</definedName>
    <definedName name="CapFinanciera3">#REF!</definedName>
    <definedName name="CapFinanciera4">#REF!</definedName>
    <definedName name="CapTecnica1">#REF!</definedName>
    <definedName name="CapTecnica2">#REF!</definedName>
    <definedName name="Experiencia1">#REF!</definedName>
    <definedName name="Experiencia2">#REF!</definedName>
    <definedName name="Experiencia3">#REF!</definedName>
    <definedName name="PlazoM1">#REF!</definedName>
    <definedName name="PlazoM2">#REF!</definedName>
    <definedName name="PlazoM3">#REF!</definedName>
    <definedName name="PlazoM4">#REF!</definedName>
    <definedName name="prueba">#REF!</definedName>
    <definedName name="SALACTUAL">#REF!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N19" i="4" l="1"/>
  <c r="L19" i="4"/>
  <c r="M19" i="4" s="1"/>
  <c r="O19" i="4" s="1"/>
  <c r="N18" i="4"/>
  <c r="L18" i="4"/>
  <c r="M18" i="4" s="1"/>
  <c r="O18" i="4" s="1"/>
  <c r="L17" i="4"/>
  <c r="M17" i="4" s="1"/>
  <c r="O17" i="4" s="1"/>
  <c r="N17" i="4"/>
  <c r="F13" i="1" l="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12" i="1"/>
  <c r="F11" i="1"/>
  <c r="N16" i="4"/>
  <c r="L16" i="4"/>
  <c r="M16" i="4" s="1"/>
  <c r="N15" i="4"/>
  <c r="L15" i="4"/>
  <c r="M15" i="4" s="1"/>
  <c r="O15" i="4" s="1"/>
  <c r="N13" i="4"/>
  <c r="L13" i="4"/>
  <c r="M13" i="4" s="1"/>
  <c r="O13" i="4" l="1"/>
  <c r="O16" i="4"/>
  <c r="O20" i="4" s="1"/>
  <c r="F79" i="1"/>
  <c r="N14" i="4"/>
  <c r="L14" i="4"/>
  <c r="M14" i="4" s="1"/>
  <c r="O14" i="4" l="1"/>
</calcChain>
</file>

<file path=xl/sharedStrings.xml><?xml version="1.0" encoding="utf-8"?>
<sst xmlns="http://schemas.openxmlformats.org/spreadsheetml/2006/main" count="122" uniqueCount="105">
  <si>
    <t>(A)</t>
  </si>
  <si>
    <t>(B)</t>
  </si>
  <si>
    <t>(A*B*C)</t>
  </si>
  <si>
    <t>(C)</t>
  </si>
  <si>
    <t>(Proponente o Integrante Nacional o Extranjero con Sucursal en Colombia)</t>
  </si>
  <si>
    <t>Valor de los Contratos Ejecutados (Valor del Contrato Ponderado por la Participación)</t>
  </si>
  <si>
    <t>Participación Porcentual del Proponente o Integrante del Oferente Plural</t>
  </si>
  <si>
    <t>Contratos Relacionados con la Actividad de la Construcción – Seg. 72 Clasif. UNSPSC del RUP         (EN SMMLV)</t>
  </si>
  <si>
    <t>Contrato No.</t>
  </si>
  <si>
    <t>Nombre del Socio y/o Profesional de la Arquitectura, Ingenieria o Geologìa</t>
  </si>
  <si>
    <t>Profesion</t>
  </si>
  <si>
    <t xml:space="preserve">No. de Matrìcula Profesional </t>
  </si>
  <si>
    <t>Nùmero y Año del Contrato Laboral o de Prestaciòn de Servicios</t>
  </si>
  <si>
    <t xml:space="preserve">(UNICAMENTE PROFESIONALES EN INGENIERIA, ARQUITECTURA, GEOLOGIA Y NUMERO DE SOCIOS) </t>
  </si>
  <si>
    <t>SALDO CONTRATOS EN EJECUCION (SCE)</t>
  </si>
  <si>
    <t>Ciudad:</t>
  </si>
  <si>
    <t>Fecha (DD/MM/AAAA):</t>
  </si>
  <si>
    <t>Con el fin de acreditar la Capacidad Residual para la Contratación de Obras (CR) (Decreto 791 de Abril 14 de 2014, Artìculo 72 de la Ley 1682 de 2013),  a continuación nos permitimos relacionar los contratos en ejecución que afectan</t>
  </si>
  <si>
    <t xml:space="preserve"> mi capacidad, en los siguientes términos:</t>
  </si>
  <si>
    <t>Fecha de Inicio o Reinicio del Contrato (dd/mm/aa)     (4)</t>
  </si>
  <si>
    <t>Porcentaje de participación 
(5)</t>
  </si>
  <si>
    <t>Fecha de Cierre de Presentacion de la Oferta Objeto del Presente Proceso de Contrataciòn (dd/mm/aa)    (6)</t>
  </si>
  <si>
    <t xml:space="preserve">Dìas Ejecutados del Contrato (7)                (7)=(6)-(4)       </t>
  </si>
  <si>
    <t>Dias por Ejecutar del Contrato a Partir de la Fecha de Presentaciòn de la Oferta Objeto del Proceso de Contrataciòn                (8)</t>
  </si>
  <si>
    <t>Saldo Diario del Contrato en Ejecuciòn                     (9)                    (9)=(2)/((1)*30)</t>
  </si>
  <si>
    <t>Saldo del Contrato en Ejecuciòn                     (10)</t>
  </si>
  <si>
    <t>(Pesos $)</t>
  </si>
  <si>
    <t>(%)</t>
  </si>
  <si>
    <t>SUMATORIA COLUMNA (F)</t>
  </si>
  <si>
    <t>Se debe diligenciar únicamente las columnas sombreadas (De la 1 a la 6, excepto cuando el (los) contrato (s) se encuentre(n) suspendido(s), en este caso remitase a la NOTA 4).</t>
  </si>
  <si>
    <t>Nota 1: La información de las columnas de la 1 a 5, es veraz y se presenta bajo la gravedad de juramento con la suscripcion del representante legal, y bajo fe publica con la suscripción de los contadores publicos de acuerdo a lo establecido en el articulo 10 de la ley 43 de 1990.</t>
  </si>
  <si>
    <t>Nota 2: El formulario debe ser diligenciado por el proponente o por cada uno de los integrantes del consorcio o unión temporal cuando el proponente sea plural.</t>
  </si>
  <si>
    <t>Nota 3: En la columna (8) si los dìas por ejecutar son mayor a un año, se refleja automaticamente 360 dìas.</t>
  </si>
  <si>
    <t>Nota 5: Si un contrato a la Fecha de Cierre del Proceso estuvo suspendido y se encuentra reeiniciado, se debe digitar en la columna (3) el saldo pendiente por ejecutar del contrato, en la columna (4) digitar la Fecha de reeinicio del contrato</t>
  </si>
  <si>
    <t>Formato 5A-1</t>
  </si>
  <si>
    <t xml:space="preserve">                                     Formato 5B</t>
  </si>
  <si>
    <t xml:space="preserve">Nota 6: Cuando un contrato ha sido adjudicado y a la fecha de cierre del proceso, no cuenta con Acta de inicio, este debe incluirse en el formato 5C con el valor total del contrato, diligenciando de igual manera las columnas de la 1 a la 6, tener presente que para estos casos en la columna 4 se debe registrar la misma fecha de cierre del proceso. </t>
  </si>
  <si>
    <t>Nota 8: En todo caso la entidad solicitará subsanar el formato formato 5C, cuando este en alguno de sus contratos presente saldo negativo o cuando no esté firmado por el representante legal y Contador Público y/o Revisor Fiscal.</t>
  </si>
  <si>
    <t xml:space="preserve"> Contratos para Acreditación de Experiencia</t>
  </si>
  <si>
    <t xml:space="preserve">                                       Capacidad Tècnica</t>
  </si>
  <si>
    <t>FORMATO 5C</t>
  </si>
  <si>
    <t>NOTA 9: Para proponentes extranjeros las tasas de conversión de monedas a utilizar es a partir de la Fecha de Apertura del Proceso.</t>
  </si>
  <si>
    <r>
      <t>Nota 4: Si un contrato se encuentra suspendido a la Fecha de Cierre del Proceso, se debe digitar en la columna (3) el saldo pendiente por ejecutar del contrato, en la columna (4) digitar la Fecha de Cierre del Proceso, y la columna (9) se calculara de la siguiemte maner a: (9)=(3)/((1)*30)</t>
    </r>
    <r>
      <rPr>
        <b/>
        <sz val="10"/>
        <color theme="1"/>
        <rFont val="Arial Narrow"/>
        <family val="2"/>
      </rPr>
      <t>. Tener presente que para este caso, los dias ejecutados columna (7) siempre arrojará un valor de 0,0 días, toda vez que para efectos del calculo de la capacidad residual, la entidad requiere el saldo del contrato en ejecucion resultante.</t>
    </r>
  </si>
  <si>
    <t>Nota 7: Una vez la entidad verifique la información de las columnas de la 6 a la 10 del formato 5C y se encuentren errores aritméticos y/o de forma, se procederá a realizar las correcciones pertinentes de las columnas mencionadas anteriormente.</t>
  </si>
  <si>
    <t>ITEMS</t>
  </si>
  <si>
    <t>Contrato  No.</t>
  </si>
  <si>
    <t>Objeto del contrato</t>
  </si>
  <si>
    <t>Entidad con quien suscribió el contrato</t>
  </si>
  <si>
    <t>items</t>
  </si>
  <si>
    <t>Plazo total del Contrato en Meses               (1)</t>
  </si>
  <si>
    <t>Valor total del  Contrato (incluido IVA y adiciones)                     (2)</t>
  </si>
  <si>
    <t xml:space="preserve">Si el Contrato està o estuvo Suspendido registrar Saldo Pendiente por Ejecutar             (3)      </t>
  </si>
  <si>
    <t>Vigencia del Contrato (incluir fecha de terminacion del contrato)</t>
  </si>
  <si>
    <t>REPRESENTANTE LEGAL</t>
  </si>
  <si>
    <t>TERRABLANCA S.A.S</t>
  </si>
  <si>
    <t>MAYRA ALEJANDRA BRAVO URUETA</t>
  </si>
  <si>
    <t>INGENIERA AMBIENTAL</t>
  </si>
  <si>
    <t>08238-337321ATL</t>
  </si>
  <si>
    <t>SOCIO ACCIONISTA</t>
  </si>
  <si>
    <t>N/A</t>
  </si>
  <si>
    <t>BERNARDO ENRIQUE BRAVO PEREZ</t>
  </si>
  <si>
    <t>INGENIERO CIVIL</t>
  </si>
  <si>
    <t>0820234968ATL</t>
  </si>
  <si>
    <t>REYNALDO JORGE BRAVO URUETA</t>
  </si>
  <si>
    <t>08202-223578ATL</t>
  </si>
  <si>
    <t>LEONARDO DAVID BRAVO URUETA</t>
  </si>
  <si>
    <t xml:space="preserve">INGENIERO CIVIL </t>
  </si>
  <si>
    <t>08202-253486ATL</t>
  </si>
  <si>
    <t>OPS2021-001</t>
  </si>
  <si>
    <t>MARIA CRISTINA BRAVO PEREZ</t>
  </si>
  <si>
    <t>ARQUITECTA</t>
  </si>
  <si>
    <t>A08091999-49743460</t>
  </si>
  <si>
    <t>OPS2021-003</t>
  </si>
  <si>
    <t>Nombre Proponente o Integrante: TERRABLANCA S.A.S</t>
  </si>
  <si>
    <t>Proponente o Integrante: TERRABLANCA S.A.S</t>
  </si>
  <si>
    <t>ALCALDIA DE ARBOLETES</t>
  </si>
  <si>
    <t>LP 003 DE 2021</t>
  </si>
  <si>
    <t>LP-007-2021</t>
  </si>
  <si>
    <t xml:space="preserve">CONSTRUCCIÓN DE CERRAMEINTO PERIMETRAL ETAPA 1 EN LA INSTITUCIÓN EDUCATIVA TÉCNICO AGROPECUARIA GEOVANNY CRISTINI CRISTINI (SEDE PRINCIPAL) EN EL MUNICIPIO DEL CARMEN DE BOLIVAR. </t>
  </si>
  <si>
    <t>MUNICIPIO DE CARMEN DE BOLIVAR</t>
  </si>
  <si>
    <t>“CONTRATO PARA LA EJECUCIÓN DE OBRAS HIDRÁULICAS Y MUROS GAVIONES PARA EL PROYECTO "MEJORAMIENTO DE VIAS TERCIARIAS EN BOGOTÁ", DEL SISTEMA GENERAL DE REGALÍAS - SGR IDENTIFICADO CON CÓDIGO BPIN 2018000050020”,</t>
  </si>
  <si>
    <t>UNIDAD DE MANTENIMIENTO VIAL
ALCALDÍA DE BOGOTÁ</t>
  </si>
  <si>
    <t>lp-cs-009-2021</t>
  </si>
  <si>
    <t>PAVIMENTACIÓN DE VIAS URBANAS EN DIFERENTES SECTORES EN EL MUNICIPIO DE COROZAL, SUCRE</t>
  </si>
  <si>
    <t>ALCALDÍA MUNICIPIO DE COROZAL</t>
  </si>
  <si>
    <t>Valor del SMMLV Vigente 2021 ($1000.000)</t>
  </si>
  <si>
    <t xml:space="preserve">CARLOS KARLO COTES MADERA </t>
  </si>
  <si>
    <t xml:space="preserve">MANTENIMIENTO Y MEJORAMIENTO DE LA VÍA GUADUAL – BOCA AL REVÉS- TAMBO, DEL PROGRAMA COLOMBIA RURAL DEL INSTITUTO NACIONAL DE VÍAS EN EL MUNICIPIO DE ARBOLETES ANTIOQUIA. </t>
  </si>
  <si>
    <t>SN</t>
  </si>
  <si>
    <t>LP-DTE-SEP-004-2022</t>
  </si>
  <si>
    <t>MEJORAMIENTO Y MANTENIMIENTO DE VIAS TERCIARIAS EN JURISDICCION DE LAS COMUNIDADES DE LOS PUEBLOS INDIGENAS PASTOS Y QUILLANCINAS</t>
  </si>
  <si>
    <t>INVIAS</t>
  </si>
  <si>
    <t>Señores: PATRIMONIO AUTÓNOMO FINDETER AGUA SAN ANDRES</t>
  </si>
  <si>
    <t>Proc. De Selecciòn No.: CONVOCATORIA No. PAF-AASB-O-046-2022</t>
  </si>
  <si>
    <t xml:space="preserve">KELLY MERIE POLO RIPOLL </t>
  </si>
  <si>
    <t xml:space="preserve">CONTADOR TP. No. 200243 – T </t>
  </si>
  <si>
    <t>LP-003-2022</t>
  </si>
  <si>
    <t>MEJORAMIENTO DE VIAS URBANAS DE LA CABECERA DEL MUNICIPIO DE SAN LUIS, TOLIMA, CON OCASIÓN AL CONVENIO INTERADMINISTRATIVO No. 692 FIP 2021 “CONVENIO INTERADMINISTRATIVO PARA AUNAR ESFUERZOS TÉCNICOS, ADMINISTRATIVOS Y FINANCIEROS ENTRE EL DEPARTAMENTO ADMINISTRATIVO PARA LA PROSPERIDAD SOCIAL – FONDO DE INVERSION PARA LA PAZ – PROSPERIDAD SOCIAL – FIP Y EL MUNICIPIO DE SAN LUIS, TOLIMA</t>
  </si>
  <si>
    <t>MUNICIPIO DE SAN LUIS</t>
  </si>
  <si>
    <t xml:space="preserve">OPS2021-002 </t>
  </si>
  <si>
    <t>INDEFINIDO</t>
  </si>
  <si>
    <t>NOTA ACLARATORIA.
EN VISTA DE QUE LA COMPAÑÍA TERRABLANCA S.A.S, TIENE FECHA DE CONSTITUCIÓN DE 2021, TODA LA EXPERIENCIA REGISTRADA EN SU RUP
ES TRASLADADA POR SUS ACCIONISTAS, POR TAL RAZÓN EL RUP DE LA COMPAÑÍA REGISTRA EL 100% DE LA EXPERIENCIA YA AFECTADA POR EL PORCENTAJE DE PARTICIPACIÓN
QUE EL ACCIONISTA TUVO EN EL CONSORCIO CONTRATISTA O DE SU PARTICIPACIÓN INDIVIDUAL.</t>
  </si>
  <si>
    <t>LP-04-2022</t>
  </si>
  <si>
    <t>“MEJORAMIENTO EN PAVIMENTO ASFÁLTICO DE LA VÍA COLOSÓ – CHALÁN
-OVEJAS, MUNICIPIOS DEL DEPARTAMENTO DE SUCRE”</t>
  </si>
  <si>
    <t>ALCALDÍA MUNICIPAL DE OVEJAS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</si>
</sst>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42" formatCode="_-&quot;$&quot;* #,##0_-;\-&quot;$&quot;* #,##0_-;_-&quot;$&quot;* &quot;-&quot;_-;_-@_-"/>
    <numFmt numFmtId="41" formatCode="_-* #,##0_-;\-* #,##0_-;_-* &quot;-&quot;_-;_-@_-"/>
    <numFmt numFmtId="44" formatCode="_-&quot;$&quot;* #,##0.00_-;\-&quot;$&quot;* #,##0.00_-;_-&quot;$&quot;* &quot;-&quot;??_-;_-@_-"/>
    <numFmt numFmtId="164" formatCode="_-* #,##0.00\ _€_-;\-* #,##0.00\ _€_-;_-* &quot;-&quot;??\ _€_-;_-@_-"/>
    <numFmt numFmtId="165" formatCode="_-* #,##0\ _€_-;\-* #,##0\ _€_-;_-* &quot;-&quot;??\ _€_-;_-@_-"/>
    <numFmt numFmtId="166" formatCode="_ * #,##0.00_ ;_ * \-#,##0.00_ ;_ * &quot;-&quot;??_ ;_ @_ "/>
    <numFmt numFmtId="167" formatCode="0.0"/>
    <numFmt numFmtId="168" formatCode="&quot;$&quot;#,##0"/>
    <numFmt numFmtId="169" formatCode="_-&quot;$&quot;\ * #,##0.00_-;\-&quot;$&quot;\ * #,##0.00_-;_-&quot;$&quot;\ * &quot;-&quot;??_-;_-@_-"/>
  </numFmts>
  <fonts count="28" x14ac:knownFonts="1">
    <font>
      <sz val="11"/>
      <color theme="1"/>
      <name val="Calibri"/>
      <family val="2"/>
      <scheme val="minor"/>
    </font>
    <font>
      <b/>
      <sz val="12"/>
      <color rgb="FF000000"/>
      <name val="Arial Narrow"/>
      <family val="2"/>
    </font>
    <font>
      <sz val="11"/>
      <color theme="1"/>
      <name val="Arial Narrow"/>
      <family val="2"/>
    </font>
    <font>
      <b/>
      <sz val="16"/>
      <color rgb="FF000000"/>
      <name val="Arial Narrow"/>
      <family val="2"/>
    </font>
    <font>
      <b/>
      <sz val="8"/>
      <color rgb="FF000000"/>
      <name val="Arial"/>
      <family val="2"/>
    </font>
    <font>
      <b/>
      <sz val="14"/>
      <color rgb="FF000000"/>
      <name val="Arial Narrow"/>
      <family val="2"/>
    </font>
    <font>
      <sz val="12"/>
      <color theme="1"/>
      <name val="Arial Narrow"/>
      <family val="2"/>
    </font>
    <font>
      <b/>
      <sz val="12"/>
      <name val="Arial Narrow"/>
      <family val="2"/>
    </font>
    <font>
      <sz val="11"/>
      <color theme="1"/>
      <name val="Calibri"/>
      <family val="2"/>
      <scheme val="minor"/>
    </font>
    <font>
      <b/>
      <i/>
      <sz val="14"/>
      <color rgb="FF000000"/>
      <name val="Arial Narrow"/>
      <family val="2"/>
    </font>
    <font>
      <b/>
      <sz val="8"/>
      <name val="Arial Narrow"/>
      <family val="2"/>
    </font>
    <font>
      <b/>
      <sz val="8"/>
      <color theme="1"/>
      <name val="Arial Narrow"/>
      <family val="2"/>
    </font>
    <font>
      <sz val="10"/>
      <name val="Arial"/>
      <family val="2"/>
    </font>
    <font>
      <sz val="9"/>
      <name val="Arial Narrow"/>
      <family val="2"/>
    </font>
    <font>
      <sz val="10"/>
      <name val="Arial Narrow"/>
      <family val="2"/>
    </font>
    <font>
      <sz val="8"/>
      <name val="Arial Narrow"/>
      <family val="2"/>
    </font>
    <font>
      <b/>
      <sz val="10"/>
      <name val="Arial Narrow"/>
      <family val="2"/>
    </font>
    <font>
      <b/>
      <i/>
      <sz val="10"/>
      <name val="Arial"/>
      <family val="2"/>
    </font>
    <font>
      <b/>
      <sz val="14"/>
      <name val="Arial Narrow"/>
      <family val="2"/>
    </font>
    <font>
      <b/>
      <i/>
      <sz val="12"/>
      <color rgb="FF000000"/>
      <name val="Arial Narrow"/>
      <family val="2"/>
    </font>
    <font>
      <b/>
      <i/>
      <sz val="12"/>
      <color theme="1"/>
      <name val="Calibri"/>
      <family val="2"/>
      <scheme val="minor"/>
    </font>
    <font>
      <sz val="12"/>
      <color theme="1"/>
      <name val="Calibri"/>
      <family val="2"/>
      <scheme val="minor"/>
    </font>
    <font>
      <b/>
      <sz val="10"/>
      <color theme="1"/>
      <name val="Arial Narrow"/>
      <family val="2"/>
    </font>
    <font>
      <sz val="10"/>
      <color theme="1"/>
      <name val="Calibri"/>
      <family val="2"/>
      <scheme val="minor"/>
    </font>
    <font>
      <sz val="10"/>
      <color theme="1"/>
      <name val="Century Gothic"/>
      <family val="2"/>
    </font>
    <font>
      <b/>
      <i/>
      <sz val="11"/>
      <color theme="1"/>
      <name val="Calibri"/>
      <family val="2"/>
      <scheme val="minor"/>
    </font>
    <font>
      <b/>
      <i/>
      <sz val="11"/>
      <color theme="1"/>
      <name val="Arial Narrow"/>
      <family val="2"/>
    </font>
    <font>
      <b/>
      <sz val="10"/>
      <name val="Arial"/>
      <family val="2"/>
    </font>
  </fonts>
  <fills count="5">
    <fill>
      <patternFill patternType="none"/>
    </fill>
    <fill>
      <patternFill patternType="gray125"/>
    </fill>
    <fill>
      <patternFill patternType="solid">
        <fgColor theme="0" tint="-0.249977111117893"/>
        <bgColor indexed="64"/>
      </patternFill>
    </fill>
    <fill>
      <patternFill patternType="solid">
        <fgColor theme="0" tint="-0.499984740745262"/>
        <bgColor indexed="64"/>
      </patternFill>
    </fill>
    <fill>
      <patternFill patternType="solid">
        <fgColor theme="0"/>
        <bgColor indexed="64"/>
      </patternFill>
    </fill>
  </fills>
  <borders count="39">
    <border>
      <left/>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0">
    <xf numFmtId="0" fontId="0" fillId="0" borderId="0"/>
    <xf numFmtId="164" fontId="8" fillId="0" borderId="0" applyFont="0" applyFill="0" applyBorder="0" applyAlignment="0" applyProtection="0"/>
    <xf numFmtId="41" fontId="8" fillId="0" borderId="0" applyFont="0" applyFill="0" applyBorder="0" applyAlignment="0" applyProtection="0"/>
    <xf numFmtId="0" fontId="12" fillId="0" borderId="0"/>
    <xf numFmtId="166" fontId="12" fillId="0" borderId="0" applyFont="0" applyFill="0" applyBorder="0" applyAlignment="0" applyProtection="0"/>
    <xf numFmtId="9" fontId="12" fillId="0" borderId="0" applyFont="0" applyFill="0" applyBorder="0" applyAlignment="0" applyProtection="0"/>
    <xf numFmtId="0" fontId="12" fillId="0" borderId="0"/>
    <xf numFmtId="44" fontId="8" fillId="0" borderId="0" applyFont="0" applyFill="0" applyBorder="0" applyAlignment="0" applyProtection="0"/>
    <xf numFmtId="42" fontId="8" fillId="0" borderId="0" applyFont="0" applyFill="0" applyBorder="0" applyAlignment="0" applyProtection="0"/>
    <xf numFmtId="164" fontId="8" fillId="0" borderId="0" applyFont="0" applyFill="0" applyBorder="0" applyAlignment="0" applyProtection="0"/>
  </cellStyleXfs>
  <cellXfs count="115">
    <xf numFmtId="0" fontId="0" fillId="0" borderId="0" xfId="0"/>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9" fillId="0" borderId="0" xfId="0" applyFont="1" applyAlignment="1">
      <alignment vertical="center"/>
    </xf>
    <xf numFmtId="41" fontId="0" fillId="0" borderId="0" xfId="2" applyFont="1"/>
    <xf numFmtId="0" fontId="2" fillId="0" borderId="2" xfId="1" applyNumberFormat="1" applyFont="1" applyBorder="1" applyAlignment="1">
      <alignment horizontal="center" vertical="center" wrapText="1"/>
    </xf>
    <xf numFmtId="0" fontId="11" fillId="0" borderId="0" xfId="1" applyNumberFormat="1" applyFont="1" applyBorder="1" applyAlignment="1">
      <alignment vertical="center"/>
    </xf>
    <xf numFmtId="0" fontId="13" fillId="0" borderId="0" xfId="3" applyFont="1"/>
    <xf numFmtId="0" fontId="14" fillId="0" borderId="0" xfId="3" applyFont="1"/>
    <xf numFmtId="166" fontId="14" fillId="0" borderId="0" xfId="4" applyFont="1"/>
    <xf numFmtId="0" fontId="12" fillId="0" borderId="0" xfId="3"/>
    <xf numFmtId="0" fontId="12" fillId="0" borderId="0" xfId="3" applyFont="1"/>
    <xf numFmtId="0" fontId="13" fillId="0" borderId="0" xfId="3" applyFont="1" applyAlignment="1">
      <alignment horizontal="left"/>
    </xf>
    <xf numFmtId="14" fontId="13" fillId="0" borderId="0" xfId="3" applyNumberFormat="1" applyFont="1" applyAlignment="1">
      <alignment horizontal="left"/>
    </xf>
    <xf numFmtId="14" fontId="14" fillId="0" borderId="0" xfId="3" applyNumberFormat="1" applyFont="1" applyAlignment="1">
      <alignment horizontal="left"/>
    </xf>
    <xf numFmtId="0" fontId="16" fillId="0" borderId="0" xfId="3" applyFont="1" applyBorder="1" applyAlignment="1">
      <alignment horizontal="right" vertical="center"/>
    </xf>
    <xf numFmtId="166" fontId="16" fillId="0" borderId="0" xfId="4" applyFont="1" applyBorder="1"/>
    <xf numFmtId="0" fontId="17" fillId="0" borderId="0" xfId="3" applyFont="1" applyAlignment="1"/>
    <xf numFmtId="0" fontId="16" fillId="0" borderId="0" xfId="3" applyFont="1"/>
    <xf numFmtId="0" fontId="7" fillId="0" borderId="0" xfId="3" applyFont="1" applyAlignment="1">
      <alignment horizontal="center"/>
    </xf>
    <xf numFmtId="0" fontId="18" fillId="0" borderId="0" xfId="3" applyFont="1"/>
    <xf numFmtId="0" fontId="19" fillId="0" borderId="12" xfId="0" applyFont="1" applyFill="1" applyBorder="1" applyAlignment="1">
      <alignment horizontal="center" vertical="center" wrapText="1"/>
    </xf>
    <xf numFmtId="0" fontId="19" fillId="0" borderId="13" xfId="0" applyFont="1" applyFill="1" applyBorder="1" applyAlignment="1">
      <alignment horizontal="center" vertical="center" wrapText="1"/>
    </xf>
    <xf numFmtId="164" fontId="6" fillId="2" borderId="21" xfId="1" applyFont="1" applyFill="1" applyBorder="1" applyAlignment="1">
      <alignment horizontal="center" vertical="center" wrapText="1"/>
    </xf>
    <xf numFmtId="164" fontId="6" fillId="2" borderId="22" xfId="1"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1" fillId="0" borderId="0" xfId="0" applyFont="1"/>
    <xf numFmtId="0" fontId="19" fillId="0" borderId="0" xfId="0" applyFont="1" applyAlignment="1">
      <alignment vertical="center"/>
    </xf>
    <xf numFmtId="0" fontId="1" fillId="0" borderId="0" xfId="0" applyFont="1" applyAlignment="1">
      <alignment vertical="center"/>
    </xf>
    <xf numFmtId="0" fontId="16" fillId="0" borderId="0" xfId="3" applyFont="1" applyBorder="1" applyAlignment="1">
      <alignment vertical="center" wrapText="1"/>
    </xf>
    <xf numFmtId="0" fontId="13" fillId="0" borderId="0" xfId="3" applyFont="1" applyAlignment="1">
      <alignment horizontal="left"/>
    </xf>
    <xf numFmtId="165" fontId="2" fillId="0" borderId="2" xfId="1" applyNumberFormat="1" applyFont="1" applyBorder="1" applyAlignment="1">
      <alignment horizontal="center" vertical="center" wrapText="1"/>
    </xf>
    <xf numFmtId="0" fontId="19" fillId="3" borderId="4" xfId="0" applyFont="1" applyFill="1" applyBorder="1" applyAlignment="1">
      <alignment horizontal="center" vertical="center" wrapText="1"/>
    </xf>
    <xf numFmtId="0" fontId="19" fillId="3" borderId="5" xfId="0" applyFont="1" applyFill="1" applyBorder="1" applyAlignment="1">
      <alignment horizontal="center" vertical="center" wrapText="1"/>
    </xf>
    <xf numFmtId="0" fontId="0" fillId="0" borderId="6" xfId="0" applyBorder="1" applyAlignment="1">
      <alignment horizontal="center" vertical="center"/>
    </xf>
    <xf numFmtId="0" fontId="12" fillId="0" borderId="8" xfId="3" applyBorder="1"/>
    <xf numFmtId="166" fontId="10" fillId="0" borderId="10" xfId="4" applyNumberFormat="1" applyFont="1" applyBorder="1"/>
    <xf numFmtId="164" fontId="23" fillId="2" borderId="2" xfId="1" applyFont="1" applyFill="1" applyBorder="1" applyAlignment="1">
      <alignment vertical="center"/>
    </xf>
    <xf numFmtId="9" fontId="24" fillId="2" borderId="33" xfId="5" applyFont="1" applyFill="1" applyBorder="1" applyAlignment="1">
      <alignment horizontal="center" vertical="center" wrapText="1"/>
    </xf>
    <xf numFmtId="168" fontId="24" fillId="2" borderId="34" xfId="5" applyNumberFormat="1" applyFont="1" applyFill="1" applyBorder="1" applyAlignment="1">
      <alignment horizontal="center" vertical="center" wrapText="1"/>
    </xf>
    <xf numFmtId="44" fontId="14" fillId="0" borderId="5" xfId="7" applyFont="1" applyFill="1" applyBorder="1" applyAlignment="1">
      <alignment horizontal="center" vertical="center" wrapText="1"/>
    </xf>
    <xf numFmtId="44" fontId="14" fillId="0" borderId="7" xfId="7" applyFont="1" applyFill="1" applyBorder="1" applyAlignment="1">
      <alignment horizontal="center" vertical="center" wrapText="1"/>
    </xf>
    <xf numFmtId="0" fontId="25" fillId="0" borderId="33" xfId="0" applyFont="1" applyBorder="1" applyAlignment="1">
      <alignment horizontal="center" vertical="center"/>
    </xf>
    <xf numFmtId="0" fontId="25" fillId="0" borderId="2" xfId="0" applyFont="1" applyBorder="1" applyAlignment="1">
      <alignment horizontal="center" vertical="center"/>
    </xf>
    <xf numFmtId="44" fontId="25" fillId="0" borderId="35" xfId="7" applyFont="1" applyBorder="1" applyAlignment="1">
      <alignment vertical="center"/>
    </xf>
    <xf numFmtId="0" fontId="25" fillId="4" borderId="0" xfId="0" applyFont="1" applyFill="1"/>
    <xf numFmtId="0" fontId="2" fillId="0" borderId="7" xfId="1" applyNumberFormat="1" applyFont="1" applyBorder="1" applyAlignment="1">
      <alignment horizontal="center" vertical="center" wrapText="1"/>
    </xf>
    <xf numFmtId="0" fontId="15" fillId="2" borderId="4" xfId="3" applyFont="1" applyFill="1" applyBorder="1" applyAlignment="1">
      <alignment horizontal="center" vertical="center" wrapText="1"/>
    </xf>
    <xf numFmtId="0" fontId="15" fillId="2" borderId="2" xfId="3" applyFont="1" applyFill="1" applyBorder="1" applyAlignment="1">
      <alignment horizontal="center" vertical="center" wrapText="1"/>
    </xf>
    <xf numFmtId="0" fontId="15" fillId="2" borderId="37" xfId="3" applyFont="1" applyFill="1" applyBorder="1" applyAlignment="1">
      <alignment horizontal="center" vertical="center" wrapText="1"/>
    </xf>
    <xf numFmtId="0" fontId="15" fillId="2" borderId="3" xfId="3" applyFont="1" applyFill="1" applyBorder="1" applyAlignment="1">
      <alignment horizontal="center" vertical="center" wrapText="1"/>
    </xf>
    <xf numFmtId="44" fontId="15" fillId="2" borderId="4" xfId="7" applyFont="1" applyFill="1" applyBorder="1" applyAlignment="1">
      <alignment horizontal="center" vertical="center" wrapText="1"/>
    </xf>
    <xf numFmtId="164" fontId="15" fillId="2" borderId="4" xfId="4" applyNumberFormat="1" applyFont="1" applyFill="1" applyBorder="1" applyAlignment="1">
      <alignment horizontal="center" vertical="center" wrapText="1"/>
    </xf>
    <xf numFmtId="14" fontId="15" fillId="2" borderId="4" xfId="3" applyNumberFormat="1" applyFont="1" applyFill="1" applyBorder="1" applyAlignment="1">
      <alignment horizontal="center" vertical="center" wrapText="1"/>
    </xf>
    <xf numFmtId="9" fontId="15" fillId="2" borderId="4" xfId="5" applyFont="1" applyFill="1" applyBorder="1" applyAlignment="1">
      <alignment horizontal="center" vertical="center" wrapText="1"/>
    </xf>
    <xf numFmtId="167" fontId="15" fillId="4" borderId="4" xfId="3" applyNumberFormat="1" applyFont="1" applyFill="1" applyBorder="1" applyAlignment="1">
      <alignment horizontal="center" vertical="center" wrapText="1"/>
    </xf>
    <xf numFmtId="44" fontId="15" fillId="4" borderId="4" xfId="4" applyNumberFormat="1" applyFont="1" applyFill="1" applyBorder="1" applyAlignment="1">
      <alignment horizontal="center" vertical="center" wrapText="1"/>
    </xf>
    <xf numFmtId="41" fontId="15" fillId="4" borderId="5" xfId="2" applyFont="1" applyFill="1" applyBorder="1" applyAlignment="1">
      <alignment horizontal="center" vertical="center" wrapText="1"/>
    </xf>
    <xf numFmtId="0" fontId="15" fillId="2" borderId="6" xfId="3" applyFont="1" applyFill="1" applyBorder="1" applyAlignment="1">
      <alignment horizontal="center" vertical="center" wrapText="1"/>
    </xf>
    <xf numFmtId="42" fontId="15" fillId="2" borderId="2" xfId="8" applyFont="1" applyFill="1" applyBorder="1" applyAlignment="1">
      <alignment horizontal="center" vertical="center" wrapText="1"/>
    </xf>
    <xf numFmtId="164" fontId="15" fillId="2" borderId="2" xfId="4" applyNumberFormat="1" applyFont="1" applyFill="1" applyBorder="1" applyAlignment="1">
      <alignment horizontal="center" vertical="center" wrapText="1"/>
    </xf>
    <xf numFmtId="14" fontId="15" fillId="2" borderId="2" xfId="3" applyNumberFormat="1" applyFont="1" applyFill="1" applyBorder="1" applyAlignment="1">
      <alignment horizontal="center" vertical="center" wrapText="1"/>
    </xf>
    <xf numFmtId="9" fontId="15" fillId="2" borderId="2" xfId="5" applyFont="1" applyFill="1" applyBorder="1" applyAlignment="1">
      <alignment horizontal="center" vertical="center" wrapText="1"/>
    </xf>
    <xf numFmtId="167" fontId="15" fillId="4" borderId="2" xfId="3" applyNumberFormat="1" applyFont="1" applyFill="1" applyBorder="1" applyAlignment="1">
      <alignment horizontal="center" vertical="center" wrapText="1"/>
    </xf>
    <xf numFmtId="166" fontId="15" fillId="4" borderId="2" xfId="4" applyNumberFormat="1" applyFont="1" applyFill="1" applyBorder="1" applyAlignment="1">
      <alignment horizontal="center" vertical="center" wrapText="1"/>
    </xf>
    <xf numFmtId="166" fontId="15" fillId="4" borderId="7" xfId="4" applyNumberFormat="1" applyFont="1" applyFill="1" applyBorder="1" applyAlignment="1">
      <alignment horizontal="center" vertical="center" wrapText="1"/>
    </xf>
    <xf numFmtId="0" fontId="15" fillId="2" borderId="36" xfId="3" applyFont="1" applyFill="1" applyBorder="1" applyAlignment="1">
      <alignment horizontal="center" vertical="center" wrapText="1"/>
    </xf>
    <xf numFmtId="42" fontId="15" fillId="2" borderId="37" xfId="8" applyFont="1" applyFill="1" applyBorder="1" applyAlignment="1">
      <alignment horizontal="center" vertical="center" wrapText="1"/>
    </xf>
    <xf numFmtId="164" fontId="15" fillId="2" borderId="37" xfId="4" applyNumberFormat="1" applyFont="1" applyFill="1" applyBorder="1" applyAlignment="1">
      <alignment horizontal="center" vertical="center" wrapText="1"/>
    </xf>
    <xf numFmtId="9" fontId="15" fillId="2" borderId="37" xfId="5" applyFont="1" applyFill="1" applyBorder="1" applyAlignment="1">
      <alignment horizontal="center" vertical="center" wrapText="1"/>
    </xf>
    <xf numFmtId="167" fontId="15" fillId="4" borderId="37" xfId="3" applyNumberFormat="1" applyFont="1" applyFill="1" applyBorder="1" applyAlignment="1">
      <alignment horizontal="center" vertical="center" wrapText="1"/>
    </xf>
    <xf numFmtId="166" fontId="15" fillId="4" borderId="37" xfId="4" applyNumberFormat="1" applyFont="1" applyFill="1" applyBorder="1" applyAlignment="1">
      <alignment horizontal="center" vertical="center" wrapText="1"/>
    </xf>
    <xf numFmtId="166" fontId="15" fillId="4" borderId="38" xfId="4" applyNumberFormat="1" applyFont="1" applyFill="1" applyBorder="1" applyAlignment="1">
      <alignment horizontal="center" vertical="center" wrapText="1"/>
    </xf>
    <xf numFmtId="14" fontId="15" fillId="2" borderId="37" xfId="3" applyNumberFormat="1" applyFont="1" applyFill="1" applyBorder="1" applyAlignment="1">
      <alignment horizontal="center" vertical="center" wrapText="1"/>
    </xf>
    <xf numFmtId="166" fontId="0" fillId="0" borderId="0" xfId="4" applyFont="1"/>
    <xf numFmtId="0" fontId="27" fillId="0" borderId="0" xfId="3" applyFont="1" applyAlignment="1">
      <alignment horizontal="left" vertical="center" wrapText="1"/>
    </xf>
    <xf numFmtId="164" fontId="15" fillId="2" borderId="37" xfId="3" applyNumberFormat="1" applyFont="1" applyFill="1" applyBorder="1" applyAlignment="1">
      <alignment horizontal="center" vertical="center" wrapText="1"/>
    </xf>
    <xf numFmtId="169" fontId="15" fillId="2" borderId="37" xfId="8" applyNumberFormat="1" applyFont="1" applyFill="1" applyBorder="1" applyAlignment="1">
      <alignment horizontal="center" vertical="center" wrapText="1"/>
    </xf>
    <xf numFmtId="15" fontId="15" fillId="2" borderId="37" xfId="3" applyNumberFormat="1" applyFont="1" applyFill="1" applyBorder="1" applyAlignment="1">
      <alignment horizontal="center" vertical="center" wrapText="1"/>
    </xf>
    <xf numFmtId="42" fontId="15" fillId="4" borderId="37" xfId="4" applyNumberFormat="1" applyFont="1" applyFill="1" applyBorder="1" applyAlignment="1">
      <alignment horizontal="center" vertical="center" wrapText="1"/>
    </xf>
    <xf numFmtId="0" fontId="26" fillId="4" borderId="0" xfId="0" applyFont="1" applyFill="1" applyAlignment="1">
      <alignment horizontal="left" vertical="center"/>
    </xf>
    <xf numFmtId="0" fontId="19" fillId="0" borderId="1"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3" fillId="0" borderId="0" xfId="0" applyFont="1" applyAlignment="1">
      <alignment horizontal="center" vertical="center"/>
    </xf>
    <xf numFmtId="0" fontId="0" fillId="0" borderId="0" xfId="0" applyAlignment="1"/>
    <xf numFmtId="0" fontId="1" fillId="0" borderId="0" xfId="0" applyFont="1" applyAlignment="1">
      <alignment horizontal="center" vertical="center"/>
    </xf>
    <xf numFmtId="0" fontId="7" fillId="0" borderId="0" xfId="0" applyFont="1" applyBorder="1" applyAlignment="1">
      <alignment horizontal="center" vertical="center" wrapText="1"/>
    </xf>
    <xf numFmtId="0" fontId="21" fillId="0" borderId="0" xfId="0" applyFont="1" applyAlignment="1"/>
    <xf numFmtId="0" fontId="7" fillId="0" borderId="23" xfId="1" applyNumberFormat="1" applyFont="1" applyBorder="1" applyAlignment="1">
      <alignment horizontal="left" vertical="top" wrapText="1"/>
    </xf>
    <xf numFmtId="0" fontId="7" fillId="0" borderId="24" xfId="1" applyNumberFormat="1" applyFont="1" applyBorder="1" applyAlignment="1">
      <alignment horizontal="left" vertical="top" wrapText="1"/>
    </xf>
    <xf numFmtId="0" fontId="7" fillId="0" borderId="14" xfId="1" applyNumberFormat="1" applyFont="1" applyBorder="1" applyAlignment="1">
      <alignment horizontal="left" vertical="top" wrapText="1"/>
    </xf>
    <xf numFmtId="0" fontId="16" fillId="0" borderId="32" xfId="3" applyFont="1" applyBorder="1" applyAlignment="1">
      <alignment horizontal="left" vertical="top" wrapText="1"/>
    </xf>
    <xf numFmtId="0" fontId="16" fillId="0" borderId="30" xfId="3" applyFont="1" applyBorder="1" applyAlignment="1">
      <alignment horizontal="left" vertical="top" wrapText="1"/>
    </xf>
    <xf numFmtId="0" fontId="16" fillId="0" borderId="31" xfId="3" applyFont="1" applyBorder="1" applyAlignment="1">
      <alignment horizontal="left" vertical="top" wrapText="1"/>
    </xf>
    <xf numFmtId="0" fontId="16" fillId="0" borderId="23" xfId="3" applyFont="1" applyBorder="1" applyAlignment="1">
      <alignment horizontal="left" vertical="top" wrapText="1"/>
    </xf>
    <xf numFmtId="0" fontId="16" fillId="0" borderId="24" xfId="3" applyFont="1" applyBorder="1" applyAlignment="1">
      <alignment horizontal="left" vertical="top" wrapText="1"/>
    </xf>
    <xf numFmtId="0" fontId="16" fillId="0" borderId="14" xfId="3" applyFont="1" applyBorder="1" applyAlignment="1">
      <alignment horizontal="left" vertical="top" wrapText="1"/>
    </xf>
    <xf numFmtId="0" fontId="16" fillId="3" borderId="15" xfId="3" applyFont="1" applyFill="1" applyBorder="1" applyAlignment="1">
      <alignment horizontal="center" vertical="center" wrapText="1"/>
    </xf>
    <xf numFmtId="0" fontId="16" fillId="3" borderId="18" xfId="3" applyFont="1" applyFill="1" applyBorder="1" applyAlignment="1">
      <alignment horizontal="center" vertical="center" wrapText="1"/>
    </xf>
    <xf numFmtId="0" fontId="16" fillId="0" borderId="27" xfId="3" applyFont="1" applyBorder="1" applyAlignment="1">
      <alignment horizontal="left" vertical="top" wrapText="1"/>
    </xf>
    <xf numFmtId="0" fontId="16" fillId="0" borderId="28" xfId="3" applyFont="1" applyBorder="1" applyAlignment="1">
      <alignment horizontal="left" vertical="top" wrapText="1"/>
    </xf>
    <xf numFmtId="0" fontId="16" fillId="0" borderId="29" xfId="3" applyFont="1" applyBorder="1" applyAlignment="1">
      <alignment horizontal="left" vertical="top" wrapText="1"/>
    </xf>
    <xf numFmtId="0" fontId="16" fillId="3" borderId="16" xfId="3" applyFont="1" applyFill="1" applyBorder="1" applyAlignment="1">
      <alignment horizontal="center" vertical="center" wrapText="1"/>
    </xf>
    <xf numFmtId="0" fontId="16" fillId="3" borderId="19" xfId="3" applyFont="1" applyFill="1" applyBorder="1" applyAlignment="1">
      <alignment horizontal="center" vertical="center" wrapText="1"/>
    </xf>
    <xf numFmtId="166" fontId="16" fillId="3" borderId="16" xfId="4" applyFont="1" applyFill="1" applyBorder="1" applyAlignment="1">
      <alignment horizontal="center" vertical="center" wrapText="1"/>
    </xf>
    <xf numFmtId="166" fontId="16" fillId="3" borderId="19" xfId="4" applyFont="1" applyFill="1" applyBorder="1" applyAlignment="1">
      <alignment horizontal="center" vertical="center" wrapText="1"/>
    </xf>
    <xf numFmtId="166" fontId="16" fillId="3" borderId="17" xfId="4" applyFont="1" applyFill="1" applyBorder="1" applyAlignment="1">
      <alignment horizontal="center" vertical="center" wrapText="1"/>
    </xf>
    <xf numFmtId="166" fontId="16" fillId="3" borderId="20" xfId="4" applyFont="1" applyFill="1" applyBorder="1" applyAlignment="1">
      <alignment horizontal="center" vertical="center" wrapText="1"/>
    </xf>
    <xf numFmtId="0" fontId="16" fillId="3" borderId="25" xfId="3" applyFont="1" applyFill="1" applyBorder="1" applyAlignment="1">
      <alignment horizontal="center" vertical="center" wrapText="1"/>
    </xf>
    <xf numFmtId="0" fontId="16" fillId="3" borderId="26" xfId="3" applyFont="1" applyFill="1" applyBorder="1" applyAlignment="1">
      <alignment horizontal="center" vertical="center" wrapText="1"/>
    </xf>
    <xf numFmtId="0" fontId="10" fillId="0" borderId="9" xfId="3" applyFont="1" applyBorder="1" applyAlignment="1">
      <alignment horizontal="right" vertical="center"/>
    </xf>
    <xf numFmtId="0" fontId="13" fillId="0" borderId="0" xfId="3" applyFont="1" applyAlignment="1">
      <alignment horizontal="left"/>
    </xf>
    <xf numFmtId="0" fontId="13" fillId="0" borderId="0" xfId="3" applyFont="1" applyAlignment="1">
      <alignment horizontal="left" wrapText="1"/>
    </xf>
    <xf numFmtId="0" fontId="13" fillId="0" borderId="0" xfId="3" applyFont="1" applyAlignment="1">
      <alignment horizontal="left" vertical="center" wrapText="1"/>
    </xf>
  </cellXfs>
  <cellStyles count="10">
    <cellStyle name="Millares" xfId="1" builtinId="3"/>
    <cellStyle name="Millares [0]" xfId="2" builtinId="6"/>
    <cellStyle name="Millares 2" xfId="4" xr:uid="{00000000-0005-0000-0000-000002000000}"/>
    <cellStyle name="Millares 3 8" xfId="9" xr:uid="{73D967C8-C3B9-EC47-9611-3F31CA6B90CD}"/>
    <cellStyle name="Moneda" xfId="7" builtinId="4"/>
    <cellStyle name="Moneda [0]" xfId="8" builtinId="7"/>
    <cellStyle name="Normal" xfId="0" builtinId="0"/>
    <cellStyle name="Normal 2" xfId="3" xr:uid="{00000000-0005-0000-0000-000004000000}"/>
    <cellStyle name="Normal 5" xfId="6" xr:uid="{00000000-0005-0000-0000-000005000000}"/>
    <cellStyle name="Porcentaje 2" xfId="5" xr:uid="{00000000-0005-0000-0000-000006000000}"/>
  </cellStyles>
  <dxfs count="0"/>
  <tableStyles count="1" defaultTableStyle="TableStyleMedium2" defaultPivotStyle="PivotStyleLight16">
    <tableStyle name="Estilo de tabla 1" pivot="0" count="0" xr9:uid="{00FD1792-B2B6-F045-9F4D-43DD451D8FFB}"/>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4</xdr:col>
      <xdr:colOff>50800</xdr:colOff>
      <xdr:row>79</xdr:row>
      <xdr:rowOff>38646</xdr:rowOff>
    </xdr:from>
    <xdr:to>
      <xdr:col>5</xdr:col>
      <xdr:colOff>238125</xdr:colOff>
      <xdr:row>83</xdr:row>
      <xdr:rowOff>116841</xdr:rowOff>
    </xdr:to>
    <xdr:pic>
      <xdr:nvPicPr>
        <xdr:cNvPr id="4" name="Imagen 3">
          <a:extLst>
            <a:ext uri="{FF2B5EF4-FFF2-40B4-BE49-F238E27FC236}">
              <a16:creationId xmlns:a16="http://schemas.microsoft.com/office/drawing/2014/main" id="{732E2B77-5496-C476-1EA3-B291B4498311}"/>
            </a:ext>
          </a:extLst>
        </xdr:cNvPr>
        <xdr:cNvPicPr>
          <a:picLocks noChangeAspect="1"/>
        </xdr:cNvPicPr>
      </xdr:nvPicPr>
      <xdr:blipFill>
        <a:blip xmlns:r="http://schemas.openxmlformats.org/officeDocument/2006/relationships" r:embed="rId1" cstate="print">
          <a:biLevel thresh="75000"/>
          <a:extLst>
            <a:ext uri="{28A0092B-C50C-407E-A947-70E740481C1C}">
              <a14:useLocalDpi xmlns:a14="http://schemas.microsoft.com/office/drawing/2010/main" val="0"/>
            </a:ext>
          </a:extLst>
        </a:blip>
        <a:srcRect/>
        <a:stretch>
          <a:fillRect/>
        </a:stretch>
      </xdr:blipFill>
      <xdr:spPr bwMode="auto">
        <a:xfrm>
          <a:off x="4279900" y="16002546"/>
          <a:ext cx="1584325" cy="865594"/>
        </a:xfrm>
        <a:prstGeom prst="rect">
          <a:avLst/>
        </a:prstGeom>
        <a:noFill/>
        <a:ln>
          <a:noFill/>
        </a:ln>
      </xdr:spPr>
    </xdr:pic>
    <xdr:clientData/>
  </xdr:twoCellAnchor>
  <xdr:twoCellAnchor editAs="oneCell">
    <xdr:from>
      <xdr:col>2</xdr:col>
      <xdr:colOff>0</xdr:colOff>
      <xdr:row>81</xdr:row>
      <xdr:rowOff>0</xdr:rowOff>
    </xdr:from>
    <xdr:to>
      <xdr:col>3</xdr:col>
      <xdr:colOff>316230</xdr:colOff>
      <xdr:row>85</xdr:row>
      <xdr:rowOff>127000</xdr:rowOff>
    </xdr:to>
    <xdr:pic>
      <xdr:nvPicPr>
        <xdr:cNvPr id="5" name="Imagen 4" descr="Forma, Flecha&#10;&#10;Descripción generada automáticamente">
          <a:extLst>
            <a:ext uri="{FF2B5EF4-FFF2-40B4-BE49-F238E27FC236}">
              <a16:creationId xmlns:a16="http://schemas.microsoft.com/office/drawing/2014/main" id="{9FA973BA-092E-4626-9CA7-B3A7F16AE05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2500" y="16344900"/>
          <a:ext cx="2170430" cy="914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50800</xdr:colOff>
      <xdr:row>14</xdr:row>
      <xdr:rowOff>38646</xdr:rowOff>
    </xdr:from>
    <xdr:to>
      <xdr:col>4</xdr:col>
      <xdr:colOff>247650</xdr:colOff>
      <xdr:row>18</xdr:row>
      <xdr:rowOff>135890</xdr:rowOff>
    </xdr:to>
    <xdr:pic>
      <xdr:nvPicPr>
        <xdr:cNvPr id="4" name="Imagen 3">
          <a:extLst>
            <a:ext uri="{FF2B5EF4-FFF2-40B4-BE49-F238E27FC236}">
              <a16:creationId xmlns:a16="http://schemas.microsoft.com/office/drawing/2014/main" id="{9850E006-5424-486C-9637-479124AF1DBC}"/>
            </a:ext>
          </a:extLst>
        </xdr:cNvPr>
        <xdr:cNvPicPr>
          <a:picLocks noChangeAspect="1"/>
        </xdr:cNvPicPr>
      </xdr:nvPicPr>
      <xdr:blipFill>
        <a:blip xmlns:r="http://schemas.openxmlformats.org/officeDocument/2006/relationships" r:embed="rId1" cstate="print">
          <a:biLevel thresh="75000"/>
          <a:extLst>
            <a:ext uri="{28A0092B-C50C-407E-A947-70E740481C1C}">
              <a14:useLocalDpi xmlns:a14="http://schemas.microsoft.com/office/drawing/2010/main" val="0"/>
            </a:ext>
          </a:extLst>
        </a:blip>
        <a:srcRect/>
        <a:stretch>
          <a:fillRect/>
        </a:stretch>
      </xdr:blipFill>
      <xdr:spPr bwMode="auto">
        <a:xfrm>
          <a:off x="4260850" y="15954921"/>
          <a:ext cx="1577975" cy="859244"/>
        </a:xfrm>
        <a:prstGeom prst="rect">
          <a:avLst/>
        </a:prstGeom>
        <a:noFill/>
        <a:ln>
          <a:noFill/>
        </a:ln>
      </xdr:spPr>
    </xdr:pic>
    <xdr:clientData/>
  </xdr:twoCellAnchor>
  <xdr:twoCellAnchor editAs="oneCell">
    <xdr:from>
      <xdr:col>1</xdr:col>
      <xdr:colOff>0</xdr:colOff>
      <xdr:row>16</xdr:row>
      <xdr:rowOff>0</xdr:rowOff>
    </xdr:from>
    <xdr:to>
      <xdr:col>1</xdr:col>
      <xdr:colOff>2164080</xdr:colOff>
      <xdr:row>20</xdr:row>
      <xdr:rowOff>146050</xdr:rowOff>
    </xdr:to>
    <xdr:pic>
      <xdr:nvPicPr>
        <xdr:cNvPr id="6" name="Imagen 5" descr="Forma, Flecha&#10;&#10;Descripción generada automáticamente">
          <a:extLst>
            <a:ext uri="{FF2B5EF4-FFF2-40B4-BE49-F238E27FC236}">
              <a16:creationId xmlns:a16="http://schemas.microsoft.com/office/drawing/2014/main" id="{AE98678C-F3A3-490F-BF6C-DFE34B6E970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81050" y="16297275"/>
          <a:ext cx="2164080" cy="9080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29867</xdr:colOff>
      <xdr:row>31</xdr:row>
      <xdr:rowOff>115138</xdr:rowOff>
    </xdr:from>
    <xdr:to>
      <xdr:col>7</xdr:col>
      <xdr:colOff>7642</xdr:colOff>
      <xdr:row>37</xdr:row>
      <xdr:rowOff>70555</xdr:rowOff>
    </xdr:to>
    <xdr:pic>
      <xdr:nvPicPr>
        <xdr:cNvPr id="7" name="Imagen 6">
          <a:extLst>
            <a:ext uri="{FF2B5EF4-FFF2-40B4-BE49-F238E27FC236}">
              <a16:creationId xmlns:a16="http://schemas.microsoft.com/office/drawing/2014/main" id="{E757E57C-05CC-4AB3-80A6-ECDB2834B09B}"/>
            </a:ext>
          </a:extLst>
        </xdr:cNvPr>
        <xdr:cNvPicPr>
          <a:picLocks noChangeAspect="1"/>
        </xdr:cNvPicPr>
      </xdr:nvPicPr>
      <xdr:blipFill>
        <a:blip xmlns:r="http://schemas.openxmlformats.org/officeDocument/2006/relationships" r:embed="rId1" cstate="print">
          <a:biLevel thresh="75000"/>
          <a:extLst>
            <a:ext uri="{28A0092B-C50C-407E-A947-70E740481C1C}">
              <a14:useLocalDpi xmlns:a14="http://schemas.microsoft.com/office/drawing/2010/main" val="0"/>
            </a:ext>
          </a:extLst>
        </a:blip>
        <a:srcRect/>
        <a:stretch>
          <a:fillRect/>
        </a:stretch>
      </xdr:blipFill>
      <xdr:spPr bwMode="auto">
        <a:xfrm>
          <a:off x="6875307" y="9525001"/>
          <a:ext cx="1568764" cy="1012586"/>
        </a:xfrm>
        <a:prstGeom prst="rect">
          <a:avLst/>
        </a:prstGeom>
        <a:noFill/>
        <a:ln>
          <a:noFill/>
        </a:ln>
      </xdr:spPr>
    </xdr:pic>
    <xdr:clientData/>
  </xdr:twoCellAnchor>
  <xdr:twoCellAnchor editAs="oneCell">
    <xdr:from>
      <xdr:col>3</xdr:col>
      <xdr:colOff>0</xdr:colOff>
      <xdr:row>35</xdr:row>
      <xdr:rowOff>0</xdr:rowOff>
    </xdr:from>
    <xdr:to>
      <xdr:col>3</xdr:col>
      <xdr:colOff>2164080</xdr:colOff>
      <xdr:row>40</xdr:row>
      <xdr:rowOff>98425</xdr:rowOff>
    </xdr:to>
    <xdr:pic>
      <xdr:nvPicPr>
        <xdr:cNvPr id="8" name="Imagen 7" descr="Forma, Flecha&#10;&#10;Descripción generada automáticamente">
          <a:extLst>
            <a:ext uri="{FF2B5EF4-FFF2-40B4-BE49-F238E27FC236}">
              <a16:creationId xmlns:a16="http://schemas.microsoft.com/office/drawing/2014/main" id="{3CB554D0-8BC5-443B-ADA2-165BFA1E344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81050" y="16297275"/>
          <a:ext cx="2164080" cy="9080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88"/>
  <sheetViews>
    <sheetView view="pageBreakPreview" topLeftCell="A2" zoomScale="75" zoomScaleNormal="100" zoomScaleSheetLayoutView="75" workbookViewId="0">
      <selection activeCell="H20" sqref="H20"/>
    </sheetView>
  </sheetViews>
  <sheetFormatPr baseColWidth="10" defaultRowHeight="15" x14ac:dyDescent="0.2"/>
  <cols>
    <col min="1" max="1" width="4" customWidth="1"/>
    <col min="2" max="2" width="7.6640625" customWidth="1"/>
    <col min="3" max="3" width="27.6640625" customWidth="1"/>
    <col min="4" max="4" width="23.6640625" customWidth="1"/>
    <col min="5" max="5" width="20.83203125" customWidth="1"/>
    <col min="6" max="6" width="28.1640625" customWidth="1"/>
    <col min="7" max="7" width="8.33203125" customWidth="1"/>
    <col min="8" max="8" width="101.6640625" customWidth="1"/>
  </cols>
  <sheetData>
    <row r="2" spans="2:11" ht="16.5" customHeight="1" x14ac:dyDescent="0.2">
      <c r="B2" s="84" t="s">
        <v>34</v>
      </c>
      <c r="C2" s="85"/>
      <c r="D2" s="85"/>
      <c r="E2" s="85"/>
      <c r="F2" s="85"/>
    </row>
    <row r="3" spans="2:11" ht="12.75" customHeight="1" x14ac:dyDescent="0.2">
      <c r="C3" s="1"/>
    </row>
    <row r="4" spans="2:11" ht="16.5" customHeight="1" x14ac:dyDescent="0.2">
      <c r="B4" s="84" t="s">
        <v>38</v>
      </c>
      <c r="C4" s="85"/>
      <c r="D4" s="85"/>
      <c r="E4" s="85"/>
      <c r="F4" s="85"/>
      <c r="G4" s="87"/>
    </row>
    <row r="5" spans="2:11" ht="14.25" customHeight="1" x14ac:dyDescent="0.2">
      <c r="B5" s="86" t="s">
        <v>4</v>
      </c>
      <c r="C5" s="85"/>
      <c r="D5" s="85"/>
      <c r="E5" s="85"/>
      <c r="F5" s="85"/>
      <c r="G5" s="87"/>
    </row>
    <row r="6" spans="2:11" ht="10.5" customHeight="1" x14ac:dyDescent="0.2">
      <c r="C6" s="2"/>
    </row>
    <row r="7" spans="2:11" ht="18" x14ac:dyDescent="0.2">
      <c r="B7" s="4" t="s">
        <v>73</v>
      </c>
    </row>
    <row r="8" spans="2:11" ht="10.5" customHeight="1" thickBot="1" x14ac:dyDescent="0.25">
      <c r="C8" s="3"/>
    </row>
    <row r="9" spans="2:11" ht="220" customHeight="1" thickBot="1" x14ac:dyDescent="0.25">
      <c r="B9" s="82" t="s">
        <v>8</v>
      </c>
      <c r="C9" s="22" t="s">
        <v>7</v>
      </c>
      <c r="D9" s="23" t="s">
        <v>6</v>
      </c>
      <c r="E9" s="23" t="s">
        <v>85</v>
      </c>
      <c r="F9" s="23" t="s">
        <v>5</v>
      </c>
      <c r="H9" s="76" t="s">
        <v>101</v>
      </c>
    </row>
    <row r="10" spans="2:11" ht="22.5" customHeight="1" thickBot="1" x14ac:dyDescent="0.25">
      <c r="B10" s="83"/>
      <c r="C10" s="24" t="s">
        <v>0</v>
      </c>
      <c r="D10" s="25" t="s">
        <v>1</v>
      </c>
      <c r="E10" s="25" t="s">
        <v>3</v>
      </c>
      <c r="F10" s="26" t="s">
        <v>2</v>
      </c>
    </row>
    <row r="11" spans="2:11" x14ac:dyDescent="0.2">
      <c r="B11" s="43">
        <v>1</v>
      </c>
      <c r="C11" s="38">
        <v>28.39</v>
      </c>
      <c r="D11" s="39">
        <v>1</v>
      </c>
      <c r="E11" s="40">
        <v>1000000</v>
      </c>
      <c r="F11" s="41">
        <f>+C11*D11*E11</f>
        <v>28390000</v>
      </c>
      <c r="H11" s="75"/>
    </row>
    <row r="12" spans="2:11" x14ac:dyDescent="0.2">
      <c r="B12" s="44">
        <v>2</v>
      </c>
      <c r="C12" s="38">
        <v>405.51</v>
      </c>
      <c r="D12" s="39">
        <v>1</v>
      </c>
      <c r="E12" s="40">
        <v>1000000</v>
      </c>
      <c r="F12" s="42">
        <f>+C12*D12*E12</f>
        <v>405510000</v>
      </c>
    </row>
    <row r="13" spans="2:11" x14ac:dyDescent="0.2">
      <c r="B13" s="44">
        <v>3</v>
      </c>
      <c r="C13" s="38">
        <v>3151.87</v>
      </c>
      <c r="D13" s="39">
        <v>1</v>
      </c>
      <c r="E13" s="40">
        <v>1000000</v>
      </c>
      <c r="F13" s="42">
        <f t="shared" ref="F13:F76" si="0">+C13*D13*E13</f>
        <v>3151870000</v>
      </c>
      <c r="K13" s="5"/>
    </row>
    <row r="14" spans="2:11" x14ac:dyDescent="0.2">
      <c r="B14" s="43">
        <v>4</v>
      </c>
      <c r="C14" s="38">
        <v>667.49</v>
      </c>
      <c r="D14" s="39">
        <v>1</v>
      </c>
      <c r="E14" s="40">
        <v>1000000</v>
      </c>
      <c r="F14" s="42">
        <f t="shared" si="0"/>
        <v>667490000</v>
      </c>
      <c r="K14" s="5"/>
    </row>
    <row r="15" spans="2:11" x14ac:dyDescent="0.2">
      <c r="B15" s="44">
        <v>5</v>
      </c>
      <c r="C15" s="38">
        <v>477.09</v>
      </c>
      <c r="D15" s="39">
        <v>1</v>
      </c>
      <c r="E15" s="40">
        <v>1000000</v>
      </c>
      <c r="F15" s="42">
        <f t="shared" si="0"/>
        <v>477090000</v>
      </c>
      <c r="K15" s="5"/>
    </row>
    <row r="16" spans="2:11" x14ac:dyDescent="0.2">
      <c r="B16" s="44">
        <v>6</v>
      </c>
      <c r="C16" s="38">
        <v>1956.86</v>
      </c>
      <c r="D16" s="39">
        <v>1</v>
      </c>
      <c r="E16" s="40">
        <v>1000000</v>
      </c>
      <c r="F16" s="42">
        <f t="shared" si="0"/>
        <v>1956860000</v>
      </c>
      <c r="K16" s="5"/>
    </row>
    <row r="17" spans="2:11" x14ac:dyDescent="0.2">
      <c r="B17" s="43">
        <v>7</v>
      </c>
      <c r="C17" s="38">
        <v>575.79</v>
      </c>
      <c r="D17" s="39">
        <v>1</v>
      </c>
      <c r="E17" s="40">
        <v>1000000</v>
      </c>
      <c r="F17" s="42">
        <f t="shared" si="0"/>
        <v>575790000</v>
      </c>
      <c r="K17" s="5"/>
    </row>
    <row r="18" spans="2:11" x14ac:dyDescent="0.2">
      <c r="B18" s="44">
        <v>8</v>
      </c>
      <c r="C18" s="38">
        <v>1252.1500000000001</v>
      </c>
      <c r="D18" s="39">
        <v>1</v>
      </c>
      <c r="E18" s="40">
        <v>1000000</v>
      </c>
      <c r="F18" s="42">
        <f t="shared" si="0"/>
        <v>1252150000</v>
      </c>
      <c r="K18" s="5"/>
    </row>
    <row r="19" spans="2:11" x14ac:dyDescent="0.2">
      <c r="B19" s="44">
        <v>9</v>
      </c>
      <c r="C19" s="38">
        <v>11637.13</v>
      </c>
      <c r="D19" s="39">
        <v>1</v>
      </c>
      <c r="E19" s="40">
        <v>1000000</v>
      </c>
      <c r="F19" s="42">
        <f t="shared" si="0"/>
        <v>11637130000</v>
      </c>
      <c r="K19" s="5"/>
    </row>
    <row r="20" spans="2:11" x14ac:dyDescent="0.2">
      <c r="B20" s="43">
        <v>10</v>
      </c>
      <c r="C20" s="38">
        <v>3983.63</v>
      </c>
      <c r="D20" s="39">
        <v>1</v>
      </c>
      <c r="E20" s="40">
        <v>1000000</v>
      </c>
      <c r="F20" s="42">
        <f t="shared" si="0"/>
        <v>3983630000</v>
      </c>
      <c r="K20" s="5"/>
    </row>
    <row r="21" spans="2:11" x14ac:dyDescent="0.2">
      <c r="B21" s="44">
        <v>11</v>
      </c>
      <c r="C21" s="38">
        <v>3291.9304145292208</v>
      </c>
      <c r="D21" s="39">
        <v>1</v>
      </c>
      <c r="E21" s="40">
        <v>1000000</v>
      </c>
      <c r="F21" s="42">
        <f t="shared" si="0"/>
        <v>3291930414.5292206</v>
      </c>
      <c r="K21" s="5"/>
    </row>
    <row r="22" spans="2:11" ht="15.75" customHeight="1" x14ac:dyDescent="0.2">
      <c r="B22" s="44">
        <v>12</v>
      </c>
      <c r="C22" s="38">
        <v>2752.44</v>
      </c>
      <c r="D22" s="39">
        <v>1</v>
      </c>
      <c r="E22" s="40">
        <v>1000000</v>
      </c>
      <c r="F22" s="42">
        <f t="shared" si="0"/>
        <v>2752440000</v>
      </c>
      <c r="K22" s="5"/>
    </row>
    <row r="23" spans="2:11" x14ac:dyDescent="0.2">
      <c r="B23" s="43">
        <v>13</v>
      </c>
      <c r="C23" s="38">
        <v>3840.47</v>
      </c>
      <c r="D23" s="39">
        <v>1</v>
      </c>
      <c r="E23" s="40">
        <v>1000000</v>
      </c>
      <c r="F23" s="42">
        <f t="shared" si="0"/>
        <v>3840470000</v>
      </c>
    </row>
    <row r="24" spans="2:11" x14ac:dyDescent="0.2">
      <c r="B24" s="44">
        <v>14</v>
      </c>
      <c r="C24" s="38">
        <v>6230.06</v>
      </c>
      <c r="D24" s="39">
        <v>1</v>
      </c>
      <c r="E24" s="40">
        <v>1000000</v>
      </c>
      <c r="F24" s="42">
        <f t="shared" si="0"/>
        <v>6230060000</v>
      </c>
    </row>
    <row r="25" spans="2:11" x14ac:dyDescent="0.2">
      <c r="B25" s="44">
        <v>15</v>
      </c>
      <c r="C25" s="38">
        <v>930.85</v>
      </c>
      <c r="D25" s="39">
        <v>1</v>
      </c>
      <c r="E25" s="40">
        <v>1000000</v>
      </c>
      <c r="F25" s="42">
        <f t="shared" si="0"/>
        <v>930850000</v>
      </c>
    </row>
    <row r="26" spans="2:11" x14ac:dyDescent="0.2">
      <c r="B26" s="43">
        <v>16</v>
      </c>
      <c r="C26" s="38">
        <v>1572.77</v>
      </c>
      <c r="D26" s="39">
        <v>1</v>
      </c>
      <c r="E26" s="40">
        <v>1000000</v>
      </c>
      <c r="F26" s="42">
        <f t="shared" si="0"/>
        <v>1572770000</v>
      </c>
    </row>
    <row r="27" spans="2:11" x14ac:dyDescent="0.2">
      <c r="B27" s="44">
        <v>17</v>
      </c>
      <c r="C27" s="38">
        <v>2517.37</v>
      </c>
      <c r="D27" s="39">
        <v>1</v>
      </c>
      <c r="E27" s="40">
        <v>1000000</v>
      </c>
      <c r="F27" s="42">
        <f t="shared" si="0"/>
        <v>2517370000</v>
      </c>
    </row>
    <row r="28" spans="2:11" x14ac:dyDescent="0.2">
      <c r="B28" s="44">
        <v>18</v>
      </c>
      <c r="C28" s="38">
        <v>405.26</v>
      </c>
      <c r="D28" s="39">
        <v>1</v>
      </c>
      <c r="E28" s="40">
        <v>1000000</v>
      </c>
      <c r="F28" s="42">
        <f t="shared" si="0"/>
        <v>405260000</v>
      </c>
    </row>
    <row r="29" spans="2:11" x14ac:dyDescent="0.2">
      <c r="B29" s="43">
        <v>19</v>
      </c>
      <c r="C29" s="38">
        <v>5698.84</v>
      </c>
      <c r="D29" s="39">
        <v>1</v>
      </c>
      <c r="E29" s="40">
        <v>1000000</v>
      </c>
      <c r="F29" s="42">
        <f t="shared" si="0"/>
        <v>5698840000</v>
      </c>
    </row>
    <row r="30" spans="2:11" x14ac:dyDescent="0.2">
      <c r="B30" s="44">
        <v>20</v>
      </c>
      <c r="C30" s="38">
        <v>921.6</v>
      </c>
      <c r="D30" s="39">
        <v>1</v>
      </c>
      <c r="E30" s="40">
        <v>1000000</v>
      </c>
      <c r="F30" s="42">
        <f t="shared" si="0"/>
        <v>921600000</v>
      </c>
    </row>
    <row r="31" spans="2:11" x14ac:dyDescent="0.2">
      <c r="B31" s="44">
        <v>21</v>
      </c>
      <c r="C31" s="38">
        <v>1884.54</v>
      </c>
      <c r="D31" s="39">
        <v>1</v>
      </c>
      <c r="E31" s="40">
        <v>1000000</v>
      </c>
      <c r="F31" s="42">
        <f t="shared" si="0"/>
        <v>1884540000</v>
      </c>
    </row>
    <row r="32" spans="2:11" x14ac:dyDescent="0.2">
      <c r="B32" s="43">
        <v>22</v>
      </c>
      <c r="C32" s="38">
        <v>3715</v>
      </c>
      <c r="D32" s="39">
        <v>1</v>
      </c>
      <c r="E32" s="40">
        <v>1000000</v>
      </c>
      <c r="F32" s="42">
        <f t="shared" si="0"/>
        <v>3715000000</v>
      </c>
    </row>
    <row r="33" spans="2:6" x14ac:dyDescent="0.2">
      <c r="B33" s="44">
        <v>23</v>
      </c>
      <c r="C33" s="38">
        <v>375.67</v>
      </c>
      <c r="D33" s="39">
        <v>1</v>
      </c>
      <c r="E33" s="40">
        <v>1000000</v>
      </c>
      <c r="F33" s="42">
        <f t="shared" si="0"/>
        <v>375670000</v>
      </c>
    </row>
    <row r="34" spans="2:6" x14ac:dyDescent="0.2">
      <c r="B34" s="44">
        <v>24</v>
      </c>
      <c r="C34" s="38">
        <v>681.68</v>
      </c>
      <c r="D34" s="39">
        <v>1</v>
      </c>
      <c r="E34" s="40">
        <v>1000000</v>
      </c>
      <c r="F34" s="42">
        <f t="shared" si="0"/>
        <v>681680000</v>
      </c>
    </row>
    <row r="35" spans="2:6" x14ac:dyDescent="0.2">
      <c r="B35" s="43">
        <v>25</v>
      </c>
      <c r="C35" s="38">
        <v>1970.03</v>
      </c>
      <c r="D35" s="39">
        <v>1</v>
      </c>
      <c r="E35" s="40">
        <v>1000000</v>
      </c>
      <c r="F35" s="42">
        <f t="shared" si="0"/>
        <v>1970030000</v>
      </c>
    </row>
    <row r="36" spans="2:6" x14ac:dyDescent="0.2">
      <c r="B36" s="44">
        <v>26</v>
      </c>
      <c r="C36" s="38">
        <v>7804.95</v>
      </c>
      <c r="D36" s="39">
        <v>1</v>
      </c>
      <c r="E36" s="40">
        <v>1000000</v>
      </c>
      <c r="F36" s="42">
        <f t="shared" si="0"/>
        <v>7804950000</v>
      </c>
    </row>
    <row r="37" spans="2:6" x14ac:dyDescent="0.2">
      <c r="B37" s="44">
        <v>27</v>
      </c>
      <c r="C37" s="38">
        <v>1575.37</v>
      </c>
      <c r="D37" s="39">
        <v>1</v>
      </c>
      <c r="E37" s="40">
        <v>1000000</v>
      </c>
      <c r="F37" s="42">
        <f t="shared" si="0"/>
        <v>1575370000</v>
      </c>
    </row>
    <row r="38" spans="2:6" x14ac:dyDescent="0.2">
      <c r="B38" s="43">
        <v>28</v>
      </c>
      <c r="C38" s="38">
        <v>817.68</v>
      </c>
      <c r="D38" s="39">
        <v>1</v>
      </c>
      <c r="E38" s="40">
        <v>1000000</v>
      </c>
      <c r="F38" s="42">
        <f t="shared" si="0"/>
        <v>817680000</v>
      </c>
    </row>
    <row r="39" spans="2:6" x14ac:dyDescent="0.2">
      <c r="B39" s="44">
        <v>29</v>
      </c>
      <c r="C39" s="38">
        <v>2067.52</v>
      </c>
      <c r="D39" s="39">
        <v>1</v>
      </c>
      <c r="E39" s="40">
        <v>1000000</v>
      </c>
      <c r="F39" s="42">
        <f t="shared" si="0"/>
        <v>2067520000</v>
      </c>
    </row>
    <row r="40" spans="2:6" x14ac:dyDescent="0.2">
      <c r="B40" s="44">
        <v>30</v>
      </c>
      <c r="C40" s="38">
        <v>712.55</v>
      </c>
      <c r="D40" s="39">
        <v>1</v>
      </c>
      <c r="E40" s="40">
        <v>1000000</v>
      </c>
      <c r="F40" s="42">
        <f t="shared" si="0"/>
        <v>712550000</v>
      </c>
    </row>
    <row r="41" spans="2:6" x14ac:dyDescent="0.2">
      <c r="B41" s="43">
        <v>31</v>
      </c>
      <c r="C41" s="38">
        <v>3331.99</v>
      </c>
      <c r="D41" s="39">
        <v>1</v>
      </c>
      <c r="E41" s="40">
        <v>1000000</v>
      </c>
      <c r="F41" s="42">
        <f t="shared" si="0"/>
        <v>3331990000</v>
      </c>
    </row>
    <row r="42" spans="2:6" x14ac:dyDescent="0.2">
      <c r="B42" s="44">
        <v>32</v>
      </c>
      <c r="C42" s="38">
        <v>180.55</v>
      </c>
      <c r="D42" s="39">
        <v>1</v>
      </c>
      <c r="E42" s="40">
        <v>1000000</v>
      </c>
      <c r="F42" s="42">
        <f t="shared" si="0"/>
        <v>180550000</v>
      </c>
    </row>
    <row r="43" spans="2:6" x14ac:dyDescent="0.2">
      <c r="B43" s="44">
        <v>33</v>
      </c>
      <c r="C43" s="38">
        <v>216.61</v>
      </c>
      <c r="D43" s="39">
        <v>1</v>
      </c>
      <c r="E43" s="40">
        <v>1000000</v>
      </c>
      <c r="F43" s="42">
        <f t="shared" si="0"/>
        <v>216610000</v>
      </c>
    </row>
    <row r="44" spans="2:6" x14ac:dyDescent="0.2">
      <c r="B44" s="43">
        <v>34</v>
      </c>
      <c r="C44" s="38">
        <v>5805.67</v>
      </c>
      <c r="D44" s="39">
        <v>1</v>
      </c>
      <c r="E44" s="40">
        <v>1000000</v>
      </c>
      <c r="F44" s="42">
        <f t="shared" si="0"/>
        <v>5805670000</v>
      </c>
    </row>
    <row r="45" spans="2:6" x14ac:dyDescent="0.2">
      <c r="B45" s="44">
        <v>35</v>
      </c>
      <c r="C45" s="38">
        <v>393.69</v>
      </c>
      <c r="D45" s="39">
        <v>1</v>
      </c>
      <c r="E45" s="40">
        <v>1000000</v>
      </c>
      <c r="F45" s="42">
        <f t="shared" si="0"/>
        <v>393690000</v>
      </c>
    </row>
    <row r="46" spans="2:6" x14ac:dyDescent="0.2">
      <c r="B46" s="44">
        <v>36</v>
      </c>
      <c r="C46" s="38">
        <v>263.2</v>
      </c>
      <c r="D46" s="39">
        <v>1</v>
      </c>
      <c r="E46" s="40">
        <v>1000000</v>
      </c>
      <c r="F46" s="42">
        <f t="shared" si="0"/>
        <v>263200000</v>
      </c>
    </row>
    <row r="47" spans="2:6" x14ac:dyDescent="0.2">
      <c r="B47" s="43">
        <v>37</v>
      </c>
      <c r="C47" s="38">
        <v>2473.98</v>
      </c>
      <c r="D47" s="39">
        <v>1</v>
      </c>
      <c r="E47" s="40">
        <v>1000000</v>
      </c>
      <c r="F47" s="42">
        <f t="shared" si="0"/>
        <v>2473980000</v>
      </c>
    </row>
    <row r="48" spans="2:6" x14ac:dyDescent="0.2">
      <c r="B48" s="44">
        <v>38</v>
      </c>
      <c r="C48" s="38">
        <v>167.28</v>
      </c>
      <c r="D48" s="39">
        <v>1</v>
      </c>
      <c r="E48" s="40">
        <v>1000000</v>
      </c>
      <c r="F48" s="42">
        <f t="shared" si="0"/>
        <v>167280000</v>
      </c>
    </row>
    <row r="49" spans="2:6" x14ac:dyDescent="0.2">
      <c r="B49" s="44">
        <v>39</v>
      </c>
      <c r="C49" s="38">
        <v>2227.8200000000002</v>
      </c>
      <c r="D49" s="39">
        <v>1</v>
      </c>
      <c r="E49" s="40">
        <v>1000000</v>
      </c>
      <c r="F49" s="42">
        <f t="shared" si="0"/>
        <v>2227820000</v>
      </c>
    </row>
    <row r="50" spans="2:6" x14ac:dyDescent="0.2">
      <c r="B50" s="43">
        <v>40</v>
      </c>
      <c r="C50" s="38">
        <v>5971.55</v>
      </c>
      <c r="D50" s="39">
        <v>1</v>
      </c>
      <c r="E50" s="40">
        <v>1000000</v>
      </c>
      <c r="F50" s="42">
        <f t="shared" si="0"/>
        <v>5971550000</v>
      </c>
    </row>
    <row r="51" spans="2:6" x14ac:dyDescent="0.2">
      <c r="B51" s="44">
        <v>41</v>
      </c>
      <c r="C51" s="38">
        <v>2991.59</v>
      </c>
      <c r="D51" s="39">
        <v>1</v>
      </c>
      <c r="E51" s="40">
        <v>1000000</v>
      </c>
      <c r="F51" s="42">
        <f t="shared" si="0"/>
        <v>2991590000</v>
      </c>
    </row>
    <row r="52" spans="2:6" x14ac:dyDescent="0.2">
      <c r="B52" s="44">
        <v>42</v>
      </c>
      <c r="C52" s="38">
        <v>1456.98</v>
      </c>
      <c r="D52" s="39">
        <v>1</v>
      </c>
      <c r="E52" s="40">
        <v>1000000</v>
      </c>
      <c r="F52" s="42">
        <f t="shared" si="0"/>
        <v>1456980000</v>
      </c>
    </row>
    <row r="53" spans="2:6" x14ac:dyDescent="0.2">
      <c r="B53" s="43">
        <v>43</v>
      </c>
      <c r="C53" s="38">
        <v>3216.44</v>
      </c>
      <c r="D53" s="39">
        <v>1</v>
      </c>
      <c r="E53" s="40">
        <v>1000000</v>
      </c>
      <c r="F53" s="42">
        <f t="shared" si="0"/>
        <v>3216440000</v>
      </c>
    </row>
    <row r="54" spans="2:6" x14ac:dyDescent="0.2">
      <c r="B54" s="44">
        <v>44</v>
      </c>
      <c r="C54" s="38">
        <v>211.45</v>
      </c>
      <c r="D54" s="39">
        <v>1</v>
      </c>
      <c r="E54" s="40">
        <v>1000000</v>
      </c>
      <c r="F54" s="42">
        <f t="shared" si="0"/>
        <v>211450000</v>
      </c>
    </row>
    <row r="55" spans="2:6" x14ac:dyDescent="0.2">
      <c r="B55" s="44">
        <v>45</v>
      </c>
      <c r="C55" s="38">
        <v>103.8</v>
      </c>
      <c r="D55" s="39">
        <v>1</v>
      </c>
      <c r="E55" s="40">
        <v>1000000</v>
      </c>
      <c r="F55" s="42">
        <f t="shared" si="0"/>
        <v>103800000</v>
      </c>
    </row>
    <row r="56" spans="2:6" x14ac:dyDescent="0.2">
      <c r="B56" s="43">
        <v>46</v>
      </c>
      <c r="C56" s="38">
        <v>194.17</v>
      </c>
      <c r="D56" s="39">
        <v>1</v>
      </c>
      <c r="E56" s="40">
        <v>1000000</v>
      </c>
      <c r="F56" s="42">
        <f t="shared" si="0"/>
        <v>194170000</v>
      </c>
    </row>
    <row r="57" spans="2:6" x14ac:dyDescent="0.2">
      <c r="B57" s="44">
        <v>47</v>
      </c>
      <c r="C57" s="38">
        <v>211.45</v>
      </c>
      <c r="D57" s="39">
        <v>1</v>
      </c>
      <c r="E57" s="40">
        <v>1000000</v>
      </c>
      <c r="F57" s="42">
        <f t="shared" si="0"/>
        <v>211450000</v>
      </c>
    </row>
    <row r="58" spans="2:6" x14ac:dyDescent="0.2">
      <c r="B58" s="44">
        <v>48</v>
      </c>
      <c r="C58" s="38">
        <v>153.78</v>
      </c>
      <c r="D58" s="39">
        <v>1</v>
      </c>
      <c r="E58" s="40">
        <v>1000000</v>
      </c>
      <c r="F58" s="42">
        <f t="shared" si="0"/>
        <v>153780000</v>
      </c>
    </row>
    <row r="59" spans="2:6" x14ac:dyDescent="0.2">
      <c r="B59" s="43">
        <v>49</v>
      </c>
      <c r="C59" s="38">
        <v>393.2</v>
      </c>
      <c r="D59" s="39">
        <v>1</v>
      </c>
      <c r="E59" s="40">
        <v>1000000</v>
      </c>
      <c r="F59" s="42">
        <f t="shared" si="0"/>
        <v>393200000</v>
      </c>
    </row>
    <row r="60" spans="2:6" x14ac:dyDescent="0.2">
      <c r="B60" s="44">
        <v>50</v>
      </c>
      <c r="C60" s="38">
        <v>10337.950000000001</v>
      </c>
      <c r="D60" s="39">
        <v>1</v>
      </c>
      <c r="E60" s="40">
        <v>1000000</v>
      </c>
      <c r="F60" s="42">
        <f t="shared" si="0"/>
        <v>10337950000</v>
      </c>
    </row>
    <row r="61" spans="2:6" x14ac:dyDescent="0.2">
      <c r="B61" s="44">
        <v>51</v>
      </c>
      <c r="C61" s="38">
        <v>354.74</v>
      </c>
      <c r="D61" s="39">
        <v>1</v>
      </c>
      <c r="E61" s="40">
        <v>1000000</v>
      </c>
      <c r="F61" s="42">
        <f t="shared" si="0"/>
        <v>354740000</v>
      </c>
    </row>
    <row r="62" spans="2:6" x14ac:dyDescent="0.2">
      <c r="B62" s="43">
        <v>52</v>
      </c>
      <c r="C62" s="38">
        <v>63.43</v>
      </c>
      <c r="D62" s="39">
        <v>1</v>
      </c>
      <c r="E62" s="40">
        <v>1000000</v>
      </c>
      <c r="F62" s="42">
        <f t="shared" si="0"/>
        <v>63430000</v>
      </c>
    </row>
    <row r="63" spans="2:6" x14ac:dyDescent="0.2">
      <c r="B63" s="44">
        <v>53</v>
      </c>
      <c r="C63" s="38">
        <v>2786.03</v>
      </c>
      <c r="D63" s="39">
        <v>1</v>
      </c>
      <c r="E63" s="40">
        <v>1000000</v>
      </c>
      <c r="F63" s="42">
        <f t="shared" si="0"/>
        <v>2786030000</v>
      </c>
    </row>
    <row r="64" spans="2:6" x14ac:dyDescent="0.2">
      <c r="B64" s="44">
        <v>54</v>
      </c>
      <c r="C64" s="38">
        <v>1955.46</v>
      </c>
      <c r="D64" s="39">
        <v>1</v>
      </c>
      <c r="E64" s="40">
        <v>1000000</v>
      </c>
      <c r="F64" s="42">
        <f t="shared" si="0"/>
        <v>1955460000</v>
      </c>
    </row>
    <row r="65" spans="2:6" x14ac:dyDescent="0.2">
      <c r="B65" s="43">
        <v>55</v>
      </c>
      <c r="C65" s="38">
        <v>10288.57</v>
      </c>
      <c r="D65" s="39">
        <v>1</v>
      </c>
      <c r="E65" s="40">
        <v>1000000</v>
      </c>
      <c r="F65" s="42">
        <f t="shared" si="0"/>
        <v>10288570000</v>
      </c>
    </row>
    <row r="66" spans="2:6" x14ac:dyDescent="0.2">
      <c r="B66" s="44">
        <v>56</v>
      </c>
      <c r="C66" s="38">
        <v>2383.67</v>
      </c>
      <c r="D66" s="39">
        <v>1</v>
      </c>
      <c r="E66" s="40">
        <v>1000000</v>
      </c>
      <c r="F66" s="42">
        <f t="shared" si="0"/>
        <v>2383670000</v>
      </c>
    </row>
    <row r="67" spans="2:6" x14ac:dyDescent="0.2">
      <c r="B67" s="44">
        <v>57</v>
      </c>
      <c r="C67" s="38">
        <v>1023.73</v>
      </c>
      <c r="D67" s="39">
        <v>1</v>
      </c>
      <c r="E67" s="40">
        <v>1000000</v>
      </c>
      <c r="F67" s="42">
        <f t="shared" si="0"/>
        <v>1023730000</v>
      </c>
    </row>
    <row r="68" spans="2:6" x14ac:dyDescent="0.2">
      <c r="B68" s="43">
        <v>58</v>
      </c>
      <c r="C68" s="38">
        <v>252.71</v>
      </c>
      <c r="D68" s="39">
        <v>1</v>
      </c>
      <c r="E68" s="40">
        <v>1000000</v>
      </c>
      <c r="F68" s="42">
        <f t="shared" si="0"/>
        <v>252710000</v>
      </c>
    </row>
    <row r="69" spans="2:6" x14ac:dyDescent="0.2">
      <c r="B69" s="44">
        <v>59</v>
      </c>
      <c r="C69" s="38">
        <v>946.01</v>
      </c>
      <c r="D69" s="39">
        <v>1</v>
      </c>
      <c r="E69" s="40">
        <v>1000000</v>
      </c>
      <c r="F69" s="42">
        <f t="shared" si="0"/>
        <v>946010000</v>
      </c>
    </row>
    <row r="70" spans="2:6" x14ac:dyDescent="0.2">
      <c r="B70" s="44">
        <v>60</v>
      </c>
      <c r="C70" s="38">
        <v>7879.33</v>
      </c>
      <c r="D70" s="39">
        <v>1</v>
      </c>
      <c r="E70" s="40">
        <v>1000000</v>
      </c>
      <c r="F70" s="42">
        <f t="shared" si="0"/>
        <v>7879330000</v>
      </c>
    </row>
    <row r="71" spans="2:6" x14ac:dyDescent="0.2">
      <c r="B71" s="43">
        <v>61</v>
      </c>
      <c r="C71" s="38">
        <v>520.41</v>
      </c>
      <c r="D71" s="39">
        <v>1</v>
      </c>
      <c r="E71" s="40">
        <v>1000000</v>
      </c>
      <c r="F71" s="42">
        <f t="shared" si="0"/>
        <v>520409999.99999994</v>
      </c>
    </row>
    <row r="72" spans="2:6" x14ac:dyDescent="0.2">
      <c r="B72" s="44">
        <v>62</v>
      </c>
      <c r="C72" s="38">
        <v>2373.35</v>
      </c>
      <c r="D72" s="39">
        <v>1</v>
      </c>
      <c r="E72" s="40">
        <v>1000000</v>
      </c>
      <c r="F72" s="42">
        <f t="shared" si="0"/>
        <v>2373350000</v>
      </c>
    </row>
    <row r="73" spans="2:6" x14ac:dyDescent="0.2">
      <c r="B73" s="44">
        <v>63</v>
      </c>
      <c r="C73" s="38">
        <v>2813.77</v>
      </c>
      <c r="D73" s="39">
        <v>1</v>
      </c>
      <c r="E73" s="40">
        <v>1000000</v>
      </c>
      <c r="F73" s="42">
        <f t="shared" si="0"/>
        <v>2813770000</v>
      </c>
    </row>
    <row r="74" spans="2:6" x14ac:dyDescent="0.2">
      <c r="B74" s="43">
        <v>64</v>
      </c>
      <c r="C74" s="38">
        <v>2593.4</v>
      </c>
      <c r="D74" s="39">
        <v>1</v>
      </c>
      <c r="E74" s="40">
        <v>1000000</v>
      </c>
      <c r="F74" s="42">
        <f t="shared" si="0"/>
        <v>2593400000</v>
      </c>
    </row>
    <row r="75" spans="2:6" x14ac:dyDescent="0.2">
      <c r="B75" s="44">
        <v>65</v>
      </c>
      <c r="C75" s="38">
        <v>812.85</v>
      </c>
      <c r="D75" s="39">
        <v>1</v>
      </c>
      <c r="E75" s="40">
        <v>1000000</v>
      </c>
      <c r="F75" s="42">
        <f t="shared" si="0"/>
        <v>812850000</v>
      </c>
    </row>
    <row r="76" spans="2:6" x14ac:dyDescent="0.2">
      <c r="B76" s="44">
        <v>66</v>
      </c>
      <c r="C76" s="38">
        <v>1728.34</v>
      </c>
      <c r="D76" s="39">
        <v>1</v>
      </c>
      <c r="E76" s="40">
        <v>1000000</v>
      </c>
      <c r="F76" s="42">
        <f t="shared" si="0"/>
        <v>1728340000</v>
      </c>
    </row>
    <row r="77" spans="2:6" x14ac:dyDescent="0.2">
      <c r="B77" s="43">
        <v>67</v>
      </c>
      <c r="C77" s="38">
        <v>1750.23</v>
      </c>
      <c r="D77" s="39">
        <v>1</v>
      </c>
      <c r="E77" s="40">
        <v>1000000</v>
      </c>
      <c r="F77" s="42">
        <f t="shared" ref="F77:F78" si="1">+C77*D77*E77</f>
        <v>1750230000</v>
      </c>
    </row>
    <row r="78" spans="2:6" ht="16" thickBot="1" x14ac:dyDescent="0.25">
      <c r="B78" s="44">
        <v>68</v>
      </c>
      <c r="C78" s="38">
        <v>11435.7</v>
      </c>
      <c r="D78" s="39">
        <v>1</v>
      </c>
      <c r="E78" s="40">
        <v>1000000</v>
      </c>
      <c r="F78" s="42">
        <f t="shared" si="1"/>
        <v>11435700000</v>
      </c>
    </row>
    <row r="79" spans="2:6" ht="16" thickBot="1" x14ac:dyDescent="0.25">
      <c r="F79" s="45">
        <f>SUM(F11:F78)</f>
        <v>166167370414.52924</v>
      </c>
    </row>
    <row r="82" spans="3:7" x14ac:dyDescent="0.2">
      <c r="C82" s="46"/>
      <c r="D82" s="46"/>
      <c r="E82" s="46"/>
      <c r="F82" s="46"/>
      <c r="G82" s="46"/>
    </row>
    <row r="83" spans="3:7" x14ac:dyDescent="0.2">
      <c r="C83" s="81"/>
      <c r="D83" s="81"/>
      <c r="E83" s="81"/>
      <c r="F83" s="81"/>
      <c r="G83" s="81"/>
    </row>
    <row r="84" spans="3:7" x14ac:dyDescent="0.2">
      <c r="C84" s="46"/>
      <c r="D84" s="46"/>
      <c r="E84" s="46"/>
      <c r="F84" s="46"/>
      <c r="G84" s="46"/>
    </row>
    <row r="85" spans="3:7" x14ac:dyDescent="0.2">
      <c r="C85" s="46" t="s">
        <v>86</v>
      </c>
      <c r="D85" s="46"/>
      <c r="E85" s="18" t="s">
        <v>94</v>
      </c>
      <c r="F85" s="46"/>
      <c r="G85" s="46"/>
    </row>
    <row r="86" spans="3:7" x14ac:dyDescent="0.2">
      <c r="C86" s="46" t="s">
        <v>53</v>
      </c>
      <c r="D86" s="46"/>
      <c r="E86" s="46" t="s">
        <v>95</v>
      </c>
      <c r="F86" s="46"/>
      <c r="G86" s="46"/>
    </row>
    <row r="87" spans="3:7" x14ac:dyDescent="0.2">
      <c r="C87" s="46" t="s">
        <v>54</v>
      </c>
      <c r="D87" s="46"/>
      <c r="E87" s="46"/>
      <c r="F87" s="46"/>
      <c r="G87" s="46"/>
    </row>
    <row r="88" spans="3:7" x14ac:dyDescent="0.2">
      <c r="C88" s="46"/>
      <c r="D88" s="46"/>
      <c r="E88" s="46"/>
      <c r="F88" s="46"/>
      <c r="G88" s="46"/>
    </row>
  </sheetData>
  <mergeCells count="6">
    <mergeCell ref="C83:G83"/>
    <mergeCell ref="B9:B10"/>
    <mergeCell ref="B4:F4"/>
    <mergeCell ref="B2:F2"/>
    <mergeCell ref="B5:F5"/>
    <mergeCell ref="G4:G5"/>
  </mergeCells>
  <printOptions horizontalCentered="1"/>
  <pageMargins left="0.70866141732283472" right="0.70866141732283472" top="1.3130314960629921" bottom="0.74803149606299213" header="0.31496062992125984" footer="0.31496062992125984"/>
  <pageSetup paperSize="9" scale="7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F22"/>
  <sheetViews>
    <sheetView view="pageBreakPreview" topLeftCell="A7" zoomScale="85" zoomScaleNormal="150" workbookViewId="0">
      <selection activeCell="F11" sqref="F11"/>
    </sheetView>
  </sheetViews>
  <sheetFormatPr baseColWidth="10" defaultRowHeight="15" x14ac:dyDescent="0.2"/>
  <cols>
    <col min="2" max="2" width="46.5" customWidth="1"/>
    <col min="3" max="3" width="31" customWidth="1"/>
    <col min="4" max="4" width="20.6640625" customWidth="1"/>
    <col min="5" max="5" width="24.6640625" customWidth="1"/>
    <col min="6" max="6" width="20.6640625" customWidth="1"/>
  </cols>
  <sheetData>
    <row r="2" spans="1:6" ht="15" customHeight="1" x14ac:dyDescent="0.2">
      <c r="A2" s="86" t="s">
        <v>35</v>
      </c>
      <c r="B2" s="88"/>
      <c r="C2" s="88"/>
      <c r="D2" s="88"/>
      <c r="E2" s="88"/>
      <c r="F2" s="27"/>
    </row>
    <row r="3" spans="1:6" ht="16" x14ac:dyDescent="0.2">
      <c r="A3" s="86" t="s">
        <v>39</v>
      </c>
      <c r="B3" s="88"/>
      <c r="C3" s="88"/>
      <c r="D3" s="88"/>
      <c r="E3" s="88"/>
      <c r="F3" s="87"/>
    </row>
    <row r="4" spans="1:6" ht="9" customHeight="1" x14ac:dyDescent="0.2">
      <c r="A4" s="86"/>
      <c r="B4" s="88"/>
      <c r="C4" s="88"/>
      <c r="D4" s="88"/>
      <c r="E4" s="88"/>
      <c r="F4" s="87"/>
    </row>
    <row r="5" spans="1:6" ht="16" x14ac:dyDescent="0.2">
      <c r="A5" s="27"/>
      <c r="B5" s="28" t="s">
        <v>73</v>
      </c>
      <c r="C5" s="27"/>
      <c r="D5" s="27"/>
      <c r="E5" s="27"/>
      <c r="F5" s="27"/>
    </row>
    <row r="6" spans="1:6" ht="9" customHeight="1" thickBot="1" x14ac:dyDescent="0.25">
      <c r="A6" s="27"/>
      <c r="B6" s="29"/>
      <c r="C6" s="27"/>
      <c r="D6" s="27"/>
      <c r="E6" s="27"/>
      <c r="F6" s="27"/>
    </row>
    <row r="7" spans="1:6" ht="103.5" customHeight="1" x14ac:dyDescent="0.2">
      <c r="A7" s="33" t="s">
        <v>44</v>
      </c>
      <c r="B7" s="33" t="s">
        <v>9</v>
      </c>
      <c r="C7" s="33" t="s">
        <v>10</v>
      </c>
      <c r="D7" s="33" t="s">
        <v>11</v>
      </c>
      <c r="E7" s="33" t="s">
        <v>12</v>
      </c>
      <c r="F7" s="34" t="s">
        <v>52</v>
      </c>
    </row>
    <row r="8" spans="1:6" x14ac:dyDescent="0.2">
      <c r="A8" s="35">
        <v>1</v>
      </c>
      <c r="B8" s="6" t="s">
        <v>55</v>
      </c>
      <c r="C8" s="6" t="s">
        <v>56</v>
      </c>
      <c r="D8" s="32" t="s">
        <v>57</v>
      </c>
      <c r="E8" s="6" t="s">
        <v>58</v>
      </c>
      <c r="F8" s="47" t="s">
        <v>59</v>
      </c>
    </row>
    <row r="9" spans="1:6" x14ac:dyDescent="0.2">
      <c r="A9" s="35">
        <v>2</v>
      </c>
      <c r="B9" s="6" t="s">
        <v>60</v>
      </c>
      <c r="C9" s="6" t="s">
        <v>61</v>
      </c>
      <c r="D9" s="32" t="s">
        <v>62</v>
      </c>
      <c r="E9" s="6" t="s">
        <v>58</v>
      </c>
      <c r="F9" s="47" t="s">
        <v>59</v>
      </c>
    </row>
    <row r="10" spans="1:6" x14ac:dyDescent="0.2">
      <c r="A10" s="35">
        <v>3</v>
      </c>
      <c r="B10" s="6" t="s">
        <v>63</v>
      </c>
      <c r="C10" s="6" t="s">
        <v>61</v>
      </c>
      <c r="D10" s="32" t="s">
        <v>64</v>
      </c>
      <c r="E10" s="6" t="s">
        <v>68</v>
      </c>
      <c r="F10" s="47" t="s">
        <v>100</v>
      </c>
    </row>
    <row r="11" spans="1:6" x14ac:dyDescent="0.2">
      <c r="A11" s="35">
        <v>4</v>
      </c>
      <c r="B11" s="6" t="s">
        <v>65</v>
      </c>
      <c r="C11" s="6" t="s">
        <v>66</v>
      </c>
      <c r="D11" s="32" t="s">
        <v>67</v>
      </c>
      <c r="E11" s="6" t="s">
        <v>99</v>
      </c>
      <c r="F11" s="47" t="s">
        <v>100</v>
      </c>
    </row>
    <row r="12" spans="1:6" ht="37.5" customHeight="1" x14ac:dyDescent="0.2">
      <c r="A12" s="35">
        <v>5</v>
      </c>
      <c r="B12" s="6" t="s">
        <v>69</v>
      </c>
      <c r="C12" s="6" t="s">
        <v>70</v>
      </c>
      <c r="D12" s="32" t="s">
        <v>71</v>
      </c>
      <c r="E12" s="6" t="s">
        <v>72</v>
      </c>
      <c r="F12" s="47" t="s">
        <v>100</v>
      </c>
    </row>
    <row r="13" spans="1:6" ht="33.75" customHeight="1" thickBot="1" x14ac:dyDescent="0.25">
      <c r="A13" s="89" t="s">
        <v>13</v>
      </c>
      <c r="B13" s="90"/>
      <c r="C13" s="90"/>
      <c r="D13" s="90"/>
      <c r="E13" s="90"/>
      <c r="F13" s="91"/>
    </row>
    <row r="14" spans="1:6" ht="9.75" customHeight="1" x14ac:dyDescent="0.2">
      <c r="B14" s="7"/>
      <c r="C14" s="7"/>
      <c r="D14" s="7"/>
      <c r="E14" s="7"/>
      <c r="F14" s="7"/>
    </row>
    <row r="17" spans="2:6" x14ac:dyDescent="0.2">
      <c r="B17" s="46"/>
      <c r="C17" s="46"/>
      <c r="D17" s="46"/>
      <c r="E17" s="46"/>
      <c r="F17" s="46"/>
    </row>
    <row r="18" spans="2:6" x14ac:dyDescent="0.2">
      <c r="B18" s="81"/>
      <c r="C18" s="81"/>
      <c r="D18" s="81"/>
      <c r="E18" s="81"/>
      <c r="F18" s="81"/>
    </row>
    <row r="19" spans="2:6" x14ac:dyDescent="0.2">
      <c r="B19" s="46"/>
      <c r="C19" s="46"/>
      <c r="D19" s="46"/>
      <c r="E19" s="46"/>
      <c r="F19" s="46"/>
    </row>
    <row r="20" spans="2:6" x14ac:dyDescent="0.2">
      <c r="B20" s="46" t="s">
        <v>86</v>
      </c>
      <c r="C20" s="46"/>
      <c r="D20" s="18" t="s">
        <v>94</v>
      </c>
      <c r="E20" s="46"/>
      <c r="F20" s="46"/>
    </row>
    <row r="21" spans="2:6" x14ac:dyDescent="0.2">
      <c r="B21" s="46" t="s">
        <v>53</v>
      </c>
      <c r="C21" s="46"/>
      <c r="D21" s="46" t="s">
        <v>95</v>
      </c>
      <c r="E21" s="46"/>
      <c r="F21" s="46"/>
    </row>
    <row r="22" spans="2:6" x14ac:dyDescent="0.2">
      <c r="B22" s="46" t="s">
        <v>54</v>
      </c>
      <c r="C22" s="46"/>
      <c r="D22" s="46"/>
      <c r="E22" s="46"/>
      <c r="F22" s="46"/>
    </row>
  </sheetData>
  <mergeCells count="6">
    <mergeCell ref="B18:F18"/>
    <mergeCell ref="A2:E2"/>
    <mergeCell ref="A3:E3"/>
    <mergeCell ref="F3:F4"/>
    <mergeCell ref="A4:E4"/>
    <mergeCell ref="A13:F13"/>
  </mergeCells>
  <printOptions horizontalCentered="1"/>
  <pageMargins left="1.2736614173228347" right="0.70866141732283472" top="0.74803149606299213" bottom="0.74803149606299213" header="0.31496062992125984" footer="0.31496062992125984"/>
  <pageSetup paperSize="9" scale="7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Q41"/>
  <sheetViews>
    <sheetView tabSelected="1" view="pageBreakPreview" topLeftCell="A12" zoomScale="114" zoomScaleNormal="125" zoomScaleSheetLayoutView="91" workbookViewId="0">
      <selection activeCell="C19" sqref="C19"/>
    </sheetView>
  </sheetViews>
  <sheetFormatPr baseColWidth="10" defaultColWidth="11.5" defaultRowHeight="13" x14ac:dyDescent="0.15"/>
  <cols>
    <col min="1" max="1" width="7.1640625" style="11" customWidth="1"/>
    <col min="2" max="2" width="9.1640625" style="11" customWidth="1"/>
    <col min="3" max="3" width="12.6640625" style="11" customWidth="1"/>
    <col min="4" max="4" width="58.5" style="11" customWidth="1"/>
    <col min="5" max="5" width="15" style="11" customWidth="1"/>
    <col min="6" max="6" width="8.83203125" style="11" customWidth="1"/>
    <col min="7" max="7" width="15.1640625" style="11" customWidth="1"/>
    <col min="8" max="8" width="12.6640625" style="11" customWidth="1"/>
    <col min="9" max="9" width="12.83203125" style="11" customWidth="1"/>
    <col min="10" max="10" width="11" style="11" customWidth="1"/>
    <col min="11" max="11" width="12" style="11" customWidth="1"/>
    <col min="12" max="12" width="10.6640625" style="11" customWidth="1"/>
    <col min="13" max="13" width="14.5" style="11" customWidth="1"/>
    <col min="14" max="14" width="14.33203125" style="11" customWidth="1"/>
    <col min="15" max="15" width="18.6640625" style="11" customWidth="1"/>
    <col min="16" max="16384" width="11.5" style="11"/>
  </cols>
  <sheetData>
    <row r="1" spans="2:17" ht="16" x14ac:dyDescent="0.2">
      <c r="C1" s="8" t="s">
        <v>92</v>
      </c>
      <c r="D1" s="8"/>
      <c r="E1" s="8"/>
      <c r="F1" s="8"/>
      <c r="G1" s="8"/>
      <c r="H1" s="9"/>
      <c r="I1" s="9"/>
      <c r="J1" s="19"/>
      <c r="K1" s="20" t="s">
        <v>40</v>
      </c>
      <c r="L1" s="19"/>
      <c r="M1" s="9"/>
      <c r="N1" s="10"/>
      <c r="O1" s="10"/>
    </row>
    <row r="2" spans="2:17" ht="18" x14ac:dyDescent="0.2">
      <c r="C2" s="8"/>
      <c r="D2" s="8"/>
      <c r="E2" s="8"/>
      <c r="F2" s="8"/>
      <c r="G2" s="8"/>
      <c r="H2" s="9"/>
      <c r="I2" s="9"/>
      <c r="J2" s="21"/>
      <c r="K2" s="20" t="s">
        <v>14</v>
      </c>
      <c r="L2" s="19"/>
      <c r="M2" s="9"/>
      <c r="N2" s="10"/>
      <c r="O2" s="10"/>
    </row>
    <row r="3" spans="2:17" ht="6.75" customHeight="1" x14ac:dyDescent="0.15">
      <c r="C3" s="8"/>
      <c r="D3" s="8"/>
      <c r="E3" s="8"/>
      <c r="F3" s="8"/>
      <c r="G3" s="8"/>
      <c r="H3" s="9"/>
      <c r="I3" s="9"/>
      <c r="J3" s="12"/>
      <c r="K3" s="12"/>
      <c r="L3" s="12"/>
      <c r="M3" s="9"/>
      <c r="N3" s="10"/>
      <c r="O3" s="10"/>
    </row>
    <row r="4" spans="2:17" hidden="1" x14ac:dyDescent="0.15">
      <c r="C4" s="112" t="s">
        <v>15</v>
      </c>
      <c r="D4" s="112"/>
      <c r="E4" s="112"/>
      <c r="F4" s="112"/>
      <c r="G4" s="8"/>
      <c r="H4" s="9"/>
      <c r="I4" s="9"/>
      <c r="J4" s="9"/>
      <c r="K4" s="9"/>
      <c r="L4" s="9"/>
      <c r="M4" s="9"/>
      <c r="N4" s="10"/>
      <c r="O4" s="10"/>
    </row>
    <row r="5" spans="2:17" x14ac:dyDescent="0.15">
      <c r="C5" s="113" t="s">
        <v>93</v>
      </c>
      <c r="D5" s="112"/>
      <c r="E5" s="112"/>
      <c r="F5" s="112"/>
      <c r="G5" s="8"/>
      <c r="H5" s="9"/>
      <c r="I5" s="9"/>
      <c r="J5" s="9"/>
      <c r="K5" s="9"/>
      <c r="L5" s="9"/>
      <c r="M5" s="9"/>
      <c r="N5" s="10"/>
      <c r="O5" s="10"/>
      <c r="Q5" s="12"/>
    </row>
    <row r="6" spans="2:17" x14ac:dyDescent="0.15">
      <c r="C6" s="13" t="s">
        <v>74</v>
      </c>
      <c r="D6" s="31"/>
      <c r="E6" s="31"/>
      <c r="F6" s="13"/>
      <c r="G6" s="8"/>
      <c r="H6" s="9"/>
      <c r="I6" s="9"/>
      <c r="J6" s="9"/>
      <c r="K6" s="9"/>
      <c r="L6" s="9"/>
      <c r="M6" s="9"/>
      <c r="N6" s="10"/>
      <c r="O6" s="10"/>
      <c r="Q6" s="12"/>
    </row>
    <row r="7" spans="2:17" x14ac:dyDescent="0.15">
      <c r="C7" s="112" t="s">
        <v>16</v>
      </c>
      <c r="D7" s="112"/>
      <c r="E7" s="112"/>
      <c r="F7" s="112"/>
      <c r="G7" s="14">
        <v>44708</v>
      </c>
      <c r="H7" s="15"/>
      <c r="I7" s="9"/>
      <c r="J7" s="9"/>
      <c r="K7" s="9"/>
      <c r="L7" s="9"/>
      <c r="M7" s="9"/>
      <c r="N7" s="10"/>
      <c r="O7" s="10"/>
    </row>
    <row r="8" spans="2:17" x14ac:dyDescent="0.15">
      <c r="C8" s="9"/>
      <c r="D8" s="9"/>
      <c r="E8" s="9"/>
      <c r="F8" s="9"/>
      <c r="G8" s="9"/>
      <c r="H8" s="9"/>
      <c r="I8" s="9"/>
      <c r="J8" s="9"/>
      <c r="K8" s="9"/>
      <c r="L8" s="9"/>
      <c r="M8" s="9"/>
      <c r="N8" s="10"/>
      <c r="O8" s="10"/>
    </row>
    <row r="9" spans="2:17" x14ac:dyDescent="0.15">
      <c r="C9" s="114" t="s">
        <v>17</v>
      </c>
      <c r="D9" s="114"/>
      <c r="E9" s="114"/>
      <c r="F9" s="114"/>
      <c r="G9" s="114"/>
      <c r="H9" s="114"/>
      <c r="I9" s="114"/>
      <c r="J9" s="114"/>
      <c r="K9" s="114"/>
      <c r="L9" s="114"/>
      <c r="M9" s="114"/>
      <c r="N9" s="114"/>
      <c r="O9" s="114"/>
    </row>
    <row r="10" spans="2:17" ht="14" thickBot="1" x14ac:dyDescent="0.2">
      <c r="C10" s="114" t="s">
        <v>18</v>
      </c>
      <c r="D10" s="114"/>
      <c r="E10" s="114"/>
      <c r="F10" s="114"/>
      <c r="G10" s="114"/>
      <c r="H10" s="114"/>
      <c r="I10" s="114"/>
      <c r="J10" s="114"/>
      <c r="K10" s="114"/>
      <c r="L10" s="114"/>
      <c r="M10" s="114"/>
      <c r="N10" s="114"/>
      <c r="O10" s="114"/>
    </row>
    <row r="11" spans="2:17" ht="15" customHeight="1" x14ac:dyDescent="0.15">
      <c r="B11" s="98" t="s">
        <v>48</v>
      </c>
      <c r="C11" s="109" t="s">
        <v>45</v>
      </c>
      <c r="D11" s="103" t="s">
        <v>46</v>
      </c>
      <c r="E11" s="103" t="s">
        <v>47</v>
      </c>
      <c r="F11" s="103" t="s">
        <v>49</v>
      </c>
      <c r="G11" s="103" t="s">
        <v>50</v>
      </c>
      <c r="H11" s="103" t="s">
        <v>51</v>
      </c>
      <c r="I11" s="103" t="s">
        <v>19</v>
      </c>
      <c r="J11" s="103" t="s">
        <v>20</v>
      </c>
      <c r="K11" s="103" t="s">
        <v>21</v>
      </c>
      <c r="L11" s="103" t="s">
        <v>22</v>
      </c>
      <c r="M11" s="103" t="s">
        <v>23</v>
      </c>
      <c r="N11" s="105" t="s">
        <v>24</v>
      </c>
      <c r="O11" s="107" t="s">
        <v>25</v>
      </c>
    </row>
    <row r="12" spans="2:17" ht="120" customHeight="1" thickBot="1" x14ac:dyDescent="0.2">
      <c r="B12" s="99"/>
      <c r="C12" s="110"/>
      <c r="D12" s="104"/>
      <c r="E12" s="104"/>
      <c r="F12" s="104"/>
      <c r="G12" s="104" t="s">
        <v>26</v>
      </c>
      <c r="H12" s="104" t="s">
        <v>26</v>
      </c>
      <c r="I12" s="104"/>
      <c r="J12" s="104" t="s">
        <v>27</v>
      </c>
      <c r="K12" s="104"/>
      <c r="L12" s="104"/>
      <c r="M12" s="104"/>
      <c r="N12" s="106"/>
      <c r="O12" s="108"/>
    </row>
    <row r="13" spans="2:17" ht="25" thickBot="1" x14ac:dyDescent="0.2">
      <c r="B13" s="51">
        <v>1</v>
      </c>
      <c r="C13" s="48" t="s">
        <v>76</v>
      </c>
      <c r="D13" s="48" t="s">
        <v>87</v>
      </c>
      <c r="E13" s="48" t="s">
        <v>75</v>
      </c>
      <c r="F13" s="48">
        <v>6</v>
      </c>
      <c r="G13" s="52">
        <v>825059186</v>
      </c>
      <c r="H13" s="53"/>
      <c r="I13" s="54">
        <v>44543</v>
      </c>
      <c r="J13" s="55">
        <v>0.4</v>
      </c>
      <c r="K13" s="54">
        <v>44722</v>
      </c>
      <c r="L13" s="56">
        <f>+K13-I13</f>
        <v>179</v>
      </c>
      <c r="M13" s="56">
        <f t="shared" ref="M13:M19" si="0">+MIN(F13*30-L13,360)</f>
        <v>1</v>
      </c>
      <c r="N13" s="57">
        <f t="shared" ref="N13:N18" si="1">G13/(F13*30)</f>
        <v>4583662.1444444442</v>
      </c>
      <c r="O13" s="58">
        <f>(+N13*M13*J13)</f>
        <v>1833464.8577777778</v>
      </c>
    </row>
    <row r="14" spans="2:17" ht="37" thickBot="1" x14ac:dyDescent="0.2">
      <c r="B14" s="59">
        <v>2</v>
      </c>
      <c r="C14" s="49" t="s">
        <v>77</v>
      </c>
      <c r="D14" s="49" t="s">
        <v>78</v>
      </c>
      <c r="E14" s="49" t="s">
        <v>79</v>
      </c>
      <c r="F14" s="49">
        <v>3</v>
      </c>
      <c r="G14" s="60">
        <v>378349040</v>
      </c>
      <c r="H14" s="61"/>
      <c r="I14" s="62">
        <v>44722</v>
      </c>
      <c r="J14" s="63">
        <v>0.5</v>
      </c>
      <c r="K14" s="54">
        <v>44722</v>
      </c>
      <c r="L14" s="64">
        <f t="shared" ref="L14" si="2">+K14-I14</f>
        <v>0</v>
      </c>
      <c r="M14" s="64">
        <f t="shared" si="0"/>
        <v>90</v>
      </c>
      <c r="N14" s="65">
        <f t="shared" si="1"/>
        <v>4203878.222222222</v>
      </c>
      <c r="O14" s="66">
        <f t="shared" ref="O14" si="3">(+N14*M14*J14)</f>
        <v>189174520</v>
      </c>
    </row>
    <row r="15" spans="2:17" ht="37" thickBot="1" x14ac:dyDescent="0.2">
      <c r="B15" s="67">
        <v>3</v>
      </c>
      <c r="C15" s="50" t="s">
        <v>88</v>
      </c>
      <c r="D15" s="50" t="s">
        <v>80</v>
      </c>
      <c r="E15" s="50" t="s">
        <v>81</v>
      </c>
      <c r="F15" s="50">
        <v>11</v>
      </c>
      <c r="G15" s="68">
        <v>12494588139</v>
      </c>
      <c r="H15" s="69"/>
      <c r="I15" s="62">
        <v>44708</v>
      </c>
      <c r="J15" s="70">
        <v>0.3</v>
      </c>
      <c r="K15" s="54">
        <v>44722</v>
      </c>
      <c r="L15" s="71">
        <f>+K15-I15</f>
        <v>14</v>
      </c>
      <c r="M15" s="71">
        <f t="shared" si="0"/>
        <v>316</v>
      </c>
      <c r="N15" s="72">
        <f t="shared" si="1"/>
        <v>37862388.299999997</v>
      </c>
      <c r="O15" s="73">
        <f>(+N15*M15*J15)</f>
        <v>3589354410.8399997</v>
      </c>
    </row>
    <row r="16" spans="2:17" ht="25" thickBot="1" x14ac:dyDescent="0.2">
      <c r="B16" s="67">
        <v>4</v>
      </c>
      <c r="C16" s="50" t="s">
        <v>82</v>
      </c>
      <c r="D16" s="50" t="s">
        <v>83</v>
      </c>
      <c r="E16" s="50" t="s">
        <v>84</v>
      </c>
      <c r="F16" s="50">
        <v>10</v>
      </c>
      <c r="G16" s="68">
        <v>6212015460.6599998</v>
      </c>
      <c r="H16" s="69"/>
      <c r="I16" s="62">
        <v>44741</v>
      </c>
      <c r="J16" s="70">
        <v>0.5</v>
      </c>
      <c r="K16" s="54">
        <v>44741</v>
      </c>
      <c r="L16" s="71">
        <f>+K16-I16</f>
        <v>0</v>
      </c>
      <c r="M16" s="71">
        <f t="shared" si="0"/>
        <v>300</v>
      </c>
      <c r="N16" s="72">
        <f t="shared" si="1"/>
        <v>20706718.202199999</v>
      </c>
      <c r="O16" s="73">
        <f>(+N16*M16*J16)</f>
        <v>3106007730.3299999</v>
      </c>
    </row>
    <row r="17" spans="2:15" ht="24" x14ac:dyDescent="0.15">
      <c r="B17" s="67">
        <v>5</v>
      </c>
      <c r="C17" s="50" t="s">
        <v>89</v>
      </c>
      <c r="D17" s="50" t="s">
        <v>90</v>
      </c>
      <c r="E17" s="50" t="s">
        <v>91</v>
      </c>
      <c r="F17" s="50">
        <v>5</v>
      </c>
      <c r="G17" s="68">
        <v>5319689350</v>
      </c>
      <c r="H17" s="69"/>
      <c r="I17" s="62">
        <v>44741</v>
      </c>
      <c r="J17" s="70">
        <v>0.3</v>
      </c>
      <c r="K17" s="54">
        <v>44741</v>
      </c>
      <c r="L17" s="71">
        <f>+K17-I17</f>
        <v>0</v>
      </c>
      <c r="M17" s="71">
        <f t="shared" si="0"/>
        <v>150</v>
      </c>
      <c r="N17" s="72">
        <f t="shared" si="1"/>
        <v>35464595.666666664</v>
      </c>
      <c r="O17" s="73">
        <f>(+N17*M17*J17)</f>
        <v>1595906805</v>
      </c>
    </row>
    <row r="18" spans="2:15" ht="60" x14ac:dyDescent="0.15">
      <c r="B18" s="67">
        <v>6</v>
      </c>
      <c r="C18" s="50" t="s">
        <v>96</v>
      </c>
      <c r="D18" s="50" t="s">
        <v>97</v>
      </c>
      <c r="E18" s="50" t="s">
        <v>98</v>
      </c>
      <c r="F18" s="50">
        <v>7</v>
      </c>
      <c r="G18" s="68">
        <v>2999573220</v>
      </c>
      <c r="H18" s="69"/>
      <c r="I18" s="74">
        <v>44741</v>
      </c>
      <c r="J18" s="70">
        <v>0.5</v>
      </c>
      <c r="K18" s="62">
        <v>44741</v>
      </c>
      <c r="L18" s="71">
        <f>+K18-I18</f>
        <v>0</v>
      </c>
      <c r="M18" s="71">
        <f t="shared" si="0"/>
        <v>210</v>
      </c>
      <c r="N18" s="72">
        <f t="shared" si="1"/>
        <v>14283682</v>
      </c>
      <c r="O18" s="73">
        <f>(+N18*M18*J18)</f>
        <v>1499786610</v>
      </c>
    </row>
    <row r="19" spans="2:15" ht="24" x14ac:dyDescent="0.15">
      <c r="B19" s="67">
        <v>7</v>
      </c>
      <c r="C19" s="50" t="s">
        <v>102</v>
      </c>
      <c r="D19" s="50" t="s">
        <v>103</v>
      </c>
      <c r="E19" s="50" t="s">
        <v>104</v>
      </c>
      <c r="F19" s="77">
        <v>20</v>
      </c>
      <c r="G19" s="78">
        <v>62683658365</v>
      </c>
      <c r="H19" s="69"/>
      <c r="I19" s="79">
        <v>44741</v>
      </c>
      <c r="J19" s="70">
        <v>0.65</v>
      </c>
      <c r="K19" s="62">
        <v>44741</v>
      </c>
      <c r="L19" s="71">
        <f>+K19-I19</f>
        <v>0</v>
      </c>
      <c r="M19" s="71">
        <f t="shared" si="0"/>
        <v>360</v>
      </c>
      <c r="N19" s="80">
        <f>G19/(F19*30)</f>
        <v>104472763.94166666</v>
      </c>
      <c r="O19" s="73">
        <f>(+N19*M19*J19)</f>
        <v>24446626762.350002</v>
      </c>
    </row>
    <row r="20" spans="2:15" ht="14.25" customHeight="1" thickBot="1" x14ac:dyDescent="0.2">
      <c r="B20" s="36"/>
      <c r="C20" s="111" t="s">
        <v>28</v>
      </c>
      <c r="D20" s="111"/>
      <c r="E20" s="111"/>
      <c r="F20" s="111"/>
      <c r="G20" s="111"/>
      <c r="H20" s="111"/>
      <c r="I20" s="111"/>
      <c r="J20" s="111"/>
      <c r="K20" s="111"/>
      <c r="L20" s="111"/>
      <c r="M20" s="111"/>
      <c r="N20" s="111"/>
      <c r="O20" s="37">
        <f>SUM(O13:O19)</f>
        <v>34428690303.377777</v>
      </c>
    </row>
    <row r="21" spans="2:15" ht="14" thickBot="1" x14ac:dyDescent="0.2">
      <c r="C21" s="16"/>
      <c r="D21" s="16"/>
      <c r="E21" s="16"/>
      <c r="F21" s="16"/>
      <c r="G21" s="16"/>
      <c r="H21" s="16"/>
      <c r="I21" s="16"/>
      <c r="J21" s="16"/>
      <c r="K21" s="16"/>
      <c r="L21" s="16"/>
      <c r="M21" s="16"/>
      <c r="N21" s="16"/>
      <c r="O21" s="17"/>
    </row>
    <row r="22" spans="2:15" ht="19.5" customHeight="1" thickBot="1" x14ac:dyDescent="0.2">
      <c r="B22" s="100" t="s">
        <v>29</v>
      </c>
      <c r="C22" s="101"/>
      <c r="D22" s="101"/>
      <c r="E22" s="101"/>
      <c r="F22" s="101"/>
      <c r="G22" s="101"/>
      <c r="H22" s="101"/>
      <c r="I22" s="101"/>
      <c r="J22" s="101"/>
      <c r="K22" s="101"/>
      <c r="L22" s="101"/>
      <c r="M22" s="101"/>
      <c r="N22" s="101"/>
      <c r="O22" s="102"/>
    </row>
    <row r="23" spans="2:15" ht="29.25" customHeight="1" x14ac:dyDescent="0.15">
      <c r="B23" s="100" t="s">
        <v>30</v>
      </c>
      <c r="C23" s="101"/>
      <c r="D23" s="101"/>
      <c r="E23" s="101"/>
      <c r="F23" s="101"/>
      <c r="G23" s="101"/>
      <c r="H23" s="101"/>
      <c r="I23" s="101"/>
      <c r="J23" s="101"/>
      <c r="K23" s="101"/>
      <c r="L23" s="101"/>
      <c r="M23" s="101"/>
      <c r="N23" s="101"/>
      <c r="O23" s="102"/>
    </row>
    <row r="24" spans="2:15" ht="18" customHeight="1" x14ac:dyDescent="0.15">
      <c r="B24" s="92" t="s">
        <v>31</v>
      </c>
      <c r="C24" s="93"/>
      <c r="D24" s="93"/>
      <c r="E24" s="93"/>
      <c r="F24" s="93"/>
      <c r="G24" s="93"/>
      <c r="H24" s="93"/>
      <c r="I24" s="93"/>
      <c r="J24" s="93"/>
      <c r="K24" s="93"/>
      <c r="L24" s="93"/>
      <c r="M24" s="93"/>
      <c r="N24" s="93"/>
      <c r="O24" s="94"/>
    </row>
    <row r="25" spans="2:15" ht="15" customHeight="1" x14ac:dyDescent="0.15">
      <c r="B25" s="92" t="s">
        <v>32</v>
      </c>
      <c r="C25" s="93"/>
      <c r="D25" s="93"/>
      <c r="E25" s="93"/>
      <c r="F25" s="93"/>
      <c r="G25" s="93"/>
      <c r="H25" s="93"/>
      <c r="I25" s="93"/>
      <c r="J25" s="93"/>
      <c r="K25" s="93"/>
      <c r="L25" s="93"/>
      <c r="M25" s="93"/>
      <c r="N25" s="93"/>
      <c r="O25" s="94"/>
    </row>
    <row r="26" spans="2:15" ht="43.5" customHeight="1" x14ac:dyDescent="0.15">
      <c r="B26" s="92" t="s">
        <v>42</v>
      </c>
      <c r="C26" s="93"/>
      <c r="D26" s="93"/>
      <c r="E26" s="93"/>
      <c r="F26" s="93"/>
      <c r="G26" s="93"/>
      <c r="H26" s="93"/>
      <c r="I26" s="93"/>
      <c r="J26" s="93"/>
      <c r="K26" s="93"/>
      <c r="L26" s="93"/>
      <c r="M26" s="93"/>
      <c r="N26" s="93"/>
      <c r="O26" s="94"/>
    </row>
    <row r="27" spans="2:15" ht="27.75" customHeight="1" x14ac:dyDescent="0.15">
      <c r="B27" s="92" t="s">
        <v>33</v>
      </c>
      <c r="C27" s="93"/>
      <c r="D27" s="93"/>
      <c r="E27" s="93"/>
      <c r="F27" s="93"/>
      <c r="G27" s="93"/>
      <c r="H27" s="93"/>
      <c r="I27" s="93"/>
      <c r="J27" s="93"/>
      <c r="K27" s="93"/>
      <c r="L27" s="93"/>
      <c r="M27" s="93"/>
      <c r="N27" s="93"/>
      <c r="O27" s="94"/>
    </row>
    <row r="28" spans="2:15" ht="30" customHeight="1" x14ac:dyDescent="0.15">
      <c r="B28" s="92" t="s">
        <v>36</v>
      </c>
      <c r="C28" s="93"/>
      <c r="D28" s="93"/>
      <c r="E28" s="93"/>
      <c r="F28" s="93"/>
      <c r="G28" s="93"/>
      <c r="H28" s="93"/>
      <c r="I28" s="93"/>
      <c r="J28" s="93"/>
      <c r="K28" s="93"/>
      <c r="L28" s="93"/>
      <c r="M28" s="93"/>
      <c r="N28" s="93"/>
      <c r="O28" s="94"/>
    </row>
    <row r="29" spans="2:15" ht="27" customHeight="1" x14ac:dyDescent="0.15">
      <c r="B29" s="92" t="s">
        <v>43</v>
      </c>
      <c r="C29" s="93"/>
      <c r="D29" s="93"/>
      <c r="E29" s="93"/>
      <c r="F29" s="93"/>
      <c r="G29" s="93"/>
      <c r="H29" s="93"/>
      <c r="I29" s="93"/>
      <c r="J29" s="93"/>
      <c r="K29" s="93"/>
      <c r="L29" s="93"/>
      <c r="M29" s="93"/>
      <c r="N29" s="93"/>
      <c r="O29" s="94"/>
    </row>
    <row r="30" spans="2:15" ht="26.25" customHeight="1" x14ac:dyDescent="0.15">
      <c r="B30" s="92" t="s">
        <v>37</v>
      </c>
      <c r="C30" s="93"/>
      <c r="D30" s="93"/>
      <c r="E30" s="93"/>
      <c r="F30" s="93"/>
      <c r="G30" s="93"/>
      <c r="H30" s="93"/>
      <c r="I30" s="93"/>
      <c r="J30" s="93"/>
      <c r="K30" s="93"/>
      <c r="L30" s="93"/>
      <c r="M30" s="93"/>
      <c r="N30" s="93"/>
      <c r="O30" s="94"/>
    </row>
    <row r="31" spans="2:15" ht="19.5" customHeight="1" thickBot="1" x14ac:dyDescent="0.2">
      <c r="B31" s="95" t="s">
        <v>41</v>
      </c>
      <c r="C31" s="96"/>
      <c r="D31" s="96"/>
      <c r="E31" s="96"/>
      <c r="F31" s="96"/>
      <c r="G31" s="96"/>
      <c r="H31" s="96"/>
      <c r="I31" s="96"/>
      <c r="J31" s="96"/>
      <c r="K31" s="96"/>
      <c r="L31" s="96"/>
      <c r="M31" s="96"/>
      <c r="N31" s="96"/>
      <c r="O31" s="97"/>
    </row>
    <row r="32" spans="2:15" x14ac:dyDescent="0.15">
      <c r="C32" s="30"/>
      <c r="D32" s="30"/>
      <c r="E32" s="30"/>
      <c r="F32" s="30"/>
      <c r="G32" s="30"/>
      <c r="H32" s="30"/>
      <c r="I32" s="30"/>
      <c r="J32" s="30"/>
      <c r="K32" s="30"/>
      <c r="L32" s="30"/>
      <c r="M32" s="30"/>
      <c r="N32" s="30"/>
      <c r="O32" s="30"/>
    </row>
    <row r="33" spans="3:15" x14ac:dyDescent="0.15">
      <c r="C33" s="30"/>
      <c r="D33" s="30"/>
      <c r="E33" s="30"/>
      <c r="F33" s="30"/>
      <c r="G33" s="30"/>
      <c r="H33" s="30"/>
      <c r="I33" s="30"/>
      <c r="J33" s="30"/>
      <c r="K33" s="30"/>
      <c r="L33" s="30"/>
      <c r="M33" s="30"/>
      <c r="N33" s="30"/>
      <c r="O33" s="30"/>
    </row>
    <row r="34" spans="3:15" x14ac:dyDescent="0.15">
      <c r="C34" s="30"/>
      <c r="D34" s="30"/>
      <c r="E34" s="30"/>
      <c r="F34" s="30"/>
      <c r="G34" s="30"/>
      <c r="H34" s="30"/>
      <c r="I34" s="30"/>
      <c r="J34" s="30"/>
      <c r="K34" s="30"/>
      <c r="L34" s="30"/>
      <c r="M34" s="30"/>
      <c r="N34" s="30"/>
      <c r="O34" s="30"/>
    </row>
    <row r="35" spans="3:15" ht="15" x14ac:dyDescent="0.2">
      <c r="D35"/>
      <c r="E35"/>
      <c r="F35"/>
      <c r="G35"/>
      <c r="H35"/>
    </row>
    <row r="36" spans="3:15" ht="15" x14ac:dyDescent="0.2">
      <c r="D36" s="46"/>
      <c r="E36" s="46"/>
      <c r="F36" s="46"/>
      <c r="G36" s="46"/>
      <c r="H36" s="46"/>
    </row>
    <row r="37" spans="3:15" ht="14" x14ac:dyDescent="0.15">
      <c r="D37" s="81"/>
      <c r="E37" s="81"/>
      <c r="F37" s="81"/>
      <c r="G37" s="81"/>
      <c r="H37" s="81"/>
    </row>
    <row r="38" spans="3:15" ht="15" x14ac:dyDescent="0.2">
      <c r="D38" s="46"/>
      <c r="E38" s="46"/>
      <c r="F38" s="46"/>
      <c r="G38" s="46"/>
      <c r="H38" s="46"/>
    </row>
    <row r="39" spans="3:15" ht="15" x14ac:dyDescent="0.2">
      <c r="D39" s="46" t="s">
        <v>86</v>
      </c>
      <c r="E39" s="46"/>
      <c r="F39" s="18" t="s">
        <v>94</v>
      </c>
      <c r="G39" s="46"/>
      <c r="H39" s="46"/>
    </row>
    <row r="40" spans="3:15" ht="15" x14ac:dyDescent="0.2">
      <c r="D40" s="46" t="s">
        <v>53</v>
      </c>
      <c r="E40" s="46"/>
      <c r="F40" s="46" t="s">
        <v>95</v>
      </c>
      <c r="G40" s="46"/>
      <c r="H40" s="46"/>
    </row>
    <row r="41" spans="3:15" ht="15" x14ac:dyDescent="0.2">
      <c r="D41" s="46" t="s">
        <v>54</v>
      </c>
      <c r="E41" s="46"/>
      <c r="F41" s="46"/>
      <c r="G41" s="46"/>
      <c r="H41" s="46"/>
    </row>
  </sheetData>
  <mergeCells count="31">
    <mergeCell ref="D11:D12"/>
    <mergeCell ref="E11:E12"/>
    <mergeCell ref="C4:F4"/>
    <mergeCell ref="C5:F5"/>
    <mergeCell ref="C7:F7"/>
    <mergeCell ref="C9:O9"/>
    <mergeCell ref="C10:O10"/>
    <mergeCell ref="B11:B12"/>
    <mergeCell ref="B22:O22"/>
    <mergeCell ref="B23:O23"/>
    <mergeCell ref="B24:O24"/>
    <mergeCell ref="J11:J12"/>
    <mergeCell ref="K11:K12"/>
    <mergeCell ref="L11:L12"/>
    <mergeCell ref="M11:M12"/>
    <mergeCell ref="N11:N12"/>
    <mergeCell ref="O11:O12"/>
    <mergeCell ref="C11:C12"/>
    <mergeCell ref="F11:F12"/>
    <mergeCell ref="G11:G12"/>
    <mergeCell ref="H11:H12"/>
    <mergeCell ref="I11:I12"/>
    <mergeCell ref="C20:N20"/>
    <mergeCell ref="D37:H37"/>
    <mergeCell ref="B30:O30"/>
    <mergeCell ref="B31:O31"/>
    <mergeCell ref="B25:O25"/>
    <mergeCell ref="B26:O26"/>
    <mergeCell ref="B27:O27"/>
    <mergeCell ref="B28:O28"/>
    <mergeCell ref="B29:O29"/>
  </mergeCells>
  <printOptions horizontalCentered="1" verticalCentered="1"/>
  <pageMargins left="1.2736614173228347" right="0.70866141732283472" top="0.74803149606299213" bottom="0.74803149606299213" header="0.31496062992125984" footer="0.31496062992125984"/>
  <pageSetup paperSize="9" scale="5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FORMATO 5A-1</vt:lpstr>
      <vt:lpstr>FORMATO 5B</vt:lpstr>
      <vt:lpstr>FORMATO 5C</vt:lpstr>
      <vt:lpstr>'FORMATO 5A-1'!Área_de_impresión</vt:lpstr>
      <vt:lpstr>'FORMATO 5B'!Área_de_impresión</vt:lpstr>
      <vt:lpstr>'FORMATO 5C'!Área_de_impresión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Andres Medina Mateus</dc:creator>
  <cp:lastModifiedBy>Microsoft Office User</cp:lastModifiedBy>
  <cp:lastPrinted>2022-06-07T13:37:17Z</cp:lastPrinted>
  <dcterms:created xsi:type="dcterms:W3CDTF">2015-01-23T18:57:03Z</dcterms:created>
  <dcterms:modified xsi:type="dcterms:W3CDTF">2022-06-28T15:02:25Z</dcterms:modified>
</cp:coreProperties>
</file>